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360" yWindow="105" windowWidth="23355" windowHeight="12540"/>
  </bookViews>
  <sheets>
    <sheet name="検証シート" sheetId="1" r:id="rId1"/>
    <sheet name="対応画像" sheetId="2" r:id="rId2"/>
  </sheets>
  <calcPr calcId="145621"/>
</workbook>
</file>

<file path=xl/calcChain.xml><?xml version="1.0" encoding="utf-8"?>
<calcChain xmlns="http://schemas.openxmlformats.org/spreadsheetml/2006/main">
  <c r="C123" i="1" l="1"/>
  <c r="C101" i="1"/>
  <c r="C25" i="1"/>
  <c r="C24" i="1"/>
  <c r="U46" i="1"/>
  <c r="N24" i="1" l="1"/>
  <c r="N23" i="1"/>
  <c r="I19" i="1" l="1"/>
  <c r="W123" i="1"/>
  <c r="U100" i="1"/>
  <c r="U99" i="1"/>
  <c r="U97" i="1"/>
  <c r="U96" i="1"/>
  <c r="U94" i="1"/>
  <c r="U93" i="1"/>
  <c r="U92" i="1"/>
  <c r="U91" i="1"/>
  <c r="U90" i="1"/>
  <c r="U95" i="1"/>
  <c r="U123" i="1" s="1"/>
  <c r="C19" i="1" s="1"/>
  <c r="U98" i="1"/>
  <c r="U89" i="1"/>
  <c r="U88" i="1"/>
  <c r="U84" i="1"/>
  <c r="U83" i="1"/>
  <c r="U82" i="1"/>
  <c r="U78" i="1"/>
  <c r="U87" i="1"/>
  <c r="U86" i="1"/>
  <c r="U85" i="1"/>
  <c r="U81" i="1"/>
  <c r="U80" i="1"/>
  <c r="U79" i="1"/>
  <c r="U77" i="1"/>
  <c r="U76" i="1"/>
  <c r="U75" i="1"/>
  <c r="U74" i="1"/>
  <c r="U73" i="1"/>
  <c r="U72" i="1"/>
  <c r="U71" i="1"/>
  <c r="U68" i="1"/>
  <c r="U66" i="1"/>
  <c r="U64" i="1"/>
  <c r="U62" i="1"/>
  <c r="U59" i="1"/>
  <c r="U57" i="1"/>
  <c r="U53" i="1"/>
  <c r="U52" i="1"/>
  <c r="U51" i="1"/>
  <c r="U54" i="1"/>
  <c r="U55" i="1"/>
  <c r="U56" i="1"/>
  <c r="U58" i="1"/>
  <c r="U60" i="1"/>
  <c r="U61" i="1"/>
  <c r="U63" i="1"/>
  <c r="U65" i="1"/>
  <c r="U67" i="1"/>
  <c r="U69" i="1"/>
  <c r="U70" i="1"/>
  <c r="U50" i="1"/>
  <c r="U48" i="1"/>
  <c r="U47" i="1"/>
  <c r="U49" i="1"/>
  <c r="U29" i="1"/>
  <c r="U24" i="1"/>
  <c r="U45" i="1"/>
  <c r="U33" i="1"/>
  <c r="U34" i="1"/>
  <c r="U35" i="1"/>
  <c r="U36" i="1"/>
  <c r="U37" i="1"/>
  <c r="U38" i="1"/>
  <c r="U39" i="1"/>
  <c r="U40" i="1"/>
  <c r="U41" i="1"/>
  <c r="U42" i="1"/>
  <c r="U43" i="1"/>
  <c r="U44" i="1"/>
  <c r="U25" i="1"/>
  <c r="U26" i="1"/>
  <c r="U27" i="1"/>
  <c r="U28" i="1"/>
  <c r="U30" i="1"/>
  <c r="U31" i="1"/>
  <c r="U32" i="1"/>
  <c r="U23" i="1"/>
  <c r="L23" i="1" l="1"/>
  <c r="S23" i="1" s="1"/>
  <c r="O26" i="1"/>
  <c r="O28" i="1"/>
  <c r="E36" i="1"/>
  <c r="E38" i="1"/>
  <c r="E40" i="1"/>
  <c r="O40" i="1"/>
  <c r="E42" i="1"/>
  <c r="O42" i="1"/>
  <c r="O44" i="1"/>
  <c r="O45" i="1" s="1"/>
  <c r="O24" i="1"/>
  <c r="E24" i="1"/>
  <c r="E25" i="1" s="1"/>
  <c r="E26" i="1" s="1"/>
  <c r="E27" i="1" s="1"/>
  <c r="E28" i="1" s="1"/>
  <c r="E29" i="1" s="1"/>
  <c r="E31" i="1" s="1"/>
  <c r="E32" i="1" s="1"/>
  <c r="L24" i="1" l="1"/>
  <c r="S24" i="1" l="1"/>
  <c r="L25" i="1" l="1"/>
  <c r="N25" i="1" s="1"/>
  <c r="S25" i="1" l="1"/>
  <c r="L26" i="1" l="1"/>
  <c r="N26" i="1" s="1"/>
  <c r="S26" i="1" s="1"/>
  <c r="C26" i="1"/>
  <c r="C27" i="1" l="1"/>
  <c r="C28" i="1" l="1"/>
  <c r="L27" i="1"/>
  <c r="N27" i="1" s="1"/>
  <c r="S27" i="1"/>
  <c r="L28" i="1" l="1"/>
  <c r="N28" i="1" s="1"/>
  <c r="S28" i="1" l="1"/>
  <c r="C29" i="1" s="1"/>
  <c r="L29" i="1" l="1"/>
  <c r="N29" i="1" s="1"/>
  <c r="S29" i="1" l="1"/>
  <c r="C30" i="1" s="1"/>
  <c r="L30" i="1" l="1"/>
  <c r="N30" i="1" s="1"/>
  <c r="S30" i="1" l="1"/>
  <c r="C31" i="1" s="1"/>
  <c r="L31" i="1" l="1"/>
  <c r="N31" i="1" s="1"/>
  <c r="S31" i="1" l="1"/>
  <c r="C32" i="1" s="1"/>
  <c r="L32" i="1" l="1"/>
  <c r="N32" i="1" s="1"/>
  <c r="S32" i="1" l="1"/>
  <c r="C33" i="1" s="1"/>
  <c r="L33" i="1" l="1"/>
  <c r="N33" i="1" s="1"/>
  <c r="S33" i="1" l="1"/>
  <c r="C34" i="1" s="1"/>
  <c r="L34" i="1" l="1"/>
  <c r="N34" i="1" s="1"/>
  <c r="S34" i="1" l="1"/>
  <c r="C35" i="1" s="1"/>
  <c r="L35" i="1" l="1"/>
  <c r="N35" i="1" s="1"/>
  <c r="S35" i="1" l="1"/>
  <c r="C36" i="1" s="1"/>
  <c r="L36" i="1" l="1"/>
  <c r="N36" i="1" s="1"/>
  <c r="S36" i="1" l="1"/>
  <c r="C37" i="1" s="1"/>
  <c r="L37" i="1" l="1"/>
  <c r="N37" i="1" s="1"/>
  <c r="S37" i="1" l="1"/>
  <c r="C38" i="1" s="1"/>
  <c r="L38" i="1" l="1"/>
  <c r="N38" i="1" s="1"/>
  <c r="S38" i="1" l="1"/>
  <c r="C39" i="1" s="1"/>
  <c r="L39" i="1" l="1"/>
  <c r="N39" i="1" s="1"/>
  <c r="S39" i="1" l="1"/>
  <c r="C40" i="1" s="1"/>
  <c r="L40" i="1" l="1"/>
  <c r="N40" i="1" s="1"/>
  <c r="S40" i="1" l="1"/>
  <c r="C41" i="1" s="1"/>
  <c r="L41" i="1" l="1"/>
  <c r="N41" i="1" s="1"/>
  <c r="S41" i="1" l="1"/>
  <c r="C42" i="1" s="1"/>
  <c r="L42" i="1" l="1"/>
  <c r="N42" i="1" s="1"/>
  <c r="S42" i="1" l="1"/>
  <c r="C43" i="1" s="1"/>
  <c r="L43" i="1" l="1"/>
  <c r="N43" i="1" s="1"/>
  <c r="S43" i="1" l="1"/>
  <c r="C44" i="1" s="1"/>
  <c r="L44" i="1" l="1"/>
  <c r="N44" i="1" s="1"/>
  <c r="S44" i="1" l="1"/>
  <c r="C45" i="1" s="1"/>
  <c r="L45" i="1" l="1"/>
  <c r="N45" i="1" s="1"/>
  <c r="S45" i="1" l="1"/>
  <c r="C46" i="1" s="1"/>
  <c r="L46" i="1" l="1"/>
  <c r="N46" i="1" s="1"/>
  <c r="S46" i="1" l="1"/>
  <c r="C47" i="1" s="1"/>
  <c r="L47" i="1" l="1"/>
  <c r="N47" i="1" s="1"/>
  <c r="S47" i="1" l="1"/>
  <c r="C48" i="1" s="1"/>
  <c r="L48" i="1" l="1"/>
  <c r="N48" i="1" s="1"/>
  <c r="S48" i="1" l="1"/>
  <c r="C49" i="1" s="1"/>
  <c r="L49" i="1" l="1"/>
  <c r="N49" i="1" s="1"/>
  <c r="S49" i="1" l="1"/>
  <c r="C50" i="1" s="1"/>
  <c r="L50" i="1" l="1"/>
  <c r="N50" i="1" s="1"/>
  <c r="S50" i="1" l="1"/>
  <c r="C51" i="1" s="1"/>
  <c r="L51" i="1" l="1"/>
  <c r="N51" i="1" s="1"/>
  <c r="S51" i="1" l="1"/>
  <c r="C52" i="1" s="1"/>
  <c r="L52" i="1" l="1"/>
  <c r="N52" i="1" s="1"/>
  <c r="S52" i="1" l="1"/>
  <c r="C53" i="1" s="1"/>
  <c r="L53" i="1" l="1"/>
  <c r="N53" i="1" s="1"/>
  <c r="S53" i="1" l="1"/>
  <c r="C54" i="1" s="1"/>
  <c r="L54" i="1" l="1"/>
  <c r="N54" i="1" s="1"/>
  <c r="S54" i="1" l="1"/>
  <c r="C55" i="1" s="1"/>
  <c r="L55" i="1" l="1"/>
  <c r="N55" i="1" s="1"/>
  <c r="S55" i="1" l="1"/>
  <c r="C56" i="1" s="1"/>
  <c r="L56" i="1" l="1"/>
  <c r="N56" i="1" s="1"/>
  <c r="S56" i="1" l="1"/>
  <c r="C57" i="1" s="1"/>
  <c r="L57" i="1" l="1"/>
  <c r="N57" i="1" s="1"/>
  <c r="S57" i="1" l="1"/>
  <c r="C58" i="1" s="1"/>
  <c r="L58" i="1" l="1"/>
  <c r="N58" i="1" s="1"/>
  <c r="S58" i="1" l="1"/>
  <c r="C59" i="1" s="1"/>
  <c r="L59" i="1" l="1"/>
  <c r="N59" i="1" s="1"/>
  <c r="S59" i="1" l="1"/>
  <c r="C60" i="1" s="1"/>
  <c r="L60" i="1" l="1"/>
  <c r="N60" i="1" s="1"/>
  <c r="S60" i="1" l="1"/>
  <c r="C61" i="1" s="1"/>
  <c r="L61" i="1" l="1"/>
  <c r="N61" i="1" s="1"/>
  <c r="S61" i="1" l="1"/>
  <c r="C62" i="1" s="1"/>
  <c r="L62" i="1" l="1"/>
  <c r="N62" i="1" s="1"/>
  <c r="S62" i="1" l="1"/>
  <c r="C63" i="1" s="1"/>
  <c r="L63" i="1" l="1"/>
  <c r="N63" i="1" s="1"/>
  <c r="S63" i="1" l="1"/>
  <c r="C64" i="1" s="1"/>
  <c r="L64" i="1" l="1"/>
  <c r="N64" i="1" s="1"/>
  <c r="S64" i="1" l="1"/>
  <c r="C65" i="1" s="1"/>
  <c r="L65" i="1" l="1"/>
  <c r="N65" i="1" s="1"/>
  <c r="S65" i="1" l="1"/>
  <c r="C66" i="1" s="1"/>
  <c r="L66" i="1" l="1"/>
  <c r="N66" i="1" s="1"/>
  <c r="S66" i="1" l="1"/>
  <c r="C67" i="1" s="1"/>
  <c r="L67" i="1" l="1"/>
  <c r="N67" i="1" s="1"/>
  <c r="S67" i="1" l="1"/>
  <c r="C68" i="1" s="1"/>
  <c r="L68" i="1" l="1"/>
  <c r="N68" i="1" s="1"/>
  <c r="S68" i="1" l="1"/>
  <c r="C69" i="1" s="1"/>
  <c r="L69" i="1" l="1"/>
  <c r="N69" i="1" s="1"/>
  <c r="S69" i="1" l="1"/>
  <c r="C70" i="1" s="1"/>
  <c r="L70" i="1" l="1"/>
  <c r="N70" i="1" s="1"/>
  <c r="S70" i="1" l="1"/>
  <c r="C71" i="1" s="1"/>
  <c r="L71" i="1" l="1"/>
  <c r="N71" i="1" s="1"/>
  <c r="S71" i="1" l="1"/>
  <c r="L72" i="1" l="1"/>
  <c r="N72" i="1" s="1"/>
  <c r="S72" i="1" s="1"/>
  <c r="C72" i="1"/>
  <c r="C73" i="1" l="1"/>
  <c r="L73" i="1" s="1"/>
  <c r="N73" i="1" s="1"/>
  <c r="S73" i="1" s="1"/>
  <c r="C74" i="1" l="1"/>
  <c r="L74" i="1" s="1"/>
  <c r="N74" i="1" s="1"/>
  <c r="S74" i="1" s="1"/>
  <c r="C75" i="1" l="1"/>
  <c r="L75" i="1" s="1"/>
  <c r="N75" i="1" s="1"/>
  <c r="S75" i="1" s="1"/>
  <c r="C76" i="1" l="1"/>
  <c r="L76" i="1" s="1"/>
  <c r="N76" i="1" s="1"/>
  <c r="S76" i="1" s="1"/>
  <c r="C77" i="1" l="1"/>
  <c r="L77" i="1" s="1"/>
  <c r="N77" i="1" s="1"/>
  <c r="S77" i="1" s="1"/>
  <c r="C78" i="1" l="1"/>
  <c r="L78" i="1" s="1"/>
  <c r="N78" i="1" s="1"/>
  <c r="S78" i="1" s="1"/>
  <c r="C79" i="1" l="1"/>
  <c r="L79" i="1" s="1"/>
  <c r="N79" i="1" s="1"/>
  <c r="S79" i="1" s="1"/>
  <c r="C80" i="1" l="1"/>
  <c r="L80" i="1" s="1"/>
  <c r="N80" i="1" s="1"/>
  <c r="S80" i="1" s="1"/>
  <c r="C81" i="1" l="1"/>
  <c r="L81" i="1" s="1"/>
  <c r="N81" i="1" s="1"/>
  <c r="S81" i="1" s="1"/>
  <c r="C82" i="1" l="1"/>
  <c r="L82" i="1" s="1"/>
  <c r="N82" i="1" s="1"/>
  <c r="S82" i="1" s="1"/>
  <c r="C83" i="1" l="1"/>
  <c r="L83" i="1" s="1"/>
  <c r="N83" i="1" s="1"/>
  <c r="S83" i="1" s="1"/>
  <c r="C84" i="1" l="1"/>
  <c r="L84" i="1" s="1"/>
  <c r="N84" i="1" s="1"/>
  <c r="S84" i="1" s="1"/>
  <c r="C85" i="1" l="1"/>
  <c r="L85" i="1" s="1"/>
  <c r="N85" i="1" s="1"/>
  <c r="S85" i="1" s="1"/>
  <c r="C86" i="1" l="1"/>
  <c r="L86" i="1" s="1"/>
  <c r="N86" i="1" s="1"/>
  <c r="S86" i="1" s="1"/>
  <c r="C87" i="1" l="1"/>
  <c r="L87" i="1" l="1"/>
  <c r="N87" i="1" s="1"/>
  <c r="S87" i="1" s="1"/>
  <c r="C88" i="1" s="1"/>
  <c r="L88" i="1" l="1"/>
  <c r="N88" i="1" s="1"/>
  <c r="S88" i="1" s="1"/>
  <c r="C89" i="1" s="1"/>
  <c r="L89" i="1" l="1"/>
  <c r="N89" i="1" s="1"/>
  <c r="S89" i="1" s="1"/>
  <c r="C90" i="1" s="1"/>
  <c r="L90" i="1" l="1"/>
  <c r="N90" i="1" s="1"/>
  <c r="S90" i="1" s="1"/>
  <c r="C91" i="1" s="1"/>
  <c r="L91" i="1" l="1"/>
  <c r="N91" i="1" s="1"/>
  <c r="S91" i="1" s="1"/>
  <c r="C92" i="1" l="1"/>
  <c r="L92" i="1" s="1"/>
  <c r="N92" i="1" s="1"/>
  <c r="S92" i="1" s="1"/>
  <c r="C93" i="1" l="1"/>
  <c r="L93" i="1"/>
  <c r="N93" i="1" s="1"/>
  <c r="S93" i="1" l="1"/>
  <c r="C94" i="1" s="1"/>
  <c r="L94" i="1" l="1"/>
  <c r="N94" i="1" s="1"/>
  <c r="S94" i="1" s="1"/>
  <c r="C95" i="1" l="1"/>
  <c r="L95" i="1" s="1"/>
  <c r="N95" i="1" s="1"/>
  <c r="S95" i="1" s="1"/>
  <c r="C96" i="1" l="1"/>
  <c r="L96" i="1" s="1"/>
  <c r="N96" i="1" s="1"/>
  <c r="S96" i="1" s="1"/>
  <c r="C97" i="1" l="1"/>
  <c r="L97" i="1"/>
  <c r="N97" i="1" s="1"/>
  <c r="S97" i="1" l="1"/>
  <c r="C98" i="1" s="1"/>
  <c r="L98" i="1" l="1"/>
  <c r="N98" i="1" s="1"/>
  <c r="S98" i="1" s="1"/>
  <c r="C99" i="1" l="1"/>
  <c r="L99" i="1" s="1"/>
  <c r="N99" i="1" s="1"/>
  <c r="S99" i="1" s="1"/>
  <c r="C100" i="1" l="1"/>
  <c r="L100" i="1" s="1"/>
  <c r="N100" i="1" s="1"/>
  <c r="C17" i="1"/>
  <c r="C18" i="1" s="1"/>
  <c r="S100" i="1" l="1"/>
  <c r="S123" i="1" s="1"/>
</calcChain>
</file>

<file path=xl/sharedStrings.xml><?xml version="1.0" encoding="utf-8"?>
<sst xmlns="http://schemas.openxmlformats.org/spreadsheetml/2006/main" count="189" uniqueCount="72">
  <si>
    <t>通貨ペア</t>
    <rPh sb="0" eb="2">
      <t>ツウカ</t>
    </rPh>
    <phoneticPr fontId="1"/>
  </si>
  <si>
    <t>損益金額</t>
    <rPh sb="0" eb="2">
      <t>ソンエキ</t>
    </rPh>
    <rPh sb="2" eb="4">
      <t>キンガク</t>
    </rPh>
    <phoneticPr fontId="1"/>
  </si>
  <si>
    <t>損益pips</t>
    <rPh sb="0" eb="2">
      <t>ソンエキ</t>
    </rPh>
    <phoneticPr fontId="1"/>
  </si>
  <si>
    <t>時間足</t>
    <rPh sb="0" eb="2">
      <t>ジカン</t>
    </rPh>
    <rPh sb="2" eb="3">
      <t>アシ</t>
    </rPh>
    <phoneticPr fontId="1"/>
  </si>
  <si>
    <t>リスク</t>
    <phoneticPr fontId="1"/>
  </si>
  <si>
    <t>日足</t>
    <rPh sb="0" eb="2">
      <t>ヒアシ</t>
    </rPh>
    <phoneticPr fontId="1"/>
  </si>
  <si>
    <t>ルール</t>
    <phoneticPr fontId="1"/>
  </si>
  <si>
    <t>エントリー</t>
    <phoneticPr fontId="1"/>
  </si>
  <si>
    <t>決済</t>
    <rPh sb="0" eb="2">
      <t>ケッサイ</t>
    </rPh>
    <phoneticPr fontId="1"/>
  </si>
  <si>
    <t>ＥＵＲＪＰＹ</t>
    <phoneticPr fontId="1"/>
  </si>
  <si>
    <t>10MA・20MAの両方の上側にキャンドルがあれば買い方向、下側なら売り方向。
MAに触れてPB出現でエントリー待ち、PB高値 or 安値ブレイクでエントリー。</t>
    <phoneticPr fontId="1"/>
  </si>
  <si>
    <t>当初資金</t>
    <rPh sb="0" eb="2">
      <t>トウショ</t>
    </rPh>
    <rPh sb="2" eb="4">
      <t>シキン</t>
    </rPh>
    <phoneticPr fontId="1"/>
  </si>
  <si>
    <t>最終資金</t>
    <rPh sb="0" eb="2">
      <t>サイシュウ</t>
    </rPh>
    <rPh sb="2" eb="4">
      <t>シキン</t>
    </rPh>
    <phoneticPr fontId="1"/>
  </si>
  <si>
    <t>No.</t>
    <phoneticPr fontId="2"/>
  </si>
  <si>
    <t>資金</t>
    <rPh sb="0" eb="2">
      <t>シキン</t>
    </rPh>
    <phoneticPr fontId="2"/>
  </si>
  <si>
    <t>エントリー</t>
    <phoneticPr fontId="2"/>
  </si>
  <si>
    <t>ロット</t>
    <phoneticPr fontId="2"/>
  </si>
  <si>
    <t>決済</t>
    <rPh sb="0" eb="2">
      <t>ケッサイ</t>
    </rPh>
    <phoneticPr fontId="2"/>
  </si>
  <si>
    <t>損益</t>
    <rPh sb="0" eb="2">
      <t>ソンエキ</t>
    </rPh>
    <phoneticPr fontId="2"/>
  </si>
  <si>
    <t>西暦</t>
    <rPh sb="0" eb="2">
      <t>セイレキ</t>
    </rPh>
    <phoneticPr fontId="2"/>
  </si>
  <si>
    <t>日付</t>
    <rPh sb="0" eb="2">
      <t>ヒヅケ</t>
    </rPh>
    <phoneticPr fontId="2"/>
  </si>
  <si>
    <t>売買</t>
    <rPh sb="0" eb="2">
      <t>バイバイ</t>
    </rPh>
    <phoneticPr fontId="2"/>
  </si>
  <si>
    <t>レート</t>
    <phoneticPr fontId="2"/>
  </si>
  <si>
    <t>pips</t>
    <phoneticPr fontId="2"/>
  </si>
  <si>
    <t>金額</t>
    <rPh sb="0" eb="2">
      <t>キンガク</t>
    </rPh>
    <phoneticPr fontId="2"/>
  </si>
  <si>
    <t>買</t>
  </si>
  <si>
    <t>売</t>
  </si>
  <si>
    <t>成績</t>
    <rPh sb="0" eb="2">
      <t>セイセキ</t>
    </rPh>
    <phoneticPr fontId="1"/>
  </si>
  <si>
    <t>勝数</t>
    <rPh sb="0" eb="1">
      <t>カチ</t>
    </rPh>
    <rPh sb="1" eb="2">
      <t>スウ</t>
    </rPh>
    <phoneticPr fontId="1"/>
  </si>
  <si>
    <t>負数</t>
    <rPh sb="0" eb="1">
      <t>マ</t>
    </rPh>
    <rPh sb="1" eb="2">
      <t>スウ</t>
    </rPh>
    <phoneticPr fontId="1"/>
  </si>
  <si>
    <t>引分</t>
    <rPh sb="0" eb="2">
      <t>ヒキワケ</t>
    </rPh>
    <phoneticPr fontId="1"/>
  </si>
  <si>
    <t>勝率</t>
    <rPh sb="0" eb="2">
      <t>ショウリツ</t>
    </rPh>
    <phoneticPr fontId="1"/>
  </si>
  <si>
    <t>期間</t>
    <rPh sb="0" eb="2">
      <t>キカン</t>
    </rPh>
    <phoneticPr fontId="1"/>
  </si>
  <si>
    <t>～</t>
    <phoneticPr fontId="1"/>
  </si>
  <si>
    <t>最大連勝</t>
    <rPh sb="0" eb="2">
      <t>サイダイ</t>
    </rPh>
    <rPh sb="2" eb="4">
      <t>レンショウ</t>
    </rPh>
    <phoneticPr fontId="1"/>
  </si>
  <si>
    <t>最大連敗</t>
    <rPh sb="0" eb="2">
      <t>サイダイ</t>
    </rPh>
    <rPh sb="2" eb="4">
      <t>レンパイ</t>
    </rPh>
    <phoneticPr fontId="1"/>
  </si>
  <si>
    <t xml:space="preserve"> </t>
    <phoneticPr fontId="1"/>
  </si>
  <si>
    <t xml:space="preserve"> </t>
    <phoneticPr fontId="1"/>
  </si>
  <si>
    <t>　</t>
    <phoneticPr fontId="1"/>
  </si>
  <si>
    <t>なし</t>
    <phoneticPr fontId="1"/>
  </si>
  <si>
    <t>2/29</t>
    <phoneticPr fontId="1"/>
  </si>
  <si>
    <t xml:space="preserve"> </t>
    <phoneticPr fontId="1"/>
  </si>
  <si>
    <t>８連勝</t>
    <rPh sb="1" eb="3">
      <t>レンショウ</t>
    </rPh>
    <phoneticPr fontId="1"/>
  </si>
  <si>
    <t>４連敗</t>
    <rPh sb="1" eb="3">
      <t>レンパイ</t>
    </rPh>
    <phoneticPr fontId="1"/>
  </si>
  <si>
    <t>× ３回</t>
    <rPh sb="3" eb="4">
      <t>カイ</t>
    </rPh>
    <phoneticPr fontId="1"/>
  </si>
  <si>
    <t>円</t>
    <rPh sb="0" eb="1">
      <t>エン</t>
    </rPh>
    <phoneticPr fontId="1"/>
  </si>
  <si>
    <t>pips</t>
    <phoneticPr fontId="1"/>
  </si>
  <si>
    <t>取引回数</t>
    <rPh sb="0" eb="2">
      <t>トリヒキ</t>
    </rPh>
    <rPh sb="2" eb="4">
      <t>カイスウ</t>
    </rPh>
    <phoneticPr fontId="1"/>
  </si>
  <si>
    <t>７８回</t>
    <rPh sb="2" eb="3">
      <t>カイ</t>
    </rPh>
    <phoneticPr fontId="1"/>
  </si>
  <si>
    <t>リスク（3%）</t>
    <phoneticPr fontId="2"/>
  </si>
  <si>
    <t>損失限</t>
    <rPh sb="0" eb="2">
      <t>ソンシツ</t>
    </rPh>
    <rPh sb="2" eb="3">
      <t>キリ</t>
    </rPh>
    <phoneticPr fontId="2"/>
  </si>
  <si>
    <t>レート</t>
    <phoneticPr fontId="1"/>
  </si>
  <si>
    <t>検証シート</t>
    <rPh sb="0" eb="2">
      <t>ケンショウ</t>
    </rPh>
    <phoneticPr fontId="1"/>
  </si>
  <si>
    <t>思う事</t>
    <rPh sb="0" eb="1">
      <t>オモ</t>
    </rPh>
    <rPh sb="2" eb="3">
      <t>コト</t>
    </rPh>
    <phoneticPr fontId="1"/>
  </si>
  <si>
    <t>●</t>
    <phoneticPr fontId="1"/>
  </si>
  <si>
    <t>例えば買いの場合、ダウ理論でストップを上げていきながら、利益を確保しようとしても、かなり高い位置まで</t>
    <rPh sb="0" eb="1">
      <t>タト</t>
    </rPh>
    <rPh sb="3" eb="4">
      <t>カ</t>
    </rPh>
    <rPh sb="6" eb="8">
      <t>バアイ</t>
    </rPh>
    <rPh sb="11" eb="13">
      <t>リロン</t>
    </rPh>
    <rPh sb="19" eb="20">
      <t>ア</t>
    </rPh>
    <rPh sb="28" eb="30">
      <t>リエキ</t>
    </rPh>
    <rPh sb="31" eb="33">
      <t>カクホ</t>
    </rPh>
    <rPh sb="44" eb="45">
      <t>タカ</t>
    </rPh>
    <rPh sb="46" eb="48">
      <t>イチ</t>
    </rPh>
    <phoneticPr fontId="1"/>
  </si>
  <si>
    <t>上がりながら、結局はSTOPで決済となってしまうケースが多かった。</t>
    <rPh sb="7" eb="9">
      <t>ケッキョク</t>
    </rPh>
    <rPh sb="15" eb="17">
      <t>ケッサイ</t>
    </rPh>
    <rPh sb="28" eb="29">
      <t>オオ</t>
    </rPh>
    <phoneticPr fontId="1"/>
  </si>
  <si>
    <t>　</t>
    <phoneticPr fontId="1"/>
  </si>
  <si>
    <t>（もう少し高い位置で決済するルールが必要と感じた）</t>
    <phoneticPr fontId="1"/>
  </si>
  <si>
    <t>例えば買いの場合、上げトレンドなのにサポートをどうしたらよいかわからず、結局、ダウ理論で切り上げた</t>
    <rPh sb="0" eb="1">
      <t>タト</t>
    </rPh>
    <rPh sb="3" eb="4">
      <t>カ</t>
    </rPh>
    <rPh sb="6" eb="8">
      <t>バアイ</t>
    </rPh>
    <rPh sb="9" eb="10">
      <t>ア</t>
    </rPh>
    <rPh sb="36" eb="38">
      <t>ケッキョク</t>
    </rPh>
    <rPh sb="41" eb="43">
      <t>リロン</t>
    </rPh>
    <rPh sb="44" eb="45">
      <t>キ</t>
    </rPh>
    <rPh sb="46" eb="47">
      <t>ア</t>
    </rPh>
    <phoneticPr fontId="1"/>
  </si>
  <si>
    <t>STOPで決済。　もう少し、利益をとれると思う。　ＳＲとＦＩＢが加われば勝てるような気がする</t>
    <rPh sb="11" eb="12">
      <t>スコ</t>
    </rPh>
    <rPh sb="14" eb="16">
      <t>リエキ</t>
    </rPh>
    <rPh sb="21" eb="22">
      <t>オモ</t>
    </rPh>
    <rPh sb="32" eb="33">
      <t>クワ</t>
    </rPh>
    <rPh sb="36" eb="37">
      <t>カ</t>
    </rPh>
    <rPh sb="42" eb="43">
      <t>キ</t>
    </rPh>
    <phoneticPr fontId="1"/>
  </si>
  <si>
    <t>米原 明彦</t>
    <rPh sb="0" eb="2">
      <t>ヨネハラ</t>
    </rPh>
    <rPh sb="3" eb="5">
      <t>アキヒコ</t>
    </rPh>
    <phoneticPr fontId="1"/>
  </si>
  <si>
    <t>1回目~
　①トレーリングストップ（ダウ理論による）
　②PB出現でPBの高値・安値までストップを移動
21回目~　
　③直近の高値安値等のＳＲを追加
41回目~78回目　
　④途中でPBが出たら、S/RとしてSTOP切り上げ（下げ）、又は決済のサポートとする</t>
    <rPh sb="1" eb="3">
      <t>カイメ</t>
    </rPh>
    <rPh sb="54" eb="56">
      <t>カイメ</t>
    </rPh>
    <rPh sb="61" eb="63">
      <t>チョッキン</t>
    </rPh>
    <rPh sb="64" eb="66">
      <t>タカネ</t>
    </rPh>
    <rPh sb="66" eb="68">
      <t>ヤスネ</t>
    </rPh>
    <rPh sb="68" eb="69">
      <t>ナド</t>
    </rPh>
    <rPh sb="73" eb="75">
      <t>ツイカ</t>
    </rPh>
    <rPh sb="78" eb="80">
      <t>カイメ</t>
    </rPh>
    <rPh sb="83" eb="85">
      <t>カイメ</t>
    </rPh>
    <rPh sb="89" eb="91">
      <t>トチュウ</t>
    </rPh>
    <rPh sb="95" eb="96">
      <t>デ</t>
    </rPh>
    <rPh sb="109" eb="110">
      <t>キ</t>
    </rPh>
    <rPh sb="111" eb="112">
      <t>ア</t>
    </rPh>
    <rPh sb="114" eb="115">
      <t>サ</t>
    </rPh>
    <rPh sb="118" eb="119">
      <t>マタ</t>
    </rPh>
    <rPh sb="120" eb="122">
      <t>ケッサイ</t>
    </rPh>
    <phoneticPr fontId="1"/>
  </si>
  <si>
    <t>仕掛け１のルールだと、勝率が思ったほどよくないが、たまたまの上昇トレンドがあったのでビックリするくらい勝てた</t>
    <rPh sb="0" eb="2">
      <t>シカ</t>
    </rPh>
    <rPh sb="11" eb="13">
      <t>ショウリツ</t>
    </rPh>
    <rPh sb="14" eb="15">
      <t>オモ</t>
    </rPh>
    <rPh sb="30" eb="32">
      <t>ジョウショウ</t>
    </rPh>
    <rPh sb="51" eb="52">
      <t>カ</t>
    </rPh>
    <phoneticPr fontId="1"/>
  </si>
  <si>
    <t>損小利大の意味がわかった。　</t>
    <rPh sb="0" eb="1">
      <t>ソン</t>
    </rPh>
    <rPh sb="1" eb="2">
      <t>ショウ</t>
    </rPh>
    <rPh sb="2" eb="3">
      <t>リ</t>
    </rPh>
    <rPh sb="3" eb="4">
      <t>ダイ</t>
    </rPh>
    <rPh sb="5" eb="7">
      <t>イミ</t>
    </rPh>
    <phoneticPr fontId="1"/>
  </si>
  <si>
    <t>たとえ連敗しても、リスクが低いのでマインド的に許容範囲</t>
    <rPh sb="3" eb="5">
      <t>レンパイ</t>
    </rPh>
    <rPh sb="13" eb="14">
      <t>ヒク</t>
    </rPh>
    <rPh sb="21" eb="22">
      <t>テキ</t>
    </rPh>
    <rPh sb="23" eb="25">
      <t>キョヨウ</t>
    </rPh>
    <rPh sb="25" eb="27">
      <t>ハンイ</t>
    </rPh>
    <phoneticPr fontId="1"/>
  </si>
  <si>
    <t>●</t>
    <phoneticPr fontId="1"/>
  </si>
  <si>
    <t>複利の凄さを実感</t>
    <rPh sb="0" eb="2">
      <t>フクリ</t>
    </rPh>
    <rPh sb="3" eb="4">
      <t>スゴ</t>
    </rPh>
    <rPh sb="6" eb="8">
      <t>ジッカン</t>
    </rPh>
    <phoneticPr fontId="1"/>
  </si>
  <si>
    <t>FIBの引き方を⑦理解できないので、使えなかった。　笹田さんの説明を聞くと、FIBを引くことで手堅く勝つ可能性</t>
    <rPh sb="4" eb="5">
      <t>ヒ</t>
    </rPh>
    <rPh sb="6" eb="7">
      <t>カタ</t>
    </rPh>
    <rPh sb="9" eb="11">
      <t>リカイ</t>
    </rPh>
    <rPh sb="18" eb="19">
      <t>ツカ</t>
    </rPh>
    <rPh sb="26" eb="28">
      <t>ササダ</t>
    </rPh>
    <rPh sb="31" eb="33">
      <t>セツメイ</t>
    </rPh>
    <rPh sb="34" eb="35">
      <t>キ</t>
    </rPh>
    <rPh sb="42" eb="43">
      <t>ヒ</t>
    </rPh>
    <rPh sb="47" eb="49">
      <t>テガタ</t>
    </rPh>
    <rPh sb="50" eb="51">
      <t>カツ</t>
    </rPh>
    <rPh sb="52" eb="55">
      <t>カノウセイ</t>
    </rPh>
    <phoneticPr fontId="1"/>
  </si>
  <si>
    <t>が高いのではないかと感じた（決済する根拠のあるサポートが必要）</t>
    <rPh sb="1" eb="2">
      <t>タカ</t>
    </rPh>
    <rPh sb="10" eb="11">
      <t>カン</t>
    </rPh>
    <rPh sb="14" eb="16">
      <t>ケッサイ</t>
    </rPh>
    <rPh sb="18" eb="20">
      <t>コンキョ</t>
    </rPh>
    <rPh sb="28" eb="30">
      <t>ヒツヨウ</t>
    </rPh>
    <phoneticPr fontId="1"/>
  </si>
  <si>
    <t>*過去11年間で検証しましたが、78回までしかできなかったので、別の通貨ペアで日足の検証をします。</t>
    <rPh sb="1" eb="3">
      <t>カコ</t>
    </rPh>
    <rPh sb="5" eb="6">
      <t>ネン</t>
    </rPh>
    <rPh sb="6" eb="7">
      <t>アイダ</t>
    </rPh>
    <rPh sb="8" eb="10">
      <t>ケンショウ</t>
    </rPh>
    <rPh sb="18" eb="19">
      <t>カイ</t>
    </rPh>
    <rPh sb="32" eb="33">
      <t>ベツ</t>
    </rPh>
    <rPh sb="34" eb="36">
      <t>ツウカ</t>
    </rPh>
    <rPh sb="39" eb="41">
      <t>ヒアシ</t>
    </rPh>
    <rPh sb="42" eb="44">
      <t>ケンショウ</t>
    </rPh>
    <phoneticPr fontId="1"/>
  </si>
  <si>
    <t>Ｓ／ＲやＦＩＢを取り入れないと、利益の獲得機械を逃すことがよくわかりました。</t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</si>
</sst>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#,##0_ "/>
    <numFmt numFmtId="177" formatCode="0.0_ ;[Red]\-0.0\ "/>
    <numFmt numFmtId="178" formatCode="#,##0_ ;[Red]\-#,##0\ "/>
    <numFmt numFmtId="179" formatCode="m/d;@"/>
    <numFmt numFmtId="180" formatCode="0.00_ "/>
    <numFmt numFmtId="181" formatCode="yyyy&quot;年&quot;m&quot;月&quot;;@"/>
    <numFmt numFmtId="182" formatCode="m&quot;月&quot;d&quot;日&quot;;@"/>
    <numFmt numFmtId="183" formatCode="0.0%"/>
  </numFmts>
  <fonts count="16" x14ac:knownFonts="1">
    <font>
      <sz val="11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sz val="6"/>
      <name val="ＭＳ Ｐゴシック"/>
      <family val="3"/>
      <charset val="128"/>
    </font>
    <font>
      <sz val="11"/>
      <color theme="1"/>
      <name val="Meiryo UI"/>
      <family val="3"/>
      <charset val="128"/>
    </font>
    <font>
      <sz val="10"/>
      <color theme="1"/>
      <name val="Meiryo UI"/>
      <family val="3"/>
      <charset val="128"/>
    </font>
    <font>
      <sz val="9"/>
      <name val="メイリオ"/>
      <family val="3"/>
      <charset val="128"/>
    </font>
    <font>
      <sz val="11"/>
      <color theme="1"/>
      <name val="ＭＳ Ｐゴシック"/>
      <family val="2"/>
      <charset val="128"/>
      <scheme val="minor"/>
    </font>
    <font>
      <b/>
      <sz val="9"/>
      <name val="メイリオ"/>
      <family val="3"/>
      <charset val="128"/>
    </font>
    <font>
      <sz val="9"/>
      <color rgb="FFFF0000"/>
      <name val="メイリオ"/>
      <family val="3"/>
      <charset val="128"/>
    </font>
    <font>
      <b/>
      <sz val="12"/>
      <color theme="0"/>
      <name val="Meiryo UI"/>
      <family val="3"/>
      <charset val="128"/>
    </font>
    <font>
      <sz val="11"/>
      <name val="Meiryo UI"/>
      <family val="3"/>
      <charset val="128"/>
    </font>
    <font>
      <sz val="12"/>
      <name val="Meiryo UI"/>
      <family val="3"/>
      <charset val="128"/>
    </font>
    <font>
      <sz val="14"/>
      <color rgb="FFFF0000"/>
      <name val="Meiryo UI"/>
      <family val="3"/>
      <charset val="128"/>
    </font>
    <font>
      <sz val="11"/>
      <color rgb="FFFF0000"/>
      <name val="Meiryo UI"/>
      <family val="3"/>
      <charset val="128"/>
    </font>
    <font>
      <b/>
      <sz val="13"/>
      <color theme="0"/>
      <name val="Meiryo UI"/>
      <family val="3"/>
      <charset val="128"/>
    </font>
    <font>
      <sz val="22"/>
      <color rgb="FFFF0000"/>
      <name val="Meiryo UI"/>
      <family val="3"/>
      <charset val="128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8" tint="-0.499984740745262"/>
        <bgColor indexed="64"/>
      </patternFill>
    </fill>
  </fills>
  <borders count="5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dotted">
        <color auto="1"/>
      </right>
      <top/>
      <bottom/>
      <diagonal/>
    </border>
    <border>
      <left style="thin">
        <color auto="1"/>
      </left>
      <right style="dotted">
        <color auto="1"/>
      </right>
      <top/>
      <bottom style="thin">
        <color auto="1"/>
      </bottom>
      <diagonal/>
    </border>
    <border>
      <left style="dotted">
        <color auto="1"/>
      </left>
      <right/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 style="dotted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 style="dotted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/>
      <top style="thin">
        <color indexed="64"/>
      </top>
      <bottom style="thick">
        <color indexed="64"/>
      </bottom>
      <diagonal/>
    </border>
    <border>
      <left/>
      <right style="thin">
        <color auto="1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n">
        <color auto="1"/>
      </left>
      <right/>
      <top style="thick">
        <color indexed="64"/>
      </top>
      <bottom style="thin">
        <color indexed="64"/>
      </bottom>
      <diagonal/>
    </border>
    <border>
      <left/>
      <right style="thin">
        <color auto="1"/>
      </right>
      <top style="thick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medium">
        <color auto="1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theme="0"/>
      </right>
      <top style="thin">
        <color indexed="64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indexed="64"/>
      </top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indexed="64"/>
      </top>
      <bottom style="thin">
        <color theme="0"/>
      </bottom>
      <diagonal/>
    </border>
    <border>
      <left style="thin">
        <color indexed="64"/>
      </left>
      <right style="thin">
        <color theme="0"/>
      </right>
      <top style="thin">
        <color theme="0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indexed="64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indexed="64"/>
      </bottom>
      <diagonal/>
    </border>
    <border>
      <left style="medium">
        <color auto="1"/>
      </left>
      <right style="medium">
        <color theme="0"/>
      </right>
      <top style="medium">
        <color auto="1"/>
      </top>
      <bottom style="thin">
        <color auto="1"/>
      </bottom>
      <diagonal/>
    </border>
    <border>
      <left style="medium">
        <color theme="0"/>
      </left>
      <right style="medium">
        <color theme="0"/>
      </right>
      <top style="medium">
        <color auto="1"/>
      </top>
      <bottom style="thin">
        <color auto="1"/>
      </bottom>
      <diagonal/>
    </border>
    <border>
      <left style="medium">
        <color theme="0"/>
      </left>
      <right style="medium">
        <color auto="1"/>
      </right>
      <top style="medium">
        <color auto="1"/>
      </top>
      <bottom style="thin">
        <color auto="1"/>
      </bottom>
      <diagonal/>
    </border>
  </borders>
  <cellStyleXfs count="2">
    <xf numFmtId="0" fontId="0" fillId="0" borderId="0">
      <alignment vertical="center"/>
    </xf>
    <xf numFmtId="38" fontId="6" fillId="0" borderId="0" applyFont="0" applyFill="0" applyBorder="0" applyAlignment="0" applyProtection="0">
      <alignment vertical="center"/>
    </xf>
  </cellStyleXfs>
  <cellXfs count="183">
    <xf numFmtId="0" fontId="0" fillId="0" borderId="0" xfId="0">
      <alignment vertical="center"/>
    </xf>
    <xf numFmtId="0" fontId="3" fillId="2" borderId="0" xfId="0" applyFont="1" applyFill="1">
      <alignment vertical="center"/>
    </xf>
    <xf numFmtId="0" fontId="4" fillId="2" borderId="6" xfId="0" applyFont="1" applyFill="1" applyBorder="1">
      <alignment vertical="center"/>
    </xf>
    <xf numFmtId="0" fontId="4" fillId="2" borderId="7" xfId="0" applyFont="1" applyFill="1" applyBorder="1">
      <alignment vertical="center"/>
    </xf>
    <xf numFmtId="0" fontId="4" fillId="2" borderId="16" xfId="0" applyFont="1" applyFill="1" applyBorder="1" applyAlignment="1">
      <alignment horizontal="center" vertical="center"/>
    </xf>
    <xf numFmtId="0" fontId="4" fillId="2" borderId="11" xfId="0" applyFont="1" applyFill="1" applyBorder="1" applyAlignment="1">
      <alignment horizontal="left" vertical="center"/>
    </xf>
    <xf numFmtId="0" fontId="4" fillId="2" borderId="12" xfId="0" applyFont="1" applyFill="1" applyBorder="1" applyAlignment="1">
      <alignment horizontal="left" vertical="center"/>
    </xf>
    <xf numFmtId="0" fontId="4" fillId="2" borderId="19" xfId="0" applyFont="1" applyFill="1" applyBorder="1" applyAlignment="1">
      <alignment horizontal="left" vertical="center"/>
    </xf>
    <xf numFmtId="0" fontId="4" fillId="2" borderId="17" xfId="0" applyFont="1" applyFill="1" applyBorder="1" applyAlignment="1">
      <alignment horizontal="left" vertical="center"/>
    </xf>
    <xf numFmtId="0" fontId="4" fillId="2" borderId="20" xfId="0" applyFont="1" applyFill="1" applyBorder="1" applyAlignment="1">
      <alignment horizontal="left" vertical="center"/>
    </xf>
    <xf numFmtId="0" fontId="4" fillId="2" borderId="22" xfId="0" applyFont="1" applyFill="1" applyBorder="1" applyAlignment="1">
      <alignment horizontal="center" vertical="center"/>
    </xf>
    <xf numFmtId="0" fontId="4" fillId="2" borderId="23" xfId="0" applyFont="1" applyFill="1" applyBorder="1">
      <alignment vertical="center"/>
    </xf>
    <xf numFmtId="0" fontId="4" fillId="2" borderId="25" xfId="0" applyFont="1" applyFill="1" applyBorder="1">
      <alignment vertical="center"/>
    </xf>
    <xf numFmtId="0" fontId="4" fillId="2" borderId="17" xfId="0" applyFont="1" applyFill="1" applyBorder="1" applyAlignment="1">
      <alignment horizontal="center" vertical="center"/>
    </xf>
    <xf numFmtId="9" fontId="4" fillId="2" borderId="17" xfId="0" applyNumberFormat="1" applyFont="1" applyFill="1" applyBorder="1" applyAlignment="1">
      <alignment horizontal="center" vertical="center"/>
    </xf>
    <xf numFmtId="9" fontId="4" fillId="2" borderId="20" xfId="0" applyNumberFormat="1" applyFont="1" applyFill="1" applyBorder="1" applyAlignment="1">
      <alignment horizontal="center" vertical="center"/>
    </xf>
    <xf numFmtId="181" fontId="4" fillId="2" borderId="17" xfId="0" applyNumberFormat="1" applyFont="1" applyFill="1" applyBorder="1" applyAlignment="1">
      <alignment horizontal="center" vertical="center"/>
    </xf>
    <xf numFmtId="38" fontId="3" fillId="2" borderId="0" xfId="1" applyFont="1" applyFill="1">
      <alignment vertical="center"/>
    </xf>
    <xf numFmtId="0" fontId="5" fillId="2" borderId="0" xfId="0" applyFont="1" applyFill="1" applyAlignment="1">
      <alignment horizontal="left" vertical="top"/>
    </xf>
    <xf numFmtId="182" fontId="5" fillId="2" borderId="0" xfId="0" applyNumberFormat="1" applyFont="1" applyFill="1" applyAlignment="1">
      <alignment horizontal="left" vertical="top"/>
    </xf>
    <xf numFmtId="0" fontId="7" fillId="2" borderId="0" xfId="0" applyFont="1" applyFill="1" applyAlignment="1">
      <alignment horizontal="left" vertical="top"/>
    </xf>
    <xf numFmtId="0" fontId="8" fillId="2" borderId="0" xfId="0" applyFont="1" applyFill="1" applyAlignment="1">
      <alignment horizontal="left" vertical="top"/>
    </xf>
    <xf numFmtId="38" fontId="3" fillId="2" borderId="0" xfId="0" applyNumberFormat="1" applyFont="1" applyFill="1">
      <alignment vertical="center"/>
    </xf>
    <xf numFmtId="55" fontId="4" fillId="2" borderId="17" xfId="0" applyNumberFormat="1" applyFont="1" applyFill="1" applyBorder="1" applyAlignment="1">
      <alignment horizontal="center" vertical="center"/>
    </xf>
    <xf numFmtId="0" fontId="4" fillId="2" borderId="15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/>
    </xf>
    <xf numFmtId="0" fontId="4" fillId="2" borderId="21" xfId="0" applyFont="1" applyFill="1" applyBorder="1" applyAlignment="1">
      <alignment horizontal="center" vertical="center"/>
    </xf>
    <xf numFmtId="0" fontId="4" fillId="2" borderId="11" xfId="0" applyFont="1" applyFill="1" applyBorder="1" applyAlignment="1">
      <alignment horizontal="right" vertical="center"/>
    </xf>
    <xf numFmtId="0" fontId="4" fillId="2" borderId="17" xfId="0" applyFont="1" applyFill="1" applyBorder="1" applyAlignment="1">
      <alignment horizontal="right" vertical="center"/>
    </xf>
    <xf numFmtId="183" fontId="4" fillId="2" borderId="23" xfId="0" applyNumberFormat="1" applyFont="1" applyFill="1" applyBorder="1" applyAlignment="1">
      <alignment horizontal="right" vertical="center"/>
    </xf>
    <xf numFmtId="0" fontId="4" fillId="2" borderId="18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4" fillId="2" borderId="23" xfId="0" applyFont="1" applyFill="1" applyBorder="1" applyAlignment="1">
      <alignment horizontal="left" vertical="center"/>
    </xf>
    <xf numFmtId="0" fontId="4" fillId="2" borderId="24" xfId="0" applyFont="1" applyFill="1" applyBorder="1" applyAlignment="1">
      <alignment horizontal="left" vertical="center"/>
    </xf>
    <xf numFmtId="9" fontId="4" fillId="2" borderId="3" xfId="0" applyNumberFormat="1" applyFont="1" applyFill="1" applyBorder="1" applyAlignment="1">
      <alignment horizontal="center" vertical="center"/>
    </xf>
    <xf numFmtId="9" fontId="4" fillId="2" borderId="9" xfId="0" applyNumberFormat="1" applyFont="1" applyFill="1" applyBorder="1" applyAlignment="1">
      <alignment horizontal="center" vertical="center"/>
    </xf>
    <xf numFmtId="181" fontId="4" fillId="2" borderId="11" xfId="0" applyNumberFormat="1" applyFont="1" applyFill="1" applyBorder="1" applyAlignment="1">
      <alignment horizontal="right" vertical="center"/>
    </xf>
    <xf numFmtId="0" fontId="3" fillId="2" borderId="29" xfId="0" applyFont="1" applyFill="1" applyBorder="1">
      <alignment vertical="center"/>
    </xf>
    <xf numFmtId="0" fontId="3" fillId="2" borderId="30" xfId="0" applyFont="1" applyFill="1" applyBorder="1">
      <alignment vertical="center"/>
    </xf>
    <xf numFmtId="0" fontId="3" fillId="2" borderId="0" xfId="0" applyFont="1" applyFill="1" applyBorder="1">
      <alignment vertical="center"/>
    </xf>
    <xf numFmtId="0" fontId="3" fillId="2" borderId="14" xfId="0" applyFont="1" applyFill="1" applyBorder="1">
      <alignment vertical="center"/>
    </xf>
    <xf numFmtId="0" fontId="4" fillId="2" borderId="42" xfId="0" applyFont="1" applyFill="1" applyBorder="1">
      <alignment vertical="center"/>
    </xf>
    <xf numFmtId="0" fontId="3" fillId="2" borderId="43" xfId="0" applyFont="1" applyFill="1" applyBorder="1">
      <alignment vertical="center"/>
    </xf>
    <xf numFmtId="0" fontId="3" fillId="2" borderId="44" xfId="0" applyFont="1" applyFill="1" applyBorder="1">
      <alignment vertical="center"/>
    </xf>
    <xf numFmtId="0" fontId="9" fillId="5" borderId="49" xfId="0" applyFont="1" applyFill="1" applyBorder="1" applyAlignment="1">
      <alignment horizontal="center" vertical="center" shrinkToFit="1"/>
    </xf>
    <xf numFmtId="0" fontId="10" fillId="2" borderId="1" xfId="0" applyFont="1" applyFill="1" applyBorder="1" applyAlignment="1">
      <alignment horizontal="center" vertical="center"/>
    </xf>
    <xf numFmtId="179" fontId="10" fillId="2" borderId="1" xfId="0" applyNumberFormat="1" applyFont="1" applyFill="1" applyBorder="1" applyAlignment="1">
      <alignment horizontal="center" vertical="center"/>
    </xf>
    <xf numFmtId="0" fontId="10" fillId="2" borderId="16" xfId="0" applyFont="1" applyFill="1" applyBorder="1" applyAlignment="1">
      <alignment horizontal="center" vertical="center"/>
    </xf>
    <xf numFmtId="0" fontId="10" fillId="2" borderId="19" xfId="0" applyFont="1" applyFill="1" applyBorder="1" applyAlignment="1">
      <alignment horizontal="center" vertical="center"/>
    </xf>
    <xf numFmtId="180" fontId="10" fillId="2" borderId="1" xfId="0" applyNumberFormat="1" applyFont="1" applyFill="1" applyBorder="1" applyAlignment="1">
      <alignment horizontal="center" vertical="center"/>
    </xf>
    <xf numFmtId="0" fontId="10" fillId="4" borderId="1" xfId="0" applyFont="1" applyFill="1" applyBorder="1" applyAlignment="1">
      <alignment horizontal="center" vertical="center"/>
    </xf>
    <xf numFmtId="179" fontId="10" fillId="4" borderId="1" xfId="0" applyNumberFormat="1" applyFont="1" applyFill="1" applyBorder="1" applyAlignment="1">
      <alignment horizontal="center" vertical="center"/>
    </xf>
    <xf numFmtId="0" fontId="10" fillId="4" borderId="16" xfId="0" applyFont="1" applyFill="1" applyBorder="1" applyAlignment="1">
      <alignment horizontal="center" vertical="center"/>
    </xf>
    <xf numFmtId="0" fontId="10" fillId="4" borderId="19" xfId="0" applyFont="1" applyFill="1" applyBorder="1" applyAlignment="1">
      <alignment horizontal="center" vertical="center"/>
    </xf>
    <xf numFmtId="180" fontId="10" fillId="4" borderId="1" xfId="0" applyNumberFormat="1" applyFont="1" applyFill="1" applyBorder="1" applyAlignment="1">
      <alignment horizontal="center" vertical="center"/>
    </xf>
    <xf numFmtId="0" fontId="10" fillId="2" borderId="31" xfId="0" applyFont="1" applyFill="1" applyBorder="1" applyAlignment="1">
      <alignment horizontal="center" vertical="center"/>
    </xf>
    <xf numFmtId="179" fontId="10" fillId="2" borderId="31" xfId="0" applyNumberFormat="1" applyFont="1" applyFill="1" applyBorder="1" applyAlignment="1">
      <alignment horizontal="center" vertical="center"/>
    </xf>
    <xf numFmtId="0" fontId="10" fillId="2" borderId="33" xfId="0" applyFont="1" applyFill="1" applyBorder="1" applyAlignment="1">
      <alignment horizontal="center" vertical="center"/>
    </xf>
    <xf numFmtId="0" fontId="10" fillId="2" borderId="34" xfId="0" applyFont="1" applyFill="1" applyBorder="1" applyAlignment="1">
      <alignment horizontal="center" vertical="center"/>
    </xf>
    <xf numFmtId="180" fontId="10" fillId="2" borderId="2" xfId="0" applyNumberFormat="1" applyFont="1" applyFill="1" applyBorder="1" applyAlignment="1">
      <alignment horizontal="center" vertical="center"/>
    </xf>
    <xf numFmtId="0" fontId="10" fillId="2" borderId="32" xfId="0" applyFont="1" applyFill="1" applyBorder="1" applyAlignment="1">
      <alignment horizontal="center" vertical="center"/>
    </xf>
    <xf numFmtId="179" fontId="10" fillId="2" borderId="32" xfId="0" applyNumberFormat="1" applyFont="1" applyFill="1" applyBorder="1" applyAlignment="1">
      <alignment horizontal="center" vertical="center"/>
    </xf>
    <xf numFmtId="0" fontId="10" fillId="2" borderId="18" xfId="0" applyFont="1" applyFill="1" applyBorder="1" applyAlignment="1">
      <alignment horizontal="center" vertical="center"/>
    </xf>
    <xf numFmtId="0" fontId="10" fillId="2" borderId="28" xfId="0" applyFont="1" applyFill="1" applyBorder="1" applyAlignment="1">
      <alignment horizontal="center" vertical="center"/>
    </xf>
    <xf numFmtId="180" fontId="10" fillId="2" borderId="35" xfId="0" applyNumberFormat="1" applyFont="1" applyFill="1" applyBorder="1" applyAlignment="1">
      <alignment horizontal="center" vertical="center"/>
    </xf>
    <xf numFmtId="180" fontId="10" fillId="2" borderId="31" xfId="0" applyNumberFormat="1" applyFont="1" applyFill="1" applyBorder="1" applyAlignment="1">
      <alignment horizontal="center" vertical="center"/>
    </xf>
    <xf numFmtId="180" fontId="10" fillId="2" borderId="32" xfId="0" applyNumberFormat="1" applyFont="1" applyFill="1" applyBorder="1" applyAlignment="1">
      <alignment horizontal="center" vertical="center"/>
    </xf>
    <xf numFmtId="0" fontId="10" fillId="4" borderId="31" xfId="0" applyFont="1" applyFill="1" applyBorder="1" applyAlignment="1">
      <alignment horizontal="center" vertical="center"/>
    </xf>
    <xf numFmtId="179" fontId="10" fillId="4" borderId="31" xfId="0" applyNumberFormat="1" applyFont="1" applyFill="1" applyBorder="1" applyAlignment="1">
      <alignment horizontal="center" vertical="center"/>
    </xf>
    <xf numFmtId="0" fontId="10" fillId="4" borderId="33" xfId="0" applyFont="1" applyFill="1" applyBorder="1" applyAlignment="1">
      <alignment horizontal="center" vertical="center"/>
    </xf>
    <xf numFmtId="0" fontId="10" fillId="4" borderId="34" xfId="0" applyFont="1" applyFill="1" applyBorder="1" applyAlignment="1">
      <alignment horizontal="center" vertical="center"/>
    </xf>
    <xf numFmtId="180" fontId="10" fillId="4" borderId="31" xfId="0" applyNumberFormat="1" applyFont="1" applyFill="1" applyBorder="1" applyAlignment="1">
      <alignment horizontal="center" vertical="center"/>
    </xf>
    <xf numFmtId="0" fontId="10" fillId="4" borderId="32" xfId="0" applyFont="1" applyFill="1" applyBorder="1" applyAlignment="1">
      <alignment horizontal="center" vertical="center"/>
    </xf>
    <xf numFmtId="179" fontId="10" fillId="4" borderId="32" xfId="0" applyNumberFormat="1" applyFont="1" applyFill="1" applyBorder="1" applyAlignment="1">
      <alignment horizontal="center" vertical="center"/>
    </xf>
    <xf numFmtId="0" fontId="10" fillId="4" borderId="18" xfId="0" applyFont="1" applyFill="1" applyBorder="1" applyAlignment="1">
      <alignment horizontal="center" vertical="center"/>
    </xf>
    <xf numFmtId="0" fontId="10" fillId="4" borderId="28" xfId="0" applyFont="1" applyFill="1" applyBorder="1" applyAlignment="1">
      <alignment horizontal="center" vertical="center"/>
    </xf>
    <xf numFmtId="180" fontId="10" fillId="4" borderId="32" xfId="0" applyNumberFormat="1" applyFont="1" applyFill="1" applyBorder="1" applyAlignment="1">
      <alignment horizontal="center" vertical="center"/>
    </xf>
    <xf numFmtId="0" fontId="10" fillId="3" borderId="1" xfId="0" applyFont="1" applyFill="1" applyBorder="1" applyAlignment="1">
      <alignment horizontal="center" vertical="center"/>
    </xf>
    <xf numFmtId="179" fontId="10" fillId="3" borderId="1" xfId="0" applyNumberFormat="1" applyFont="1" applyFill="1" applyBorder="1" applyAlignment="1">
      <alignment horizontal="center" vertical="center"/>
    </xf>
    <xf numFmtId="0" fontId="10" fillId="3" borderId="16" xfId="0" applyFont="1" applyFill="1" applyBorder="1" applyAlignment="1">
      <alignment horizontal="center" vertical="center"/>
    </xf>
    <xf numFmtId="0" fontId="10" fillId="3" borderId="19" xfId="0" applyFont="1" applyFill="1" applyBorder="1" applyAlignment="1">
      <alignment horizontal="center" vertical="center"/>
    </xf>
    <xf numFmtId="180" fontId="10" fillId="3" borderId="1" xfId="0" applyNumberFormat="1" applyFont="1" applyFill="1" applyBorder="1" applyAlignment="1">
      <alignment horizontal="center" vertical="center"/>
    </xf>
    <xf numFmtId="0" fontId="10" fillId="3" borderId="32" xfId="0" applyFont="1" applyFill="1" applyBorder="1" applyAlignment="1">
      <alignment horizontal="center" vertical="center"/>
    </xf>
    <xf numFmtId="179" fontId="10" fillId="3" borderId="32" xfId="0" applyNumberFormat="1" applyFont="1" applyFill="1" applyBorder="1" applyAlignment="1">
      <alignment horizontal="center" vertical="center"/>
    </xf>
    <xf numFmtId="0" fontId="10" fillId="3" borderId="18" xfId="0" applyFont="1" applyFill="1" applyBorder="1" applyAlignment="1">
      <alignment horizontal="center" vertical="center"/>
    </xf>
    <xf numFmtId="0" fontId="10" fillId="3" borderId="28" xfId="0" applyFont="1" applyFill="1" applyBorder="1" applyAlignment="1">
      <alignment horizontal="center" vertical="center"/>
    </xf>
    <xf numFmtId="180" fontId="10" fillId="3" borderId="32" xfId="0" applyNumberFormat="1" applyFont="1" applyFill="1" applyBorder="1" applyAlignment="1">
      <alignment horizontal="center" vertical="center"/>
    </xf>
    <xf numFmtId="0" fontId="10" fillId="2" borderId="2" xfId="0" applyFont="1" applyFill="1" applyBorder="1" applyAlignment="1">
      <alignment horizontal="center" vertical="center"/>
    </xf>
    <xf numFmtId="179" fontId="10" fillId="2" borderId="2" xfId="0" applyNumberFormat="1" applyFont="1" applyFill="1" applyBorder="1" applyAlignment="1">
      <alignment horizontal="center" vertical="center"/>
    </xf>
    <xf numFmtId="0" fontId="10" fillId="2" borderId="26" xfId="0" applyFont="1" applyFill="1" applyBorder="1" applyAlignment="1">
      <alignment horizontal="center" vertical="center"/>
    </xf>
    <xf numFmtId="0" fontId="10" fillId="2" borderId="27" xfId="0" applyFont="1" applyFill="1" applyBorder="1" applyAlignment="1">
      <alignment horizontal="center" vertical="center"/>
    </xf>
    <xf numFmtId="0" fontId="11" fillId="2" borderId="35" xfId="0" applyFont="1" applyFill="1" applyBorder="1" applyAlignment="1">
      <alignment horizontal="center" vertical="center"/>
    </xf>
    <xf numFmtId="179" fontId="11" fillId="2" borderId="35" xfId="0" applyNumberFormat="1" applyFont="1" applyFill="1" applyBorder="1" applyAlignment="1">
      <alignment horizontal="center" vertical="center"/>
    </xf>
    <xf numFmtId="0" fontId="11" fillId="2" borderId="36" xfId="0" applyFont="1" applyFill="1" applyBorder="1" applyAlignment="1">
      <alignment horizontal="center" vertical="center"/>
    </xf>
    <xf numFmtId="0" fontId="11" fillId="2" borderId="37" xfId="0" applyFont="1" applyFill="1" applyBorder="1" applyAlignment="1">
      <alignment horizontal="center" vertical="center"/>
    </xf>
    <xf numFmtId="180" fontId="11" fillId="2" borderId="35" xfId="0" applyNumberFormat="1" applyFont="1" applyFill="1" applyBorder="1" applyAlignment="1">
      <alignment horizontal="center" vertical="center"/>
    </xf>
    <xf numFmtId="9" fontId="12" fillId="2" borderId="41" xfId="0" applyNumberFormat="1" applyFont="1" applyFill="1" applyBorder="1" applyAlignment="1">
      <alignment horizontal="center" vertical="center"/>
    </xf>
    <xf numFmtId="0" fontId="3" fillId="2" borderId="0" xfId="0" applyNumberFormat="1" applyFont="1" applyFill="1" applyBorder="1">
      <alignment vertical="center"/>
    </xf>
    <xf numFmtId="0" fontId="4" fillId="2" borderId="38" xfId="0" applyNumberFormat="1" applyFont="1" applyFill="1" applyBorder="1" applyAlignment="1">
      <alignment horizontal="right" vertical="center"/>
    </xf>
    <xf numFmtId="0" fontId="13" fillId="2" borderId="1" xfId="0" applyFont="1" applyFill="1" applyBorder="1" applyAlignment="1">
      <alignment horizontal="center" vertical="center"/>
    </xf>
    <xf numFmtId="0" fontId="13" fillId="4" borderId="1" xfId="0" applyFont="1" applyFill="1" applyBorder="1" applyAlignment="1">
      <alignment horizontal="center" vertical="center"/>
    </xf>
    <xf numFmtId="0" fontId="13" fillId="2" borderId="31" xfId="0" applyFont="1" applyFill="1" applyBorder="1" applyAlignment="1">
      <alignment horizontal="center" vertical="center"/>
    </xf>
    <xf numFmtId="0" fontId="13" fillId="2" borderId="32" xfId="0" applyFont="1" applyFill="1" applyBorder="1" applyAlignment="1">
      <alignment horizontal="center" vertical="center"/>
    </xf>
    <xf numFmtId="0" fontId="13" fillId="4" borderId="31" xfId="0" applyFont="1" applyFill="1" applyBorder="1" applyAlignment="1">
      <alignment horizontal="center" vertical="center"/>
    </xf>
    <xf numFmtId="0" fontId="13" fillId="4" borderId="32" xfId="0" applyFont="1" applyFill="1" applyBorder="1" applyAlignment="1">
      <alignment horizontal="center" vertical="center"/>
    </xf>
    <xf numFmtId="0" fontId="13" fillId="3" borderId="1" xfId="0" applyFont="1" applyFill="1" applyBorder="1" applyAlignment="1">
      <alignment horizontal="center" vertical="center"/>
    </xf>
    <xf numFmtId="0" fontId="13" fillId="3" borderId="32" xfId="0" applyFont="1" applyFill="1" applyBorder="1" applyAlignment="1">
      <alignment horizontal="center" vertical="center"/>
    </xf>
    <xf numFmtId="0" fontId="13" fillId="2" borderId="2" xfId="0" applyFont="1" applyFill="1" applyBorder="1" applyAlignment="1">
      <alignment horizontal="center" vertical="center"/>
    </xf>
    <xf numFmtId="0" fontId="14" fillId="5" borderId="51" xfId="0" applyFont="1" applyFill="1" applyBorder="1" applyAlignment="1">
      <alignment horizontal="center" vertical="center"/>
    </xf>
    <xf numFmtId="0" fontId="14" fillId="5" borderId="52" xfId="0" applyFont="1" applyFill="1" applyBorder="1" applyAlignment="1">
      <alignment horizontal="center" vertical="center"/>
    </xf>
    <xf numFmtId="0" fontId="13" fillId="2" borderId="0" xfId="0" applyFont="1" applyFill="1" applyAlignment="1">
      <alignment vertical="top"/>
    </xf>
    <xf numFmtId="0" fontId="3" fillId="2" borderId="0" xfId="0" applyFont="1" applyFill="1" applyAlignment="1">
      <alignment horizontal="right"/>
    </xf>
    <xf numFmtId="14" fontId="3" fillId="2" borderId="0" xfId="0" applyNumberFormat="1" applyFont="1" applyFill="1" applyAlignment="1">
      <alignment horizontal="right" vertical="center"/>
    </xf>
    <xf numFmtId="0" fontId="15" fillId="2" borderId="0" xfId="0" applyFont="1" applyFill="1" applyAlignment="1">
      <alignment horizontal="left" vertical="center"/>
    </xf>
    <xf numFmtId="176" fontId="10" fillId="4" borderId="1" xfId="0" applyNumberFormat="1" applyFont="1" applyFill="1" applyBorder="1" applyAlignment="1">
      <alignment horizontal="center" vertical="center"/>
    </xf>
    <xf numFmtId="0" fontId="10" fillId="4" borderId="1" xfId="0" applyFont="1" applyFill="1" applyBorder="1" applyAlignment="1">
      <alignment horizontal="center" vertical="center"/>
    </xf>
    <xf numFmtId="178" fontId="10" fillId="4" borderId="1" xfId="0" applyNumberFormat="1" applyFont="1" applyFill="1" applyBorder="1" applyAlignment="1">
      <alignment horizontal="center" vertical="center"/>
    </xf>
    <xf numFmtId="177" fontId="10" fillId="4" borderId="1" xfId="0" applyNumberFormat="1" applyFont="1" applyFill="1" applyBorder="1" applyAlignment="1">
      <alignment horizontal="center" vertical="center"/>
    </xf>
    <xf numFmtId="176" fontId="10" fillId="2" borderId="1" xfId="0" applyNumberFormat="1" applyFont="1" applyFill="1" applyBorder="1" applyAlignment="1">
      <alignment horizontal="center" vertical="center"/>
    </xf>
    <xf numFmtId="0" fontId="10" fillId="2" borderId="1" xfId="0" applyFont="1" applyFill="1" applyBorder="1" applyAlignment="1">
      <alignment horizontal="center" vertical="center"/>
    </xf>
    <xf numFmtId="178" fontId="10" fillId="2" borderId="1" xfId="0" applyNumberFormat="1" applyFont="1" applyFill="1" applyBorder="1" applyAlignment="1">
      <alignment horizontal="center" vertical="center"/>
    </xf>
    <xf numFmtId="177" fontId="10" fillId="2" borderId="1" xfId="0" applyNumberFormat="1" applyFont="1" applyFill="1" applyBorder="1" applyAlignment="1">
      <alignment horizontal="center" vertical="center"/>
    </xf>
    <xf numFmtId="0" fontId="9" fillId="5" borderId="45" xfId="0" applyFont="1" applyFill="1" applyBorder="1" applyAlignment="1">
      <alignment horizontal="center" vertical="center" shrinkToFit="1"/>
    </xf>
    <xf numFmtId="0" fontId="9" fillId="5" borderId="48" xfId="0" applyFont="1" applyFill="1" applyBorder="1" applyAlignment="1">
      <alignment horizontal="center" vertical="center" shrinkToFit="1"/>
    </xf>
    <xf numFmtId="0" fontId="9" fillId="5" borderId="46" xfId="0" applyFont="1" applyFill="1" applyBorder="1" applyAlignment="1">
      <alignment horizontal="center" vertical="center" shrinkToFit="1"/>
    </xf>
    <xf numFmtId="0" fontId="9" fillId="5" borderId="49" xfId="0" applyFont="1" applyFill="1" applyBorder="1" applyAlignment="1">
      <alignment horizontal="center" vertical="center" shrinkToFit="1"/>
    </xf>
    <xf numFmtId="0" fontId="14" fillId="5" borderId="52" xfId="0" applyFont="1" applyFill="1" applyBorder="1" applyAlignment="1">
      <alignment horizontal="center" vertical="center"/>
    </xf>
    <xf numFmtId="0" fontId="9" fillId="5" borderId="47" xfId="0" applyFont="1" applyFill="1" applyBorder="1" applyAlignment="1">
      <alignment horizontal="center" vertical="center" shrinkToFit="1"/>
    </xf>
    <xf numFmtId="176" fontId="10" fillId="3" borderId="1" xfId="0" applyNumberFormat="1" applyFont="1" applyFill="1" applyBorder="1" applyAlignment="1">
      <alignment horizontal="center" vertical="center"/>
    </xf>
    <xf numFmtId="0" fontId="10" fillId="3" borderId="1" xfId="0" applyFont="1" applyFill="1" applyBorder="1" applyAlignment="1">
      <alignment horizontal="center" vertical="center"/>
    </xf>
    <xf numFmtId="178" fontId="10" fillId="3" borderId="1" xfId="0" applyNumberFormat="1" applyFont="1" applyFill="1" applyBorder="1" applyAlignment="1">
      <alignment horizontal="center" vertical="center"/>
    </xf>
    <xf numFmtId="177" fontId="10" fillId="3" borderId="1" xfId="0" applyNumberFormat="1" applyFont="1" applyFill="1" applyBorder="1" applyAlignment="1">
      <alignment horizontal="center" vertical="center"/>
    </xf>
    <xf numFmtId="176" fontId="10" fillId="2" borderId="32" xfId="0" applyNumberFormat="1" applyFont="1" applyFill="1" applyBorder="1" applyAlignment="1">
      <alignment horizontal="center" vertical="center"/>
    </xf>
    <xf numFmtId="0" fontId="10" fillId="2" borderId="32" xfId="0" applyFont="1" applyFill="1" applyBorder="1" applyAlignment="1">
      <alignment horizontal="center" vertical="center"/>
    </xf>
    <xf numFmtId="178" fontId="10" fillId="2" borderId="32" xfId="0" applyNumberFormat="1" applyFont="1" applyFill="1" applyBorder="1" applyAlignment="1">
      <alignment horizontal="center" vertical="center"/>
    </xf>
    <xf numFmtId="177" fontId="10" fillId="2" borderId="32" xfId="0" applyNumberFormat="1" applyFont="1" applyFill="1" applyBorder="1" applyAlignment="1">
      <alignment horizontal="center" vertical="center"/>
    </xf>
    <xf numFmtId="176" fontId="10" fillId="4" borderId="31" xfId="0" applyNumberFormat="1" applyFont="1" applyFill="1" applyBorder="1" applyAlignment="1">
      <alignment horizontal="center" vertical="center"/>
    </xf>
    <xf numFmtId="0" fontId="10" fillId="4" borderId="31" xfId="0" applyFont="1" applyFill="1" applyBorder="1" applyAlignment="1">
      <alignment horizontal="center" vertical="center"/>
    </xf>
    <xf numFmtId="178" fontId="10" fillId="4" borderId="31" xfId="0" applyNumberFormat="1" applyFont="1" applyFill="1" applyBorder="1" applyAlignment="1">
      <alignment horizontal="center" vertical="center"/>
    </xf>
    <xf numFmtId="177" fontId="10" fillId="4" borderId="31" xfId="0" applyNumberFormat="1" applyFont="1" applyFill="1" applyBorder="1" applyAlignment="1">
      <alignment horizontal="center" vertical="center"/>
    </xf>
    <xf numFmtId="176" fontId="10" fillId="4" borderId="32" xfId="0" applyNumberFormat="1" applyFont="1" applyFill="1" applyBorder="1" applyAlignment="1">
      <alignment horizontal="center" vertical="center"/>
    </xf>
    <xf numFmtId="0" fontId="10" fillId="4" borderId="32" xfId="0" applyFont="1" applyFill="1" applyBorder="1" applyAlignment="1">
      <alignment horizontal="center" vertical="center"/>
    </xf>
    <xf numFmtId="178" fontId="10" fillId="4" borderId="32" xfId="0" applyNumberFormat="1" applyFont="1" applyFill="1" applyBorder="1" applyAlignment="1">
      <alignment horizontal="center" vertical="center"/>
    </xf>
    <xf numFmtId="177" fontId="10" fillId="4" borderId="32" xfId="0" applyNumberFormat="1" applyFont="1" applyFill="1" applyBorder="1" applyAlignment="1">
      <alignment horizontal="center" vertical="center"/>
    </xf>
    <xf numFmtId="176" fontId="10" fillId="2" borderId="31" xfId="0" applyNumberFormat="1" applyFont="1" applyFill="1" applyBorder="1" applyAlignment="1">
      <alignment horizontal="center" vertical="center"/>
    </xf>
    <xf numFmtId="0" fontId="10" fillId="2" borderId="31" xfId="0" applyFont="1" applyFill="1" applyBorder="1" applyAlignment="1">
      <alignment horizontal="center" vertical="center"/>
    </xf>
    <xf numFmtId="178" fontId="10" fillId="2" borderId="31" xfId="0" applyNumberFormat="1" applyFont="1" applyFill="1" applyBorder="1" applyAlignment="1">
      <alignment horizontal="center" vertical="center"/>
    </xf>
    <xf numFmtId="177" fontId="10" fillId="2" borderId="31" xfId="0" applyNumberFormat="1" applyFont="1" applyFill="1" applyBorder="1" applyAlignment="1">
      <alignment horizontal="center" vertical="center"/>
    </xf>
    <xf numFmtId="176" fontId="10" fillId="2" borderId="35" xfId="0" applyNumberFormat="1" applyFont="1" applyFill="1" applyBorder="1" applyAlignment="1">
      <alignment horizontal="center" vertical="center"/>
    </xf>
    <xf numFmtId="178" fontId="10" fillId="2" borderId="35" xfId="0" applyNumberFormat="1" applyFont="1" applyFill="1" applyBorder="1" applyAlignment="1">
      <alignment horizontal="center" vertical="center"/>
    </xf>
    <xf numFmtId="177" fontId="10" fillId="2" borderId="35" xfId="0" applyNumberFormat="1" applyFont="1" applyFill="1" applyBorder="1" applyAlignment="1">
      <alignment horizontal="center" vertical="center"/>
    </xf>
    <xf numFmtId="176" fontId="10" fillId="2" borderId="2" xfId="0" applyNumberFormat="1" applyFont="1" applyFill="1" applyBorder="1" applyAlignment="1">
      <alignment horizontal="center" vertical="center"/>
    </xf>
    <xf numFmtId="178" fontId="10" fillId="2" borderId="2" xfId="0" applyNumberFormat="1" applyFont="1" applyFill="1" applyBorder="1" applyAlignment="1">
      <alignment horizontal="center" vertical="center"/>
    </xf>
    <xf numFmtId="177" fontId="10" fillId="2" borderId="2" xfId="0" applyNumberFormat="1" applyFont="1" applyFill="1" applyBorder="1" applyAlignment="1">
      <alignment horizontal="center" vertical="center"/>
    </xf>
    <xf numFmtId="0" fontId="9" fillId="5" borderId="50" xfId="0" applyFont="1" applyFill="1" applyBorder="1" applyAlignment="1">
      <alignment horizontal="center" vertical="center" shrinkToFit="1"/>
    </xf>
    <xf numFmtId="176" fontId="10" fillId="3" borderId="32" xfId="0" applyNumberFormat="1" applyFont="1" applyFill="1" applyBorder="1" applyAlignment="1">
      <alignment horizontal="center" vertical="center"/>
    </xf>
    <xf numFmtId="0" fontId="10" fillId="3" borderId="32" xfId="0" applyFont="1" applyFill="1" applyBorder="1" applyAlignment="1">
      <alignment horizontal="center" vertical="center"/>
    </xf>
    <xf numFmtId="178" fontId="10" fillId="3" borderId="32" xfId="0" applyNumberFormat="1" applyFont="1" applyFill="1" applyBorder="1" applyAlignment="1">
      <alignment horizontal="center" vertical="center"/>
    </xf>
    <xf numFmtId="177" fontId="10" fillId="3" borderId="32" xfId="0" applyNumberFormat="1" applyFont="1" applyFill="1" applyBorder="1" applyAlignment="1">
      <alignment horizontal="center" vertical="center"/>
    </xf>
    <xf numFmtId="176" fontId="11" fillId="2" borderId="35" xfId="0" applyNumberFormat="1" applyFont="1" applyFill="1" applyBorder="1" applyAlignment="1">
      <alignment horizontal="center" vertical="center"/>
    </xf>
    <xf numFmtId="0" fontId="11" fillId="2" borderId="35" xfId="0" applyFont="1" applyFill="1" applyBorder="1" applyAlignment="1">
      <alignment horizontal="center" vertical="center"/>
    </xf>
    <xf numFmtId="178" fontId="11" fillId="2" borderId="35" xfId="0" applyNumberFormat="1" applyFont="1" applyFill="1" applyBorder="1" applyAlignment="1">
      <alignment horizontal="center" vertical="center"/>
    </xf>
    <xf numFmtId="177" fontId="11" fillId="2" borderId="35" xfId="0" applyNumberFormat="1" applyFont="1" applyFill="1" applyBorder="1" applyAlignment="1">
      <alignment horizontal="center" vertical="center"/>
    </xf>
    <xf numFmtId="9" fontId="14" fillId="5" borderId="52" xfId="0" applyNumberFormat="1" applyFont="1" applyFill="1" applyBorder="1" applyAlignment="1">
      <alignment horizontal="center" vertical="center"/>
    </xf>
    <xf numFmtId="9" fontId="14" fillId="5" borderId="53" xfId="0" applyNumberFormat="1" applyFont="1" applyFill="1" applyBorder="1" applyAlignment="1">
      <alignment horizontal="center" vertical="center"/>
    </xf>
    <xf numFmtId="38" fontId="4" fillId="2" borderId="16" xfId="1" applyFont="1" applyFill="1" applyBorder="1" applyAlignment="1">
      <alignment horizontal="right" vertical="center"/>
    </xf>
    <xf numFmtId="38" fontId="4" fillId="2" borderId="17" xfId="1" applyFont="1" applyFill="1" applyBorder="1" applyAlignment="1">
      <alignment horizontal="right" vertical="center"/>
    </xf>
    <xf numFmtId="38" fontId="4" fillId="2" borderId="22" xfId="1" applyFont="1" applyFill="1" applyBorder="1" applyAlignment="1">
      <alignment horizontal="right" vertical="center"/>
    </xf>
    <xf numFmtId="38" fontId="4" fillId="2" borderId="23" xfId="1" applyFont="1" applyFill="1" applyBorder="1" applyAlignment="1">
      <alignment horizontal="right" vertical="center"/>
    </xf>
    <xf numFmtId="0" fontId="4" fillId="2" borderId="8" xfId="0" applyFont="1" applyFill="1" applyBorder="1" applyAlignment="1">
      <alignment horizontal="left" vertical="center" wrapText="1"/>
    </xf>
    <xf numFmtId="0" fontId="4" fillId="2" borderId="3" xfId="0" applyFont="1" applyFill="1" applyBorder="1" applyAlignment="1">
      <alignment horizontal="left" vertical="center" wrapText="1"/>
    </xf>
    <xf numFmtId="0" fontId="4" fillId="2" borderId="9" xfId="0" applyFont="1" applyFill="1" applyBorder="1" applyAlignment="1">
      <alignment horizontal="left" vertical="center" wrapText="1"/>
    </xf>
    <xf numFmtId="0" fontId="4" fillId="2" borderId="13" xfId="0" applyFont="1" applyFill="1" applyBorder="1" applyAlignment="1">
      <alignment horizontal="left" vertical="center" wrapText="1"/>
    </xf>
    <xf numFmtId="0" fontId="4" fillId="2" borderId="0" xfId="0" applyFont="1" applyFill="1" applyBorder="1" applyAlignment="1">
      <alignment horizontal="left" vertical="center" wrapText="1"/>
    </xf>
    <xf numFmtId="0" fontId="4" fillId="2" borderId="14" xfId="0" applyFont="1" applyFill="1" applyBorder="1" applyAlignment="1">
      <alignment horizontal="left" vertical="center" wrapText="1"/>
    </xf>
    <xf numFmtId="0" fontId="4" fillId="2" borderId="10" xfId="0" applyFont="1" applyFill="1" applyBorder="1" applyAlignment="1">
      <alignment horizontal="left" vertical="center" wrapText="1"/>
    </xf>
    <xf numFmtId="0" fontId="4" fillId="2" borderId="11" xfId="0" applyFont="1" applyFill="1" applyBorder="1" applyAlignment="1">
      <alignment horizontal="left" vertical="center" wrapText="1"/>
    </xf>
    <xf numFmtId="0" fontId="4" fillId="2" borderId="12" xfId="0" applyFont="1" applyFill="1" applyBorder="1" applyAlignment="1">
      <alignment horizontal="left" vertical="center" wrapText="1"/>
    </xf>
    <xf numFmtId="0" fontId="4" fillId="2" borderId="26" xfId="0" applyFont="1" applyFill="1" applyBorder="1" applyAlignment="1">
      <alignment horizontal="center" vertical="center"/>
    </xf>
    <xf numFmtId="0" fontId="4" fillId="2" borderId="39" xfId="0" applyFont="1" applyFill="1" applyBorder="1" applyAlignment="1">
      <alignment horizontal="center" vertical="center"/>
    </xf>
    <xf numFmtId="0" fontId="4" fillId="2" borderId="40" xfId="0" applyFont="1" applyFill="1" applyBorder="1" applyAlignment="1">
      <alignment horizontal="center" vertical="center"/>
    </xf>
    <xf numFmtId="0" fontId="10" fillId="2" borderId="2" xfId="0" applyFont="1" applyFill="1" applyBorder="1" applyAlignment="1">
      <alignment horizontal="center" vertical="center"/>
    </xf>
  </cellXfs>
  <cellStyles count="2">
    <cellStyle name="桁区切り" xfId="1" builtinId="6"/>
    <cellStyle name="標準" xfId="0" builtinId="0"/>
  </cellStyles>
  <dxfs count="14"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61" Type="http://schemas.openxmlformats.org/officeDocument/2006/relationships/image" Target="../media/image61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1.png"/><Relationship Id="rId6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0</xdr:row>
      <xdr:rowOff>0</xdr:rowOff>
    </xdr:from>
    <xdr:to>
      <xdr:col>29</xdr:col>
      <xdr:colOff>454916</xdr:colOff>
      <xdr:row>52</xdr:row>
      <xdr:rowOff>74953</xdr:rowOff>
    </xdr:to>
    <xdr:pic>
      <xdr:nvPicPr>
        <xdr:cNvPr id="19" name="図 1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1714" y="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44</xdr:row>
      <xdr:rowOff>0</xdr:rowOff>
    </xdr:from>
    <xdr:to>
      <xdr:col>29</xdr:col>
      <xdr:colOff>596430</xdr:colOff>
      <xdr:row>96</xdr:row>
      <xdr:rowOff>74953</xdr:rowOff>
    </xdr:to>
    <xdr:pic>
      <xdr:nvPicPr>
        <xdr:cNvPr id="20" name="図 1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41714" y="10287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98</xdr:row>
      <xdr:rowOff>0</xdr:rowOff>
    </xdr:from>
    <xdr:to>
      <xdr:col>29</xdr:col>
      <xdr:colOff>596430</xdr:colOff>
      <xdr:row>150</xdr:row>
      <xdr:rowOff>74953</xdr:rowOff>
    </xdr:to>
    <xdr:pic>
      <xdr:nvPicPr>
        <xdr:cNvPr id="21" name="図 20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41714" y="20574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152</xdr:row>
      <xdr:rowOff>0</xdr:rowOff>
    </xdr:from>
    <xdr:to>
      <xdr:col>29</xdr:col>
      <xdr:colOff>596430</xdr:colOff>
      <xdr:row>204</xdr:row>
      <xdr:rowOff>74953</xdr:rowOff>
    </xdr:to>
    <xdr:pic>
      <xdr:nvPicPr>
        <xdr:cNvPr id="22" name="図 2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41714" y="30861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206</xdr:row>
      <xdr:rowOff>0</xdr:rowOff>
    </xdr:from>
    <xdr:to>
      <xdr:col>29</xdr:col>
      <xdr:colOff>596430</xdr:colOff>
      <xdr:row>258</xdr:row>
      <xdr:rowOff>74953</xdr:rowOff>
    </xdr:to>
    <xdr:pic>
      <xdr:nvPicPr>
        <xdr:cNvPr id="23" name="図 2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41714" y="41148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260</xdr:row>
      <xdr:rowOff>0</xdr:rowOff>
    </xdr:from>
    <xdr:to>
      <xdr:col>29</xdr:col>
      <xdr:colOff>596430</xdr:colOff>
      <xdr:row>312</xdr:row>
      <xdr:rowOff>74953</xdr:rowOff>
    </xdr:to>
    <xdr:pic>
      <xdr:nvPicPr>
        <xdr:cNvPr id="24" name="図 2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41714" y="51435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314</xdr:row>
      <xdr:rowOff>0</xdr:rowOff>
    </xdr:from>
    <xdr:to>
      <xdr:col>29</xdr:col>
      <xdr:colOff>596430</xdr:colOff>
      <xdr:row>366</xdr:row>
      <xdr:rowOff>74953</xdr:rowOff>
    </xdr:to>
    <xdr:pic>
      <xdr:nvPicPr>
        <xdr:cNvPr id="25" name="図 24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41714" y="61722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368</xdr:row>
      <xdr:rowOff>0</xdr:rowOff>
    </xdr:from>
    <xdr:to>
      <xdr:col>29</xdr:col>
      <xdr:colOff>596430</xdr:colOff>
      <xdr:row>420</xdr:row>
      <xdr:rowOff>74953</xdr:rowOff>
    </xdr:to>
    <xdr:pic>
      <xdr:nvPicPr>
        <xdr:cNvPr id="26" name="図 25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41714" y="72009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422</xdr:row>
      <xdr:rowOff>0</xdr:rowOff>
    </xdr:from>
    <xdr:to>
      <xdr:col>29</xdr:col>
      <xdr:colOff>596430</xdr:colOff>
      <xdr:row>474</xdr:row>
      <xdr:rowOff>74953</xdr:rowOff>
    </xdr:to>
    <xdr:pic>
      <xdr:nvPicPr>
        <xdr:cNvPr id="27" name="図 26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41714" y="82296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476</xdr:row>
      <xdr:rowOff>0</xdr:rowOff>
    </xdr:from>
    <xdr:to>
      <xdr:col>29</xdr:col>
      <xdr:colOff>596430</xdr:colOff>
      <xdr:row>528</xdr:row>
      <xdr:rowOff>74953</xdr:rowOff>
    </xdr:to>
    <xdr:pic>
      <xdr:nvPicPr>
        <xdr:cNvPr id="28" name="図 27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41714" y="92583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530</xdr:row>
      <xdr:rowOff>0</xdr:rowOff>
    </xdr:from>
    <xdr:to>
      <xdr:col>29</xdr:col>
      <xdr:colOff>596430</xdr:colOff>
      <xdr:row>582</xdr:row>
      <xdr:rowOff>74953</xdr:rowOff>
    </xdr:to>
    <xdr:pic>
      <xdr:nvPicPr>
        <xdr:cNvPr id="29" name="図 2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41714" y="102870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584</xdr:row>
      <xdr:rowOff>0</xdr:rowOff>
    </xdr:from>
    <xdr:to>
      <xdr:col>29</xdr:col>
      <xdr:colOff>596430</xdr:colOff>
      <xdr:row>636</xdr:row>
      <xdr:rowOff>74953</xdr:rowOff>
    </xdr:to>
    <xdr:pic>
      <xdr:nvPicPr>
        <xdr:cNvPr id="30" name="図 29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741714" y="113157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638</xdr:row>
      <xdr:rowOff>0</xdr:rowOff>
    </xdr:from>
    <xdr:to>
      <xdr:col>29</xdr:col>
      <xdr:colOff>596430</xdr:colOff>
      <xdr:row>690</xdr:row>
      <xdr:rowOff>74953</xdr:rowOff>
    </xdr:to>
    <xdr:pic>
      <xdr:nvPicPr>
        <xdr:cNvPr id="31" name="図 3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41714" y="123444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692</xdr:row>
      <xdr:rowOff>0</xdr:rowOff>
    </xdr:from>
    <xdr:to>
      <xdr:col>29</xdr:col>
      <xdr:colOff>596430</xdr:colOff>
      <xdr:row>744</xdr:row>
      <xdr:rowOff>74953</xdr:rowOff>
    </xdr:to>
    <xdr:pic>
      <xdr:nvPicPr>
        <xdr:cNvPr id="32" name="図 3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741714" y="133731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746</xdr:row>
      <xdr:rowOff>0</xdr:rowOff>
    </xdr:from>
    <xdr:to>
      <xdr:col>29</xdr:col>
      <xdr:colOff>596430</xdr:colOff>
      <xdr:row>798</xdr:row>
      <xdr:rowOff>74953</xdr:rowOff>
    </xdr:to>
    <xdr:pic>
      <xdr:nvPicPr>
        <xdr:cNvPr id="33" name="図 3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741714" y="144018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800</xdr:row>
      <xdr:rowOff>0</xdr:rowOff>
    </xdr:from>
    <xdr:to>
      <xdr:col>29</xdr:col>
      <xdr:colOff>596430</xdr:colOff>
      <xdr:row>852</xdr:row>
      <xdr:rowOff>74953</xdr:rowOff>
    </xdr:to>
    <xdr:pic>
      <xdr:nvPicPr>
        <xdr:cNvPr id="34" name="図 3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41714" y="154305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854</xdr:row>
      <xdr:rowOff>0</xdr:rowOff>
    </xdr:from>
    <xdr:to>
      <xdr:col>29</xdr:col>
      <xdr:colOff>596430</xdr:colOff>
      <xdr:row>906</xdr:row>
      <xdr:rowOff>74953</xdr:rowOff>
    </xdr:to>
    <xdr:pic>
      <xdr:nvPicPr>
        <xdr:cNvPr id="35" name="図 3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41714" y="164592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908</xdr:row>
      <xdr:rowOff>0</xdr:rowOff>
    </xdr:from>
    <xdr:to>
      <xdr:col>29</xdr:col>
      <xdr:colOff>596430</xdr:colOff>
      <xdr:row>960</xdr:row>
      <xdr:rowOff>74953</xdr:rowOff>
    </xdr:to>
    <xdr:pic>
      <xdr:nvPicPr>
        <xdr:cNvPr id="36" name="図 35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741714" y="174879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962</xdr:row>
      <xdr:rowOff>0</xdr:rowOff>
    </xdr:from>
    <xdr:to>
      <xdr:col>29</xdr:col>
      <xdr:colOff>596430</xdr:colOff>
      <xdr:row>1014</xdr:row>
      <xdr:rowOff>74953</xdr:rowOff>
    </xdr:to>
    <xdr:pic>
      <xdr:nvPicPr>
        <xdr:cNvPr id="37" name="図 36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41714" y="185166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1018</xdr:row>
      <xdr:rowOff>0</xdr:rowOff>
    </xdr:from>
    <xdr:to>
      <xdr:col>29</xdr:col>
      <xdr:colOff>596430</xdr:colOff>
      <xdr:row>1070</xdr:row>
      <xdr:rowOff>74953</xdr:rowOff>
    </xdr:to>
    <xdr:pic>
      <xdr:nvPicPr>
        <xdr:cNvPr id="2" name="図 1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41714" y="195834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1072</xdr:row>
      <xdr:rowOff>0</xdr:rowOff>
    </xdr:from>
    <xdr:to>
      <xdr:col>29</xdr:col>
      <xdr:colOff>596430</xdr:colOff>
      <xdr:row>1124</xdr:row>
      <xdr:rowOff>74953</xdr:rowOff>
    </xdr:to>
    <xdr:pic>
      <xdr:nvPicPr>
        <xdr:cNvPr id="3" name="図 2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741714" y="206121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1126</xdr:row>
      <xdr:rowOff>0</xdr:rowOff>
    </xdr:from>
    <xdr:to>
      <xdr:col>29</xdr:col>
      <xdr:colOff>596430</xdr:colOff>
      <xdr:row>1178</xdr:row>
      <xdr:rowOff>74953</xdr:rowOff>
    </xdr:to>
    <xdr:pic>
      <xdr:nvPicPr>
        <xdr:cNvPr id="4" name="図 3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741714" y="216408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1180</xdr:row>
      <xdr:rowOff>0</xdr:rowOff>
    </xdr:from>
    <xdr:to>
      <xdr:col>29</xdr:col>
      <xdr:colOff>596430</xdr:colOff>
      <xdr:row>1232</xdr:row>
      <xdr:rowOff>74953</xdr:rowOff>
    </xdr:to>
    <xdr:pic>
      <xdr:nvPicPr>
        <xdr:cNvPr id="5" name="図 4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741714" y="226695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1234</xdr:row>
      <xdr:rowOff>0</xdr:rowOff>
    </xdr:from>
    <xdr:to>
      <xdr:col>29</xdr:col>
      <xdr:colOff>596430</xdr:colOff>
      <xdr:row>1286</xdr:row>
      <xdr:rowOff>74953</xdr:rowOff>
    </xdr:to>
    <xdr:pic>
      <xdr:nvPicPr>
        <xdr:cNvPr id="6" name="図 5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741714" y="236982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1288</xdr:row>
      <xdr:rowOff>0</xdr:rowOff>
    </xdr:from>
    <xdr:to>
      <xdr:col>29</xdr:col>
      <xdr:colOff>596430</xdr:colOff>
      <xdr:row>1340</xdr:row>
      <xdr:rowOff>74953</xdr:rowOff>
    </xdr:to>
    <xdr:pic>
      <xdr:nvPicPr>
        <xdr:cNvPr id="7" name="図 6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741714" y="247269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1342</xdr:row>
      <xdr:rowOff>0</xdr:rowOff>
    </xdr:from>
    <xdr:to>
      <xdr:col>29</xdr:col>
      <xdr:colOff>596430</xdr:colOff>
      <xdr:row>1394</xdr:row>
      <xdr:rowOff>74953</xdr:rowOff>
    </xdr:to>
    <xdr:pic>
      <xdr:nvPicPr>
        <xdr:cNvPr id="8" name="図 7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741714" y="257556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1396</xdr:row>
      <xdr:rowOff>0</xdr:rowOff>
    </xdr:from>
    <xdr:to>
      <xdr:col>29</xdr:col>
      <xdr:colOff>596430</xdr:colOff>
      <xdr:row>1448</xdr:row>
      <xdr:rowOff>74953</xdr:rowOff>
    </xdr:to>
    <xdr:pic>
      <xdr:nvPicPr>
        <xdr:cNvPr id="9" name="図 8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741714" y="267843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1450</xdr:row>
      <xdr:rowOff>0</xdr:rowOff>
    </xdr:from>
    <xdr:to>
      <xdr:col>29</xdr:col>
      <xdr:colOff>596430</xdr:colOff>
      <xdr:row>1502</xdr:row>
      <xdr:rowOff>74953</xdr:rowOff>
    </xdr:to>
    <xdr:pic>
      <xdr:nvPicPr>
        <xdr:cNvPr id="10" name="図 9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741714" y="278130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1504</xdr:row>
      <xdr:rowOff>0</xdr:rowOff>
    </xdr:from>
    <xdr:to>
      <xdr:col>29</xdr:col>
      <xdr:colOff>596430</xdr:colOff>
      <xdr:row>1556</xdr:row>
      <xdr:rowOff>74953</xdr:rowOff>
    </xdr:to>
    <xdr:pic>
      <xdr:nvPicPr>
        <xdr:cNvPr id="11" name="図 10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741714" y="288417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1558</xdr:row>
      <xdr:rowOff>0</xdr:rowOff>
    </xdr:from>
    <xdr:to>
      <xdr:col>29</xdr:col>
      <xdr:colOff>596430</xdr:colOff>
      <xdr:row>1610</xdr:row>
      <xdr:rowOff>74953</xdr:rowOff>
    </xdr:to>
    <xdr:pic>
      <xdr:nvPicPr>
        <xdr:cNvPr id="12" name="図 11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741714" y="298704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1612</xdr:row>
      <xdr:rowOff>0</xdr:rowOff>
    </xdr:from>
    <xdr:to>
      <xdr:col>29</xdr:col>
      <xdr:colOff>596430</xdr:colOff>
      <xdr:row>1664</xdr:row>
      <xdr:rowOff>74953</xdr:rowOff>
    </xdr:to>
    <xdr:pic>
      <xdr:nvPicPr>
        <xdr:cNvPr id="13" name="図 12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741714" y="308991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1666</xdr:row>
      <xdr:rowOff>0</xdr:rowOff>
    </xdr:from>
    <xdr:to>
      <xdr:col>29</xdr:col>
      <xdr:colOff>596430</xdr:colOff>
      <xdr:row>1718</xdr:row>
      <xdr:rowOff>74953</xdr:rowOff>
    </xdr:to>
    <xdr:pic>
      <xdr:nvPicPr>
        <xdr:cNvPr id="14" name="図 13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741714" y="319278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1720</xdr:row>
      <xdr:rowOff>0</xdr:rowOff>
    </xdr:from>
    <xdr:to>
      <xdr:col>29</xdr:col>
      <xdr:colOff>596430</xdr:colOff>
      <xdr:row>1772</xdr:row>
      <xdr:rowOff>74953</xdr:rowOff>
    </xdr:to>
    <xdr:pic>
      <xdr:nvPicPr>
        <xdr:cNvPr id="15" name="図 14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741714" y="329565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1774</xdr:row>
      <xdr:rowOff>0</xdr:rowOff>
    </xdr:from>
    <xdr:to>
      <xdr:col>29</xdr:col>
      <xdr:colOff>596430</xdr:colOff>
      <xdr:row>1826</xdr:row>
      <xdr:rowOff>74953</xdr:rowOff>
    </xdr:to>
    <xdr:pic>
      <xdr:nvPicPr>
        <xdr:cNvPr id="16" name="図 15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741714" y="339852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1828</xdr:row>
      <xdr:rowOff>0</xdr:rowOff>
    </xdr:from>
    <xdr:to>
      <xdr:col>29</xdr:col>
      <xdr:colOff>596430</xdr:colOff>
      <xdr:row>1880</xdr:row>
      <xdr:rowOff>74953</xdr:rowOff>
    </xdr:to>
    <xdr:pic>
      <xdr:nvPicPr>
        <xdr:cNvPr id="17" name="図 16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741714" y="350139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1882</xdr:row>
      <xdr:rowOff>0</xdr:rowOff>
    </xdr:from>
    <xdr:to>
      <xdr:col>29</xdr:col>
      <xdr:colOff>596430</xdr:colOff>
      <xdr:row>1934</xdr:row>
      <xdr:rowOff>74953</xdr:rowOff>
    </xdr:to>
    <xdr:pic>
      <xdr:nvPicPr>
        <xdr:cNvPr id="18" name="図 17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741714" y="360426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1936</xdr:row>
      <xdr:rowOff>0</xdr:rowOff>
    </xdr:from>
    <xdr:to>
      <xdr:col>29</xdr:col>
      <xdr:colOff>596430</xdr:colOff>
      <xdr:row>1988</xdr:row>
      <xdr:rowOff>74953</xdr:rowOff>
    </xdr:to>
    <xdr:pic>
      <xdr:nvPicPr>
        <xdr:cNvPr id="38" name="図 37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41714" y="370713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1990</xdr:row>
      <xdr:rowOff>0</xdr:rowOff>
    </xdr:from>
    <xdr:to>
      <xdr:col>29</xdr:col>
      <xdr:colOff>596430</xdr:colOff>
      <xdr:row>2042</xdr:row>
      <xdr:rowOff>74953</xdr:rowOff>
    </xdr:to>
    <xdr:pic>
      <xdr:nvPicPr>
        <xdr:cNvPr id="39" name="図 38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741714" y="381000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2044</xdr:row>
      <xdr:rowOff>0</xdr:rowOff>
    </xdr:from>
    <xdr:to>
      <xdr:col>29</xdr:col>
      <xdr:colOff>596430</xdr:colOff>
      <xdr:row>2096</xdr:row>
      <xdr:rowOff>74953</xdr:rowOff>
    </xdr:to>
    <xdr:pic>
      <xdr:nvPicPr>
        <xdr:cNvPr id="41" name="図 40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741714" y="391287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2098</xdr:row>
      <xdr:rowOff>0</xdr:rowOff>
    </xdr:from>
    <xdr:to>
      <xdr:col>29</xdr:col>
      <xdr:colOff>596430</xdr:colOff>
      <xdr:row>2150</xdr:row>
      <xdr:rowOff>74953</xdr:rowOff>
    </xdr:to>
    <xdr:pic>
      <xdr:nvPicPr>
        <xdr:cNvPr id="42" name="図 41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741714" y="401574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2152</xdr:row>
      <xdr:rowOff>0</xdr:rowOff>
    </xdr:from>
    <xdr:to>
      <xdr:col>29</xdr:col>
      <xdr:colOff>596430</xdr:colOff>
      <xdr:row>2204</xdr:row>
      <xdr:rowOff>74953</xdr:rowOff>
    </xdr:to>
    <xdr:pic>
      <xdr:nvPicPr>
        <xdr:cNvPr id="44" name="図 43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741714" y="411861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2206</xdr:row>
      <xdr:rowOff>0</xdr:rowOff>
    </xdr:from>
    <xdr:to>
      <xdr:col>29</xdr:col>
      <xdr:colOff>596430</xdr:colOff>
      <xdr:row>2258</xdr:row>
      <xdr:rowOff>74953</xdr:rowOff>
    </xdr:to>
    <xdr:pic>
      <xdr:nvPicPr>
        <xdr:cNvPr id="45" name="図 44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741714" y="422148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2261</xdr:row>
      <xdr:rowOff>0</xdr:rowOff>
    </xdr:from>
    <xdr:to>
      <xdr:col>29</xdr:col>
      <xdr:colOff>596430</xdr:colOff>
      <xdr:row>2313</xdr:row>
      <xdr:rowOff>74953</xdr:rowOff>
    </xdr:to>
    <xdr:pic>
      <xdr:nvPicPr>
        <xdr:cNvPr id="46" name="図 45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741714" y="4326255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2315</xdr:row>
      <xdr:rowOff>0</xdr:rowOff>
    </xdr:from>
    <xdr:to>
      <xdr:col>29</xdr:col>
      <xdr:colOff>596430</xdr:colOff>
      <xdr:row>2367</xdr:row>
      <xdr:rowOff>74953</xdr:rowOff>
    </xdr:to>
    <xdr:pic>
      <xdr:nvPicPr>
        <xdr:cNvPr id="47" name="図 46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741714" y="4429125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2369</xdr:row>
      <xdr:rowOff>0</xdr:rowOff>
    </xdr:from>
    <xdr:to>
      <xdr:col>29</xdr:col>
      <xdr:colOff>596430</xdr:colOff>
      <xdr:row>2421</xdr:row>
      <xdr:rowOff>74953</xdr:rowOff>
    </xdr:to>
    <xdr:pic>
      <xdr:nvPicPr>
        <xdr:cNvPr id="48" name="図 47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741714" y="4531995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2423</xdr:row>
      <xdr:rowOff>0</xdr:rowOff>
    </xdr:from>
    <xdr:to>
      <xdr:col>29</xdr:col>
      <xdr:colOff>596430</xdr:colOff>
      <xdr:row>2475</xdr:row>
      <xdr:rowOff>74953</xdr:rowOff>
    </xdr:to>
    <xdr:pic>
      <xdr:nvPicPr>
        <xdr:cNvPr id="49" name="図 48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741714" y="4634865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2477</xdr:row>
      <xdr:rowOff>0</xdr:rowOff>
    </xdr:from>
    <xdr:to>
      <xdr:col>29</xdr:col>
      <xdr:colOff>596430</xdr:colOff>
      <xdr:row>2529</xdr:row>
      <xdr:rowOff>74953</xdr:rowOff>
    </xdr:to>
    <xdr:pic>
      <xdr:nvPicPr>
        <xdr:cNvPr id="50" name="図 49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741714" y="4737735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2531</xdr:row>
      <xdr:rowOff>0</xdr:rowOff>
    </xdr:from>
    <xdr:to>
      <xdr:col>29</xdr:col>
      <xdr:colOff>596430</xdr:colOff>
      <xdr:row>2583</xdr:row>
      <xdr:rowOff>74953</xdr:rowOff>
    </xdr:to>
    <xdr:pic>
      <xdr:nvPicPr>
        <xdr:cNvPr id="51" name="図 5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41714" y="4840605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2585</xdr:row>
      <xdr:rowOff>0</xdr:rowOff>
    </xdr:from>
    <xdr:to>
      <xdr:col>29</xdr:col>
      <xdr:colOff>596430</xdr:colOff>
      <xdr:row>2637</xdr:row>
      <xdr:rowOff>74953</xdr:rowOff>
    </xdr:to>
    <xdr:pic>
      <xdr:nvPicPr>
        <xdr:cNvPr id="52" name="図 51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741714" y="4943475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2640</xdr:row>
      <xdr:rowOff>0</xdr:rowOff>
    </xdr:from>
    <xdr:to>
      <xdr:col>29</xdr:col>
      <xdr:colOff>596430</xdr:colOff>
      <xdr:row>2692</xdr:row>
      <xdr:rowOff>74953</xdr:rowOff>
    </xdr:to>
    <xdr:pic>
      <xdr:nvPicPr>
        <xdr:cNvPr id="53" name="図 52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741714" y="504825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2694</xdr:row>
      <xdr:rowOff>0</xdr:rowOff>
    </xdr:from>
    <xdr:to>
      <xdr:col>29</xdr:col>
      <xdr:colOff>596430</xdr:colOff>
      <xdr:row>2746</xdr:row>
      <xdr:rowOff>74953</xdr:rowOff>
    </xdr:to>
    <xdr:pic>
      <xdr:nvPicPr>
        <xdr:cNvPr id="54" name="図 53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741714" y="515112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2748</xdr:row>
      <xdr:rowOff>0</xdr:rowOff>
    </xdr:from>
    <xdr:to>
      <xdr:col>29</xdr:col>
      <xdr:colOff>596430</xdr:colOff>
      <xdr:row>2800</xdr:row>
      <xdr:rowOff>74953</xdr:rowOff>
    </xdr:to>
    <xdr:pic>
      <xdr:nvPicPr>
        <xdr:cNvPr id="55" name="図 54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741714" y="525399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2802</xdr:row>
      <xdr:rowOff>0</xdr:rowOff>
    </xdr:from>
    <xdr:to>
      <xdr:col>29</xdr:col>
      <xdr:colOff>596430</xdr:colOff>
      <xdr:row>2854</xdr:row>
      <xdr:rowOff>74953</xdr:rowOff>
    </xdr:to>
    <xdr:pic>
      <xdr:nvPicPr>
        <xdr:cNvPr id="57" name="図 56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741714" y="535686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2856</xdr:row>
      <xdr:rowOff>0</xdr:rowOff>
    </xdr:from>
    <xdr:to>
      <xdr:col>29</xdr:col>
      <xdr:colOff>596430</xdr:colOff>
      <xdr:row>2908</xdr:row>
      <xdr:rowOff>74953</xdr:rowOff>
    </xdr:to>
    <xdr:pic>
      <xdr:nvPicPr>
        <xdr:cNvPr id="58" name="図 57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741714" y="545973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2910</xdr:row>
      <xdr:rowOff>0</xdr:rowOff>
    </xdr:from>
    <xdr:to>
      <xdr:col>29</xdr:col>
      <xdr:colOff>596430</xdr:colOff>
      <xdr:row>2962</xdr:row>
      <xdr:rowOff>74953</xdr:rowOff>
    </xdr:to>
    <xdr:pic>
      <xdr:nvPicPr>
        <xdr:cNvPr id="59" name="図 58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41714" y="556260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2964</xdr:row>
      <xdr:rowOff>0</xdr:rowOff>
    </xdr:from>
    <xdr:to>
      <xdr:col>29</xdr:col>
      <xdr:colOff>596430</xdr:colOff>
      <xdr:row>3016</xdr:row>
      <xdr:rowOff>74953</xdr:rowOff>
    </xdr:to>
    <xdr:pic>
      <xdr:nvPicPr>
        <xdr:cNvPr id="60" name="図 59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741714" y="566547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3018</xdr:row>
      <xdr:rowOff>0</xdr:rowOff>
    </xdr:from>
    <xdr:to>
      <xdr:col>29</xdr:col>
      <xdr:colOff>596430</xdr:colOff>
      <xdr:row>3070</xdr:row>
      <xdr:rowOff>74953</xdr:rowOff>
    </xdr:to>
    <xdr:pic>
      <xdr:nvPicPr>
        <xdr:cNvPr id="61" name="図 60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741714" y="576834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3072</xdr:row>
      <xdr:rowOff>0</xdr:rowOff>
    </xdr:from>
    <xdr:to>
      <xdr:col>29</xdr:col>
      <xdr:colOff>596430</xdr:colOff>
      <xdr:row>3124</xdr:row>
      <xdr:rowOff>74953</xdr:rowOff>
    </xdr:to>
    <xdr:pic>
      <xdr:nvPicPr>
        <xdr:cNvPr id="62" name="図 61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741714" y="587121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3126</xdr:row>
      <xdr:rowOff>0</xdr:rowOff>
    </xdr:from>
    <xdr:to>
      <xdr:col>29</xdr:col>
      <xdr:colOff>596430</xdr:colOff>
      <xdr:row>3178</xdr:row>
      <xdr:rowOff>74953</xdr:rowOff>
    </xdr:to>
    <xdr:pic>
      <xdr:nvPicPr>
        <xdr:cNvPr id="63" name="図 62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741714" y="5953125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3180</xdr:row>
      <xdr:rowOff>0</xdr:rowOff>
    </xdr:from>
    <xdr:to>
      <xdr:col>29</xdr:col>
      <xdr:colOff>596430</xdr:colOff>
      <xdr:row>3232</xdr:row>
      <xdr:rowOff>74953</xdr:rowOff>
    </xdr:to>
    <xdr:pic>
      <xdr:nvPicPr>
        <xdr:cNvPr id="64" name="図 63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741714" y="605790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3234</xdr:row>
      <xdr:rowOff>0</xdr:rowOff>
    </xdr:from>
    <xdr:to>
      <xdr:col>29</xdr:col>
      <xdr:colOff>596430</xdr:colOff>
      <xdr:row>3286</xdr:row>
      <xdr:rowOff>74953</xdr:rowOff>
    </xdr:to>
    <xdr:pic>
      <xdr:nvPicPr>
        <xdr:cNvPr id="66" name="図 65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741714" y="616077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3288</xdr:row>
      <xdr:rowOff>0</xdr:rowOff>
    </xdr:from>
    <xdr:to>
      <xdr:col>29</xdr:col>
      <xdr:colOff>596430</xdr:colOff>
      <xdr:row>3340</xdr:row>
      <xdr:rowOff>74953</xdr:rowOff>
    </xdr:to>
    <xdr:pic>
      <xdr:nvPicPr>
        <xdr:cNvPr id="67" name="図 66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41714" y="626364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3342</xdr:row>
      <xdr:rowOff>0</xdr:rowOff>
    </xdr:from>
    <xdr:to>
      <xdr:col>29</xdr:col>
      <xdr:colOff>596430</xdr:colOff>
      <xdr:row>3394</xdr:row>
      <xdr:rowOff>74953</xdr:rowOff>
    </xdr:to>
    <xdr:pic>
      <xdr:nvPicPr>
        <xdr:cNvPr id="68" name="図 67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741714" y="636651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3396</xdr:row>
      <xdr:rowOff>0</xdr:rowOff>
    </xdr:from>
    <xdr:to>
      <xdr:col>29</xdr:col>
      <xdr:colOff>596430</xdr:colOff>
      <xdr:row>3448</xdr:row>
      <xdr:rowOff>74953</xdr:rowOff>
    </xdr:to>
    <xdr:pic>
      <xdr:nvPicPr>
        <xdr:cNvPr id="69" name="図 68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741714" y="646938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3450</xdr:row>
      <xdr:rowOff>0</xdr:rowOff>
    </xdr:from>
    <xdr:to>
      <xdr:col>29</xdr:col>
      <xdr:colOff>596430</xdr:colOff>
      <xdr:row>3502</xdr:row>
      <xdr:rowOff>74953</xdr:rowOff>
    </xdr:to>
    <xdr:pic>
      <xdr:nvPicPr>
        <xdr:cNvPr id="70" name="図 69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741714" y="657225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3504</xdr:row>
      <xdr:rowOff>0</xdr:rowOff>
    </xdr:from>
    <xdr:to>
      <xdr:col>29</xdr:col>
      <xdr:colOff>596430</xdr:colOff>
      <xdr:row>3556</xdr:row>
      <xdr:rowOff>74953</xdr:rowOff>
    </xdr:to>
    <xdr:pic>
      <xdr:nvPicPr>
        <xdr:cNvPr id="71" name="図 70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741714" y="667512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3558</xdr:row>
      <xdr:rowOff>0</xdr:rowOff>
    </xdr:from>
    <xdr:to>
      <xdr:col>29</xdr:col>
      <xdr:colOff>596430</xdr:colOff>
      <xdr:row>3610</xdr:row>
      <xdr:rowOff>74953</xdr:rowOff>
    </xdr:to>
    <xdr:pic>
      <xdr:nvPicPr>
        <xdr:cNvPr id="72" name="図 71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741714" y="677799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3612</xdr:row>
      <xdr:rowOff>0</xdr:rowOff>
    </xdr:from>
    <xdr:to>
      <xdr:col>29</xdr:col>
      <xdr:colOff>596430</xdr:colOff>
      <xdr:row>3664</xdr:row>
      <xdr:rowOff>74953</xdr:rowOff>
    </xdr:to>
    <xdr:pic>
      <xdr:nvPicPr>
        <xdr:cNvPr id="73" name="図 72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741714" y="688086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3666</xdr:row>
      <xdr:rowOff>0</xdr:rowOff>
    </xdr:from>
    <xdr:to>
      <xdr:col>29</xdr:col>
      <xdr:colOff>596430</xdr:colOff>
      <xdr:row>3718</xdr:row>
      <xdr:rowOff>74953</xdr:rowOff>
    </xdr:to>
    <xdr:pic>
      <xdr:nvPicPr>
        <xdr:cNvPr id="74" name="図 73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741714" y="698373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3720</xdr:row>
      <xdr:rowOff>0</xdr:rowOff>
    </xdr:from>
    <xdr:to>
      <xdr:col>29</xdr:col>
      <xdr:colOff>596430</xdr:colOff>
      <xdr:row>3772</xdr:row>
      <xdr:rowOff>74953</xdr:rowOff>
    </xdr:to>
    <xdr:pic>
      <xdr:nvPicPr>
        <xdr:cNvPr id="75" name="図 74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741714" y="708660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3774</xdr:row>
      <xdr:rowOff>0</xdr:rowOff>
    </xdr:from>
    <xdr:to>
      <xdr:col>29</xdr:col>
      <xdr:colOff>596430</xdr:colOff>
      <xdr:row>3826</xdr:row>
      <xdr:rowOff>74953</xdr:rowOff>
    </xdr:to>
    <xdr:pic>
      <xdr:nvPicPr>
        <xdr:cNvPr id="76" name="図 75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741714" y="718947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3828</xdr:row>
      <xdr:rowOff>0</xdr:rowOff>
    </xdr:from>
    <xdr:to>
      <xdr:col>29</xdr:col>
      <xdr:colOff>596430</xdr:colOff>
      <xdr:row>3880</xdr:row>
      <xdr:rowOff>74953</xdr:rowOff>
    </xdr:to>
    <xdr:pic>
      <xdr:nvPicPr>
        <xdr:cNvPr id="77" name="図 76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741714" y="729234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3882</xdr:row>
      <xdr:rowOff>0</xdr:rowOff>
    </xdr:from>
    <xdr:to>
      <xdr:col>29</xdr:col>
      <xdr:colOff>596430</xdr:colOff>
      <xdr:row>3934</xdr:row>
      <xdr:rowOff>74953</xdr:rowOff>
    </xdr:to>
    <xdr:pic>
      <xdr:nvPicPr>
        <xdr:cNvPr id="78" name="図 77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741714" y="739521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3936</xdr:row>
      <xdr:rowOff>0</xdr:rowOff>
    </xdr:from>
    <xdr:to>
      <xdr:col>29</xdr:col>
      <xdr:colOff>596430</xdr:colOff>
      <xdr:row>3988</xdr:row>
      <xdr:rowOff>74953</xdr:rowOff>
    </xdr:to>
    <xdr:pic>
      <xdr:nvPicPr>
        <xdr:cNvPr id="79" name="図 78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741714" y="749808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3990</xdr:row>
      <xdr:rowOff>0</xdr:rowOff>
    </xdr:from>
    <xdr:to>
      <xdr:col>29</xdr:col>
      <xdr:colOff>596430</xdr:colOff>
      <xdr:row>4042</xdr:row>
      <xdr:rowOff>74953</xdr:rowOff>
    </xdr:to>
    <xdr:pic>
      <xdr:nvPicPr>
        <xdr:cNvPr id="80" name="図 79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741714" y="760095000"/>
          <a:ext cx="18285716" cy="998095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4045</xdr:row>
      <xdr:rowOff>0</xdr:rowOff>
    </xdr:from>
    <xdr:to>
      <xdr:col>29</xdr:col>
      <xdr:colOff>596430</xdr:colOff>
      <xdr:row>4097</xdr:row>
      <xdr:rowOff>74953</xdr:rowOff>
    </xdr:to>
    <xdr:pic>
      <xdr:nvPicPr>
        <xdr:cNvPr id="81" name="図 80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741714" y="770382000"/>
          <a:ext cx="18285716" cy="998095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​​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Z123"/>
  <sheetViews>
    <sheetView tabSelected="1" zoomScaleNormal="100" workbookViewId="0">
      <selection activeCell="U2" sqref="U2:V2"/>
    </sheetView>
  </sheetViews>
  <sheetFormatPr defaultRowHeight="15.75" x14ac:dyDescent="0.15"/>
  <cols>
    <col min="1" max="1" width="3.875" style="1" customWidth="1"/>
    <col min="2" max="22" width="10.375" style="1" customWidth="1"/>
    <col min="23" max="16384" width="9" style="1"/>
  </cols>
  <sheetData>
    <row r="1" spans="2:22" x14ac:dyDescent="0.15">
      <c r="B1" s="114" t="s">
        <v>52</v>
      </c>
      <c r="C1" s="114"/>
      <c r="D1" s="114"/>
      <c r="U1" s="113">
        <v>42202</v>
      </c>
      <c r="V1" s="113"/>
    </row>
    <row r="2" spans="2:22" ht="27.75" customHeight="1" thickBot="1" x14ac:dyDescent="0.3">
      <c r="B2" s="114"/>
      <c r="C2" s="114"/>
      <c r="D2" s="114"/>
      <c r="E2" s="111" t="s">
        <v>70</v>
      </c>
      <c r="U2" s="112" t="s">
        <v>61</v>
      </c>
      <c r="V2" s="112"/>
    </row>
    <row r="3" spans="2:22" ht="4.5" hidden="1" customHeight="1" thickBot="1" x14ac:dyDescent="0.2"/>
    <row r="4" spans="2:22" ht="30" customHeight="1" x14ac:dyDescent="0.15">
      <c r="B4" s="109" t="s">
        <v>0</v>
      </c>
      <c r="C4" s="127" t="s">
        <v>9</v>
      </c>
      <c r="D4" s="127"/>
      <c r="E4" s="127"/>
      <c r="F4" s="110" t="s">
        <v>3</v>
      </c>
      <c r="G4" s="127" t="s">
        <v>5</v>
      </c>
      <c r="H4" s="127"/>
      <c r="I4" s="127"/>
      <c r="J4" s="110" t="s">
        <v>4</v>
      </c>
      <c r="K4" s="164">
        <v>0.03</v>
      </c>
      <c r="L4" s="164"/>
      <c r="M4" s="165"/>
      <c r="N4" s="97" t="s">
        <v>53</v>
      </c>
      <c r="O4" s="38"/>
      <c r="P4" s="38"/>
      <c r="Q4" s="38"/>
      <c r="R4" s="38"/>
      <c r="S4" s="38"/>
      <c r="T4" s="38"/>
      <c r="U4" s="38"/>
      <c r="V4" s="39"/>
    </row>
    <row r="5" spans="2:22" ht="17.25" customHeight="1" x14ac:dyDescent="0.15">
      <c r="B5" s="24" t="s">
        <v>32</v>
      </c>
      <c r="C5" s="16">
        <v>38353</v>
      </c>
      <c r="D5" s="13" t="s">
        <v>33</v>
      </c>
      <c r="E5" s="23">
        <v>42156</v>
      </c>
      <c r="F5" s="13"/>
      <c r="G5" s="13"/>
      <c r="H5" s="13"/>
      <c r="I5" s="13"/>
      <c r="J5" s="13"/>
      <c r="K5" s="13"/>
      <c r="L5" s="14"/>
      <c r="M5" s="15"/>
      <c r="N5" s="99" t="s">
        <v>54</v>
      </c>
      <c r="O5" s="98" t="s">
        <v>55</v>
      </c>
      <c r="P5" s="40"/>
      <c r="Q5" s="40"/>
      <c r="R5" s="40"/>
      <c r="S5" s="40"/>
      <c r="T5" s="40"/>
      <c r="U5" s="40"/>
      <c r="V5" s="41"/>
    </row>
    <row r="6" spans="2:22" ht="17.25" customHeight="1" x14ac:dyDescent="0.15">
      <c r="B6" s="26" t="s">
        <v>47</v>
      </c>
      <c r="C6" s="37" t="s">
        <v>48</v>
      </c>
      <c r="D6" s="13"/>
      <c r="E6" s="23"/>
      <c r="F6" s="13"/>
      <c r="G6" s="13"/>
      <c r="H6" s="13"/>
      <c r="I6" s="13"/>
      <c r="J6" s="32"/>
      <c r="K6" s="32"/>
      <c r="L6" s="35"/>
      <c r="M6" s="36"/>
      <c r="N6" s="99"/>
      <c r="O6" s="98" t="s">
        <v>56</v>
      </c>
      <c r="P6" s="40"/>
      <c r="Q6" s="40"/>
      <c r="R6" s="40"/>
      <c r="S6" s="40"/>
      <c r="T6" s="40"/>
      <c r="U6" s="40"/>
      <c r="V6" s="41"/>
    </row>
    <row r="7" spans="2:22" ht="17.25" customHeight="1" x14ac:dyDescent="0.15">
      <c r="B7" s="25" t="s">
        <v>6</v>
      </c>
      <c r="C7" s="2" t="s">
        <v>7</v>
      </c>
      <c r="D7" s="173" t="s">
        <v>10</v>
      </c>
      <c r="E7" s="174"/>
      <c r="F7" s="174"/>
      <c r="G7" s="174"/>
      <c r="H7" s="174"/>
      <c r="I7" s="174"/>
      <c r="J7" s="171"/>
      <c r="K7" s="171"/>
      <c r="L7" s="171"/>
      <c r="M7" s="172"/>
      <c r="N7" s="99" t="s">
        <v>57</v>
      </c>
      <c r="O7" s="98" t="s">
        <v>58</v>
      </c>
      <c r="P7" s="40"/>
      <c r="Q7" s="40"/>
      <c r="R7" s="40"/>
      <c r="S7" s="40"/>
      <c r="T7" s="40"/>
      <c r="U7" s="40"/>
      <c r="V7" s="41"/>
    </row>
    <row r="8" spans="2:22" ht="17.25" customHeight="1" x14ac:dyDescent="0.15">
      <c r="B8" s="25"/>
      <c r="C8" s="3"/>
      <c r="D8" s="176"/>
      <c r="E8" s="177"/>
      <c r="F8" s="177"/>
      <c r="G8" s="177"/>
      <c r="H8" s="177"/>
      <c r="I8" s="177"/>
      <c r="J8" s="177"/>
      <c r="K8" s="177"/>
      <c r="L8" s="177"/>
      <c r="M8" s="178"/>
      <c r="N8" s="99" t="s">
        <v>54</v>
      </c>
      <c r="O8" s="98" t="s">
        <v>59</v>
      </c>
      <c r="P8" s="40"/>
      <c r="Q8" s="40"/>
      <c r="R8" s="40"/>
      <c r="S8" s="40"/>
      <c r="T8" s="40"/>
      <c r="U8" s="40"/>
      <c r="V8" s="41"/>
    </row>
    <row r="9" spans="2:22" ht="17.25" customHeight="1" x14ac:dyDescent="0.15">
      <c r="B9" s="25"/>
      <c r="C9" s="2" t="s">
        <v>8</v>
      </c>
      <c r="D9" s="170" t="s">
        <v>62</v>
      </c>
      <c r="E9" s="171"/>
      <c r="F9" s="171"/>
      <c r="G9" s="171"/>
      <c r="H9" s="171"/>
      <c r="I9" s="171"/>
      <c r="J9" s="171"/>
      <c r="K9" s="171"/>
      <c r="L9" s="171"/>
      <c r="M9" s="172"/>
      <c r="N9" s="99" t="s">
        <v>57</v>
      </c>
      <c r="O9" s="98" t="s">
        <v>60</v>
      </c>
      <c r="P9" s="40"/>
      <c r="Q9" s="40"/>
      <c r="R9" s="40"/>
      <c r="S9" s="40"/>
      <c r="T9" s="40"/>
      <c r="U9" s="40"/>
      <c r="V9" s="41"/>
    </row>
    <row r="10" spans="2:22" ht="17.25" customHeight="1" x14ac:dyDescent="0.15">
      <c r="B10" s="25"/>
      <c r="C10" s="2"/>
      <c r="D10" s="173"/>
      <c r="E10" s="174"/>
      <c r="F10" s="174"/>
      <c r="G10" s="174"/>
      <c r="H10" s="174"/>
      <c r="I10" s="174"/>
      <c r="J10" s="174"/>
      <c r="K10" s="174"/>
      <c r="L10" s="174"/>
      <c r="M10" s="175"/>
      <c r="N10" s="99" t="s">
        <v>54</v>
      </c>
      <c r="O10" s="98" t="s">
        <v>63</v>
      </c>
      <c r="P10" s="40"/>
      <c r="Q10" s="40"/>
      <c r="R10" s="40"/>
      <c r="S10" s="40"/>
      <c r="T10" s="40"/>
      <c r="U10" s="40"/>
      <c r="V10" s="41"/>
    </row>
    <row r="11" spans="2:22" ht="17.25" customHeight="1" x14ac:dyDescent="0.15">
      <c r="B11" s="25"/>
      <c r="C11" s="2"/>
      <c r="D11" s="173"/>
      <c r="E11" s="174"/>
      <c r="F11" s="174"/>
      <c r="G11" s="174"/>
      <c r="H11" s="174"/>
      <c r="I11" s="174"/>
      <c r="J11" s="174"/>
      <c r="K11" s="174"/>
      <c r="L11" s="174"/>
      <c r="M11" s="175"/>
      <c r="N11" s="99" t="s">
        <v>57</v>
      </c>
      <c r="O11" s="98" t="s">
        <v>64</v>
      </c>
      <c r="P11" s="40"/>
      <c r="Q11" s="40"/>
      <c r="R11" s="40"/>
      <c r="S11" s="40"/>
      <c r="T11" s="40"/>
      <c r="U11" s="40"/>
      <c r="V11" s="41"/>
    </row>
    <row r="12" spans="2:22" ht="17.25" customHeight="1" x14ac:dyDescent="0.15">
      <c r="B12" s="25"/>
      <c r="C12" s="2"/>
      <c r="D12" s="173"/>
      <c r="E12" s="174"/>
      <c r="F12" s="174"/>
      <c r="G12" s="174"/>
      <c r="H12" s="174"/>
      <c r="I12" s="174"/>
      <c r="J12" s="174"/>
      <c r="K12" s="174"/>
      <c r="L12" s="174"/>
      <c r="M12" s="175"/>
      <c r="N12" s="99" t="s">
        <v>54</v>
      </c>
      <c r="O12" s="98" t="s">
        <v>65</v>
      </c>
      <c r="P12" s="40"/>
      <c r="Q12" s="40"/>
      <c r="R12" s="40"/>
      <c r="S12" s="40"/>
      <c r="T12" s="40"/>
      <c r="U12" s="40"/>
      <c r="V12" s="41"/>
    </row>
    <row r="13" spans="2:22" ht="17.25" customHeight="1" x14ac:dyDescent="0.15">
      <c r="B13" s="25"/>
      <c r="C13" s="2"/>
      <c r="D13" s="173"/>
      <c r="E13" s="174"/>
      <c r="F13" s="174"/>
      <c r="G13" s="174"/>
      <c r="H13" s="174"/>
      <c r="I13" s="174"/>
      <c r="J13" s="174"/>
      <c r="K13" s="174"/>
      <c r="L13" s="174"/>
      <c r="M13" s="175"/>
      <c r="N13" s="99" t="s">
        <v>66</v>
      </c>
      <c r="O13" s="98" t="s">
        <v>67</v>
      </c>
      <c r="P13" s="40"/>
      <c r="Q13" s="40"/>
      <c r="R13" s="40"/>
      <c r="S13" s="40"/>
      <c r="T13" s="40"/>
      <c r="U13" s="40"/>
      <c r="V13" s="41"/>
    </row>
    <row r="14" spans="2:22" ht="17.25" customHeight="1" x14ac:dyDescent="0.15">
      <c r="B14" s="25"/>
      <c r="C14" s="2"/>
      <c r="D14" s="173"/>
      <c r="E14" s="174"/>
      <c r="F14" s="174"/>
      <c r="G14" s="174"/>
      <c r="H14" s="174"/>
      <c r="I14" s="174"/>
      <c r="J14" s="174"/>
      <c r="K14" s="174"/>
      <c r="L14" s="174"/>
      <c r="M14" s="175"/>
      <c r="N14" s="99" t="s">
        <v>66</v>
      </c>
      <c r="O14" s="98" t="s">
        <v>68</v>
      </c>
      <c r="P14" s="40"/>
      <c r="Q14" s="40"/>
      <c r="R14" s="40"/>
      <c r="S14" s="40"/>
      <c r="T14" s="40"/>
      <c r="U14" s="40"/>
      <c r="V14" s="41"/>
    </row>
    <row r="15" spans="2:22" ht="17.25" customHeight="1" x14ac:dyDescent="0.15">
      <c r="B15" s="26"/>
      <c r="C15" s="3"/>
      <c r="D15" s="176"/>
      <c r="E15" s="177"/>
      <c r="F15" s="177"/>
      <c r="G15" s="177"/>
      <c r="H15" s="177"/>
      <c r="I15" s="177"/>
      <c r="J15" s="177"/>
      <c r="K15" s="177"/>
      <c r="L15" s="177"/>
      <c r="M15" s="178"/>
      <c r="N15" s="99" t="s">
        <v>57</v>
      </c>
      <c r="O15" s="98" t="s">
        <v>69</v>
      </c>
      <c r="P15" s="40"/>
      <c r="Q15" s="40"/>
      <c r="R15" s="40"/>
      <c r="S15" s="40"/>
      <c r="T15" s="40"/>
      <c r="U15" s="40"/>
      <c r="V15" s="41"/>
    </row>
    <row r="16" spans="2:22" ht="17.25" customHeight="1" x14ac:dyDescent="0.15">
      <c r="B16" s="24" t="s">
        <v>11</v>
      </c>
      <c r="C16" s="166">
        <v>1000000</v>
      </c>
      <c r="D16" s="167"/>
      <c r="E16" s="8" t="s">
        <v>45</v>
      </c>
      <c r="F16" s="7"/>
      <c r="G16" s="179" t="s">
        <v>27</v>
      </c>
      <c r="H16" s="4" t="s">
        <v>28</v>
      </c>
      <c r="I16" s="29">
        <v>40</v>
      </c>
      <c r="J16" s="8"/>
      <c r="K16" s="8" t="s">
        <v>34</v>
      </c>
      <c r="L16" s="29" t="s">
        <v>42</v>
      </c>
      <c r="M16" s="9"/>
      <c r="N16" s="99" t="s">
        <v>54</v>
      </c>
      <c r="O16" s="98" t="s">
        <v>71</v>
      </c>
      <c r="P16" s="40"/>
      <c r="Q16" s="40"/>
      <c r="R16" s="40"/>
      <c r="S16" s="40"/>
      <c r="T16" s="40"/>
      <c r="U16" s="40"/>
      <c r="V16" s="41"/>
    </row>
    <row r="17" spans="2:26" ht="17.25" customHeight="1" x14ac:dyDescent="0.15">
      <c r="B17" s="26" t="s">
        <v>12</v>
      </c>
      <c r="C17" s="166">
        <f>C123</f>
        <v>13417986.634898648</v>
      </c>
      <c r="D17" s="167"/>
      <c r="E17" s="8" t="s">
        <v>45</v>
      </c>
      <c r="F17" s="7"/>
      <c r="G17" s="180"/>
      <c r="H17" s="31" t="s">
        <v>29</v>
      </c>
      <c r="I17" s="28">
        <v>37</v>
      </c>
      <c r="J17" s="5"/>
      <c r="K17" s="5" t="s">
        <v>35</v>
      </c>
      <c r="L17" s="28" t="s">
        <v>43</v>
      </c>
      <c r="M17" s="6" t="s">
        <v>44</v>
      </c>
      <c r="N17" s="99" t="s">
        <v>54</v>
      </c>
      <c r="O17" s="98"/>
      <c r="P17" s="40"/>
      <c r="Q17" s="40"/>
      <c r="R17" s="40"/>
      <c r="S17" s="40"/>
      <c r="T17" s="40"/>
      <c r="U17" s="40"/>
      <c r="V17" s="41"/>
    </row>
    <row r="18" spans="2:26" ht="17.25" customHeight="1" x14ac:dyDescent="0.15">
      <c r="B18" s="24" t="s">
        <v>1</v>
      </c>
      <c r="C18" s="166">
        <f>C17-C16</f>
        <v>12417986.634898648</v>
      </c>
      <c r="D18" s="167"/>
      <c r="E18" s="8" t="s">
        <v>45</v>
      </c>
      <c r="F18" s="7"/>
      <c r="G18" s="180"/>
      <c r="H18" s="4" t="s">
        <v>30</v>
      </c>
      <c r="I18" s="29">
        <v>1</v>
      </c>
      <c r="J18" s="8"/>
      <c r="K18" s="8"/>
      <c r="L18" s="8"/>
      <c r="M18" s="9"/>
      <c r="N18" s="99" t="s">
        <v>54</v>
      </c>
      <c r="O18" s="98"/>
      <c r="P18" s="40"/>
      <c r="Q18" s="40"/>
      <c r="R18" s="40"/>
      <c r="S18" s="40"/>
      <c r="T18" s="40"/>
      <c r="U18" s="40"/>
      <c r="V18" s="41"/>
    </row>
    <row r="19" spans="2:26" ht="17.25" customHeight="1" thickBot="1" x14ac:dyDescent="0.2">
      <c r="B19" s="27" t="s">
        <v>2</v>
      </c>
      <c r="C19" s="168">
        <f>U123</f>
        <v>10978.600000000008</v>
      </c>
      <c r="D19" s="169"/>
      <c r="E19" s="33" t="s">
        <v>46</v>
      </c>
      <c r="F19" s="34"/>
      <c r="G19" s="181"/>
      <c r="H19" s="10" t="s">
        <v>31</v>
      </c>
      <c r="I19" s="30">
        <f>40/78</f>
        <v>0.51282051282051277</v>
      </c>
      <c r="J19" s="11"/>
      <c r="K19" s="11"/>
      <c r="L19" s="11"/>
      <c r="M19" s="12"/>
      <c r="N19" s="42"/>
      <c r="O19" s="43"/>
      <c r="P19" s="43"/>
      <c r="Q19" s="43"/>
      <c r="R19" s="43"/>
      <c r="S19" s="43"/>
      <c r="T19" s="43"/>
      <c r="U19" s="43"/>
      <c r="V19" s="44"/>
    </row>
    <row r="21" spans="2:26" ht="27.75" customHeight="1" x14ac:dyDescent="0.15">
      <c r="B21" s="123" t="s">
        <v>13</v>
      </c>
      <c r="C21" s="125" t="s">
        <v>14</v>
      </c>
      <c r="D21" s="125"/>
      <c r="E21" s="125" t="s">
        <v>15</v>
      </c>
      <c r="F21" s="125"/>
      <c r="G21" s="125"/>
      <c r="H21" s="125"/>
      <c r="I21" s="125"/>
      <c r="J21" s="125" t="s">
        <v>49</v>
      </c>
      <c r="K21" s="125"/>
      <c r="L21" s="125"/>
      <c r="M21" s="125"/>
      <c r="N21" s="125" t="s">
        <v>16</v>
      </c>
      <c r="O21" s="125" t="s">
        <v>17</v>
      </c>
      <c r="P21" s="125"/>
      <c r="Q21" s="125"/>
      <c r="R21" s="125"/>
      <c r="S21" s="125" t="s">
        <v>18</v>
      </c>
      <c r="T21" s="125"/>
      <c r="U21" s="125"/>
      <c r="V21" s="128"/>
    </row>
    <row r="22" spans="2:26" ht="30.75" customHeight="1" x14ac:dyDescent="0.15">
      <c r="B22" s="124"/>
      <c r="C22" s="126"/>
      <c r="D22" s="126"/>
      <c r="E22" s="45" t="s">
        <v>19</v>
      </c>
      <c r="F22" s="45" t="s">
        <v>20</v>
      </c>
      <c r="G22" s="45" t="s">
        <v>21</v>
      </c>
      <c r="H22" s="126" t="s">
        <v>22</v>
      </c>
      <c r="I22" s="126"/>
      <c r="J22" s="45" t="s">
        <v>51</v>
      </c>
      <c r="K22" s="45" t="s">
        <v>23</v>
      </c>
      <c r="L22" s="126" t="s">
        <v>50</v>
      </c>
      <c r="M22" s="126"/>
      <c r="N22" s="126"/>
      <c r="O22" s="45" t="s">
        <v>19</v>
      </c>
      <c r="P22" s="45" t="s">
        <v>20</v>
      </c>
      <c r="Q22" s="126" t="s">
        <v>22</v>
      </c>
      <c r="R22" s="126"/>
      <c r="S22" s="126" t="s">
        <v>24</v>
      </c>
      <c r="T22" s="126"/>
      <c r="U22" s="126" t="s">
        <v>23</v>
      </c>
      <c r="V22" s="155"/>
    </row>
    <row r="23" spans="2:26" x14ac:dyDescent="0.15">
      <c r="B23" s="100">
        <v>1</v>
      </c>
      <c r="C23" s="119">
        <v>1000000</v>
      </c>
      <c r="D23" s="119"/>
      <c r="E23" s="46">
        <v>2005</v>
      </c>
      <c r="F23" s="47">
        <v>42043</v>
      </c>
      <c r="G23" s="46" t="s">
        <v>25</v>
      </c>
      <c r="H23" s="120">
        <v>135.53299999999999</v>
      </c>
      <c r="I23" s="120"/>
      <c r="J23" s="48">
        <v>134.60400000000001</v>
      </c>
      <c r="K23" s="49">
        <v>93</v>
      </c>
      <c r="L23" s="119">
        <f t="shared" ref="L23:L32" si="0">C23*0.03</f>
        <v>30000</v>
      </c>
      <c r="M23" s="119"/>
      <c r="N23" s="50">
        <f>L23/K23/1000-0.01</f>
        <v>0.3125806451612903</v>
      </c>
      <c r="O23" s="46">
        <v>2005</v>
      </c>
      <c r="P23" s="47">
        <v>42086</v>
      </c>
      <c r="Q23" s="120">
        <v>137.29</v>
      </c>
      <c r="R23" s="120"/>
      <c r="S23" s="121">
        <f>U23*N23*1000</f>
        <v>54920.419354838865</v>
      </c>
      <c r="T23" s="121"/>
      <c r="U23" s="122">
        <f>(Q23-H23)*100</f>
        <v>175.7000000000005</v>
      </c>
      <c r="V23" s="122"/>
      <c r="W23" s="17"/>
      <c r="Y23" s="17"/>
      <c r="Z23" s="17"/>
    </row>
    <row r="24" spans="2:26" x14ac:dyDescent="0.15">
      <c r="B24" s="101">
        <v>2</v>
      </c>
      <c r="C24" s="115">
        <f>C23+S23</f>
        <v>1054920.4193548388</v>
      </c>
      <c r="D24" s="115"/>
      <c r="E24" s="51">
        <f t="shared" ref="E24:E42" si="1">E23</f>
        <v>2005</v>
      </c>
      <c r="F24" s="52">
        <v>42116</v>
      </c>
      <c r="G24" s="51" t="s">
        <v>26</v>
      </c>
      <c r="H24" s="116">
        <v>139.351</v>
      </c>
      <c r="I24" s="116"/>
      <c r="J24" s="53">
        <v>140.518</v>
      </c>
      <c r="K24" s="54">
        <v>117</v>
      </c>
      <c r="L24" s="115">
        <f t="shared" si="0"/>
        <v>31647.612580645164</v>
      </c>
      <c r="M24" s="115"/>
      <c r="N24" s="55">
        <f t="shared" ref="N24:N87" si="2">L24/K24/1000-0.01</f>
        <v>0.26049241521918942</v>
      </c>
      <c r="O24" s="51">
        <f t="shared" ref="O24:O45" si="3">O23</f>
        <v>2005</v>
      </c>
      <c r="P24" s="52">
        <v>42134</v>
      </c>
      <c r="Q24" s="116">
        <v>135.82900000000001</v>
      </c>
      <c r="R24" s="116"/>
      <c r="S24" s="117">
        <f t="shared" ref="S24:S32" si="4">U24*N24*1000</f>
        <v>91745.428640198283</v>
      </c>
      <c r="T24" s="117"/>
      <c r="U24" s="118">
        <f>-(Q24-H24)*100</f>
        <v>352.19999999999914</v>
      </c>
      <c r="V24" s="118"/>
      <c r="W24" s="17"/>
      <c r="Y24" s="17"/>
      <c r="Z24" s="17"/>
    </row>
    <row r="25" spans="2:26" x14ac:dyDescent="0.15">
      <c r="B25" s="100">
        <v>3</v>
      </c>
      <c r="C25" s="119">
        <f>C24+S24</f>
        <v>1146665.847995037</v>
      </c>
      <c r="D25" s="119"/>
      <c r="E25" s="46">
        <f t="shared" si="1"/>
        <v>2005</v>
      </c>
      <c r="F25" s="47">
        <v>42196</v>
      </c>
      <c r="G25" s="46" t="s">
        <v>25</v>
      </c>
      <c r="H25" s="120">
        <v>134.27799999999999</v>
      </c>
      <c r="I25" s="120"/>
      <c r="J25" s="48">
        <v>133.54599999999999</v>
      </c>
      <c r="K25" s="49">
        <v>73</v>
      </c>
      <c r="L25" s="119">
        <f t="shared" si="0"/>
        <v>34399.975439851107</v>
      </c>
      <c r="M25" s="119"/>
      <c r="N25" s="50">
        <f t="shared" si="2"/>
        <v>0.46123254027193294</v>
      </c>
      <c r="O25" s="46">
        <v>2005</v>
      </c>
      <c r="P25" s="47">
        <v>42206</v>
      </c>
      <c r="Q25" s="120">
        <v>134.67099999999999</v>
      </c>
      <c r="R25" s="120"/>
      <c r="S25" s="121">
        <f t="shared" si="4"/>
        <v>18126.438832686996</v>
      </c>
      <c r="T25" s="121"/>
      <c r="U25" s="122">
        <f t="shared" ref="U25:U32" si="5">(Q25-H25)*100</f>
        <v>39.300000000000068</v>
      </c>
      <c r="V25" s="122"/>
      <c r="W25" s="17"/>
      <c r="Y25" s="17"/>
      <c r="Z25" s="17"/>
    </row>
    <row r="26" spans="2:26" x14ac:dyDescent="0.15">
      <c r="B26" s="100">
        <v>4</v>
      </c>
      <c r="C26" s="119">
        <f t="shared" ref="C26:C89" si="6">C25+S25</f>
        <v>1164792.286827724</v>
      </c>
      <c r="D26" s="119"/>
      <c r="E26" s="46">
        <f t="shared" si="1"/>
        <v>2005</v>
      </c>
      <c r="F26" s="47">
        <v>42217</v>
      </c>
      <c r="G26" s="46" t="s">
        <v>25</v>
      </c>
      <c r="H26" s="120">
        <v>136.40799999999999</v>
      </c>
      <c r="I26" s="120"/>
      <c r="J26" s="48">
        <v>135.708</v>
      </c>
      <c r="K26" s="49">
        <v>70</v>
      </c>
      <c r="L26" s="119">
        <f t="shared" si="0"/>
        <v>34943.768604831719</v>
      </c>
      <c r="M26" s="119"/>
      <c r="N26" s="50">
        <f t="shared" si="2"/>
        <v>0.48919669435473884</v>
      </c>
      <c r="O26" s="46">
        <f t="shared" si="3"/>
        <v>2005</v>
      </c>
      <c r="P26" s="47">
        <v>42226</v>
      </c>
      <c r="Q26" s="120">
        <v>136.40799999999999</v>
      </c>
      <c r="R26" s="120"/>
      <c r="S26" s="121">
        <f t="shared" si="4"/>
        <v>0</v>
      </c>
      <c r="T26" s="121"/>
      <c r="U26" s="122">
        <f t="shared" si="5"/>
        <v>0</v>
      </c>
      <c r="V26" s="122"/>
      <c r="W26" s="17"/>
      <c r="Y26" s="17"/>
      <c r="Z26" s="17"/>
    </row>
    <row r="27" spans="2:26" x14ac:dyDescent="0.15">
      <c r="B27" s="100">
        <v>5</v>
      </c>
      <c r="C27" s="119">
        <f t="shared" si="6"/>
        <v>1164792.286827724</v>
      </c>
      <c r="D27" s="119"/>
      <c r="E27" s="46">
        <f t="shared" si="1"/>
        <v>2005</v>
      </c>
      <c r="F27" s="47">
        <v>42291</v>
      </c>
      <c r="G27" s="46" t="s">
        <v>25</v>
      </c>
      <c r="H27" s="120">
        <v>137.744</v>
      </c>
      <c r="I27" s="120"/>
      <c r="J27" s="48">
        <v>136.94499999999999</v>
      </c>
      <c r="K27" s="49">
        <v>80</v>
      </c>
      <c r="L27" s="119">
        <f t="shared" si="0"/>
        <v>34943.768604831719</v>
      </c>
      <c r="M27" s="119"/>
      <c r="N27" s="50">
        <f t="shared" si="2"/>
        <v>0.42679710756039652</v>
      </c>
      <c r="O27" s="46">
        <v>2005</v>
      </c>
      <c r="P27" s="47">
        <v>42313</v>
      </c>
      <c r="Q27" s="120">
        <v>139.334</v>
      </c>
      <c r="R27" s="120"/>
      <c r="S27" s="121">
        <f t="shared" si="4"/>
        <v>67860.740102103198</v>
      </c>
      <c r="T27" s="121"/>
      <c r="U27" s="122">
        <f t="shared" si="5"/>
        <v>159.00000000000034</v>
      </c>
      <c r="V27" s="122"/>
      <c r="W27" s="17"/>
      <c r="Y27" s="17"/>
      <c r="Z27" s="17"/>
    </row>
    <row r="28" spans="2:26" x14ac:dyDescent="0.15">
      <c r="B28" s="100">
        <v>6</v>
      </c>
      <c r="C28" s="119">
        <f t="shared" si="6"/>
        <v>1232653.0269298272</v>
      </c>
      <c r="D28" s="119"/>
      <c r="E28" s="46">
        <f t="shared" si="1"/>
        <v>2005</v>
      </c>
      <c r="F28" s="47">
        <v>42338</v>
      </c>
      <c r="G28" s="46" t="s">
        <v>25</v>
      </c>
      <c r="H28" s="120">
        <v>141.12200000000001</v>
      </c>
      <c r="I28" s="120"/>
      <c r="J28" s="48">
        <v>140.35</v>
      </c>
      <c r="K28" s="49">
        <v>77</v>
      </c>
      <c r="L28" s="119">
        <f t="shared" si="0"/>
        <v>36979.590807894812</v>
      </c>
      <c r="M28" s="119"/>
      <c r="N28" s="50">
        <f t="shared" si="2"/>
        <v>0.47025442607655599</v>
      </c>
      <c r="O28" s="46">
        <f t="shared" si="3"/>
        <v>2005</v>
      </c>
      <c r="P28" s="47">
        <v>42342</v>
      </c>
      <c r="Q28" s="120">
        <v>141.274</v>
      </c>
      <c r="R28" s="120"/>
      <c r="S28" s="121">
        <f t="shared" si="4"/>
        <v>7147.8672763630311</v>
      </c>
      <c r="T28" s="121"/>
      <c r="U28" s="122">
        <f t="shared" si="5"/>
        <v>15.199999999998681</v>
      </c>
      <c r="V28" s="122"/>
      <c r="W28" s="17"/>
      <c r="Y28" s="17"/>
      <c r="Z28" s="17"/>
    </row>
    <row r="29" spans="2:26" x14ac:dyDescent="0.15">
      <c r="B29" s="101">
        <v>7</v>
      </c>
      <c r="C29" s="115">
        <f t="shared" si="6"/>
        <v>1239800.8942061902</v>
      </c>
      <c r="D29" s="115"/>
      <c r="E29" s="51">
        <f t="shared" si="1"/>
        <v>2005</v>
      </c>
      <c r="F29" s="52">
        <v>42360</v>
      </c>
      <c r="G29" s="51" t="s">
        <v>26</v>
      </c>
      <c r="H29" s="116">
        <v>138.53100000000001</v>
      </c>
      <c r="I29" s="116"/>
      <c r="J29" s="53">
        <v>139445</v>
      </c>
      <c r="K29" s="54">
        <v>91</v>
      </c>
      <c r="L29" s="115">
        <f t="shared" si="0"/>
        <v>37194.026826185705</v>
      </c>
      <c r="M29" s="115"/>
      <c r="N29" s="55">
        <f t="shared" si="2"/>
        <v>0.39872556951852423</v>
      </c>
      <c r="O29" s="51">
        <v>2005</v>
      </c>
      <c r="P29" s="52">
        <v>42368</v>
      </c>
      <c r="Q29" s="116">
        <v>139.44499999999999</v>
      </c>
      <c r="R29" s="116"/>
      <c r="S29" s="117">
        <f t="shared" si="4"/>
        <v>-36443.517053992611</v>
      </c>
      <c r="T29" s="117"/>
      <c r="U29" s="118">
        <f>-(Q29-H29)*100</f>
        <v>-91.399999999998727</v>
      </c>
      <c r="V29" s="118"/>
      <c r="W29" s="17">
        <v>1</v>
      </c>
      <c r="Y29" s="17"/>
      <c r="Z29" s="17"/>
    </row>
    <row r="30" spans="2:26" x14ac:dyDescent="0.15">
      <c r="B30" s="100">
        <v>8</v>
      </c>
      <c r="C30" s="119">
        <f t="shared" si="6"/>
        <v>1203357.3771521975</v>
      </c>
      <c r="D30" s="119"/>
      <c r="E30" s="46">
        <v>2006</v>
      </c>
      <c r="F30" s="47">
        <v>42023</v>
      </c>
      <c r="G30" s="46" t="s">
        <v>25</v>
      </c>
      <c r="H30" s="120">
        <v>139.721</v>
      </c>
      <c r="I30" s="120"/>
      <c r="J30" s="48">
        <v>138.77799999999999</v>
      </c>
      <c r="K30" s="49">
        <v>94</v>
      </c>
      <c r="L30" s="119">
        <f t="shared" si="0"/>
        <v>36100.721314565926</v>
      </c>
      <c r="M30" s="119"/>
      <c r="N30" s="50">
        <f t="shared" si="2"/>
        <v>0.37405022675070138</v>
      </c>
      <c r="O30" s="46">
        <v>2006</v>
      </c>
      <c r="P30" s="47">
        <v>42042</v>
      </c>
      <c r="Q30" s="120">
        <v>141.495</v>
      </c>
      <c r="R30" s="120"/>
      <c r="S30" s="121">
        <f t="shared" si="4"/>
        <v>66356.510225574457</v>
      </c>
      <c r="T30" s="121"/>
      <c r="U30" s="122">
        <f t="shared" si="5"/>
        <v>177.40000000000009</v>
      </c>
      <c r="V30" s="122"/>
      <c r="W30" s="17"/>
      <c r="Y30" s="17"/>
      <c r="Z30" s="17"/>
    </row>
    <row r="31" spans="2:26" x14ac:dyDescent="0.15">
      <c r="B31" s="100">
        <v>9</v>
      </c>
      <c r="C31" s="119">
        <f t="shared" si="6"/>
        <v>1269713.887377772</v>
      </c>
      <c r="D31" s="119"/>
      <c r="E31" s="46">
        <f t="shared" si="1"/>
        <v>2006</v>
      </c>
      <c r="F31" s="47">
        <v>42073</v>
      </c>
      <c r="G31" s="46" t="s">
        <v>25</v>
      </c>
      <c r="H31" s="120">
        <v>141.16999999999999</v>
      </c>
      <c r="I31" s="120"/>
      <c r="J31" s="48">
        <v>139.73500000000001</v>
      </c>
      <c r="K31" s="49">
        <v>144</v>
      </c>
      <c r="L31" s="119">
        <f t="shared" si="0"/>
        <v>38091.416621333155</v>
      </c>
      <c r="M31" s="119"/>
      <c r="N31" s="50">
        <f t="shared" si="2"/>
        <v>0.25452372653703581</v>
      </c>
      <c r="O31" s="46">
        <v>2006</v>
      </c>
      <c r="P31" s="47">
        <v>42091</v>
      </c>
      <c r="Q31" s="120">
        <v>139.73500000000001</v>
      </c>
      <c r="R31" s="120"/>
      <c r="S31" s="121">
        <f t="shared" si="4"/>
        <v>-36524.154758063974</v>
      </c>
      <c r="T31" s="121"/>
      <c r="U31" s="122">
        <f t="shared" si="5"/>
        <v>-143.49999999999739</v>
      </c>
      <c r="V31" s="122"/>
      <c r="W31" s="17">
        <v>1</v>
      </c>
      <c r="Y31" s="17"/>
      <c r="Z31" s="17"/>
    </row>
    <row r="32" spans="2:26" ht="16.5" thickBot="1" x14ac:dyDescent="0.2">
      <c r="B32" s="102">
        <v>10</v>
      </c>
      <c r="C32" s="152">
        <f t="shared" si="6"/>
        <v>1233189.7326197079</v>
      </c>
      <c r="D32" s="152"/>
      <c r="E32" s="56">
        <f t="shared" si="1"/>
        <v>2006</v>
      </c>
      <c r="F32" s="57">
        <v>42092</v>
      </c>
      <c r="G32" s="56" t="s">
        <v>25</v>
      </c>
      <c r="H32" s="146">
        <v>141.905</v>
      </c>
      <c r="I32" s="146"/>
      <c r="J32" s="58">
        <v>141.20099999999999</v>
      </c>
      <c r="K32" s="59">
        <v>70</v>
      </c>
      <c r="L32" s="145">
        <f t="shared" si="0"/>
        <v>36995.69197859124</v>
      </c>
      <c r="M32" s="145"/>
      <c r="N32" s="60">
        <f t="shared" si="2"/>
        <v>0.51850988540844622</v>
      </c>
      <c r="O32" s="56">
        <v>2006</v>
      </c>
      <c r="P32" s="57">
        <v>42116</v>
      </c>
      <c r="Q32" s="146">
        <v>142.79599999999999</v>
      </c>
      <c r="R32" s="146"/>
      <c r="S32" s="153">
        <f t="shared" si="4"/>
        <v>46199.230789892099</v>
      </c>
      <c r="T32" s="153"/>
      <c r="U32" s="154">
        <f t="shared" si="5"/>
        <v>89.099999999999113</v>
      </c>
      <c r="V32" s="154"/>
      <c r="W32" s="17"/>
      <c r="Y32" s="17"/>
      <c r="Z32" s="17"/>
    </row>
    <row r="33" spans="2:26" ht="16.5" thickTop="1" x14ac:dyDescent="0.15">
      <c r="B33" s="103">
        <v>11</v>
      </c>
      <c r="C33" s="149">
        <f t="shared" si="6"/>
        <v>1279388.9634096001</v>
      </c>
      <c r="D33" s="149"/>
      <c r="E33" s="61">
        <v>2006</v>
      </c>
      <c r="F33" s="62">
        <v>42148</v>
      </c>
      <c r="G33" s="61" t="s">
        <v>25</v>
      </c>
      <c r="H33" s="134">
        <v>143.85</v>
      </c>
      <c r="I33" s="134"/>
      <c r="J33" s="63">
        <v>142.636</v>
      </c>
      <c r="K33" s="64">
        <v>121</v>
      </c>
      <c r="L33" s="149">
        <f t="shared" ref="L33:L34" si="7">C33*0.03</f>
        <v>38381.668902288002</v>
      </c>
      <c r="M33" s="149"/>
      <c r="N33" s="65">
        <f t="shared" si="2"/>
        <v>0.30720387522552067</v>
      </c>
      <c r="O33" s="61">
        <v>2006</v>
      </c>
      <c r="P33" s="62">
        <v>42193</v>
      </c>
      <c r="Q33" s="134">
        <v>145.30099999999999</v>
      </c>
      <c r="R33" s="134"/>
      <c r="S33" s="150">
        <f t="shared" ref="S33:S44" si="8">U33*N33*1000</f>
        <v>44575.282295222845</v>
      </c>
      <c r="T33" s="150"/>
      <c r="U33" s="151">
        <f t="shared" ref="U33:U44" si="9">(Q33-H33)*100</f>
        <v>145.09999999999934</v>
      </c>
      <c r="V33" s="151"/>
      <c r="W33" s="17"/>
      <c r="Y33" s="17"/>
      <c r="Z33" s="17"/>
    </row>
    <row r="34" spans="2:26" x14ac:dyDescent="0.15">
      <c r="B34" s="100">
        <v>12</v>
      </c>
      <c r="C34" s="119">
        <f t="shared" si="6"/>
        <v>1323964.2457048229</v>
      </c>
      <c r="D34" s="119"/>
      <c r="E34" s="46">
        <v>2006</v>
      </c>
      <c r="F34" s="47">
        <v>42204</v>
      </c>
      <c r="G34" s="46" t="s">
        <v>25</v>
      </c>
      <c r="H34" s="120">
        <v>147.01599999999999</v>
      </c>
      <c r="I34" s="120"/>
      <c r="J34" s="48">
        <v>146.191</v>
      </c>
      <c r="K34" s="49">
        <v>83</v>
      </c>
      <c r="L34" s="119">
        <f t="shared" si="7"/>
        <v>39718.927371144688</v>
      </c>
      <c r="M34" s="119"/>
      <c r="N34" s="50">
        <f t="shared" si="2"/>
        <v>0.46854129362824926</v>
      </c>
      <c r="O34" s="46">
        <v>2006</v>
      </c>
      <c r="P34" s="47">
        <v>42213</v>
      </c>
      <c r="Q34" s="120">
        <v>146.191</v>
      </c>
      <c r="R34" s="120"/>
      <c r="S34" s="121">
        <f t="shared" si="8"/>
        <v>-38654.656724330031</v>
      </c>
      <c r="T34" s="121"/>
      <c r="U34" s="122">
        <f t="shared" si="9"/>
        <v>-82.499999999998863</v>
      </c>
      <c r="V34" s="122"/>
      <c r="W34" s="17">
        <v>1</v>
      </c>
      <c r="Y34" s="17"/>
      <c r="Z34" s="17"/>
    </row>
    <row r="35" spans="2:26" x14ac:dyDescent="0.15">
      <c r="B35" s="100">
        <v>13</v>
      </c>
      <c r="C35" s="119">
        <f t="shared" si="6"/>
        <v>1285309.5889804929</v>
      </c>
      <c r="D35" s="119"/>
      <c r="E35" s="46">
        <v>2006</v>
      </c>
      <c r="F35" s="47">
        <v>42225</v>
      </c>
      <c r="G35" s="46" t="s">
        <v>25</v>
      </c>
      <c r="H35" s="120">
        <v>148.04400000000001</v>
      </c>
      <c r="I35" s="120"/>
      <c r="J35" s="48">
        <v>147.34100000000001</v>
      </c>
      <c r="K35" s="49">
        <v>70</v>
      </c>
      <c r="L35" s="119">
        <f t="shared" ref="L35:L40" si="10">C35*0.03</f>
        <v>38559.287669414785</v>
      </c>
      <c r="M35" s="119"/>
      <c r="N35" s="50">
        <f t="shared" si="2"/>
        <v>0.54084696670592547</v>
      </c>
      <c r="O35" s="46">
        <v>2006</v>
      </c>
      <c r="P35" s="47">
        <v>42226</v>
      </c>
      <c r="Q35" s="120">
        <v>147.34100000000001</v>
      </c>
      <c r="R35" s="120"/>
      <c r="S35" s="121">
        <f t="shared" si="8"/>
        <v>-38021.54175942672</v>
      </c>
      <c r="T35" s="121"/>
      <c r="U35" s="122">
        <f t="shared" si="9"/>
        <v>-70.300000000000296</v>
      </c>
      <c r="V35" s="122"/>
      <c r="W35" s="17">
        <v>1</v>
      </c>
      <c r="Y35" s="17"/>
      <c r="Z35" s="17"/>
    </row>
    <row r="36" spans="2:26" x14ac:dyDescent="0.15">
      <c r="B36" s="100">
        <v>14</v>
      </c>
      <c r="C36" s="119">
        <f t="shared" si="6"/>
        <v>1247288.0472210662</v>
      </c>
      <c r="D36" s="119"/>
      <c r="E36" s="46">
        <f t="shared" si="1"/>
        <v>2006</v>
      </c>
      <c r="F36" s="47">
        <v>42232</v>
      </c>
      <c r="G36" s="46" t="s">
        <v>25</v>
      </c>
      <c r="H36" s="120">
        <v>148.637</v>
      </c>
      <c r="I36" s="120"/>
      <c r="J36" s="48">
        <v>148.13300000000001</v>
      </c>
      <c r="K36" s="49">
        <v>50</v>
      </c>
      <c r="L36" s="119">
        <f t="shared" si="10"/>
        <v>37418.641416631981</v>
      </c>
      <c r="M36" s="119"/>
      <c r="N36" s="50">
        <f t="shared" si="2"/>
        <v>0.73837282833263962</v>
      </c>
      <c r="O36" s="46">
        <v>2006</v>
      </c>
      <c r="P36" s="47">
        <v>42252</v>
      </c>
      <c r="Q36" s="120">
        <v>148.512</v>
      </c>
      <c r="R36" s="120"/>
      <c r="S36" s="121">
        <f t="shared" si="8"/>
        <v>-9229.6603541579952</v>
      </c>
      <c r="T36" s="121"/>
      <c r="U36" s="122">
        <f t="shared" si="9"/>
        <v>-12.5</v>
      </c>
      <c r="V36" s="122"/>
      <c r="W36" s="17">
        <v>1</v>
      </c>
      <c r="Y36" s="17"/>
      <c r="Z36" s="17"/>
    </row>
    <row r="37" spans="2:26" x14ac:dyDescent="0.15">
      <c r="B37" s="100">
        <v>15</v>
      </c>
      <c r="C37" s="119">
        <f t="shared" si="6"/>
        <v>1238058.3868669083</v>
      </c>
      <c r="D37" s="119"/>
      <c r="E37" s="46">
        <v>2006</v>
      </c>
      <c r="F37" s="47">
        <v>42277</v>
      </c>
      <c r="G37" s="46" t="s">
        <v>25</v>
      </c>
      <c r="H37" s="120">
        <v>149.92099999999999</v>
      </c>
      <c r="I37" s="120"/>
      <c r="J37" s="48">
        <v>149.06700000000001</v>
      </c>
      <c r="K37" s="49">
        <v>85</v>
      </c>
      <c r="L37" s="119">
        <f t="shared" si="10"/>
        <v>37141.751606007245</v>
      </c>
      <c r="M37" s="119"/>
      <c r="N37" s="50">
        <f t="shared" si="2"/>
        <v>0.42696178360008524</v>
      </c>
      <c r="O37" s="46">
        <v>2006</v>
      </c>
      <c r="P37" s="47">
        <v>42282</v>
      </c>
      <c r="Q37" s="120">
        <v>149.06700000000001</v>
      </c>
      <c r="R37" s="120"/>
      <c r="S37" s="121">
        <f t="shared" si="8"/>
        <v>-36462.536319446641</v>
      </c>
      <c r="T37" s="121"/>
      <c r="U37" s="122">
        <f t="shared" si="9"/>
        <v>-85.399999999998499</v>
      </c>
      <c r="V37" s="122"/>
      <c r="W37" s="17">
        <v>1</v>
      </c>
      <c r="Y37" s="17"/>
      <c r="Z37" s="17"/>
    </row>
    <row r="38" spans="2:26" x14ac:dyDescent="0.15">
      <c r="B38" s="100">
        <v>16</v>
      </c>
      <c r="C38" s="119">
        <f t="shared" si="6"/>
        <v>1201595.8505474615</v>
      </c>
      <c r="D38" s="119"/>
      <c r="E38" s="46">
        <f t="shared" si="1"/>
        <v>2006</v>
      </c>
      <c r="F38" s="47">
        <v>42346</v>
      </c>
      <c r="G38" s="46" t="s">
        <v>25</v>
      </c>
      <c r="H38" s="120">
        <v>153.30600000000001</v>
      </c>
      <c r="I38" s="120"/>
      <c r="J38" s="48">
        <v>152.572</v>
      </c>
      <c r="K38" s="49">
        <v>79</v>
      </c>
      <c r="L38" s="119">
        <f t="shared" si="10"/>
        <v>36047.875516423846</v>
      </c>
      <c r="M38" s="119"/>
      <c r="N38" s="50">
        <f t="shared" si="2"/>
        <v>0.44630222172688411</v>
      </c>
      <c r="O38" s="46">
        <v>2007</v>
      </c>
      <c r="P38" s="47">
        <v>42008</v>
      </c>
      <c r="Q38" s="120">
        <v>155.458</v>
      </c>
      <c r="R38" s="120"/>
      <c r="S38" s="121">
        <f t="shared" si="8"/>
        <v>96044.238115624859</v>
      </c>
      <c r="T38" s="121"/>
      <c r="U38" s="122">
        <f t="shared" si="9"/>
        <v>215.19999999999868</v>
      </c>
      <c r="V38" s="122"/>
      <c r="W38" s="17"/>
      <c r="Y38" s="17"/>
      <c r="Z38" s="17"/>
    </row>
    <row r="39" spans="2:26" x14ac:dyDescent="0.15">
      <c r="B39" s="100">
        <v>17</v>
      </c>
      <c r="C39" s="119">
        <f t="shared" si="6"/>
        <v>1297640.0886630863</v>
      </c>
      <c r="D39" s="119"/>
      <c r="E39" s="46">
        <v>2007</v>
      </c>
      <c r="F39" s="47">
        <v>42097</v>
      </c>
      <c r="G39" s="46" t="s">
        <v>25</v>
      </c>
      <c r="H39" s="120">
        <v>157.55099999999999</v>
      </c>
      <c r="I39" s="120"/>
      <c r="J39" s="48">
        <v>156.613</v>
      </c>
      <c r="K39" s="49">
        <v>94</v>
      </c>
      <c r="L39" s="119">
        <f t="shared" si="10"/>
        <v>38929.202659892588</v>
      </c>
      <c r="M39" s="119"/>
      <c r="N39" s="50">
        <f t="shared" si="2"/>
        <v>0.4041404538286445</v>
      </c>
      <c r="O39" s="46">
        <v>2007</v>
      </c>
      <c r="P39" s="47">
        <v>42148</v>
      </c>
      <c r="Q39" s="120">
        <v>163.19399999999999</v>
      </c>
      <c r="R39" s="120"/>
      <c r="S39" s="121">
        <f t="shared" si="8"/>
        <v>228056.45809550412</v>
      </c>
      <c r="T39" s="121"/>
      <c r="U39" s="122">
        <f t="shared" si="9"/>
        <v>564.30000000000007</v>
      </c>
      <c r="V39" s="122"/>
      <c r="W39" s="17"/>
      <c r="Y39" s="17"/>
      <c r="Z39" s="17"/>
    </row>
    <row r="40" spans="2:26" x14ac:dyDescent="0.15">
      <c r="B40" s="100">
        <v>18</v>
      </c>
      <c r="C40" s="119">
        <f t="shared" si="6"/>
        <v>1525696.5467585905</v>
      </c>
      <c r="D40" s="119"/>
      <c r="E40" s="46">
        <f t="shared" si="1"/>
        <v>2007</v>
      </c>
      <c r="F40" s="47">
        <v>42191</v>
      </c>
      <c r="G40" s="46" t="s">
        <v>25</v>
      </c>
      <c r="H40" s="120">
        <v>167.26</v>
      </c>
      <c r="I40" s="120"/>
      <c r="J40" s="48">
        <v>166.739</v>
      </c>
      <c r="K40" s="49">
        <v>54</v>
      </c>
      <c r="L40" s="119">
        <f t="shared" si="10"/>
        <v>45770.896402757717</v>
      </c>
      <c r="M40" s="119"/>
      <c r="N40" s="50">
        <f t="shared" si="2"/>
        <v>0.8376091926436614</v>
      </c>
      <c r="O40" s="46">
        <f t="shared" si="3"/>
        <v>2007</v>
      </c>
      <c r="P40" s="47">
        <v>42196</v>
      </c>
      <c r="Q40" s="120">
        <v>166.739</v>
      </c>
      <c r="R40" s="120"/>
      <c r="S40" s="121">
        <f t="shared" si="8"/>
        <v>-43639.438936733633</v>
      </c>
      <c r="T40" s="121"/>
      <c r="U40" s="122">
        <f t="shared" si="9"/>
        <v>-52.099999999998658</v>
      </c>
      <c r="V40" s="122"/>
      <c r="W40" s="17">
        <v>1</v>
      </c>
      <c r="Y40" s="17"/>
      <c r="Z40" s="17"/>
    </row>
    <row r="41" spans="2:26" x14ac:dyDescent="0.15">
      <c r="B41" s="100">
        <v>19</v>
      </c>
      <c r="C41" s="119">
        <f t="shared" si="6"/>
        <v>1482057.1078218569</v>
      </c>
      <c r="D41" s="119"/>
      <c r="E41" s="46">
        <v>2007</v>
      </c>
      <c r="F41" s="47">
        <v>42273</v>
      </c>
      <c r="G41" s="46" t="s">
        <v>25</v>
      </c>
      <c r="H41" s="120">
        <v>162.387</v>
      </c>
      <c r="I41" s="120"/>
      <c r="J41" s="48">
        <v>160.80199999999999</v>
      </c>
      <c r="K41" s="49">
        <v>159</v>
      </c>
      <c r="L41" s="119">
        <f t="shared" ref="L41" si="11">C41*0.03</f>
        <v>44461.713234655705</v>
      </c>
      <c r="M41" s="119"/>
      <c r="N41" s="50">
        <f t="shared" si="2"/>
        <v>0.26963341657016165</v>
      </c>
      <c r="O41" s="46">
        <v>2007</v>
      </c>
      <c r="P41" s="47">
        <v>42296</v>
      </c>
      <c r="Q41" s="120">
        <v>164.02699999999999</v>
      </c>
      <c r="R41" s="120"/>
      <c r="S41" s="121">
        <f t="shared" si="8"/>
        <v>44219.880317506148</v>
      </c>
      <c r="T41" s="121"/>
      <c r="U41" s="122">
        <f t="shared" si="9"/>
        <v>163.99999999999864</v>
      </c>
      <c r="V41" s="122"/>
      <c r="W41" s="17"/>
      <c r="Y41" s="17"/>
      <c r="Z41" s="17"/>
    </row>
    <row r="42" spans="2:26" ht="16.5" thickBot="1" x14ac:dyDescent="0.2">
      <c r="B42" s="102">
        <v>20</v>
      </c>
      <c r="C42" s="145">
        <f t="shared" si="6"/>
        <v>1526276.988139363</v>
      </c>
      <c r="D42" s="145"/>
      <c r="E42" s="56">
        <f t="shared" si="1"/>
        <v>2007</v>
      </c>
      <c r="F42" s="57">
        <v>42308</v>
      </c>
      <c r="G42" s="56" t="s">
        <v>25</v>
      </c>
      <c r="H42" s="146">
        <v>165.88399999999999</v>
      </c>
      <c r="I42" s="146"/>
      <c r="J42" s="58">
        <v>164.404</v>
      </c>
      <c r="K42" s="59">
        <v>148</v>
      </c>
      <c r="L42" s="145">
        <f t="shared" ref="L42" si="12">C42*0.03</f>
        <v>45788.309644180888</v>
      </c>
      <c r="M42" s="145"/>
      <c r="N42" s="66">
        <f t="shared" si="2"/>
        <v>0.2993804705687898</v>
      </c>
      <c r="O42" s="56">
        <f t="shared" si="3"/>
        <v>2007</v>
      </c>
      <c r="P42" s="57">
        <v>42316</v>
      </c>
      <c r="Q42" s="146">
        <v>164.404</v>
      </c>
      <c r="R42" s="146"/>
      <c r="S42" s="147">
        <f t="shared" si="8"/>
        <v>-44308.309644180583</v>
      </c>
      <c r="T42" s="147"/>
      <c r="U42" s="148">
        <f t="shared" si="9"/>
        <v>-147.99999999999898</v>
      </c>
      <c r="V42" s="148"/>
      <c r="W42" s="17">
        <v>1</v>
      </c>
      <c r="Y42" s="17"/>
      <c r="Z42" s="17"/>
    </row>
    <row r="43" spans="2:26" ht="16.5" thickTop="1" x14ac:dyDescent="0.15">
      <c r="B43" s="103">
        <v>21</v>
      </c>
      <c r="C43" s="133">
        <f t="shared" si="6"/>
        <v>1481968.6784951824</v>
      </c>
      <c r="D43" s="133"/>
      <c r="E43" s="61">
        <v>2007</v>
      </c>
      <c r="F43" s="62">
        <v>42343</v>
      </c>
      <c r="G43" s="61" t="s">
        <v>25</v>
      </c>
      <c r="H43" s="134">
        <v>162.36600000000001</v>
      </c>
      <c r="I43" s="134"/>
      <c r="J43" s="63">
        <v>160.87700000000001</v>
      </c>
      <c r="K43" s="64">
        <v>148</v>
      </c>
      <c r="L43" s="133">
        <f t="shared" ref="L43:L44" si="13">C43*0.03</f>
        <v>44459.060354855472</v>
      </c>
      <c r="M43" s="133"/>
      <c r="N43" s="67">
        <f t="shared" si="2"/>
        <v>0.29039905645172615</v>
      </c>
      <c r="O43" s="61">
        <v>2008</v>
      </c>
      <c r="P43" s="62">
        <v>42006</v>
      </c>
      <c r="Q43" s="134">
        <v>161.73400000000001</v>
      </c>
      <c r="R43" s="134"/>
      <c r="S43" s="135">
        <f t="shared" si="8"/>
        <v>-18353.220367749236</v>
      </c>
      <c r="T43" s="135"/>
      <c r="U43" s="136">
        <f t="shared" si="9"/>
        <v>-63.2000000000005</v>
      </c>
      <c r="V43" s="136"/>
      <c r="W43" s="17">
        <v>1</v>
      </c>
      <c r="Y43" s="17"/>
      <c r="Z43" s="17"/>
    </row>
    <row r="44" spans="2:26" x14ac:dyDescent="0.15">
      <c r="B44" s="100">
        <v>22</v>
      </c>
      <c r="C44" s="119">
        <f t="shared" si="6"/>
        <v>1463615.4581274332</v>
      </c>
      <c r="D44" s="119"/>
      <c r="E44" s="46">
        <v>2008</v>
      </c>
      <c r="F44" s="47">
        <v>42050</v>
      </c>
      <c r="G44" s="46" t="s">
        <v>25</v>
      </c>
      <c r="H44" s="120">
        <v>158.48099999999999</v>
      </c>
      <c r="I44" s="120"/>
      <c r="J44" s="48">
        <v>157.29400000000001</v>
      </c>
      <c r="K44" s="49">
        <v>117</v>
      </c>
      <c r="L44" s="119">
        <f t="shared" si="13"/>
        <v>43908.463743822991</v>
      </c>
      <c r="M44" s="119"/>
      <c r="N44" s="50">
        <f t="shared" si="2"/>
        <v>0.36528601490446999</v>
      </c>
      <c r="O44" s="46">
        <f t="shared" si="3"/>
        <v>2008</v>
      </c>
      <c r="P44" s="47" t="s">
        <v>40</v>
      </c>
      <c r="Q44" s="120">
        <v>158.09700000000001</v>
      </c>
      <c r="R44" s="120"/>
      <c r="S44" s="121">
        <f t="shared" si="8"/>
        <v>-14026.98297233114</v>
      </c>
      <c r="T44" s="121"/>
      <c r="U44" s="122">
        <f t="shared" si="9"/>
        <v>-38.399999999998613</v>
      </c>
      <c r="V44" s="122"/>
      <c r="W44" s="17">
        <v>1</v>
      </c>
      <c r="Y44" s="17"/>
      <c r="Z44" s="17"/>
    </row>
    <row r="45" spans="2:26" x14ac:dyDescent="0.15">
      <c r="B45" s="100">
        <v>23</v>
      </c>
      <c r="C45" s="119">
        <f t="shared" si="6"/>
        <v>1449588.4751551021</v>
      </c>
      <c r="D45" s="119"/>
      <c r="E45" s="46">
        <v>2008</v>
      </c>
      <c r="F45" s="47">
        <v>42091</v>
      </c>
      <c r="G45" s="46" t="s">
        <v>25</v>
      </c>
      <c r="H45" s="120">
        <v>158.02199999999999</v>
      </c>
      <c r="I45" s="120"/>
      <c r="J45" s="48">
        <v>155.85900000000001</v>
      </c>
      <c r="K45" s="49">
        <v>216</v>
      </c>
      <c r="L45" s="119">
        <f>C45*0.03</f>
        <v>43487.654254653062</v>
      </c>
      <c r="M45" s="119"/>
      <c r="N45" s="50">
        <f t="shared" si="2"/>
        <v>0.19133173266043083</v>
      </c>
      <c r="O45" s="46">
        <f t="shared" si="3"/>
        <v>2008</v>
      </c>
      <c r="P45" s="47">
        <v>42201</v>
      </c>
      <c r="Q45" s="120">
        <v>166.09800000000001</v>
      </c>
      <c r="R45" s="120"/>
      <c r="S45" s="121">
        <f t="shared" ref="S45" si="14">U45*N45*1000</f>
        <v>154519.50729656435</v>
      </c>
      <c r="T45" s="121"/>
      <c r="U45" s="122">
        <f>(Q45-H45)*100</f>
        <v>807.60000000000218</v>
      </c>
      <c r="V45" s="122"/>
      <c r="W45" s="17"/>
      <c r="Y45" s="17"/>
      <c r="Z45" s="17"/>
    </row>
    <row r="46" spans="2:26" x14ac:dyDescent="0.15">
      <c r="B46" s="101">
        <v>24</v>
      </c>
      <c r="C46" s="115">
        <f t="shared" si="6"/>
        <v>1604107.9824516664</v>
      </c>
      <c r="D46" s="115"/>
      <c r="E46" s="51">
        <v>2008</v>
      </c>
      <c r="F46" s="52">
        <v>42217</v>
      </c>
      <c r="G46" s="51" t="s">
        <v>26</v>
      </c>
      <c r="H46" s="116">
        <v>168.06899999999999</v>
      </c>
      <c r="I46" s="116"/>
      <c r="J46" s="53">
        <v>169.19300000000001</v>
      </c>
      <c r="K46" s="54">
        <v>112</v>
      </c>
      <c r="L46" s="115">
        <f>C46*0.03</f>
        <v>48123.239473549991</v>
      </c>
      <c r="M46" s="115"/>
      <c r="N46" s="55">
        <f t="shared" si="2"/>
        <v>0.41967178101383923</v>
      </c>
      <c r="O46" s="51">
        <v>2008</v>
      </c>
      <c r="P46" s="52">
        <v>42222</v>
      </c>
      <c r="Q46" s="116">
        <v>169.19300000000001</v>
      </c>
      <c r="R46" s="116"/>
      <c r="S46" s="117">
        <f t="shared" ref="S46:S49" si="15">U46*N46*1000</f>
        <v>-47171.108185956517</v>
      </c>
      <c r="T46" s="117"/>
      <c r="U46" s="118">
        <f>-(Q46-H46)*100</f>
        <v>-112.40000000000236</v>
      </c>
      <c r="V46" s="118"/>
      <c r="W46" s="1">
        <v>1</v>
      </c>
    </row>
    <row r="47" spans="2:26" x14ac:dyDescent="0.15">
      <c r="B47" s="101">
        <v>25</v>
      </c>
      <c r="C47" s="115">
        <f t="shared" si="6"/>
        <v>1556936.8742657099</v>
      </c>
      <c r="D47" s="115"/>
      <c r="E47" s="51">
        <v>2008</v>
      </c>
      <c r="F47" s="52">
        <v>42285</v>
      </c>
      <c r="G47" s="51" t="s">
        <v>26</v>
      </c>
      <c r="H47" s="116">
        <v>136.45099999999999</v>
      </c>
      <c r="I47" s="116"/>
      <c r="J47" s="53">
        <v>141.09899999999999</v>
      </c>
      <c r="K47" s="54">
        <v>464</v>
      </c>
      <c r="L47" s="115">
        <f t="shared" ref="L47:L72" si="16">C47*0.03</f>
        <v>46708.106227971293</v>
      </c>
      <c r="M47" s="115"/>
      <c r="N47" s="55">
        <f t="shared" si="2"/>
        <v>9.0664022043041595E-2</v>
      </c>
      <c r="O47" s="51">
        <v>2008</v>
      </c>
      <c r="P47" s="52">
        <v>42291</v>
      </c>
      <c r="Q47" s="116">
        <v>141.09899999999999</v>
      </c>
      <c r="R47" s="116"/>
      <c r="S47" s="117">
        <f t="shared" si="15"/>
        <v>-42140.637445605695</v>
      </c>
      <c r="T47" s="117"/>
      <c r="U47" s="118">
        <f>-(Q47-H47)*100</f>
        <v>-464.79999999999961</v>
      </c>
      <c r="V47" s="118"/>
      <c r="W47" s="1">
        <v>1</v>
      </c>
    </row>
    <row r="48" spans="2:26" x14ac:dyDescent="0.15">
      <c r="B48" s="101">
        <v>26</v>
      </c>
      <c r="C48" s="115">
        <f t="shared" si="6"/>
        <v>1514796.2368201043</v>
      </c>
      <c r="D48" s="115"/>
      <c r="E48" s="51">
        <v>2008</v>
      </c>
      <c r="F48" s="52">
        <v>42292</v>
      </c>
      <c r="G48" s="51" t="s">
        <v>26</v>
      </c>
      <c r="H48" s="116">
        <v>138.36199999999999</v>
      </c>
      <c r="I48" s="116"/>
      <c r="J48" s="53">
        <v>141.749</v>
      </c>
      <c r="K48" s="54">
        <v>338</v>
      </c>
      <c r="L48" s="115">
        <f t="shared" si="16"/>
        <v>45443.887104603127</v>
      </c>
      <c r="M48" s="115"/>
      <c r="N48" s="55">
        <f t="shared" si="2"/>
        <v>0.12444937013196193</v>
      </c>
      <c r="O48" s="51">
        <v>2008</v>
      </c>
      <c r="P48" s="52">
        <v>42307</v>
      </c>
      <c r="Q48" s="116">
        <v>127.4</v>
      </c>
      <c r="R48" s="116"/>
      <c r="S48" s="117">
        <f t="shared" si="15"/>
        <v>136421.39953865655</v>
      </c>
      <c r="T48" s="117"/>
      <c r="U48" s="118">
        <f>-(Q48-H48)*100</f>
        <v>1096.1999999999989</v>
      </c>
      <c r="V48" s="118"/>
    </row>
    <row r="49" spans="2:23" x14ac:dyDescent="0.15">
      <c r="B49" s="100">
        <v>27</v>
      </c>
      <c r="C49" s="119">
        <f t="shared" si="6"/>
        <v>1651217.6363587608</v>
      </c>
      <c r="D49" s="119"/>
      <c r="E49" s="46">
        <v>2008</v>
      </c>
      <c r="F49" s="47">
        <v>42353</v>
      </c>
      <c r="G49" s="46" t="s">
        <v>25</v>
      </c>
      <c r="H49" s="120">
        <v>122.45399999999999</v>
      </c>
      <c r="I49" s="120"/>
      <c r="J49" s="48">
        <v>117.411</v>
      </c>
      <c r="K49" s="49">
        <v>504</v>
      </c>
      <c r="L49" s="119">
        <f t="shared" si="16"/>
        <v>49536.529090762822</v>
      </c>
      <c r="M49" s="119"/>
      <c r="N49" s="50">
        <f t="shared" si="2"/>
        <v>8.8286764068973858E-2</v>
      </c>
      <c r="O49" s="46">
        <v>2009</v>
      </c>
      <c r="P49" s="47">
        <v>42016</v>
      </c>
      <c r="Q49" s="120">
        <v>117.411</v>
      </c>
      <c r="R49" s="120"/>
      <c r="S49" s="121">
        <f t="shared" si="15"/>
        <v>-44523.015119983451</v>
      </c>
      <c r="T49" s="121"/>
      <c r="U49" s="122">
        <f t="shared" ref="U49" si="17">(Q49-H49)*100</f>
        <v>-504.29999999999922</v>
      </c>
      <c r="V49" s="122"/>
      <c r="W49" s="1">
        <v>1</v>
      </c>
    </row>
    <row r="50" spans="2:23" x14ac:dyDescent="0.15">
      <c r="B50" s="100">
        <v>28</v>
      </c>
      <c r="C50" s="119">
        <f t="shared" si="6"/>
        <v>1606694.6212387774</v>
      </c>
      <c r="D50" s="119"/>
      <c r="E50" s="46">
        <v>2009</v>
      </c>
      <c r="F50" s="47">
        <v>42058</v>
      </c>
      <c r="G50" s="46" t="s">
        <v>25</v>
      </c>
      <c r="H50" s="120">
        <v>120.027</v>
      </c>
      <c r="I50" s="120"/>
      <c r="J50" s="48">
        <v>117.905</v>
      </c>
      <c r="K50" s="49">
        <v>212</v>
      </c>
      <c r="L50" s="119">
        <f t="shared" si="16"/>
        <v>48200.838637163324</v>
      </c>
      <c r="M50" s="119"/>
      <c r="N50" s="50">
        <f t="shared" si="2"/>
        <v>0.21736244640171376</v>
      </c>
      <c r="O50" s="46">
        <v>2009</v>
      </c>
      <c r="P50" s="47">
        <v>42114</v>
      </c>
      <c r="Q50" s="120">
        <v>126.31100000000001</v>
      </c>
      <c r="R50" s="120"/>
      <c r="S50" s="121">
        <f t="shared" ref="S50" si="18">U50*N50*1000</f>
        <v>136590.56131883705</v>
      </c>
      <c r="T50" s="121"/>
      <c r="U50" s="122">
        <f t="shared" ref="U50" si="19">(Q50-H50)*100</f>
        <v>628.40000000000055</v>
      </c>
      <c r="V50" s="122"/>
    </row>
    <row r="51" spans="2:23" x14ac:dyDescent="0.15">
      <c r="B51" s="100">
        <v>29</v>
      </c>
      <c r="C51" s="119">
        <f t="shared" si="6"/>
        <v>1743285.1825576145</v>
      </c>
      <c r="D51" s="119"/>
      <c r="E51" s="46">
        <v>2009</v>
      </c>
      <c r="F51" s="47">
        <v>42151</v>
      </c>
      <c r="G51" s="46" t="s">
        <v>25</v>
      </c>
      <c r="H51" s="120">
        <v>133.28100000000001</v>
      </c>
      <c r="I51" s="120"/>
      <c r="J51" s="48">
        <v>131.46899999999999</v>
      </c>
      <c r="K51" s="49">
        <v>181</v>
      </c>
      <c r="L51" s="119">
        <f t="shared" si="16"/>
        <v>52298.555476728434</v>
      </c>
      <c r="M51" s="119"/>
      <c r="N51" s="50">
        <f t="shared" si="2"/>
        <v>0.27894229545153831</v>
      </c>
      <c r="O51" s="46">
        <v>2009</v>
      </c>
      <c r="P51" s="47">
        <v>42170</v>
      </c>
      <c r="Q51" s="120">
        <v>135.52600000000001</v>
      </c>
      <c r="R51" s="120"/>
      <c r="S51" s="121">
        <f t="shared" ref="S51:S72" si="20">U51*N51*1000</f>
        <v>62622.545328870481</v>
      </c>
      <c r="T51" s="121"/>
      <c r="U51" s="122">
        <f t="shared" ref="U51:U70" si="21">(Q51-H51)*100</f>
        <v>224.50000000000045</v>
      </c>
      <c r="V51" s="122"/>
    </row>
    <row r="52" spans="2:23" ht="16.5" thickBot="1" x14ac:dyDescent="0.2">
      <c r="B52" s="104">
        <v>30</v>
      </c>
      <c r="C52" s="137">
        <f t="shared" si="6"/>
        <v>1805907.7278864849</v>
      </c>
      <c r="D52" s="137"/>
      <c r="E52" s="68">
        <v>2009</v>
      </c>
      <c r="F52" s="69">
        <v>42177</v>
      </c>
      <c r="G52" s="68" t="s">
        <v>26</v>
      </c>
      <c r="H52" s="138">
        <v>134.054</v>
      </c>
      <c r="I52" s="138"/>
      <c r="J52" s="70">
        <v>135.12200000000001</v>
      </c>
      <c r="K52" s="71">
        <v>106</v>
      </c>
      <c r="L52" s="137">
        <f t="shared" si="16"/>
        <v>54177.231836594547</v>
      </c>
      <c r="M52" s="137"/>
      <c r="N52" s="72">
        <f t="shared" si="2"/>
        <v>0.50110596072259006</v>
      </c>
      <c r="O52" s="68">
        <v>2009</v>
      </c>
      <c r="P52" s="69">
        <v>42184</v>
      </c>
      <c r="Q52" s="138">
        <v>135.12200000000001</v>
      </c>
      <c r="R52" s="138"/>
      <c r="S52" s="139">
        <f t="shared" si="20"/>
        <v>-53518.116605173222</v>
      </c>
      <c r="T52" s="139"/>
      <c r="U52" s="140">
        <f>-(Q52-H52)*100</f>
        <v>-106.80000000000121</v>
      </c>
      <c r="V52" s="140"/>
      <c r="W52" s="1">
        <v>1</v>
      </c>
    </row>
    <row r="53" spans="2:23" ht="16.5" thickTop="1" x14ac:dyDescent="0.15">
      <c r="B53" s="105">
        <v>31</v>
      </c>
      <c r="C53" s="141">
        <f t="shared" si="6"/>
        <v>1752389.6112813116</v>
      </c>
      <c r="D53" s="141"/>
      <c r="E53" s="73">
        <v>2009</v>
      </c>
      <c r="F53" s="74">
        <v>42191</v>
      </c>
      <c r="G53" s="73" t="s">
        <v>26</v>
      </c>
      <c r="H53" s="142">
        <v>133.55000000000001</v>
      </c>
      <c r="I53" s="142"/>
      <c r="J53" s="75">
        <v>134.857</v>
      </c>
      <c r="K53" s="76">
        <v>130</v>
      </c>
      <c r="L53" s="141">
        <f t="shared" si="16"/>
        <v>52571.688338439344</v>
      </c>
      <c r="M53" s="141"/>
      <c r="N53" s="77">
        <f t="shared" si="2"/>
        <v>0.39439760260337958</v>
      </c>
      <c r="O53" s="73">
        <v>2009</v>
      </c>
      <c r="P53" s="74">
        <v>42200</v>
      </c>
      <c r="Q53" s="142">
        <v>131.386</v>
      </c>
      <c r="R53" s="142"/>
      <c r="S53" s="143">
        <f t="shared" si="20"/>
        <v>85347.641203371968</v>
      </c>
      <c r="T53" s="143"/>
      <c r="U53" s="144">
        <f>-(Q53-H53)*100</f>
        <v>216.40000000000157</v>
      </c>
      <c r="V53" s="144"/>
    </row>
    <row r="54" spans="2:23" x14ac:dyDescent="0.15">
      <c r="B54" s="100">
        <v>32</v>
      </c>
      <c r="C54" s="119">
        <f t="shared" si="6"/>
        <v>1837737.2524846836</v>
      </c>
      <c r="D54" s="119"/>
      <c r="E54" s="46">
        <v>2009</v>
      </c>
      <c r="F54" s="47">
        <v>42208</v>
      </c>
      <c r="G54" s="46" t="s">
        <v>25</v>
      </c>
      <c r="H54" s="120">
        <v>133.57900000000001</v>
      </c>
      <c r="I54" s="120"/>
      <c r="J54" s="48">
        <v>132.05799999999999</v>
      </c>
      <c r="K54" s="49">
        <v>152</v>
      </c>
      <c r="L54" s="119">
        <f t="shared" si="16"/>
        <v>55132.117574540505</v>
      </c>
      <c r="M54" s="119"/>
      <c r="N54" s="50">
        <f t="shared" si="2"/>
        <v>0.35271129983250327</v>
      </c>
      <c r="O54" s="46">
        <v>2009</v>
      </c>
      <c r="P54" s="47">
        <v>42219</v>
      </c>
      <c r="Q54" s="120">
        <v>136.87899999999999</v>
      </c>
      <c r="R54" s="120"/>
      <c r="S54" s="121">
        <f t="shared" si="20"/>
        <v>116394.72894472547</v>
      </c>
      <c r="T54" s="121"/>
      <c r="U54" s="122">
        <f t="shared" si="21"/>
        <v>329.99999999999829</v>
      </c>
      <c r="V54" s="122"/>
    </row>
    <row r="55" spans="2:23" x14ac:dyDescent="0.15">
      <c r="B55" s="100">
        <v>33</v>
      </c>
      <c r="C55" s="119">
        <f t="shared" si="6"/>
        <v>1954131.9814294092</v>
      </c>
      <c r="D55" s="119"/>
      <c r="E55" s="46">
        <v>2009</v>
      </c>
      <c r="F55" s="47">
        <v>42268</v>
      </c>
      <c r="G55" s="46" t="s">
        <v>25</v>
      </c>
      <c r="H55" s="120">
        <v>134.61199999999999</v>
      </c>
      <c r="I55" s="120"/>
      <c r="J55" s="48">
        <v>133.726</v>
      </c>
      <c r="K55" s="49">
        <v>88</v>
      </c>
      <c r="L55" s="119">
        <f t="shared" si="16"/>
        <v>58623.959442882275</v>
      </c>
      <c r="M55" s="119"/>
      <c r="N55" s="50">
        <f t="shared" si="2"/>
        <v>0.65618135730548044</v>
      </c>
      <c r="O55" s="46">
        <v>2009</v>
      </c>
      <c r="P55" s="47">
        <v>42271</v>
      </c>
      <c r="Q55" s="120">
        <v>133.726</v>
      </c>
      <c r="R55" s="120"/>
      <c r="S55" s="121">
        <f t="shared" si="20"/>
        <v>-58137.668257265279</v>
      </c>
      <c r="T55" s="121"/>
      <c r="U55" s="122">
        <f t="shared" si="21"/>
        <v>-88.599999999999568</v>
      </c>
      <c r="V55" s="122"/>
      <c r="W55" s="1">
        <v>1</v>
      </c>
    </row>
    <row r="56" spans="2:23" x14ac:dyDescent="0.15">
      <c r="B56" s="100">
        <v>34</v>
      </c>
      <c r="C56" s="119">
        <f t="shared" si="6"/>
        <v>1895994.3131721439</v>
      </c>
      <c r="D56" s="119"/>
      <c r="E56" s="46">
        <v>2009</v>
      </c>
      <c r="F56" s="47">
        <v>42292</v>
      </c>
      <c r="G56" s="46" t="s">
        <v>25</v>
      </c>
      <c r="H56" s="120">
        <v>133.74799999999999</v>
      </c>
      <c r="I56" s="120"/>
      <c r="J56" s="48">
        <v>132.23500000000001</v>
      </c>
      <c r="K56" s="49">
        <v>151</v>
      </c>
      <c r="L56" s="119">
        <f t="shared" si="16"/>
        <v>56879.829395164314</v>
      </c>
      <c r="M56" s="119"/>
      <c r="N56" s="50">
        <f t="shared" si="2"/>
        <v>0.3666876118885054</v>
      </c>
      <c r="O56" s="46">
        <v>2009</v>
      </c>
      <c r="P56" s="47">
        <v>42300</v>
      </c>
      <c r="Q56" s="120">
        <v>134.71799999999999</v>
      </c>
      <c r="R56" s="120"/>
      <c r="S56" s="121">
        <f t="shared" si="20"/>
        <v>35568.698353184984</v>
      </c>
      <c r="T56" s="121"/>
      <c r="U56" s="122">
        <f t="shared" si="21"/>
        <v>96.999999999999886</v>
      </c>
      <c r="V56" s="122"/>
    </row>
    <row r="57" spans="2:23" x14ac:dyDescent="0.15">
      <c r="B57" s="101">
        <v>35</v>
      </c>
      <c r="C57" s="115">
        <f t="shared" si="6"/>
        <v>1931563.011525329</v>
      </c>
      <c r="D57" s="115"/>
      <c r="E57" s="51">
        <v>2009</v>
      </c>
      <c r="F57" s="52">
        <v>42352</v>
      </c>
      <c r="G57" s="51" t="s">
        <v>26</v>
      </c>
      <c r="H57" s="116">
        <v>129.86500000000001</v>
      </c>
      <c r="I57" s="116"/>
      <c r="J57" s="53">
        <v>131.60400000000001</v>
      </c>
      <c r="K57" s="54">
        <v>173</v>
      </c>
      <c r="L57" s="115">
        <f t="shared" si="16"/>
        <v>57946.890345759864</v>
      </c>
      <c r="M57" s="115"/>
      <c r="N57" s="55">
        <f t="shared" si="2"/>
        <v>0.32495312338589522</v>
      </c>
      <c r="O57" s="51">
        <v>2009</v>
      </c>
      <c r="P57" s="52">
        <v>42360</v>
      </c>
      <c r="Q57" s="116">
        <v>130.78200000000001</v>
      </c>
      <c r="R57" s="116"/>
      <c r="S57" s="117">
        <f t="shared" si="20"/>
        <v>-29798.201414486641</v>
      </c>
      <c r="T57" s="117"/>
      <c r="U57" s="118">
        <f>-(Q57-H57)*100</f>
        <v>-91.700000000000159</v>
      </c>
      <c r="V57" s="118"/>
      <c r="W57" s="1">
        <v>1</v>
      </c>
    </row>
    <row r="58" spans="2:23" x14ac:dyDescent="0.15">
      <c r="B58" s="100">
        <v>36</v>
      </c>
      <c r="C58" s="119">
        <f t="shared" si="6"/>
        <v>1901764.8101108423</v>
      </c>
      <c r="D58" s="119"/>
      <c r="E58" s="46">
        <v>2009</v>
      </c>
      <c r="F58" s="47">
        <v>42366</v>
      </c>
      <c r="G58" s="46" t="s">
        <v>25</v>
      </c>
      <c r="H58" s="120">
        <v>131.87100000000001</v>
      </c>
      <c r="I58" s="120"/>
      <c r="J58" s="48">
        <v>130.87100000000001</v>
      </c>
      <c r="K58" s="49">
        <v>100</v>
      </c>
      <c r="L58" s="119">
        <f t="shared" si="16"/>
        <v>57052.944303325268</v>
      </c>
      <c r="M58" s="119"/>
      <c r="N58" s="50">
        <f t="shared" si="2"/>
        <v>0.56052944303325269</v>
      </c>
      <c r="O58" s="46">
        <v>2010</v>
      </c>
      <c r="P58" s="47">
        <v>42019</v>
      </c>
      <c r="Q58" s="120">
        <v>131.21700000000001</v>
      </c>
      <c r="R58" s="120"/>
      <c r="S58" s="121">
        <f t="shared" si="20"/>
        <v>-36658.625574374528</v>
      </c>
      <c r="T58" s="121"/>
      <c r="U58" s="122">
        <f t="shared" si="21"/>
        <v>-65.399999999999636</v>
      </c>
      <c r="V58" s="122"/>
      <c r="W58" s="1">
        <v>1</v>
      </c>
    </row>
    <row r="59" spans="2:23" x14ac:dyDescent="0.15">
      <c r="B59" s="101">
        <v>37</v>
      </c>
      <c r="C59" s="115">
        <f t="shared" si="6"/>
        <v>1865106.1845364678</v>
      </c>
      <c r="D59" s="115"/>
      <c r="E59" s="51">
        <v>2010</v>
      </c>
      <c r="F59" s="52">
        <v>42036</v>
      </c>
      <c r="G59" s="51" t="s">
        <v>26</v>
      </c>
      <c r="H59" s="116">
        <v>124.79300000000001</v>
      </c>
      <c r="I59" s="116"/>
      <c r="J59" s="53">
        <v>126.746</v>
      </c>
      <c r="K59" s="54">
        <v>195</v>
      </c>
      <c r="L59" s="115">
        <f t="shared" si="16"/>
        <v>55953.185536094032</v>
      </c>
      <c r="M59" s="115"/>
      <c r="N59" s="55">
        <f t="shared" si="2"/>
        <v>0.27693941300561042</v>
      </c>
      <c r="O59" s="51">
        <v>2010</v>
      </c>
      <c r="P59" s="52">
        <v>42038</v>
      </c>
      <c r="Q59" s="116">
        <v>126.746</v>
      </c>
      <c r="R59" s="116"/>
      <c r="S59" s="117">
        <f t="shared" si="20"/>
        <v>-54086.267359995407</v>
      </c>
      <c r="T59" s="117"/>
      <c r="U59" s="118">
        <f>-(Q59-H59)*100</f>
        <v>-195.29999999999887</v>
      </c>
      <c r="V59" s="118"/>
      <c r="W59" s="1">
        <v>1</v>
      </c>
    </row>
    <row r="60" spans="2:23" x14ac:dyDescent="0.15">
      <c r="B60" s="100">
        <v>38</v>
      </c>
      <c r="C60" s="119">
        <f t="shared" si="6"/>
        <v>1811019.9171764723</v>
      </c>
      <c r="D60" s="119"/>
      <c r="E60" s="46">
        <v>2010</v>
      </c>
      <c r="F60" s="47">
        <v>42075</v>
      </c>
      <c r="G60" s="46" t="s">
        <v>25</v>
      </c>
      <c r="H60" s="120">
        <v>123.88</v>
      </c>
      <c r="I60" s="120"/>
      <c r="J60" s="48">
        <v>122.994</v>
      </c>
      <c r="K60" s="49">
        <v>88</v>
      </c>
      <c r="L60" s="119">
        <f t="shared" si="16"/>
        <v>54330.597515294168</v>
      </c>
      <c r="M60" s="119"/>
      <c r="N60" s="50">
        <f t="shared" si="2"/>
        <v>0.60739315358288826</v>
      </c>
      <c r="O60" s="46">
        <v>2010</v>
      </c>
      <c r="P60" s="47">
        <v>42081</v>
      </c>
      <c r="Q60" s="120">
        <v>122.994</v>
      </c>
      <c r="R60" s="120"/>
      <c r="S60" s="121">
        <f t="shared" si="20"/>
        <v>-53815.033407443632</v>
      </c>
      <c r="T60" s="121"/>
      <c r="U60" s="122">
        <f t="shared" si="21"/>
        <v>-88.599999999999568</v>
      </c>
      <c r="V60" s="122"/>
      <c r="W60" s="1">
        <v>1</v>
      </c>
    </row>
    <row r="61" spans="2:23" x14ac:dyDescent="0.15">
      <c r="B61" s="100">
        <v>39</v>
      </c>
      <c r="C61" s="119">
        <f t="shared" si="6"/>
        <v>1757204.8837690286</v>
      </c>
      <c r="D61" s="119"/>
      <c r="E61" s="46">
        <v>2010</v>
      </c>
      <c r="F61" s="47">
        <v>42087</v>
      </c>
      <c r="G61" s="46" t="s">
        <v>25</v>
      </c>
      <c r="H61" s="120">
        <v>122.59699999999999</v>
      </c>
      <c r="I61" s="120"/>
      <c r="J61" s="48">
        <v>121.059</v>
      </c>
      <c r="K61" s="49">
        <v>153</v>
      </c>
      <c r="L61" s="119">
        <f t="shared" si="16"/>
        <v>52716.146513070853</v>
      </c>
      <c r="M61" s="119"/>
      <c r="N61" s="50">
        <f t="shared" si="2"/>
        <v>0.33454997720961338</v>
      </c>
      <c r="O61" s="46">
        <v>2010</v>
      </c>
      <c r="P61" s="47">
        <v>42121</v>
      </c>
      <c r="Q61" s="120">
        <v>123.26900000000001</v>
      </c>
      <c r="R61" s="120"/>
      <c r="S61" s="121">
        <f t="shared" si="20"/>
        <v>22481.758468486398</v>
      </c>
      <c r="T61" s="121"/>
      <c r="U61" s="122">
        <f t="shared" si="21"/>
        <v>67.200000000001125</v>
      </c>
      <c r="V61" s="122"/>
    </row>
    <row r="62" spans="2:23" ht="16.5" thickBot="1" x14ac:dyDescent="0.2">
      <c r="B62" s="104">
        <v>40</v>
      </c>
      <c r="C62" s="137">
        <f t="shared" si="6"/>
        <v>1779686.642237515</v>
      </c>
      <c r="D62" s="137"/>
      <c r="E62" s="68">
        <v>2010</v>
      </c>
      <c r="F62" s="69">
        <v>42135</v>
      </c>
      <c r="G62" s="68" t="s">
        <v>26</v>
      </c>
      <c r="H62" s="138">
        <v>118.069</v>
      </c>
      <c r="I62" s="138"/>
      <c r="J62" s="70">
        <v>122.288</v>
      </c>
      <c r="K62" s="71">
        <v>421</v>
      </c>
      <c r="L62" s="137">
        <f t="shared" si="16"/>
        <v>53390.59926712545</v>
      </c>
      <c r="M62" s="137"/>
      <c r="N62" s="72">
        <f t="shared" si="2"/>
        <v>0.11681852557511983</v>
      </c>
      <c r="O62" s="68">
        <v>2010</v>
      </c>
      <c r="P62" s="69">
        <v>42200</v>
      </c>
      <c r="Q62" s="138">
        <v>113.325</v>
      </c>
      <c r="R62" s="138"/>
      <c r="S62" s="139">
        <f t="shared" si="20"/>
        <v>55418.708532836848</v>
      </c>
      <c r="T62" s="139"/>
      <c r="U62" s="140">
        <f>-(Q62-H62)*100</f>
        <v>474.4</v>
      </c>
      <c r="V62" s="140"/>
    </row>
    <row r="63" spans="2:23" ht="16.5" thickTop="1" x14ac:dyDescent="0.15">
      <c r="B63" s="103">
        <v>41</v>
      </c>
      <c r="C63" s="133">
        <f t="shared" si="6"/>
        <v>1835105.3507703517</v>
      </c>
      <c r="D63" s="133"/>
      <c r="E63" s="61">
        <v>2010</v>
      </c>
      <c r="F63" s="62">
        <v>42221</v>
      </c>
      <c r="G63" s="61" t="s">
        <v>25</v>
      </c>
      <c r="H63" s="134">
        <v>113.657</v>
      </c>
      <c r="I63" s="134"/>
      <c r="J63" s="63">
        <v>112.628</v>
      </c>
      <c r="K63" s="64">
        <v>103</v>
      </c>
      <c r="L63" s="133">
        <f t="shared" si="16"/>
        <v>55053.16052311055</v>
      </c>
      <c r="M63" s="133"/>
      <c r="N63" s="67">
        <f t="shared" si="2"/>
        <v>0.52449670410786942</v>
      </c>
      <c r="O63" s="61">
        <v>2010</v>
      </c>
      <c r="P63" s="62">
        <v>42222</v>
      </c>
      <c r="Q63" s="134">
        <v>112.628</v>
      </c>
      <c r="R63" s="134"/>
      <c r="S63" s="135">
        <f t="shared" si="20"/>
        <v>-53970.710852699573</v>
      </c>
      <c r="T63" s="135"/>
      <c r="U63" s="136">
        <f t="shared" si="21"/>
        <v>-102.89999999999964</v>
      </c>
      <c r="V63" s="136"/>
      <c r="W63" s="1">
        <v>1</v>
      </c>
    </row>
    <row r="64" spans="2:23" x14ac:dyDescent="0.15">
      <c r="B64" s="101">
        <v>42</v>
      </c>
      <c r="C64" s="115">
        <f t="shared" si="6"/>
        <v>1781134.6399176521</v>
      </c>
      <c r="D64" s="115"/>
      <c r="E64" s="51">
        <v>2010</v>
      </c>
      <c r="F64" s="52">
        <v>42232</v>
      </c>
      <c r="G64" s="51" t="s">
        <v>26</v>
      </c>
      <c r="H64" s="116">
        <v>109.532</v>
      </c>
      <c r="I64" s="116"/>
      <c r="J64" s="53">
        <v>111.081</v>
      </c>
      <c r="K64" s="54">
        <v>154</v>
      </c>
      <c r="L64" s="115">
        <f t="shared" si="16"/>
        <v>53434.039197529564</v>
      </c>
      <c r="M64" s="115"/>
      <c r="N64" s="55">
        <f t="shared" si="2"/>
        <v>0.33697428050343869</v>
      </c>
      <c r="O64" s="51">
        <v>2010</v>
      </c>
      <c r="P64" s="52">
        <v>42262</v>
      </c>
      <c r="Q64" s="116">
        <v>108.247</v>
      </c>
      <c r="R64" s="116"/>
      <c r="S64" s="117">
        <f t="shared" si="20"/>
        <v>43301.195044691762</v>
      </c>
      <c r="T64" s="117"/>
      <c r="U64" s="118">
        <f>-(Q64-H64)*100</f>
        <v>128.49999999999966</v>
      </c>
      <c r="V64" s="118"/>
    </row>
    <row r="65" spans="2:23" x14ac:dyDescent="0.15">
      <c r="B65" s="100">
        <v>43</v>
      </c>
      <c r="C65" s="119">
        <f t="shared" si="6"/>
        <v>1824435.8349623438</v>
      </c>
      <c r="D65" s="119"/>
      <c r="E65" s="46">
        <v>2010</v>
      </c>
      <c r="F65" s="47">
        <v>42262</v>
      </c>
      <c r="G65" s="46" t="s">
        <v>25</v>
      </c>
      <c r="H65" s="120">
        <v>108.247</v>
      </c>
      <c r="I65" s="120"/>
      <c r="J65" s="48">
        <v>106.724</v>
      </c>
      <c r="K65" s="49">
        <v>152</v>
      </c>
      <c r="L65" s="119">
        <f t="shared" si="16"/>
        <v>54733.075048870312</v>
      </c>
      <c r="M65" s="119"/>
      <c r="N65" s="50">
        <f t="shared" si="2"/>
        <v>0.35008602005835726</v>
      </c>
      <c r="O65" s="46">
        <v>2010</v>
      </c>
      <c r="P65" s="47">
        <v>42278</v>
      </c>
      <c r="Q65" s="120">
        <v>114.77</v>
      </c>
      <c r="R65" s="120"/>
      <c r="S65" s="121">
        <f t="shared" si="20"/>
        <v>228361.11088406629</v>
      </c>
      <c r="T65" s="121"/>
      <c r="U65" s="122">
        <f t="shared" si="21"/>
        <v>652.29999999999961</v>
      </c>
      <c r="V65" s="122"/>
    </row>
    <row r="66" spans="2:23" x14ac:dyDescent="0.15">
      <c r="B66" s="101">
        <v>44</v>
      </c>
      <c r="C66" s="115">
        <f t="shared" si="6"/>
        <v>2052796.94584641</v>
      </c>
      <c r="D66" s="115"/>
      <c r="E66" s="51">
        <v>2010</v>
      </c>
      <c r="F66" s="52">
        <v>42359</v>
      </c>
      <c r="G66" s="51" t="s">
        <v>26</v>
      </c>
      <c r="H66" s="116">
        <v>109.592</v>
      </c>
      <c r="I66" s="116"/>
      <c r="J66" s="53">
        <v>110.51300000000001</v>
      </c>
      <c r="K66" s="54">
        <v>92</v>
      </c>
      <c r="L66" s="115">
        <f t="shared" si="16"/>
        <v>61583.908375392297</v>
      </c>
      <c r="M66" s="115"/>
      <c r="N66" s="55">
        <f t="shared" si="2"/>
        <v>0.65939030842817714</v>
      </c>
      <c r="O66" s="51">
        <v>2011</v>
      </c>
      <c r="P66" s="52">
        <v>42017</v>
      </c>
      <c r="Q66" s="116">
        <v>110.20699999999999</v>
      </c>
      <c r="R66" s="116"/>
      <c r="S66" s="117">
        <f t="shared" si="20"/>
        <v>-40552.503968332559</v>
      </c>
      <c r="T66" s="117"/>
      <c r="U66" s="118">
        <f>-(Q66-H66)*100</f>
        <v>-61.499999999999488</v>
      </c>
      <c r="V66" s="118"/>
      <c r="W66" s="1">
        <v>1</v>
      </c>
    </row>
    <row r="67" spans="2:23" x14ac:dyDescent="0.15">
      <c r="B67" s="100">
        <v>45</v>
      </c>
      <c r="C67" s="119">
        <f t="shared" si="6"/>
        <v>2012244.4418780773</v>
      </c>
      <c r="D67" s="119"/>
      <c r="E67" s="46">
        <v>2011</v>
      </c>
      <c r="F67" s="47">
        <v>42037</v>
      </c>
      <c r="G67" s="46" t="s">
        <v>25</v>
      </c>
      <c r="H67" s="120">
        <v>112.69199999999999</v>
      </c>
      <c r="I67" s="120"/>
      <c r="J67" s="48">
        <v>111.849</v>
      </c>
      <c r="K67" s="49">
        <v>84</v>
      </c>
      <c r="L67" s="119">
        <f t="shared" si="16"/>
        <v>60367.333256342317</v>
      </c>
      <c r="M67" s="119"/>
      <c r="N67" s="50">
        <f t="shared" si="2"/>
        <v>0.70865872924217044</v>
      </c>
      <c r="O67" s="46">
        <v>2011</v>
      </c>
      <c r="P67" s="47">
        <v>42038</v>
      </c>
      <c r="Q67" s="120">
        <v>111.849</v>
      </c>
      <c r="R67" s="120"/>
      <c r="S67" s="121">
        <f t="shared" si="20"/>
        <v>-59739.930875114209</v>
      </c>
      <c r="T67" s="121"/>
      <c r="U67" s="122">
        <f t="shared" si="21"/>
        <v>-84.299999999998931</v>
      </c>
      <c r="V67" s="122"/>
      <c r="W67" s="1">
        <v>1</v>
      </c>
    </row>
    <row r="68" spans="2:23" x14ac:dyDescent="0.15">
      <c r="B68" s="101">
        <v>46</v>
      </c>
      <c r="C68" s="115">
        <f t="shared" si="6"/>
        <v>1952504.5110029632</v>
      </c>
      <c r="D68" s="115"/>
      <c r="E68" s="51">
        <v>2011</v>
      </c>
      <c r="F68" s="52">
        <v>42127</v>
      </c>
      <c r="G68" s="51" t="s">
        <v>26</v>
      </c>
      <c r="H68" s="116">
        <v>120.01300000000001</v>
      </c>
      <c r="I68" s="116"/>
      <c r="J68" s="53">
        <v>121.06</v>
      </c>
      <c r="K68" s="54">
        <v>104</v>
      </c>
      <c r="L68" s="115">
        <f t="shared" si="16"/>
        <v>58575.135330088895</v>
      </c>
      <c r="M68" s="115"/>
      <c r="N68" s="55">
        <f t="shared" si="2"/>
        <v>0.55322245509700863</v>
      </c>
      <c r="O68" s="51">
        <v>2011</v>
      </c>
      <c r="P68" s="52">
        <v>42143</v>
      </c>
      <c r="Q68" s="116">
        <v>116.43600000000001</v>
      </c>
      <c r="R68" s="116"/>
      <c r="S68" s="117">
        <f t="shared" si="20"/>
        <v>197887.67218819988</v>
      </c>
      <c r="T68" s="117"/>
      <c r="U68" s="118">
        <f>-(Q68-H68)*100</f>
        <v>357.69999999999982</v>
      </c>
      <c r="V68" s="118"/>
    </row>
    <row r="69" spans="2:23" x14ac:dyDescent="0.15">
      <c r="B69" s="100">
        <v>47</v>
      </c>
      <c r="C69" s="119">
        <f t="shared" si="6"/>
        <v>2150392.183191163</v>
      </c>
      <c r="D69" s="119"/>
      <c r="E69" s="46">
        <v>2011</v>
      </c>
      <c r="F69" s="47">
        <v>42161</v>
      </c>
      <c r="G69" s="46" t="s">
        <v>25</v>
      </c>
      <c r="H69" s="120">
        <v>117.55500000000001</v>
      </c>
      <c r="I69" s="120"/>
      <c r="J69" s="48">
        <v>115.91500000000001</v>
      </c>
      <c r="K69" s="49">
        <v>164</v>
      </c>
      <c r="L69" s="119">
        <f t="shared" si="16"/>
        <v>64511.765495734886</v>
      </c>
      <c r="M69" s="119"/>
      <c r="N69" s="50">
        <f t="shared" si="2"/>
        <v>0.38336442375448104</v>
      </c>
      <c r="O69" s="46">
        <v>2011</v>
      </c>
      <c r="P69" s="47">
        <v>42164</v>
      </c>
      <c r="Q69" s="120">
        <v>115.91500000000001</v>
      </c>
      <c r="R69" s="120"/>
      <c r="S69" s="121">
        <f t="shared" si="20"/>
        <v>-62871.765495734915</v>
      </c>
      <c r="T69" s="121"/>
      <c r="U69" s="122">
        <f t="shared" si="21"/>
        <v>-164.00000000000006</v>
      </c>
      <c r="V69" s="122"/>
      <c r="W69" s="1">
        <v>1</v>
      </c>
    </row>
    <row r="70" spans="2:23" x14ac:dyDescent="0.15">
      <c r="B70" s="100">
        <v>48</v>
      </c>
      <c r="C70" s="119">
        <f t="shared" si="6"/>
        <v>2087520.417695428</v>
      </c>
      <c r="D70" s="119"/>
      <c r="E70" s="46">
        <v>2011</v>
      </c>
      <c r="F70" s="47">
        <v>42185</v>
      </c>
      <c r="G70" s="46" t="s">
        <v>25</v>
      </c>
      <c r="H70" s="120">
        <v>117.143</v>
      </c>
      <c r="I70" s="120"/>
      <c r="J70" s="48">
        <v>115.883</v>
      </c>
      <c r="K70" s="49">
        <v>126</v>
      </c>
      <c r="L70" s="119">
        <f t="shared" si="16"/>
        <v>62625.61253086284</v>
      </c>
      <c r="M70" s="119"/>
      <c r="N70" s="50">
        <f t="shared" si="2"/>
        <v>0.48702867087986379</v>
      </c>
      <c r="O70" s="46">
        <v>2011</v>
      </c>
      <c r="P70" s="47">
        <v>42191</v>
      </c>
      <c r="Q70" s="120">
        <v>115.883</v>
      </c>
      <c r="R70" s="120"/>
      <c r="S70" s="121">
        <f t="shared" si="20"/>
        <v>-61365.612530863087</v>
      </c>
      <c r="T70" s="121"/>
      <c r="U70" s="122">
        <f t="shared" si="21"/>
        <v>-126.00000000000051</v>
      </c>
      <c r="V70" s="122"/>
      <c r="W70" s="1">
        <v>1</v>
      </c>
    </row>
    <row r="71" spans="2:23" x14ac:dyDescent="0.15">
      <c r="B71" s="101">
        <v>49</v>
      </c>
      <c r="C71" s="115">
        <f t="shared" si="6"/>
        <v>2026154.8051645649</v>
      </c>
      <c r="D71" s="115"/>
      <c r="E71" s="51">
        <v>2011</v>
      </c>
      <c r="F71" s="52">
        <v>42200</v>
      </c>
      <c r="G71" s="51" t="s">
        <v>26</v>
      </c>
      <c r="H71" s="116">
        <v>111.617</v>
      </c>
      <c r="I71" s="116"/>
      <c r="J71" s="53">
        <v>112.91800000000001</v>
      </c>
      <c r="K71" s="54">
        <v>130</v>
      </c>
      <c r="L71" s="115">
        <f t="shared" si="16"/>
        <v>60784.644154936941</v>
      </c>
      <c r="M71" s="115"/>
      <c r="N71" s="55">
        <f t="shared" si="2"/>
        <v>0.45757418580720721</v>
      </c>
      <c r="O71" s="51">
        <v>2011</v>
      </c>
      <c r="P71" s="52">
        <v>42206</v>
      </c>
      <c r="Q71" s="116">
        <v>112.91800000000001</v>
      </c>
      <c r="R71" s="116"/>
      <c r="S71" s="117">
        <f t="shared" si="20"/>
        <v>-59530.401573517753</v>
      </c>
      <c r="T71" s="117"/>
      <c r="U71" s="118">
        <f>-(Q71-H71)*100</f>
        <v>-130.10000000000019</v>
      </c>
      <c r="V71" s="118"/>
      <c r="W71" s="1">
        <v>1</v>
      </c>
    </row>
    <row r="72" spans="2:23" ht="16.5" thickBot="1" x14ac:dyDescent="0.2">
      <c r="B72" s="104">
        <v>50</v>
      </c>
      <c r="C72" s="137">
        <f t="shared" si="6"/>
        <v>1966624.403591047</v>
      </c>
      <c r="D72" s="137"/>
      <c r="E72" s="68">
        <v>2011</v>
      </c>
      <c r="F72" s="69">
        <v>42224</v>
      </c>
      <c r="G72" s="68" t="s">
        <v>26</v>
      </c>
      <c r="H72" s="138">
        <v>110.172</v>
      </c>
      <c r="I72" s="138"/>
      <c r="J72" s="70">
        <v>114.142</v>
      </c>
      <c r="K72" s="71">
        <v>397</v>
      </c>
      <c r="L72" s="137">
        <f t="shared" si="16"/>
        <v>58998.732107731412</v>
      </c>
      <c r="M72" s="137"/>
      <c r="N72" s="72">
        <f t="shared" si="2"/>
        <v>0.13861141588849221</v>
      </c>
      <c r="O72" s="68">
        <v>2011</v>
      </c>
      <c r="P72" s="69">
        <v>42287</v>
      </c>
      <c r="Q72" s="138">
        <v>104.913</v>
      </c>
      <c r="R72" s="138"/>
      <c r="S72" s="139">
        <f t="shared" si="20"/>
        <v>72895.743615758067</v>
      </c>
      <c r="T72" s="139"/>
      <c r="U72" s="140">
        <f>-(Q72-H72)*100</f>
        <v>525.90000000000009</v>
      </c>
      <c r="V72" s="140"/>
    </row>
    <row r="73" spans="2:23" ht="16.5" thickTop="1" x14ac:dyDescent="0.15">
      <c r="B73" s="103">
        <v>51</v>
      </c>
      <c r="C73" s="133">
        <f t="shared" si="6"/>
        <v>2039520.1472068052</v>
      </c>
      <c r="D73" s="133"/>
      <c r="E73" s="61">
        <v>2011</v>
      </c>
      <c r="F73" s="62">
        <v>42289</v>
      </c>
      <c r="G73" s="61" t="s">
        <v>25</v>
      </c>
      <c r="H73" s="134">
        <v>104.89700000000001</v>
      </c>
      <c r="I73" s="134"/>
      <c r="J73" s="63">
        <v>103.991</v>
      </c>
      <c r="K73" s="64">
        <v>90</v>
      </c>
      <c r="L73" s="133">
        <f t="shared" ref="L73:L90" si="22">C73*0.03</f>
        <v>61185.604416204151</v>
      </c>
      <c r="M73" s="133"/>
      <c r="N73" s="67">
        <f t="shared" si="2"/>
        <v>0.66984004906893502</v>
      </c>
      <c r="O73" s="61">
        <v>2011</v>
      </c>
      <c r="P73" s="62">
        <v>42307</v>
      </c>
      <c r="Q73" s="134">
        <v>109.065</v>
      </c>
      <c r="R73" s="134"/>
      <c r="S73" s="135">
        <f t="shared" ref="S73:S88" si="23">U73*N73*1000</f>
        <v>279189.33245193161</v>
      </c>
      <c r="T73" s="135"/>
      <c r="U73" s="136">
        <f t="shared" ref="U73" si="24">(Q73-H73)*100</f>
        <v>416.79999999999922</v>
      </c>
      <c r="V73" s="136"/>
    </row>
    <row r="74" spans="2:23" x14ac:dyDescent="0.15">
      <c r="B74" s="106">
        <v>52</v>
      </c>
      <c r="C74" s="129">
        <f t="shared" si="6"/>
        <v>2318709.4796587368</v>
      </c>
      <c r="D74" s="129"/>
      <c r="E74" s="78">
        <v>2011</v>
      </c>
      <c r="F74" s="79">
        <v>42350</v>
      </c>
      <c r="G74" s="78" t="s">
        <v>26</v>
      </c>
      <c r="H74" s="130">
        <v>103.10899999999999</v>
      </c>
      <c r="I74" s="130"/>
      <c r="J74" s="80">
        <v>104.411</v>
      </c>
      <c r="K74" s="81">
        <v>132</v>
      </c>
      <c r="L74" s="129">
        <f t="shared" si="22"/>
        <v>69561.284389762106</v>
      </c>
      <c r="M74" s="129"/>
      <c r="N74" s="82">
        <f t="shared" si="2"/>
        <v>0.51697942719516743</v>
      </c>
      <c r="O74" s="78">
        <v>2012</v>
      </c>
      <c r="P74" s="79">
        <v>42022</v>
      </c>
      <c r="Q74" s="130">
        <v>98.790999999999997</v>
      </c>
      <c r="R74" s="130"/>
      <c r="S74" s="131">
        <f t="shared" si="23"/>
        <v>223231.71666287319</v>
      </c>
      <c r="T74" s="131"/>
      <c r="U74" s="132">
        <f>-(Q74-H74)*100</f>
        <v>431.79999999999978</v>
      </c>
      <c r="V74" s="132"/>
    </row>
    <row r="75" spans="2:23" x14ac:dyDescent="0.15">
      <c r="B75" s="100">
        <v>53</v>
      </c>
      <c r="C75" s="119">
        <f t="shared" si="6"/>
        <v>2541941.1963216099</v>
      </c>
      <c r="D75" s="119"/>
      <c r="E75" s="46">
        <v>2012</v>
      </c>
      <c r="F75" s="47">
        <v>42076</v>
      </c>
      <c r="G75" s="46" t="s">
        <v>25</v>
      </c>
      <c r="H75" s="120">
        <v>108.25</v>
      </c>
      <c r="I75" s="120"/>
      <c r="J75" s="48">
        <v>107.47199999999999</v>
      </c>
      <c r="K75" s="49">
        <v>77</v>
      </c>
      <c r="L75" s="119">
        <f t="shared" si="22"/>
        <v>76258.235889648291</v>
      </c>
      <c r="M75" s="119"/>
      <c r="N75" s="50">
        <f t="shared" si="2"/>
        <v>0.98036669986556213</v>
      </c>
      <c r="O75" s="46">
        <v>2012</v>
      </c>
      <c r="P75" s="47">
        <v>42089</v>
      </c>
      <c r="Q75" s="120">
        <v>109.93</v>
      </c>
      <c r="R75" s="120"/>
      <c r="S75" s="121">
        <f t="shared" si="23"/>
        <v>164701.60557741512</v>
      </c>
      <c r="T75" s="121"/>
      <c r="U75" s="122">
        <f t="shared" ref="U75" si="25">(Q75-H75)*100</f>
        <v>168.00000000000068</v>
      </c>
      <c r="V75" s="122"/>
    </row>
    <row r="76" spans="2:23" x14ac:dyDescent="0.15">
      <c r="B76" s="106">
        <v>54</v>
      </c>
      <c r="C76" s="129">
        <f t="shared" si="6"/>
        <v>2706642.8018990252</v>
      </c>
      <c r="D76" s="129"/>
      <c r="E76" s="78">
        <v>2012</v>
      </c>
      <c r="F76" s="79">
        <v>42128</v>
      </c>
      <c r="G76" s="78" t="s">
        <v>26</v>
      </c>
      <c r="H76" s="130">
        <v>105.28700000000001</v>
      </c>
      <c r="I76" s="130"/>
      <c r="J76" s="80">
        <v>106.105</v>
      </c>
      <c r="K76" s="81">
        <v>81</v>
      </c>
      <c r="L76" s="129">
        <f t="shared" si="22"/>
        <v>81199.284056970748</v>
      </c>
      <c r="M76" s="129"/>
      <c r="N76" s="82">
        <f t="shared" si="2"/>
        <v>0.99246029699963878</v>
      </c>
      <c r="O76" s="78">
        <v>2012</v>
      </c>
      <c r="P76" s="79">
        <v>42155</v>
      </c>
      <c r="Q76" s="130">
        <v>97.02</v>
      </c>
      <c r="R76" s="130"/>
      <c r="S76" s="131">
        <f t="shared" si="23"/>
        <v>820466.92752960231</v>
      </c>
      <c r="T76" s="131"/>
      <c r="U76" s="132">
        <f>-(Q76-H76)*100</f>
        <v>826.70000000000095</v>
      </c>
      <c r="V76" s="132"/>
    </row>
    <row r="77" spans="2:23" x14ac:dyDescent="0.15">
      <c r="B77" s="100">
        <v>55</v>
      </c>
      <c r="C77" s="119">
        <f t="shared" si="6"/>
        <v>3527109.7294286275</v>
      </c>
      <c r="D77" s="119"/>
      <c r="E77" s="46">
        <v>2012</v>
      </c>
      <c r="F77" s="47">
        <v>42232</v>
      </c>
      <c r="G77" s="46" t="s">
        <v>25</v>
      </c>
      <c r="H77" s="120">
        <v>97.400999999999996</v>
      </c>
      <c r="I77" s="120"/>
      <c r="J77" s="48">
        <v>96.501000000000005</v>
      </c>
      <c r="K77" s="49">
        <v>90</v>
      </c>
      <c r="L77" s="119">
        <f t="shared" si="22"/>
        <v>105813.29188285882</v>
      </c>
      <c r="M77" s="119"/>
      <c r="N77" s="50">
        <f t="shared" si="2"/>
        <v>1.1657032431428755</v>
      </c>
      <c r="O77" s="46">
        <v>2012</v>
      </c>
      <c r="P77" s="47">
        <v>42267</v>
      </c>
      <c r="Q77" s="120">
        <v>101.605</v>
      </c>
      <c r="R77" s="120"/>
      <c r="S77" s="121">
        <f t="shared" si="23"/>
        <v>490061.64341726579</v>
      </c>
      <c r="T77" s="121"/>
      <c r="U77" s="122">
        <f t="shared" ref="U77" si="26">(Q77-H77)*100</f>
        <v>420.40000000000077</v>
      </c>
      <c r="V77" s="122"/>
    </row>
    <row r="78" spans="2:23" x14ac:dyDescent="0.15">
      <c r="B78" s="100">
        <v>56</v>
      </c>
      <c r="C78" s="119">
        <f t="shared" si="6"/>
        <v>4017171.3728458933</v>
      </c>
      <c r="D78" s="119"/>
      <c r="E78" s="46">
        <v>2012</v>
      </c>
      <c r="F78" s="47">
        <v>42293</v>
      </c>
      <c r="G78" s="46" t="s">
        <v>25</v>
      </c>
      <c r="H78" s="120">
        <v>102.313</v>
      </c>
      <c r="I78" s="120"/>
      <c r="J78" s="48">
        <v>101.012</v>
      </c>
      <c r="K78" s="49">
        <v>130</v>
      </c>
      <c r="L78" s="119">
        <f t="shared" si="22"/>
        <v>120515.14118537679</v>
      </c>
      <c r="M78" s="119"/>
      <c r="N78" s="50">
        <f t="shared" si="2"/>
        <v>0.91703954757982142</v>
      </c>
      <c r="O78" s="46">
        <v>2012</v>
      </c>
      <c r="P78" s="47">
        <v>42303</v>
      </c>
      <c r="Q78" s="120">
        <v>103.2</v>
      </c>
      <c r="R78" s="120"/>
      <c r="S78" s="121">
        <f t="shared" si="23"/>
        <v>81341.407870330208</v>
      </c>
      <c r="T78" s="121"/>
      <c r="U78" s="122">
        <f>(Q78-H78)*100</f>
        <v>88.700000000000045</v>
      </c>
      <c r="V78" s="122"/>
    </row>
    <row r="79" spans="2:23" x14ac:dyDescent="0.15">
      <c r="B79" s="100">
        <v>57</v>
      </c>
      <c r="C79" s="119">
        <f t="shared" si="6"/>
        <v>4098512.7807162236</v>
      </c>
      <c r="D79" s="119"/>
      <c r="E79" s="46">
        <v>2012</v>
      </c>
      <c r="F79" s="47">
        <v>42337</v>
      </c>
      <c r="G79" s="46" t="s">
        <v>25</v>
      </c>
      <c r="H79" s="120">
        <v>106.417</v>
      </c>
      <c r="I79" s="120"/>
      <c r="J79" s="48">
        <v>105.227</v>
      </c>
      <c r="K79" s="49">
        <v>119</v>
      </c>
      <c r="L79" s="119">
        <f t="shared" si="22"/>
        <v>122955.38342148671</v>
      </c>
      <c r="M79" s="119"/>
      <c r="N79" s="50">
        <f t="shared" si="2"/>
        <v>1.0232385161469473</v>
      </c>
      <c r="O79" s="46">
        <v>2013</v>
      </c>
      <c r="P79" s="47">
        <v>42060</v>
      </c>
      <c r="Q79" s="120">
        <v>121.155</v>
      </c>
      <c r="R79" s="120"/>
      <c r="S79" s="121">
        <f t="shared" si="23"/>
        <v>1508048.9250973708</v>
      </c>
      <c r="T79" s="121"/>
      <c r="U79" s="122">
        <f t="shared" ref="U79:U80" si="27">(Q79-H79)*100</f>
        <v>1473.8</v>
      </c>
      <c r="V79" s="122"/>
    </row>
    <row r="80" spans="2:23" x14ac:dyDescent="0.15">
      <c r="B80" s="100">
        <v>58</v>
      </c>
      <c r="C80" s="119">
        <f t="shared" si="6"/>
        <v>5606561.7058135942</v>
      </c>
      <c r="D80" s="119"/>
      <c r="E80" s="46">
        <v>2013</v>
      </c>
      <c r="F80" s="47">
        <v>42145</v>
      </c>
      <c r="G80" s="46" t="s">
        <v>25</v>
      </c>
      <c r="H80" s="120">
        <v>132.251</v>
      </c>
      <c r="I80" s="120"/>
      <c r="J80" s="48">
        <v>130.87899999999999</v>
      </c>
      <c r="K80" s="49">
        <v>137</v>
      </c>
      <c r="L80" s="119">
        <f t="shared" si="22"/>
        <v>168196.85117440781</v>
      </c>
      <c r="M80" s="119"/>
      <c r="N80" s="50">
        <f t="shared" si="2"/>
        <v>1.217714242148962</v>
      </c>
      <c r="O80" s="46">
        <v>2013</v>
      </c>
      <c r="P80" s="47">
        <v>42147</v>
      </c>
      <c r="Q80" s="120">
        <v>130.87899999999999</v>
      </c>
      <c r="R80" s="120"/>
      <c r="S80" s="121">
        <f t="shared" si="23"/>
        <v>-167070.39402283932</v>
      </c>
      <c r="T80" s="121"/>
      <c r="U80" s="122">
        <f t="shared" si="27"/>
        <v>-137.20000000000141</v>
      </c>
      <c r="V80" s="122"/>
      <c r="W80" s="1">
        <v>1</v>
      </c>
    </row>
    <row r="81" spans="2:23" x14ac:dyDescent="0.15">
      <c r="B81" s="106">
        <v>59</v>
      </c>
      <c r="C81" s="129">
        <f t="shared" si="6"/>
        <v>5439491.311790755</v>
      </c>
      <c r="D81" s="129"/>
      <c r="E81" s="78">
        <v>2013</v>
      </c>
      <c r="F81" s="79">
        <v>42168</v>
      </c>
      <c r="G81" s="78" t="s">
        <v>26</v>
      </c>
      <c r="H81" s="130">
        <v>126.968</v>
      </c>
      <c r="I81" s="130"/>
      <c r="J81" s="80">
        <v>129.35</v>
      </c>
      <c r="K81" s="81">
        <v>238</v>
      </c>
      <c r="L81" s="129">
        <f t="shared" si="22"/>
        <v>163184.73935372263</v>
      </c>
      <c r="M81" s="129"/>
      <c r="N81" s="82">
        <f t="shared" si="2"/>
        <v>0.67565016535177569</v>
      </c>
      <c r="O81" s="78">
        <v>2013</v>
      </c>
      <c r="P81" s="79">
        <v>42175</v>
      </c>
      <c r="Q81" s="130">
        <v>129.35</v>
      </c>
      <c r="R81" s="130"/>
      <c r="S81" s="131">
        <f t="shared" si="23"/>
        <v>-160939.86938679233</v>
      </c>
      <c r="T81" s="131"/>
      <c r="U81" s="132">
        <f>-(Q81-H81)*100</f>
        <v>-238.19999999999908</v>
      </c>
      <c r="V81" s="132"/>
      <c r="W81" s="1">
        <v>1</v>
      </c>
    </row>
    <row r="82" spans="2:23" ht="16.5" thickBot="1" x14ac:dyDescent="0.2">
      <c r="B82" s="102">
        <v>60</v>
      </c>
      <c r="C82" s="145">
        <f t="shared" si="6"/>
        <v>5278551.4424039628</v>
      </c>
      <c r="D82" s="145"/>
      <c r="E82" s="56">
        <v>2013</v>
      </c>
      <c r="F82" s="57">
        <v>42200</v>
      </c>
      <c r="G82" s="56" t="s">
        <v>25</v>
      </c>
      <c r="H82" s="146">
        <v>130.077</v>
      </c>
      <c r="I82" s="146"/>
      <c r="J82" s="58">
        <v>128.85599999999999</v>
      </c>
      <c r="K82" s="59">
        <v>122</v>
      </c>
      <c r="L82" s="145">
        <f t="shared" si="22"/>
        <v>158356.54327211887</v>
      </c>
      <c r="M82" s="145"/>
      <c r="N82" s="66">
        <f t="shared" si="2"/>
        <v>1.2880044530501549</v>
      </c>
      <c r="O82" s="56">
        <v>2013</v>
      </c>
      <c r="P82" s="57">
        <v>42211</v>
      </c>
      <c r="Q82" s="146">
        <v>130.72300000000001</v>
      </c>
      <c r="R82" s="146"/>
      <c r="S82" s="147">
        <f t="shared" si="23"/>
        <v>83205.087667041938</v>
      </c>
      <c r="T82" s="147"/>
      <c r="U82" s="148">
        <f>(Q82-H82)*100</f>
        <v>64.600000000001501</v>
      </c>
      <c r="V82" s="148"/>
    </row>
    <row r="83" spans="2:23" ht="16.5" thickTop="1" x14ac:dyDescent="0.15">
      <c r="B83" s="107">
        <v>61</v>
      </c>
      <c r="C83" s="156">
        <f t="shared" si="6"/>
        <v>5361756.5300710052</v>
      </c>
      <c r="D83" s="156"/>
      <c r="E83" s="83">
        <v>2013</v>
      </c>
      <c r="F83" s="84">
        <v>42216</v>
      </c>
      <c r="G83" s="83" t="s">
        <v>26</v>
      </c>
      <c r="H83" s="157">
        <v>129.72800000000001</v>
      </c>
      <c r="I83" s="157"/>
      <c r="J83" s="85">
        <v>130.49299999999999</v>
      </c>
      <c r="K83" s="86">
        <v>76</v>
      </c>
      <c r="L83" s="156">
        <f t="shared" si="22"/>
        <v>160852.69590213016</v>
      </c>
      <c r="M83" s="156"/>
      <c r="N83" s="87">
        <f t="shared" si="2"/>
        <v>2.1064828408175025</v>
      </c>
      <c r="O83" s="83">
        <v>2013</v>
      </c>
      <c r="P83" s="84">
        <v>42217</v>
      </c>
      <c r="Q83" s="157">
        <v>130.49299999999999</v>
      </c>
      <c r="R83" s="157"/>
      <c r="S83" s="158">
        <f t="shared" si="23"/>
        <v>-161145.93732253608</v>
      </c>
      <c r="T83" s="158"/>
      <c r="U83" s="159">
        <f>-(Q83-H83)*100</f>
        <v>-76.499999999998636</v>
      </c>
      <c r="V83" s="159"/>
      <c r="W83" s="1">
        <v>1</v>
      </c>
    </row>
    <row r="84" spans="2:23" x14ac:dyDescent="0.15">
      <c r="B84" s="100">
        <v>62</v>
      </c>
      <c r="C84" s="119">
        <f t="shared" si="6"/>
        <v>5200610.5927484687</v>
      </c>
      <c r="D84" s="119"/>
      <c r="E84" s="46">
        <v>2013</v>
      </c>
      <c r="F84" s="47">
        <v>42237</v>
      </c>
      <c r="G84" s="46" t="s">
        <v>25</v>
      </c>
      <c r="H84" s="120">
        <v>130.751</v>
      </c>
      <c r="I84" s="120"/>
      <c r="J84" s="48">
        <v>129.23599999999999</v>
      </c>
      <c r="K84" s="49">
        <v>146</v>
      </c>
      <c r="L84" s="119">
        <f t="shared" si="22"/>
        <v>156018.31778245405</v>
      </c>
      <c r="M84" s="119"/>
      <c r="N84" s="50">
        <f t="shared" si="2"/>
        <v>1.0586186149483152</v>
      </c>
      <c r="O84" s="46">
        <v>2013</v>
      </c>
      <c r="P84" s="47">
        <v>42266</v>
      </c>
      <c r="Q84" s="120">
        <v>133.82499999999999</v>
      </c>
      <c r="R84" s="120"/>
      <c r="S84" s="121">
        <f t="shared" si="23"/>
        <v>325419.36223511037</v>
      </c>
      <c r="T84" s="121"/>
      <c r="U84" s="122">
        <f>(Q84-H84)*100</f>
        <v>307.39999999999839</v>
      </c>
      <c r="V84" s="122"/>
    </row>
    <row r="85" spans="2:23" x14ac:dyDescent="0.15">
      <c r="B85" s="100">
        <v>63</v>
      </c>
      <c r="C85" s="119">
        <f t="shared" si="6"/>
        <v>5526029.954983579</v>
      </c>
      <c r="D85" s="119"/>
      <c r="E85" s="46">
        <v>2013</v>
      </c>
      <c r="F85" s="47">
        <v>42273</v>
      </c>
      <c r="G85" s="46" t="s">
        <v>25</v>
      </c>
      <c r="H85" s="120">
        <v>133.548</v>
      </c>
      <c r="I85" s="120"/>
      <c r="J85" s="48">
        <v>132.68</v>
      </c>
      <c r="K85" s="49">
        <v>86</v>
      </c>
      <c r="L85" s="119">
        <f t="shared" si="22"/>
        <v>165780.89864950738</v>
      </c>
      <c r="M85" s="119"/>
      <c r="N85" s="50">
        <f t="shared" si="2"/>
        <v>1.9176848680175276</v>
      </c>
      <c r="O85" s="46">
        <v>2013</v>
      </c>
      <c r="P85" s="47">
        <v>42274</v>
      </c>
      <c r="Q85" s="120">
        <v>132.68</v>
      </c>
      <c r="R85" s="120"/>
      <c r="S85" s="121">
        <f t="shared" si="23"/>
        <v>-166455.04654392044</v>
      </c>
      <c r="T85" s="121"/>
      <c r="U85" s="122">
        <f t="shared" ref="U85" si="28">(Q85-H85)*100</f>
        <v>-86.7999999999995</v>
      </c>
      <c r="V85" s="122"/>
      <c r="W85" s="1">
        <v>1</v>
      </c>
    </row>
    <row r="86" spans="2:23" x14ac:dyDescent="0.15">
      <c r="B86" s="106">
        <v>64</v>
      </c>
      <c r="C86" s="129">
        <f t="shared" si="6"/>
        <v>5359574.9084396586</v>
      </c>
      <c r="D86" s="129"/>
      <c r="E86" s="78">
        <v>2013</v>
      </c>
      <c r="F86" s="79">
        <v>42281</v>
      </c>
      <c r="G86" s="78" t="s">
        <v>26</v>
      </c>
      <c r="H86" s="130">
        <v>132.12299999999999</v>
      </c>
      <c r="I86" s="130"/>
      <c r="J86" s="80">
        <v>133.19900000000001</v>
      </c>
      <c r="K86" s="81">
        <v>107</v>
      </c>
      <c r="L86" s="129">
        <f t="shared" si="22"/>
        <v>160787.24725318977</v>
      </c>
      <c r="M86" s="129"/>
      <c r="N86" s="82">
        <f t="shared" si="2"/>
        <v>1.4926845537681286</v>
      </c>
      <c r="O86" s="78">
        <v>2013</v>
      </c>
      <c r="P86" s="79">
        <v>42288</v>
      </c>
      <c r="Q86" s="130">
        <v>133.19900000000001</v>
      </c>
      <c r="R86" s="130"/>
      <c r="S86" s="131">
        <f t="shared" si="23"/>
        <v>-160612.85798545391</v>
      </c>
      <c r="T86" s="131"/>
      <c r="U86" s="132">
        <f>-(Q86-H86)*100</f>
        <v>-107.60000000000218</v>
      </c>
      <c r="V86" s="132"/>
      <c r="W86" s="1">
        <v>1</v>
      </c>
    </row>
    <row r="87" spans="2:23" x14ac:dyDescent="0.15">
      <c r="B87" s="100">
        <v>65</v>
      </c>
      <c r="C87" s="119">
        <f t="shared" si="6"/>
        <v>5198962.0504542049</v>
      </c>
      <c r="D87" s="119"/>
      <c r="E87" s="46">
        <v>2013</v>
      </c>
      <c r="F87" s="47">
        <v>42295</v>
      </c>
      <c r="G87" s="46" t="s">
        <v>25</v>
      </c>
      <c r="H87" s="120">
        <v>133.92599999999999</v>
      </c>
      <c r="I87" s="120"/>
      <c r="J87" s="48">
        <v>133.31899999999999</v>
      </c>
      <c r="K87" s="49">
        <v>60</v>
      </c>
      <c r="L87" s="119">
        <f t="shared" si="22"/>
        <v>155968.86151362615</v>
      </c>
      <c r="M87" s="119"/>
      <c r="N87" s="50">
        <f t="shared" si="2"/>
        <v>2.5894810252271028</v>
      </c>
      <c r="O87" s="46">
        <v>2013</v>
      </c>
      <c r="P87" s="47">
        <v>42309</v>
      </c>
      <c r="Q87" s="120">
        <v>133.31899999999999</v>
      </c>
      <c r="R87" s="120"/>
      <c r="S87" s="121">
        <f t="shared" si="23"/>
        <v>-157181.49823128496</v>
      </c>
      <c r="T87" s="121"/>
      <c r="U87" s="122">
        <f t="shared" ref="U87" si="29">(Q87-H87)*100</f>
        <v>-60.699999999999932</v>
      </c>
      <c r="V87" s="122"/>
      <c r="W87" s="1">
        <v>1</v>
      </c>
    </row>
    <row r="88" spans="2:23" x14ac:dyDescent="0.15">
      <c r="B88" s="100">
        <v>66</v>
      </c>
      <c r="C88" s="119">
        <f t="shared" si="6"/>
        <v>5041780.5522229197</v>
      </c>
      <c r="D88" s="119"/>
      <c r="E88" s="46">
        <v>2013</v>
      </c>
      <c r="F88" s="47">
        <v>42322</v>
      </c>
      <c r="G88" s="46" t="s">
        <v>25</v>
      </c>
      <c r="H88" s="120">
        <v>133.94499999999999</v>
      </c>
      <c r="I88" s="120"/>
      <c r="J88" s="48">
        <v>133.22</v>
      </c>
      <c r="K88" s="49">
        <v>72</v>
      </c>
      <c r="L88" s="119">
        <f t="shared" si="22"/>
        <v>151253.41656668758</v>
      </c>
      <c r="M88" s="119"/>
      <c r="N88" s="50">
        <f t="shared" ref="N88:N100" si="30">L88/K88/1000-0.01</f>
        <v>2.0907418967595497</v>
      </c>
      <c r="O88" s="46">
        <v>2014</v>
      </c>
      <c r="P88" s="47">
        <v>42010</v>
      </c>
      <c r="Q88" s="120">
        <v>141.80600000000001</v>
      </c>
      <c r="R88" s="120"/>
      <c r="S88" s="121">
        <f t="shared" si="23"/>
        <v>1643532.2050426861</v>
      </c>
      <c r="T88" s="121"/>
      <c r="U88" s="122">
        <f>(Q88-H88)*100</f>
        <v>786.10000000000184</v>
      </c>
      <c r="V88" s="122"/>
    </row>
    <row r="89" spans="2:23" x14ac:dyDescent="0.15">
      <c r="B89" s="106">
        <v>67</v>
      </c>
      <c r="C89" s="129">
        <f t="shared" si="6"/>
        <v>6685312.757265606</v>
      </c>
      <c r="D89" s="129"/>
      <c r="E89" s="78">
        <v>2014</v>
      </c>
      <c r="F89" s="79">
        <v>42013</v>
      </c>
      <c r="G89" s="78" t="s">
        <v>26</v>
      </c>
      <c r="H89" s="130">
        <v>142.11000000000001</v>
      </c>
      <c r="I89" s="130"/>
      <c r="J89" s="80">
        <v>143.15600000000001</v>
      </c>
      <c r="K89" s="81">
        <v>104</v>
      </c>
      <c r="L89" s="129">
        <f t="shared" si="22"/>
        <v>200559.38271796817</v>
      </c>
      <c r="M89" s="129"/>
      <c r="N89" s="82">
        <f t="shared" si="30"/>
        <v>1.9184556030573863</v>
      </c>
      <c r="O89" s="78">
        <v>2014</v>
      </c>
      <c r="P89" s="79">
        <v>42041</v>
      </c>
      <c r="Q89" s="130">
        <v>137.52799999999999</v>
      </c>
      <c r="R89" s="130"/>
      <c r="S89" s="131">
        <f>U89*N89*1000</f>
        <v>879036.35732089868</v>
      </c>
      <c r="T89" s="131"/>
      <c r="U89" s="132">
        <f>-(Q89-H89)*100</f>
        <v>458.20000000000221</v>
      </c>
      <c r="V89" s="132"/>
    </row>
    <row r="90" spans="2:23" x14ac:dyDescent="0.15">
      <c r="B90" s="100">
        <v>68</v>
      </c>
      <c r="C90" s="119">
        <f t="shared" ref="C90:C100" si="31">C89+S89</f>
        <v>7564349.1145865042</v>
      </c>
      <c r="D90" s="119"/>
      <c r="E90" s="46">
        <v>2014</v>
      </c>
      <c r="F90" s="47">
        <v>42056</v>
      </c>
      <c r="G90" s="46" t="s">
        <v>25</v>
      </c>
      <c r="H90" s="120">
        <v>140.61000000000001</v>
      </c>
      <c r="I90" s="120"/>
      <c r="J90" s="48">
        <v>139.22499999999999</v>
      </c>
      <c r="K90" s="49">
        <v>138</v>
      </c>
      <c r="L90" s="119">
        <f t="shared" si="22"/>
        <v>226930.47343759512</v>
      </c>
      <c r="M90" s="119"/>
      <c r="N90" s="50">
        <f t="shared" si="30"/>
        <v>1.6344237205622836</v>
      </c>
      <c r="O90" s="46">
        <v>2014</v>
      </c>
      <c r="P90" s="47">
        <v>42062</v>
      </c>
      <c r="Q90" s="120">
        <v>139.22499999999999</v>
      </c>
      <c r="R90" s="120"/>
      <c r="S90" s="121">
        <f>U90*N90*1000</f>
        <v>-226367.68529787942</v>
      </c>
      <c r="T90" s="121"/>
      <c r="U90" s="122">
        <f>(Q90-H90)*100</f>
        <v>-138.50000000000193</v>
      </c>
      <c r="V90" s="122"/>
      <c r="W90" s="1">
        <v>1</v>
      </c>
    </row>
    <row r="91" spans="2:23" x14ac:dyDescent="0.15">
      <c r="B91" s="100">
        <v>69</v>
      </c>
      <c r="C91" s="119">
        <f t="shared" si="31"/>
        <v>7337981.4292886248</v>
      </c>
      <c r="D91" s="119"/>
      <c r="E91" s="46">
        <v>2014</v>
      </c>
      <c r="F91" s="47">
        <v>42069</v>
      </c>
      <c r="G91" s="46" t="s">
        <v>25</v>
      </c>
      <c r="H91" s="120">
        <v>140.76900000000001</v>
      </c>
      <c r="I91" s="120"/>
      <c r="J91" s="48">
        <v>140.179</v>
      </c>
      <c r="K91" s="49">
        <v>59</v>
      </c>
      <c r="L91" s="119">
        <f t="shared" ref="L91:L100" si="32">C91*0.03</f>
        <v>220139.44287865874</v>
      </c>
      <c r="M91" s="119"/>
      <c r="N91" s="50">
        <f t="shared" si="30"/>
        <v>3.7211769979433686</v>
      </c>
      <c r="O91" s="46">
        <v>2014</v>
      </c>
      <c r="P91" s="47">
        <v>42076</v>
      </c>
      <c r="Q91" s="120">
        <v>142.22300000000001</v>
      </c>
      <c r="R91" s="120"/>
      <c r="S91" s="121">
        <f t="shared" ref="S91:S100" si="33">U91*N91*1000</f>
        <v>541059.13550096867</v>
      </c>
      <c r="T91" s="121"/>
      <c r="U91" s="122">
        <f>(Q91-H91)*100</f>
        <v>145.40000000000077</v>
      </c>
      <c r="V91" s="122"/>
    </row>
    <row r="92" spans="2:23" ht="16.5" thickBot="1" x14ac:dyDescent="0.2">
      <c r="B92" s="102">
        <v>70</v>
      </c>
      <c r="C92" s="145">
        <f t="shared" si="31"/>
        <v>7879040.5647895932</v>
      </c>
      <c r="D92" s="145"/>
      <c r="E92" s="56">
        <v>2014</v>
      </c>
      <c r="F92" s="57">
        <v>42117</v>
      </c>
      <c r="G92" s="56" t="s">
        <v>25</v>
      </c>
      <c r="H92" s="146">
        <v>141.761</v>
      </c>
      <c r="I92" s="146"/>
      <c r="J92" s="58">
        <v>141.19999999999999</v>
      </c>
      <c r="K92" s="59">
        <v>56</v>
      </c>
      <c r="L92" s="145">
        <f t="shared" si="32"/>
        <v>236371.21694368779</v>
      </c>
      <c r="M92" s="145"/>
      <c r="N92" s="66">
        <f t="shared" si="30"/>
        <v>4.21091458828014</v>
      </c>
      <c r="O92" s="56">
        <v>2014</v>
      </c>
      <c r="P92" s="57">
        <v>42117</v>
      </c>
      <c r="Q92" s="146">
        <v>141.19999999999999</v>
      </c>
      <c r="R92" s="146"/>
      <c r="S92" s="147">
        <f t="shared" si="33"/>
        <v>-236232.3084025188</v>
      </c>
      <c r="T92" s="147"/>
      <c r="U92" s="148">
        <f>(Q92-H92)*100</f>
        <v>-56.100000000000705</v>
      </c>
      <c r="V92" s="148"/>
      <c r="W92" s="1">
        <v>1</v>
      </c>
    </row>
    <row r="93" spans="2:23" ht="16.5" thickTop="1" x14ac:dyDescent="0.15">
      <c r="B93" s="103">
        <v>71</v>
      </c>
      <c r="C93" s="133">
        <f t="shared" si="31"/>
        <v>7642808.2563870745</v>
      </c>
      <c r="D93" s="133"/>
      <c r="E93" s="61">
        <v>2014</v>
      </c>
      <c r="F93" s="62">
        <v>42188</v>
      </c>
      <c r="G93" s="61" t="s">
        <v>25</v>
      </c>
      <c r="H93" s="134">
        <v>139.053</v>
      </c>
      <c r="I93" s="134"/>
      <c r="J93" s="63">
        <v>138.53200000000001</v>
      </c>
      <c r="K93" s="64">
        <v>52</v>
      </c>
      <c r="L93" s="133">
        <f t="shared" si="32"/>
        <v>229284.24769161223</v>
      </c>
      <c r="M93" s="133"/>
      <c r="N93" s="67">
        <f t="shared" si="30"/>
        <v>4.3993124556079275</v>
      </c>
      <c r="O93" s="61">
        <v>2014</v>
      </c>
      <c r="P93" s="62">
        <v>42192</v>
      </c>
      <c r="Q93" s="134">
        <v>138.53200000000001</v>
      </c>
      <c r="R93" s="134"/>
      <c r="S93" s="135">
        <f t="shared" si="33"/>
        <v>-229204.1789371671</v>
      </c>
      <c r="T93" s="135"/>
      <c r="U93" s="136">
        <f>(Q93-H93)*100</f>
        <v>-52.099999999998658</v>
      </c>
      <c r="V93" s="136"/>
      <c r="W93" s="1">
        <v>1</v>
      </c>
    </row>
    <row r="94" spans="2:23" x14ac:dyDescent="0.15">
      <c r="B94" s="100">
        <v>72</v>
      </c>
      <c r="C94" s="119">
        <f t="shared" si="31"/>
        <v>7413604.0774499075</v>
      </c>
      <c r="D94" s="119"/>
      <c r="E94" s="46">
        <v>2014</v>
      </c>
      <c r="F94" s="47">
        <v>42236</v>
      </c>
      <c r="G94" s="46" t="s">
        <v>25</v>
      </c>
      <c r="H94" s="120">
        <v>137.143</v>
      </c>
      <c r="I94" s="120"/>
      <c r="J94" s="48">
        <v>136.80099999999999</v>
      </c>
      <c r="K94" s="49">
        <v>34</v>
      </c>
      <c r="L94" s="119">
        <f t="shared" si="32"/>
        <v>222408.12232349723</v>
      </c>
      <c r="M94" s="119"/>
      <c r="N94" s="50">
        <f t="shared" si="30"/>
        <v>6.5314153624558013</v>
      </c>
      <c r="O94" s="46">
        <v>2014</v>
      </c>
      <c r="P94" s="47">
        <v>42243</v>
      </c>
      <c r="Q94" s="120">
        <v>136.80099999999999</v>
      </c>
      <c r="R94" s="120"/>
      <c r="S94" s="121">
        <f t="shared" si="33"/>
        <v>-223374.40539599687</v>
      </c>
      <c r="T94" s="121"/>
      <c r="U94" s="122">
        <f>(Q94-H94)*100</f>
        <v>-34.200000000001296</v>
      </c>
      <c r="V94" s="122"/>
      <c r="W94" s="1">
        <v>1</v>
      </c>
    </row>
    <row r="95" spans="2:23" x14ac:dyDescent="0.15">
      <c r="B95" s="106">
        <v>73</v>
      </c>
      <c r="C95" s="129">
        <f t="shared" si="31"/>
        <v>7190229.6720539108</v>
      </c>
      <c r="D95" s="129"/>
      <c r="E95" s="78">
        <v>2014</v>
      </c>
      <c r="F95" s="79">
        <v>42283</v>
      </c>
      <c r="G95" s="78" t="s">
        <v>26</v>
      </c>
      <c r="H95" s="130">
        <v>137.001</v>
      </c>
      <c r="I95" s="130"/>
      <c r="J95" s="80">
        <v>137.86500000000001</v>
      </c>
      <c r="K95" s="81">
        <v>86</v>
      </c>
      <c r="L95" s="129">
        <f t="shared" si="32"/>
        <v>215706.89016161731</v>
      </c>
      <c r="M95" s="129"/>
      <c r="N95" s="82">
        <f t="shared" si="30"/>
        <v>2.4982196530420624</v>
      </c>
      <c r="O95" s="78">
        <v>2014</v>
      </c>
      <c r="P95" s="79">
        <v>42285</v>
      </c>
      <c r="Q95" s="130">
        <v>137.86500000000001</v>
      </c>
      <c r="R95" s="130"/>
      <c r="S95" s="131">
        <f t="shared" si="33"/>
        <v>-215846.17802283526</v>
      </c>
      <c r="T95" s="131"/>
      <c r="U95" s="132">
        <f t="shared" ref="U95:U98" si="34">-(Q95-H95)*100</f>
        <v>-86.400000000000432</v>
      </c>
      <c r="V95" s="132"/>
      <c r="W95" s="1">
        <v>1</v>
      </c>
    </row>
    <row r="96" spans="2:23" x14ac:dyDescent="0.15">
      <c r="B96" s="100">
        <v>74</v>
      </c>
      <c r="C96" s="119">
        <f t="shared" si="31"/>
        <v>6974383.4940310754</v>
      </c>
      <c r="D96" s="119"/>
      <c r="E96" s="46">
        <v>2014</v>
      </c>
      <c r="F96" s="47">
        <v>42304</v>
      </c>
      <c r="G96" s="46" t="s">
        <v>25</v>
      </c>
      <c r="H96" s="120">
        <v>137.06</v>
      </c>
      <c r="I96" s="120"/>
      <c r="J96" s="48">
        <v>136.47900000000001</v>
      </c>
      <c r="K96" s="49">
        <v>53</v>
      </c>
      <c r="L96" s="119">
        <f t="shared" si="32"/>
        <v>209231.50482093226</v>
      </c>
      <c r="M96" s="119"/>
      <c r="N96" s="50">
        <f t="shared" si="30"/>
        <v>3.9377642419043823</v>
      </c>
      <c r="O96" s="46">
        <v>2014</v>
      </c>
      <c r="P96" s="47">
        <v>42354</v>
      </c>
      <c r="Q96" s="120">
        <v>145.57599999999999</v>
      </c>
      <c r="R96" s="120"/>
      <c r="S96" s="121">
        <f t="shared" si="33"/>
        <v>3353400.0284057683</v>
      </c>
      <c r="T96" s="121"/>
      <c r="U96" s="122">
        <f>(Q96-H96)*100</f>
        <v>851.59999999999911</v>
      </c>
      <c r="V96" s="122"/>
    </row>
    <row r="97" spans="2:23" x14ac:dyDescent="0.15">
      <c r="B97" s="106">
        <v>75</v>
      </c>
      <c r="C97" s="129">
        <f t="shared" si="31"/>
        <v>10327783.522436844</v>
      </c>
      <c r="D97" s="129"/>
      <c r="E97" s="78">
        <v>2015</v>
      </c>
      <c r="F97" s="79">
        <v>42013</v>
      </c>
      <c r="G97" s="78" t="s">
        <v>26</v>
      </c>
      <c r="H97" s="130">
        <v>140.702</v>
      </c>
      <c r="I97" s="130"/>
      <c r="J97" s="80">
        <v>141.714</v>
      </c>
      <c r="K97" s="81">
        <v>101</v>
      </c>
      <c r="L97" s="129">
        <f t="shared" si="32"/>
        <v>309833.5056731053</v>
      </c>
      <c r="M97" s="129"/>
      <c r="N97" s="82">
        <f t="shared" si="30"/>
        <v>3.0576584720109437</v>
      </c>
      <c r="O97" s="78">
        <v>2015</v>
      </c>
      <c r="P97" s="79">
        <v>42031</v>
      </c>
      <c r="Q97" s="130">
        <v>134.09200000000001</v>
      </c>
      <c r="R97" s="130"/>
      <c r="S97" s="131">
        <f t="shared" si="33"/>
        <v>2021112.2499992293</v>
      </c>
      <c r="T97" s="131"/>
      <c r="U97" s="132">
        <f>-(Q97-H97)*100</f>
        <v>660.99999999999852</v>
      </c>
      <c r="V97" s="132"/>
    </row>
    <row r="98" spans="2:23" x14ac:dyDescent="0.15">
      <c r="B98" s="106">
        <v>76</v>
      </c>
      <c r="C98" s="129">
        <f t="shared" si="31"/>
        <v>12348895.772436073</v>
      </c>
      <c r="D98" s="129"/>
      <c r="E98" s="78">
        <v>2015</v>
      </c>
      <c r="F98" s="79">
        <v>42069</v>
      </c>
      <c r="G98" s="78" t="s">
        <v>26</v>
      </c>
      <c r="H98" s="130">
        <v>132.09200000000001</v>
      </c>
      <c r="I98" s="130"/>
      <c r="J98" s="80">
        <v>133.577</v>
      </c>
      <c r="K98" s="81">
        <v>148</v>
      </c>
      <c r="L98" s="129">
        <f t="shared" si="32"/>
        <v>370466.87317308219</v>
      </c>
      <c r="M98" s="129"/>
      <c r="N98" s="82">
        <f t="shared" si="30"/>
        <v>2.4931545484667721</v>
      </c>
      <c r="O98" s="78">
        <v>2015</v>
      </c>
      <c r="P98" s="79">
        <v>42093</v>
      </c>
      <c r="Q98" s="130">
        <v>130.17699999999999</v>
      </c>
      <c r="R98" s="130"/>
      <c r="S98" s="131">
        <f t="shared" si="33"/>
        <v>477439.09603139193</v>
      </c>
      <c r="T98" s="131"/>
      <c r="U98" s="132">
        <f t="shared" si="34"/>
        <v>191.50000000000205</v>
      </c>
      <c r="V98" s="132"/>
    </row>
    <row r="99" spans="2:23" x14ac:dyDescent="0.15">
      <c r="B99" s="100">
        <v>77</v>
      </c>
      <c r="C99" s="119">
        <f t="shared" si="31"/>
        <v>12826334.868467465</v>
      </c>
      <c r="D99" s="119"/>
      <c r="E99" s="46">
        <v>2015</v>
      </c>
      <c r="F99" s="47">
        <v>42130</v>
      </c>
      <c r="G99" s="46" t="s">
        <v>25</v>
      </c>
      <c r="H99" s="120">
        <v>134.476</v>
      </c>
      <c r="I99" s="120"/>
      <c r="J99" s="48">
        <v>133.09399999999999</v>
      </c>
      <c r="K99" s="49">
        <v>138</v>
      </c>
      <c r="L99" s="119">
        <f t="shared" si="32"/>
        <v>384790.04605402396</v>
      </c>
      <c r="M99" s="119"/>
      <c r="N99" s="50">
        <f t="shared" si="30"/>
        <v>2.7783336670581451</v>
      </c>
      <c r="O99" s="46">
        <v>2015</v>
      </c>
      <c r="P99" s="47">
        <v>42146</v>
      </c>
      <c r="Q99" s="120">
        <v>133.90199999999999</v>
      </c>
      <c r="R99" s="120"/>
      <c r="S99" s="121">
        <f t="shared" si="33"/>
        <v>-159476.35248914093</v>
      </c>
      <c r="T99" s="121"/>
      <c r="U99" s="122">
        <f>(Q99-H99)*100</f>
        <v>-57.400000000001228</v>
      </c>
      <c r="V99" s="122"/>
      <c r="W99" s="1">
        <v>1</v>
      </c>
    </row>
    <row r="100" spans="2:23" x14ac:dyDescent="0.15">
      <c r="B100" s="100">
        <v>78</v>
      </c>
      <c r="C100" s="119">
        <f t="shared" si="31"/>
        <v>12666858.515978323</v>
      </c>
      <c r="D100" s="119"/>
      <c r="E100" s="46">
        <v>2015</v>
      </c>
      <c r="F100" s="47">
        <v>42157</v>
      </c>
      <c r="G100" s="46" t="s">
        <v>25</v>
      </c>
      <c r="H100" s="120">
        <v>136.57900000000001</v>
      </c>
      <c r="I100" s="120"/>
      <c r="J100" s="48">
        <v>135.119</v>
      </c>
      <c r="K100" s="49">
        <v>146</v>
      </c>
      <c r="L100" s="119">
        <f t="shared" si="32"/>
        <v>380005.7554793497</v>
      </c>
      <c r="M100" s="119"/>
      <c r="N100" s="50">
        <f t="shared" si="30"/>
        <v>2.5927791471188337</v>
      </c>
      <c r="O100" s="46">
        <v>2015</v>
      </c>
      <c r="P100" s="47">
        <v>42174</v>
      </c>
      <c r="Q100" s="120">
        <v>139.476</v>
      </c>
      <c r="R100" s="120"/>
      <c r="S100" s="121">
        <f t="shared" si="33"/>
        <v>751128.1189203239</v>
      </c>
      <c r="T100" s="121"/>
      <c r="U100" s="122">
        <f>(Q100-H100)*100</f>
        <v>289.69999999999914</v>
      </c>
      <c r="V100" s="122"/>
    </row>
    <row r="101" spans="2:23" x14ac:dyDescent="0.15">
      <c r="B101" s="100">
        <v>79</v>
      </c>
      <c r="C101" s="119">
        <f t="shared" ref="C101" si="35">C100+S100</f>
        <v>13417986.634898648</v>
      </c>
      <c r="D101" s="119"/>
      <c r="E101" s="46"/>
      <c r="F101" s="47"/>
      <c r="G101" s="46" t="s">
        <v>26</v>
      </c>
      <c r="H101" s="120"/>
      <c r="I101" s="120"/>
      <c r="J101" s="48"/>
      <c r="K101" s="49"/>
      <c r="L101" s="119"/>
      <c r="M101" s="119"/>
      <c r="N101" s="50"/>
      <c r="O101" s="46"/>
      <c r="P101" s="47"/>
      <c r="Q101" s="120"/>
      <c r="R101" s="120"/>
      <c r="S101" s="121"/>
      <c r="T101" s="121"/>
      <c r="U101" s="122"/>
      <c r="V101" s="122"/>
    </row>
    <row r="102" spans="2:23" x14ac:dyDescent="0.15">
      <c r="B102" s="100">
        <v>80</v>
      </c>
      <c r="C102" s="119"/>
      <c r="D102" s="119"/>
      <c r="E102" s="46"/>
      <c r="F102" s="47"/>
      <c r="G102" s="46" t="s">
        <v>26</v>
      </c>
      <c r="H102" s="120"/>
      <c r="I102" s="120"/>
      <c r="J102" s="48"/>
      <c r="K102" s="49"/>
      <c r="L102" s="119"/>
      <c r="M102" s="119"/>
      <c r="N102" s="50"/>
      <c r="O102" s="46"/>
      <c r="P102" s="47"/>
      <c r="Q102" s="120"/>
      <c r="R102" s="120"/>
      <c r="S102" s="121"/>
      <c r="T102" s="121"/>
      <c r="U102" s="122"/>
      <c r="V102" s="122"/>
    </row>
    <row r="103" spans="2:23" x14ac:dyDescent="0.15">
      <c r="B103" s="100">
        <v>81</v>
      </c>
      <c r="C103" s="119"/>
      <c r="D103" s="119"/>
      <c r="E103" s="61"/>
      <c r="F103" s="62"/>
      <c r="G103" s="61" t="s">
        <v>25</v>
      </c>
      <c r="H103" s="134"/>
      <c r="I103" s="134"/>
      <c r="J103" s="63"/>
      <c r="K103" s="64"/>
      <c r="L103" s="119"/>
      <c r="M103" s="119"/>
      <c r="N103" s="67"/>
      <c r="O103" s="61"/>
      <c r="P103" s="62"/>
      <c r="Q103" s="134"/>
      <c r="R103" s="134"/>
      <c r="S103" s="121"/>
      <c r="T103" s="121"/>
      <c r="U103" s="122"/>
      <c r="V103" s="122"/>
    </row>
    <row r="104" spans="2:23" x14ac:dyDescent="0.15">
      <c r="B104" s="100">
        <v>82</v>
      </c>
      <c r="C104" s="119"/>
      <c r="D104" s="119"/>
      <c r="E104" s="46"/>
      <c r="F104" s="47"/>
      <c r="G104" s="46" t="s">
        <v>26</v>
      </c>
      <c r="H104" s="120"/>
      <c r="I104" s="120"/>
      <c r="J104" s="48"/>
      <c r="K104" s="49"/>
      <c r="L104" s="119"/>
      <c r="M104" s="119"/>
      <c r="N104" s="50"/>
      <c r="O104" s="46"/>
      <c r="P104" s="47"/>
      <c r="Q104" s="120"/>
      <c r="R104" s="120"/>
      <c r="S104" s="121"/>
      <c r="T104" s="121"/>
      <c r="U104" s="122"/>
      <c r="V104" s="122"/>
    </row>
    <row r="105" spans="2:23" x14ac:dyDescent="0.15">
      <c r="B105" s="100">
        <v>83</v>
      </c>
      <c r="C105" s="119"/>
      <c r="D105" s="119"/>
      <c r="E105" s="46"/>
      <c r="F105" s="47"/>
      <c r="G105" s="46" t="s">
        <v>25</v>
      </c>
      <c r="H105" s="120"/>
      <c r="I105" s="120"/>
      <c r="J105" s="48"/>
      <c r="K105" s="49"/>
      <c r="L105" s="119"/>
      <c r="M105" s="119"/>
      <c r="N105" s="50"/>
      <c r="O105" s="46"/>
      <c r="P105" s="47"/>
      <c r="Q105" s="120"/>
      <c r="R105" s="120"/>
      <c r="S105" s="121"/>
      <c r="T105" s="121"/>
      <c r="U105" s="122"/>
      <c r="V105" s="122"/>
    </row>
    <row r="106" spans="2:23" x14ac:dyDescent="0.15">
      <c r="B106" s="100">
        <v>84</v>
      </c>
      <c r="C106" s="119"/>
      <c r="D106" s="119"/>
      <c r="E106" s="46"/>
      <c r="F106" s="47"/>
      <c r="G106" s="46" t="s">
        <v>26</v>
      </c>
      <c r="H106" s="120"/>
      <c r="I106" s="120"/>
      <c r="J106" s="48"/>
      <c r="K106" s="49"/>
      <c r="L106" s="119"/>
      <c r="M106" s="119"/>
      <c r="N106" s="50"/>
      <c r="O106" s="46"/>
      <c r="P106" s="47"/>
      <c r="Q106" s="120"/>
      <c r="R106" s="120"/>
      <c r="S106" s="121"/>
      <c r="T106" s="121"/>
      <c r="U106" s="122"/>
      <c r="V106" s="122"/>
    </row>
    <row r="107" spans="2:23" x14ac:dyDescent="0.15">
      <c r="B107" s="100">
        <v>85</v>
      </c>
      <c r="C107" s="119"/>
      <c r="D107" s="119"/>
      <c r="E107" s="46"/>
      <c r="F107" s="47"/>
      <c r="G107" s="46" t="s">
        <v>25</v>
      </c>
      <c r="H107" s="120"/>
      <c r="I107" s="120"/>
      <c r="J107" s="48"/>
      <c r="K107" s="49"/>
      <c r="L107" s="119"/>
      <c r="M107" s="119"/>
      <c r="N107" s="50"/>
      <c r="O107" s="46"/>
      <c r="P107" s="47"/>
      <c r="Q107" s="120"/>
      <c r="R107" s="120"/>
      <c r="S107" s="121"/>
      <c r="T107" s="121"/>
      <c r="U107" s="122"/>
      <c r="V107" s="122"/>
    </row>
    <row r="108" spans="2:23" x14ac:dyDescent="0.15">
      <c r="B108" s="100">
        <v>86</v>
      </c>
      <c r="C108" s="119"/>
      <c r="D108" s="119"/>
      <c r="E108" s="46"/>
      <c r="F108" s="47"/>
      <c r="G108" s="46" t="s">
        <v>26</v>
      </c>
      <c r="H108" s="120"/>
      <c r="I108" s="120"/>
      <c r="J108" s="48"/>
      <c r="K108" s="49"/>
      <c r="L108" s="119"/>
      <c r="M108" s="119"/>
      <c r="N108" s="50"/>
      <c r="O108" s="46"/>
      <c r="P108" s="47"/>
      <c r="Q108" s="120"/>
      <c r="R108" s="120"/>
      <c r="S108" s="121"/>
      <c r="T108" s="121"/>
      <c r="U108" s="122"/>
      <c r="V108" s="122"/>
    </row>
    <row r="109" spans="2:23" x14ac:dyDescent="0.15">
      <c r="B109" s="100">
        <v>87</v>
      </c>
      <c r="C109" s="119"/>
      <c r="D109" s="119"/>
      <c r="E109" s="46"/>
      <c r="F109" s="47"/>
      <c r="G109" s="46" t="s">
        <v>25</v>
      </c>
      <c r="H109" s="120"/>
      <c r="I109" s="120"/>
      <c r="J109" s="48"/>
      <c r="K109" s="49"/>
      <c r="L109" s="119"/>
      <c r="M109" s="119"/>
      <c r="N109" s="50"/>
      <c r="O109" s="46"/>
      <c r="P109" s="47"/>
      <c r="Q109" s="120"/>
      <c r="R109" s="120"/>
      <c r="S109" s="121"/>
      <c r="T109" s="121"/>
      <c r="U109" s="122"/>
      <c r="V109" s="122"/>
    </row>
    <row r="110" spans="2:23" x14ac:dyDescent="0.15">
      <c r="B110" s="100">
        <v>88</v>
      </c>
      <c r="C110" s="119"/>
      <c r="D110" s="119"/>
      <c r="E110" s="46"/>
      <c r="F110" s="47"/>
      <c r="G110" s="46" t="s">
        <v>25</v>
      </c>
      <c r="H110" s="120"/>
      <c r="I110" s="120"/>
      <c r="J110" s="48"/>
      <c r="K110" s="49"/>
      <c r="L110" s="119"/>
      <c r="M110" s="119"/>
      <c r="N110" s="50"/>
      <c r="O110" s="46"/>
      <c r="P110" s="47"/>
      <c r="Q110" s="120"/>
      <c r="R110" s="120"/>
      <c r="S110" s="121"/>
      <c r="T110" s="121"/>
      <c r="U110" s="122"/>
      <c r="V110" s="122"/>
    </row>
    <row r="111" spans="2:23" x14ac:dyDescent="0.15">
      <c r="B111" s="100">
        <v>89</v>
      </c>
      <c r="C111" s="119"/>
      <c r="D111" s="119"/>
      <c r="E111" s="46"/>
      <c r="F111" s="47"/>
      <c r="G111" s="46" t="s">
        <v>26</v>
      </c>
      <c r="H111" s="120"/>
      <c r="I111" s="120"/>
      <c r="J111" s="48"/>
      <c r="K111" s="49"/>
      <c r="L111" s="119"/>
      <c r="M111" s="119"/>
      <c r="N111" s="50"/>
      <c r="O111" s="46"/>
      <c r="P111" s="47"/>
      <c r="Q111" s="120"/>
      <c r="R111" s="120"/>
      <c r="S111" s="121"/>
      <c r="T111" s="121"/>
      <c r="U111" s="122"/>
      <c r="V111" s="122"/>
    </row>
    <row r="112" spans="2:23" x14ac:dyDescent="0.15">
      <c r="B112" s="100">
        <v>90</v>
      </c>
      <c r="C112" s="119"/>
      <c r="D112" s="119"/>
      <c r="E112" s="46"/>
      <c r="F112" s="47"/>
      <c r="G112" s="46" t="s">
        <v>26</v>
      </c>
      <c r="H112" s="120"/>
      <c r="I112" s="120"/>
      <c r="J112" s="48"/>
      <c r="K112" s="49"/>
      <c r="L112" s="119"/>
      <c r="M112" s="119"/>
      <c r="N112" s="50"/>
      <c r="O112" s="46"/>
      <c r="P112" s="47"/>
      <c r="Q112" s="120"/>
      <c r="R112" s="120"/>
      <c r="S112" s="121"/>
      <c r="T112" s="121"/>
      <c r="U112" s="122"/>
      <c r="V112" s="122"/>
    </row>
    <row r="113" spans="2:23" x14ac:dyDescent="0.15">
      <c r="B113" s="100">
        <v>91</v>
      </c>
      <c r="C113" s="119"/>
      <c r="D113" s="119"/>
      <c r="E113" s="61"/>
      <c r="F113" s="62"/>
      <c r="G113" s="61" t="s">
        <v>25</v>
      </c>
      <c r="H113" s="134"/>
      <c r="I113" s="134"/>
      <c r="J113" s="63"/>
      <c r="K113" s="64"/>
      <c r="L113" s="119"/>
      <c r="M113" s="119"/>
      <c r="N113" s="67"/>
      <c r="O113" s="61"/>
      <c r="P113" s="62"/>
      <c r="Q113" s="134"/>
      <c r="R113" s="134"/>
      <c r="S113" s="121"/>
      <c r="T113" s="121"/>
      <c r="U113" s="122"/>
      <c r="V113" s="122"/>
    </row>
    <row r="114" spans="2:23" x14ac:dyDescent="0.15">
      <c r="B114" s="100">
        <v>92</v>
      </c>
      <c r="C114" s="119"/>
      <c r="D114" s="119"/>
      <c r="E114" s="46"/>
      <c r="F114" s="47"/>
      <c r="G114" s="46" t="s">
        <v>26</v>
      </c>
      <c r="H114" s="120"/>
      <c r="I114" s="120"/>
      <c r="J114" s="48"/>
      <c r="K114" s="49"/>
      <c r="L114" s="119"/>
      <c r="M114" s="119"/>
      <c r="N114" s="50"/>
      <c r="O114" s="46"/>
      <c r="P114" s="47"/>
      <c r="Q114" s="120"/>
      <c r="R114" s="120"/>
      <c r="S114" s="121"/>
      <c r="T114" s="121"/>
      <c r="U114" s="122"/>
      <c r="V114" s="122"/>
    </row>
    <row r="115" spans="2:23" x14ac:dyDescent="0.15">
      <c r="B115" s="100">
        <v>93</v>
      </c>
      <c r="C115" s="119"/>
      <c r="D115" s="119"/>
      <c r="E115" s="46"/>
      <c r="F115" s="47"/>
      <c r="G115" s="46" t="s">
        <v>25</v>
      </c>
      <c r="H115" s="120"/>
      <c r="I115" s="120"/>
      <c r="J115" s="48"/>
      <c r="K115" s="49"/>
      <c r="L115" s="119"/>
      <c r="M115" s="119"/>
      <c r="N115" s="50"/>
      <c r="O115" s="46"/>
      <c r="P115" s="47"/>
      <c r="Q115" s="120"/>
      <c r="R115" s="120"/>
      <c r="S115" s="121"/>
      <c r="T115" s="121"/>
      <c r="U115" s="122"/>
      <c r="V115" s="122"/>
    </row>
    <row r="116" spans="2:23" x14ac:dyDescent="0.15">
      <c r="B116" s="100">
        <v>94</v>
      </c>
      <c r="C116" s="119"/>
      <c r="D116" s="119"/>
      <c r="E116" s="46"/>
      <c r="F116" s="47"/>
      <c r="G116" s="46" t="s">
        <v>26</v>
      </c>
      <c r="H116" s="120"/>
      <c r="I116" s="120"/>
      <c r="J116" s="48"/>
      <c r="K116" s="49"/>
      <c r="L116" s="119"/>
      <c r="M116" s="119"/>
      <c r="N116" s="50"/>
      <c r="O116" s="46"/>
      <c r="P116" s="47"/>
      <c r="Q116" s="120"/>
      <c r="R116" s="120"/>
      <c r="S116" s="121"/>
      <c r="T116" s="121"/>
      <c r="U116" s="122"/>
      <c r="V116" s="122"/>
    </row>
    <row r="117" spans="2:23" x14ac:dyDescent="0.15">
      <c r="B117" s="100">
        <v>95</v>
      </c>
      <c r="C117" s="119"/>
      <c r="D117" s="119"/>
      <c r="E117" s="46"/>
      <c r="F117" s="47"/>
      <c r="G117" s="46" t="s">
        <v>25</v>
      </c>
      <c r="H117" s="120"/>
      <c r="I117" s="120"/>
      <c r="J117" s="48"/>
      <c r="K117" s="49"/>
      <c r="L117" s="119"/>
      <c r="M117" s="119"/>
      <c r="N117" s="50"/>
      <c r="O117" s="46"/>
      <c r="P117" s="47"/>
      <c r="Q117" s="120"/>
      <c r="R117" s="120"/>
      <c r="S117" s="121"/>
      <c r="T117" s="121"/>
      <c r="U117" s="122"/>
      <c r="V117" s="122"/>
    </row>
    <row r="118" spans="2:23" x14ac:dyDescent="0.15">
      <c r="B118" s="100">
        <v>96</v>
      </c>
      <c r="C118" s="119"/>
      <c r="D118" s="119"/>
      <c r="E118" s="46"/>
      <c r="F118" s="47"/>
      <c r="G118" s="46" t="s">
        <v>26</v>
      </c>
      <c r="H118" s="120"/>
      <c r="I118" s="120"/>
      <c r="J118" s="48"/>
      <c r="K118" s="49"/>
      <c r="L118" s="119"/>
      <c r="M118" s="119"/>
      <c r="N118" s="50"/>
      <c r="O118" s="46"/>
      <c r="P118" s="47"/>
      <c r="Q118" s="120"/>
      <c r="R118" s="120"/>
      <c r="S118" s="121"/>
      <c r="T118" s="121"/>
      <c r="U118" s="122"/>
      <c r="V118" s="122"/>
    </row>
    <row r="119" spans="2:23" x14ac:dyDescent="0.15">
      <c r="B119" s="100">
        <v>97</v>
      </c>
      <c r="C119" s="119"/>
      <c r="D119" s="119"/>
      <c r="E119" s="46"/>
      <c r="F119" s="47"/>
      <c r="G119" s="46" t="s">
        <v>25</v>
      </c>
      <c r="H119" s="120"/>
      <c r="I119" s="120"/>
      <c r="J119" s="48"/>
      <c r="K119" s="49"/>
      <c r="L119" s="119"/>
      <c r="M119" s="119"/>
      <c r="N119" s="50"/>
      <c r="O119" s="46"/>
      <c r="P119" s="47"/>
      <c r="Q119" s="120"/>
      <c r="R119" s="120"/>
      <c r="S119" s="121"/>
      <c r="T119" s="121"/>
      <c r="U119" s="122"/>
      <c r="V119" s="122"/>
    </row>
    <row r="120" spans="2:23" x14ac:dyDescent="0.15">
      <c r="B120" s="100">
        <v>98</v>
      </c>
      <c r="C120" s="119"/>
      <c r="D120" s="119"/>
      <c r="E120" s="46"/>
      <c r="F120" s="47"/>
      <c r="G120" s="46" t="s">
        <v>25</v>
      </c>
      <c r="H120" s="120"/>
      <c r="I120" s="120"/>
      <c r="J120" s="48"/>
      <c r="K120" s="49"/>
      <c r="L120" s="119"/>
      <c r="M120" s="119"/>
      <c r="N120" s="50"/>
      <c r="O120" s="46"/>
      <c r="P120" s="47"/>
      <c r="Q120" s="120"/>
      <c r="R120" s="120"/>
      <c r="S120" s="121"/>
      <c r="T120" s="121"/>
      <c r="U120" s="122"/>
      <c r="V120" s="122"/>
    </row>
    <row r="121" spans="2:23" x14ac:dyDescent="0.15">
      <c r="B121" s="100">
        <v>99</v>
      </c>
      <c r="C121" s="119"/>
      <c r="D121" s="119"/>
      <c r="E121" s="46"/>
      <c r="F121" s="47"/>
      <c r="G121" s="46" t="s">
        <v>26</v>
      </c>
      <c r="H121" s="120"/>
      <c r="I121" s="120"/>
      <c r="J121" s="48"/>
      <c r="K121" s="49"/>
      <c r="L121" s="119"/>
      <c r="M121" s="119"/>
      <c r="N121" s="50"/>
      <c r="O121" s="46"/>
      <c r="P121" s="47"/>
      <c r="Q121" s="120"/>
      <c r="R121" s="120"/>
      <c r="S121" s="121"/>
      <c r="T121" s="121"/>
      <c r="U121" s="122"/>
      <c r="V121" s="122"/>
    </row>
    <row r="122" spans="2:23" ht="16.5" thickBot="1" x14ac:dyDescent="0.2">
      <c r="B122" s="108">
        <v>100</v>
      </c>
      <c r="C122" s="152"/>
      <c r="D122" s="152"/>
      <c r="E122" s="88"/>
      <c r="F122" s="89"/>
      <c r="G122" s="88" t="s">
        <v>26</v>
      </c>
      <c r="H122" s="182"/>
      <c r="I122" s="182"/>
      <c r="J122" s="90"/>
      <c r="K122" s="91"/>
      <c r="L122" s="152"/>
      <c r="M122" s="152"/>
      <c r="N122" s="60"/>
      <c r="O122" s="88"/>
      <c r="P122" s="89"/>
      <c r="Q122" s="182"/>
      <c r="R122" s="182"/>
      <c r="S122" s="153"/>
      <c r="T122" s="153"/>
      <c r="U122" s="154"/>
      <c r="V122" s="154"/>
    </row>
    <row r="123" spans="2:23" ht="26.25" customHeight="1" thickTop="1" x14ac:dyDescent="0.15">
      <c r="B123" s="92"/>
      <c r="C123" s="160">
        <f>C101</f>
        <v>13417986.634898648</v>
      </c>
      <c r="D123" s="160"/>
      <c r="E123" s="92"/>
      <c r="F123" s="93"/>
      <c r="G123" s="92"/>
      <c r="H123" s="161"/>
      <c r="I123" s="161"/>
      <c r="J123" s="94"/>
      <c r="K123" s="95"/>
      <c r="L123" s="160"/>
      <c r="M123" s="160"/>
      <c r="N123" s="96"/>
      <c r="O123" s="92"/>
      <c r="P123" s="93"/>
      <c r="Q123" s="161"/>
      <c r="R123" s="161"/>
      <c r="S123" s="162">
        <f>SUM(S23:T122)</f>
        <v>12417986.63489865</v>
      </c>
      <c r="T123" s="162"/>
      <c r="U123" s="163">
        <f>SUM(U23:V122)</f>
        <v>10978.600000000008</v>
      </c>
      <c r="V123" s="163"/>
      <c r="W123" s="22">
        <f>SUM(W23:W122)</f>
        <v>37</v>
      </c>
    </row>
  </sheetData>
  <mergeCells count="631">
    <mergeCell ref="C123:D123"/>
    <mergeCell ref="H123:I123"/>
    <mergeCell ref="L123:M123"/>
    <mergeCell ref="Q123:R123"/>
    <mergeCell ref="S123:T123"/>
    <mergeCell ref="U123:V123"/>
    <mergeCell ref="K4:M4"/>
    <mergeCell ref="C16:D16"/>
    <mergeCell ref="C17:D17"/>
    <mergeCell ref="C18:D18"/>
    <mergeCell ref="C19:D19"/>
    <mergeCell ref="D9:M15"/>
    <mergeCell ref="D7:M8"/>
    <mergeCell ref="G16:G19"/>
    <mergeCell ref="C121:D121"/>
    <mergeCell ref="H121:I121"/>
    <mergeCell ref="L121:M121"/>
    <mergeCell ref="Q121:R121"/>
    <mergeCell ref="S121:T121"/>
    <mergeCell ref="U121:V121"/>
    <mergeCell ref="C122:D122"/>
    <mergeCell ref="H122:I122"/>
    <mergeCell ref="L122:M122"/>
    <mergeCell ref="Q122:R122"/>
    <mergeCell ref="C118:D118"/>
    <mergeCell ref="H118:I118"/>
    <mergeCell ref="L118:M118"/>
    <mergeCell ref="Q118:R118"/>
    <mergeCell ref="S118:T118"/>
    <mergeCell ref="U118:V118"/>
    <mergeCell ref="S122:T122"/>
    <mergeCell ref="U122:V122"/>
    <mergeCell ref="C119:D119"/>
    <mergeCell ref="H119:I119"/>
    <mergeCell ref="L119:M119"/>
    <mergeCell ref="Q119:R119"/>
    <mergeCell ref="S119:T119"/>
    <mergeCell ref="U119:V119"/>
    <mergeCell ref="C120:D120"/>
    <mergeCell ref="H120:I120"/>
    <mergeCell ref="L120:M120"/>
    <mergeCell ref="Q120:R120"/>
    <mergeCell ref="S120:T120"/>
    <mergeCell ref="U120:V120"/>
    <mergeCell ref="C116:D116"/>
    <mergeCell ref="H116:I116"/>
    <mergeCell ref="L116:M116"/>
    <mergeCell ref="Q116:R116"/>
    <mergeCell ref="S116:T116"/>
    <mergeCell ref="U116:V116"/>
    <mergeCell ref="C117:D117"/>
    <mergeCell ref="H117:I117"/>
    <mergeCell ref="L117:M117"/>
    <mergeCell ref="Q117:R117"/>
    <mergeCell ref="S117:T117"/>
    <mergeCell ref="U117:V117"/>
    <mergeCell ref="C114:D114"/>
    <mergeCell ref="H114:I114"/>
    <mergeCell ref="L114:M114"/>
    <mergeCell ref="Q114:R114"/>
    <mergeCell ref="S114:T114"/>
    <mergeCell ref="U114:V114"/>
    <mergeCell ref="C115:D115"/>
    <mergeCell ref="H115:I115"/>
    <mergeCell ref="L115:M115"/>
    <mergeCell ref="Q115:R115"/>
    <mergeCell ref="S115:T115"/>
    <mergeCell ref="U115:V115"/>
    <mergeCell ref="C112:D112"/>
    <mergeCell ref="H112:I112"/>
    <mergeCell ref="L112:M112"/>
    <mergeCell ref="Q112:R112"/>
    <mergeCell ref="S112:T112"/>
    <mergeCell ref="U112:V112"/>
    <mergeCell ref="C113:D113"/>
    <mergeCell ref="H113:I113"/>
    <mergeCell ref="L113:M113"/>
    <mergeCell ref="Q113:R113"/>
    <mergeCell ref="S113:T113"/>
    <mergeCell ref="U113:V113"/>
    <mergeCell ref="C110:D110"/>
    <mergeCell ref="H110:I110"/>
    <mergeCell ref="L110:M110"/>
    <mergeCell ref="Q110:R110"/>
    <mergeCell ref="S110:T110"/>
    <mergeCell ref="U110:V110"/>
    <mergeCell ref="C111:D111"/>
    <mergeCell ref="H111:I111"/>
    <mergeCell ref="L111:M111"/>
    <mergeCell ref="Q111:R111"/>
    <mergeCell ref="S111:T111"/>
    <mergeCell ref="U111:V111"/>
    <mergeCell ref="C108:D108"/>
    <mergeCell ref="H108:I108"/>
    <mergeCell ref="L108:M108"/>
    <mergeCell ref="Q108:R108"/>
    <mergeCell ref="S108:T108"/>
    <mergeCell ref="U108:V108"/>
    <mergeCell ref="C109:D109"/>
    <mergeCell ref="H109:I109"/>
    <mergeCell ref="L109:M109"/>
    <mergeCell ref="Q109:R109"/>
    <mergeCell ref="S109:T109"/>
    <mergeCell ref="U109:V109"/>
    <mergeCell ref="C106:D106"/>
    <mergeCell ref="H106:I106"/>
    <mergeCell ref="L106:M106"/>
    <mergeCell ref="Q106:R106"/>
    <mergeCell ref="S106:T106"/>
    <mergeCell ref="U106:V106"/>
    <mergeCell ref="C107:D107"/>
    <mergeCell ref="H107:I107"/>
    <mergeCell ref="L107:M107"/>
    <mergeCell ref="Q107:R107"/>
    <mergeCell ref="S107:T107"/>
    <mergeCell ref="U107:V107"/>
    <mergeCell ref="C104:D104"/>
    <mergeCell ref="H104:I104"/>
    <mergeCell ref="L104:M104"/>
    <mergeCell ref="Q104:R104"/>
    <mergeCell ref="S104:T104"/>
    <mergeCell ref="U104:V104"/>
    <mergeCell ref="C105:D105"/>
    <mergeCell ref="H105:I105"/>
    <mergeCell ref="L105:M105"/>
    <mergeCell ref="Q105:R105"/>
    <mergeCell ref="S105:T105"/>
    <mergeCell ref="U105:V105"/>
    <mergeCell ref="C102:D102"/>
    <mergeCell ref="H102:I102"/>
    <mergeCell ref="L102:M102"/>
    <mergeCell ref="Q102:R102"/>
    <mergeCell ref="S102:T102"/>
    <mergeCell ref="U102:V102"/>
    <mergeCell ref="C103:D103"/>
    <mergeCell ref="H103:I103"/>
    <mergeCell ref="L103:M103"/>
    <mergeCell ref="Q103:R103"/>
    <mergeCell ref="S103:T103"/>
    <mergeCell ref="U103:V103"/>
    <mergeCell ref="C100:D100"/>
    <mergeCell ref="H100:I100"/>
    <mergeCell ref="L100:M100"/>
    <mergeCell ref="Q100:R100"/>
    <mergeCell ref="S100:T100"/>
    <mergeCell ref="U100:V100"/>
    <mergeCell ref="C101:D101"/>
    <mergeCell ref="H101:I101"/>
    <mergeCell ref="L101:M101"/>
    <mergeCell ref="Q101:R101"/>
    <mergeCell ref="S101:T101"/>
    <mergeCell ref="U101:V101"/>
    <mergeCell ref="C98:D98"/>
    <mergeCell ref="H98:I98"/>
    <mergeCell ref="L98:M98"/>
    <mergeCell ref="Q98:R98"/>
    <mergeCell ref="S98:T98"/>
    <mergeCell ref="U98:V98"/>
    <mergeCell ref="C99:D99"/>
    <mergeCell ref="H99:I99"/>
    <mergeCell ref="L99:M99"/>
    <mergeCell ref="Q99:R99"/>
    <mergeCell ref="S99:T99"/>
    <mergeCell ref="U99:V99"/>
    <mergeCell ref="C96:D96"/>
    <mergeCell ref="H96:I96"/>
    <mergeCell ref="L96:M96"/>
    <mergeCell ref="Q96:R96"/>
    <mergeCell ref="S96:T96"/>
    <mergeCell ref="U96:V96"/>
    <mergeCell ref="C97:D97"/>
    <mergeCell ref="H97:I97"/>
    <mergeCell ref="L97:M97"/>
    <mergeCell ref="Q97:R97"/>
    <mergeCell ref="S97:T97"/>
    <mergeCell ref="U97:V97"/>
    <mergeCell ref="C94:D94"/>
    <mergeCell ref="H94:I94"/>
    <mergeCell ref="L94:M94"/>
    <mergeCell ref="Q94:R94"/>
    <mergeCell ref="S94:T94"/>
    <mergeCell ref="U94:V94"/>
    <mergeCell ref="C95:D95"/>
    <mergeCell ref="H95:I95"/>
    <mergeCell ref="L95:M95"/>
    <mergeCell ref="Q95:R95"/>
    <mergeCell ref="S95:T95"/>
    <mergeCell ref="U95:V95"/>
    <mergeCell ref="C92:D92"/>
    <mergeCell ref="H92:I92"/>
    <mergeCell ref="L92:M92"/>
    <mergeCell ref="Q92:R92"/>
    <mergeCell ref="S92:T92"/>
    <mergeCell ref="U92:V92"/>
    <mergeCell ref="C93:D93"/>
    <mergeCell ref="H93:I93"/>
    <mergeCell ref="L93:M93"/>
    <mergeCell ref="Q93:R93"/>
    <mergeCell ref="S93:T93"/>
    <mergeCell ref="U93:V93"/>
    <mergeCell ref="C90:D90"/>
    <mergeCell ref="H90:I90"/>
    <mergeCell ref="L90:M90"/>
    <mergeCell ref="Q90:R90"/>
    <mergeCell ref="S90:T90"/>
    <mergeCell ref="U90:V90"/>
    <mergeCell ref="C91:D91"/>
    <mergeCell ref="H91:I91"/>
    <mergeCell ref="L91:M91"/>
    <mergeCell ref="Q91:R91"/>
    <mergeCell ref="S91:T91"/>
    <mergeCell ref="U91:V91"/>
    <mergeCell ref="C88:D88"/>
    <mergeCell ref="H88:I88"/>
    <mergeCell ref="L88:M88"/>
    <mergeCell ref="Q88:R88"/>
    <mergeCell ref="S88:T88"/>
    <mergeCell ref="U88:V88"/>
    <mergeCell ref="C89:D89"/>
    <mergeCell ref="H89:I89"/>
    <mergeCell ref="L89:M89"/>
    <mergeCell ref="Q89:R89"/>
    <mergeCell ref="S89:T89"/>
    <mergeCell ref="U89:V89"/>
    <mergeCell ref="C86:D86"/>
    <mergeCell ref="H86:I86"/>
    <mergeCell ref="L86:M86"/>
    <mergeCell ref="Q86:R86"/>
    <mergeCell ref="S86:T86"/>
    <mergeCell ref="U86:V86"/>
    <mergeCell ref="C87:D87"/>
    <mergeCell ref="H87:I87"/>
    <mergeCell ref="L87:M87"/>
    <mergeCell ref="Q87:R87"/>
    <mergeCell ref="S87:T87"/>
    <mergeCell ref="U87:V87"/>
    <mergeCell ref="C84:D84"/>
    <mergeCell ref="H84:I84"/>
    <mergeCell ref="L84:M84"/>
    <mergeCell ref="Q84:R84"/>
    <mergeCell ref="S84:T84"/>
    <mergeCell ref="U84:V84"/>
    <mergeCell ref="C85:D85"/>
    <mergeCell ref="H85:I85"/>
    <mergeCell ref="L85:M85"/>
    <mergeCell ref="Q85:R85"/>
    <mergeCell ref="S85:T85"/>
    <mergeCell ref="U85:V85"/>
    <mergeCell ref="C82:D82"/>
    <mergeCell ref="H82:I82"/>
    <mergeCell ref="L82:M82"/>
    <mergeCell ref="Q82:R82"/>
    <mergeCell ref="S82:T82"/>
    <mergeCell ref="U82:V82"/>
    <mergeCell ref="C83:D83"/>
    <mergeCell ref="H83:I83"/>
    <mergeCell ref="L83:M83"/>
    <mergeCell ref="Q83:R83"/>
    <mergeCell ref="S83:T83"/>
    <mergeCell ref="U83:V83"/>
    <mergeCell ref="C80:D80"/>
    <mergeCell ref="H80:I80"/>
    <mergeCell ref="L80:M80"/>
    <mergeCell ref="Q80:R80"/>
    <mergeCell ref="S80:T80"/>
    <mergeCell ref="U80:V80"/>
    <mergeCell ref="C81:D81"/>
    <mergeCell ref="H81:I81"/>
    <mergeCell ref="L81:M81"/>
    <mergeCell ref="Q81:R81"/>
    <mergeCell ref="S81:T81"/>
    <mergeCell ref="U81:V81"/>
    <mergeCell ref="C78:D78"/>
    <mergeCell ref="H78:I78"/>
    <mergeCell ref="L78:M78"/>
    <mergeCell ref="Q78:R78"/>
    <mergeCell ref="S78:T78"/>
    <mergeCell ref="U78:V78"/>
    <mergeCell ref="C79:D79"/>
    <mergeCell ref="H79:I79"/>
    <mergeCell ref="L79:M79"/>
    <mergeCell ref="Q79:R79"/>
    <mergeCell ref="S79:T79"/>
    <mergeCell ref="U79:V79"/>
    <mergeCell ref="C76:D76"/>
    <mergeCell ref="H76:I76"/>
    <mergeCell ref="L76:M76"/>
    <mergeCell ref="Q76:R76"/>
    <mergeCell ref="S76:T76"/>
    <mergeCell ref="U76:V76"/>
    <mergeCell ref="C77:D77"/>
    <mergeCell ref="H77:I77"/>
    <mergeCell ref="L77:M77"/>
    <mergeCell ref="Q77:R77"/>
    <mergeCell ref="S77:T77"/>
    <mergeCell ref="U77:V77"/>
    <mergeCell ref="L22:M22"/>
    <mergeCell ref="Q22:R22"/>
    <mergeCell ref="S22:T22"/>
    <mergeCell ref="U22:V22"/>
    <mergeCell ref="J21:M21"/>
    <mergeCell ref="C75:D75"/>
    <mergeCell ref="H75:I75"/>
    <mergeCell ref="L75:M75"/>
    <mergeCell ref="Q75:R75"/>
    <mergeCell ref="S75:T75"/>
    <mergeCell ref="U75:V75"/>
    <mergeCell ref="C26:D26"/>
    <mergeCell ref="H26:I26"/>
    <mergeCell ref="L26:M26"/>
    <mergeCell ref="Q26:R26"/>
    <mergeCell ref="S26:T26"/>
    <mergeCell ref="U26:V26"/>
    <mergeCell ref="C25:D25"/>
    <mergeCell ref="H25:I25"/>
    <mergeCell ref="L25:M25"/>
    <mergeCell ref="Q25:R25"/>
    <mergeCell ref="S25:T25"/>
    <mergeCell ref="U25:V25"/>
    <mergeCell ref="C28:D28"/>
    <mergeCell ref="H28:I28"/>
    <mergeCell ref="L28:M28"/>
    <mergeCell ref="Q28:R28"/>
    <mergeCell ref="S28:T28"/>
    <mergeCell ref="U28:V28"/>
    <mergeCell ref="C27:D27"/>
    <mergeCell ref="H27:I27"/>
    <mergeCell ref="L27:M27"/>
    <mergeCell ref="Q27:R27"/>
    <mergeCell ref="S27:T27"/>
    <mergeCell ref="U27:V27"/>
    <mergeCell ref="C30:D30"/>
    <mergeCell ref="H30:I30"/>
    <mergeCell ref="L30:M30"/>
    <mergeCell ref="Q30:R30"/>
    <mergeCell ref="S30:T30"/>
    <mergeCell ref="U30:V30"/>
    <mergeCell ref="C29:D29"/>
    <mergeCell ref="H29:I29"/>
    <mergeCell ref="L29:M29"/>
    <mergeCell ref="Q29:R29"/>
    <mergeCell ref="S29:T29"/>
    <mergeCell ref="U29:V29"/>
    <mergeCell ref="C32:D32"/>
    <mergeCell ref="H32:I32"/>
    <mergeCell ref="L32:M32"/>
    <mergeCell ref="Q32:R32"/>
    <mergeCell ref="S32:T32"/>
    <mergeCell ref="U32:V32"/>
    <mergeCell ref="C31:D31"/>
    <mergeCell ref="H31:I31"/>
    <mergeCell ref="L31:M31"/>
    <mergeCell ref="Q31:R31"/>
    <mergeCell ref="S31:T31"/>
    <mergeCell ref="U31:V31"/>
    <mergeCell ref="C34:D34"/>
    <mergeCell ref="H34:I34"/>
    <mergeCell ref="L34:M34"/>
    <mergeCell ref="Q34:R34"/>
    <mergeCell ref="S34:T34"/>
    <mergeCell ref="U34:V34"/>
    <mergeCell ref="C33:D33"/>
    <mergeCell ref="H33:I33"/>
    <mergeCell ref="L33:M33"/>
    <mergeCell ref="Q33:R33"/>
    <mergeCell ref="S33:T33"/>
    <mergeCell ref="U33:V33"/>
    <mergeCell ref="C36:D36"/>
    <mergeCell ref="H36:I36"/>
    <mergeCell ref="L36:M36"/>
    <mergeCell ref="Q36:R36"/>
    <mergeCell ref="S36:T36"/>
    <mergeCell ref="U36:V36"/>
    <mergeCell ref="C35:D35"/>
    <mergeCell ref="H35:I35"/>
    <mergeCell ref="L35:M35"/>
    <mergeCell ref="Q35:R35"/>
    <mergeCell ref="S35:T35"/>
    <mergeCell ref="U35:V35"/>
    <mergeCell ref="C38:D38"/>
    <mergeCell ref="H38:I38"/>
    <mergeCell ref="L38:M38"/>
    <mergeCell ref="Q38:R38"/>
    <mergeCell ref="S38:T38"/>
    <mergeCell ref="U38:V38"/>
    <mergeCell ref="C37:D37"/>
    <mergeCell ref="H37:I37"/>
    <mergeCell ref="L37:M37"/>
    <mergeCell ref="Q37:R37"/>
    <mergeCell ref="S37:T37"/>
    <mergeCell ref="U37:V37"/>
    <mergeCell ref="C40:D40"/>
    <mergeCell ref="H40:I40"/>
    <mergeCell ref="L40:M40"/>
    <mergeCell ref="Q40:R40"/>
    <mergeCell ref="S40:T40"/>
    <mergeCell ref="U40:V40"/>
    <mergeCell ref="C39:D39"/>
    <mergeCell ref="H39:I39"/>
    <mergeCell ref="L39:M39"/>
    <mergeCell ref="Q39:R39"/>
    <mergeCell ref="S39:T39"/>
    <mergeCell ref="U39:V39"/>
    <mergeCell ref="C42:D42"/>
    <mergeCell ref="H42:I42"/>
    <mergeCell ref="L42:M42"/>
    <mergeCell ref="Q42:R42"/>
    <mergeCell ref="S42:T42"/>
    <mergeCell ref="U42:V42"/>
    <mergeCell ref="C41:D41"/>
    <mergeCell ref="H41:I41"/>
    <mergeCell ref="L41:M41"/>
    <mergeCell ref="Q41:R41"/>
    <mergeCell ref="S41:T41"/>
    <mergeCell ref="U41:V41"/>
    <mergeCell ref="C44:D44"/>
    <mergeCell ref="H44:I44"/>
    <mergeCell ref="L44:M44"/>
    <mergeCell ref="Q44:R44"/>
    <mergeCell ref="S44:T44"/>
    <mergeCell ref="U44:V44"/>
    <mergeCell ref="C43:D43"/>
    <mergeCell ref="H43:I43"/>
    <mergeCell ref="L43:M43"/>
    <mergeCell ref="Q43:R43"/>
    <mergeCell ref="S43:T43"/>
    <mergeCell ref="U43:V43"/>
    <mergeCell ref="C46:D46"/>
    <mergeCell ref="H46:I46"/>
    <mergeCell ref="L46:M46"/>
    <mergeCell ref="Q46:R46"/>
    <mergeCell ref="S46:T46"/>
    <mergeCell ref="U46:V46"/>
    <mergeCell ref="C45:D45"/>
    <mergeCell ref="H45:I45"/>
    <mergeCell ref="L45:M45"/>
    <mergeCell ref="Q45:R45"/>
    <mergeCell ref="S45:T45"/>
    <mergeCell ref="U45:V45"/>
    <mergeCell ref="C48:D48"/>
    <mergeCell ref="H48:I48"/>
    <mergeCell ref="L48:M48"/>
    <mergeCell ref="Q48:R48"/>
    <mergeCell ref="S48:T48"/>
    <mergeCell ref="U48:V48"/>
    <mergeCell ref="C47:D47"/>
    <mergeCell ref="H47:I47"/>
    <mergeCell ref="L47:M47"/>
    <mergeCell ref="Q47:R47"/>
    <mergeCell ref="S47:T47"/>
    <mergeCell ref="U47:V47"/>
    <mergeCell ref="C50:D50"/>
    <mergeCell ref="H50:I50"/>
    <mergeCell ref="L50:M50"/>
    <mergeCell ref="Q50:R50"/>
    <mergeCell ref="S50:T50"/>
    <mergeCell ref="U50:V50"/>
    <mergeCell ref="C49:D49"/>
    <mergeCell ref="H49:I49"/>
    <mergeCell ref="L49:M49"/>
    <mergeCell ref="Q49:R49"/>
    <mergeCell ref="S49:T49"/>
    <mergeCell ref="U49:V49"/>
    <mergeCell ref="C52:D52"/>
    <mergeCell ref="H52:I52"/>
    <mergeCell ref="L52:M52"/>
    <mergeCell ref="Q52:R52"/>
    <mergeCell ref="S52:T52"/>
    <mergeCell ref="U52:V52"/>
    <mergeCell ref="C51:D51"/>
    <mergeCell ref="H51:I51"/>
    <mergeCell ref="L51:M51"/>
    <mergeCell ref="Q51:R51"/>
    <mergeCell ref="S51:T51"/>
    <mergeCell ref="U51:V51"/>
    <mergeCell ref="C54:D54"/>
    <mergeCell ref="H54:I54"/>
    <mergeCell ref="L54:M54"/>
    <mergeCell ref="Q54:R54"/>
    <mergeCell ref="S54:T54"/>
    <mergeCell ref="U54:V54"/>
    <mergeCell ref="C53:D53"/>
    <mergeCell ref="H53:I53"/>
    <mergeCell ref="L53:M53"/>
    <mergeCell ref="Q53:R53"/>
    <mergeCell ref="S53:T53"/>
    <mergeCell ref="U53:V53"/>
    <mergeCell ref="C56:D56"/>
    <mergeCell ref="H56:I56"/>
    <mergeCell ref="L56:M56"/>
    <mergeCell ref="Q56:R56"/>
    <mergeCell ref="S56:T56"/>
    <mergeCell ref="U56:V56"/>
    <mergeCell ref="C55:D55"/>
    <mergeCell ref="H55:I55"/>
    <mergeCell ref="L55:M55"/>
    <mergeCell ref="Q55:R55"/>
    <mergeCell ref="S55:T55"/>
    <mergeCell ref="U55:V55"/>
    <mergeCell ref="C58:D58"/>
    <mergeCell ref="H58:I58"/>
    <mergeCell ref="L58:M58"/>
    <mergeCell ref="Q58:R58"/>
    <mergeCell ref="S58:T58"/>
    <mergeCell ref="U58:V58"/>
    <mergeCell ref="C57:D57"/>
    <mergeCell ref="H57:I57"/>
    <mergeCell ref="L57:M57"/>
    <mergeCell ref="Q57:R57"/>
    <mergeCell ref="S57:T57"/>
    <mergeCell ref="U57:V57"/>
    <mergeCell ref="C60:D60"/>
    <mergeCell ref="H60:I60"/>
    <mergeCell ref="L60:M60"/>
    <mergeCell ref="Q60:R60"/>
    <mergeCell ref="S60:T60"/>
    <mergeCell ref="U60:V60"/>
    <mergeCell ref="C59:D59"/>
    <mergeCell ref="H59:I59"/>
    <mergeCell ref="L59:M59"/>
    <mergeCell ref="Q59:R59"/>
    <mergeCell ref="S59:T59"/>
    <mergeCell ref="U59:V59"/>
    <mergeCell ref="C62:D62"/>
    <mergeCell ref="H62:I62"/>
    <mergeCell ref="L62:M62"/>
    <mergeCell ref="Q62:R62"/>
    <mergeCell ref="S62:T62"/>
    <mergeCell ref="U62:V62"/>
    <mergeCell ref="C61:D61"/>
    <mergeCell ref="H61:I61"/>
    <mergeCell ref="L61:M61"/>
    <mergeCell ref="Q61:R61"/>
    <mergeCell ref="S61:T61"/>
    <mergeCell ref="U61:V61"/>
    <mergeCell ref="C64:D64"/>
    <mergeCell ref="H64:I64"/>
    <mergeCell ref="L64:M64"/>
    <mergeCell ref="Q64:R64"/>
    <mergeCell ref="S64:T64"/>
    <mergeCell ref="U64:V64"/>
    <mergeCell ref="C63:D63"/>
    <mergeCell ref="H63:I63"/>
    <mergeCell ref="L63:M63"/>
    <mergeCell ref="Q63:R63"/>
    <mergeCell ref="S63:T63"/>
    <mergeCell ref="U63:V63"/>
    <mergeCell ref="C66:D66"/>
    <mergeCell ref="H66:I66"/>
    <mergeCell ref="L66:M66"/>
    <mergeCell ref="Q66:R66"/>
    <mergeCell ref="S66:T66"/>
    <mergeCell ref="U66:V66"/>
    <mergeCell ref="C65:D65"/>
    <mergeCell ref="H65:I65"/>
    <mergeCell ref="L65:M65"/>
    <mergeCell ref="Q65:R65"/>
    <mergeCell ref="S65:T65"/>
    <mergeCell ref="U65:V65"/>
    <mergeCell ref="C68:D68"/>
    <mergeCell ref="H68:I68"/>
    <mergeCell ref="L68:M68"/>
    <mergeCell ref="Q68:R68"/>
    <mergeCell ref="S68:T68"/>
    <mergeCell ref="U68:V68"/>
    <mergeCell ref="C67:D67"/>
    <mergeCell ref="H67:I67"/>
    <mergeCell ref="L67:M67"/>
    <mergeCell ref="Q67:R67"/>
    <mergeCell ref="S67:T67"/>
    <mergeCell ref="U67:V67"/>
    <mergeCell ref="C70:D70"/>
    <mergeCell ref="H70:I70"/>
    <mergeCell ref="L70:M70"/>
    <mergeCell ref="Q70:R70"/>
    <mergeCell ref="S70:T70"/>
    <mergeCell ref="U70:V70"/>
    <mergeCell ref="C69:D69"/>
    <mergeCell ref="H69:I69"/>
    <mergeCell ref="L69:M69"/>
    <mergeCell ref="Q69:R69"/>
    <mergeCell ref="S69:T69"/>
    <mergeCell ref="U69:V69"/>
    <mergeCell ref="C72:D72"/>
    <mergeCell ref="H72:I72"/>
    <mergeCell ref="L72:M72"/>
    <mergeCell ref="Q72:R72"/>
    <mergeCell ref="S72:T72"/>
    <mergeCell ref="U72:V72"/>
    <mergeCell ref="C71:D71"/>
    <mergeCell ref="H71:I71"/>
    <mergeCell ref="L71:M71"/>
    <mergeCell ref="Q71:R71"/>
    <mergeCell ref="S71:T71"/>
    <mergeCell ref="U71:V71"/>
    <mergeCell ref="C74:D74"/>
    <mergeCell ref="H74:I74"/>
    <mergeCell ref="L74:M74"/>
    <mergeCell ref="Q74:R74"/>
    <mergeCell ref="S74:T74"/>
    <mergeCell ref="U74:V74"/>
    <mergeCell ref="C73:D73"/>
    <mergeCell ref="H73:I73"/>
    <mergeCell ref="L73:M73"/>
    <mergeCell ref="Q73:R73"/>
    <mergeCell ref="S73:T73"/>
    <mergeCell ref="U73:V73"/>
    <mergeCell ref="U2:V2"/>
    <mergeCell ref="U1:V1"/>
    <mergeCell ref="B1:D2"/>
    <mergeCell ref="C24:D24"/>
    <mergeCell ref="H24:I24"/>
    <mergeCell ref="L24:M24"/>
    <mergeCell ref="Q24:R24"/>
    <mergeCell ref="S24:T24"/>
    <mergeCell ref="U24:V24"/>
    <mergeCell ref="C23:D23"/>
    <mergeCell ref="H23:I23"/>
    <mergeCell ref="L23:M23"/>
    <mergeCell ref="Q23:R23"/>
    <mergeCell ref="S23:T23"/>
    <mergeCell ref="U23:V23"/>
    <mergeCell ref="B21:B22"/>
    <mergeCell ref="C21:D22"/>
    <mergeCell ref="E21:I21"/>
    <mergeCell ref="N21:N22"/>
    <mergeCell ref="G4:I4"/>
    <mergeCell ref="C4:E4"/>
    <mergeCell ref="O21:R21"/>
    <mergeCell ref="S21:V21"/>
    <mergeCell ref="H22:I22"/>
  </mergeCells>
  <phoneticPr fontId="1"/>
  <conditionalFormatting sqref="G23:G72">
    <cfRule type="cellIs" dxfId="13" priority="13" operator="equal">
      <formula>"買"</formula>
    </cfRule>
    <cfRule type="cellIs" dxfId="12" priority="14" operator="equal">
      <formula>"売"</formula>
    </cfRule>
  </conditionalFormatting>
  <conditionalFormatting sqref="G73:G82">
    <cfRule type="cellIs" dxfId="11" priority="11" operator="equal">
      <formula>"買"</formula>
    </cfRule>
    <cfRule type="cellIs" dxfId="10" priority="12" operator="equal">
      <formula>"売"</formula>
    </cfRule>
  </conditionalFormatting>
  <conditionalFormatting sqref="G83:G92">
    <cfRule type="cellIs" dxfId="9" priority="9" operator="equal">
      <formula>"買"</formula>
    </cfRule>
    <cfRule type="cellIs" dxfId="8" priority="10" operator="equal">
      <formula>"売"</formula>
    </cfRule>
  </conditionalFormatting>
  <conditionalFormatting sqref="G93:G102">
    <cfRule type="cellIs" dxfId="7" priority="7" operator="equal">
      <formula>"買"</formula>
    </cfRule>
    <cfRule type="cellIs" dxfId="6" priority="8" operator="equal">
      <formula>"売"</formula>
    </cfRule>
  </conditionalFormatting>
  <conditionalFormatting sqref="G103:G112">
    <cfRule type="cellIs" dxfId="5" priority="5" operator="equal">
      <formula>"買"</formula>
    </cfRule>
    <cfRule type="cellIs" dxfId="4" priority="6" operator="equal">
      <formula>"売"</formula>
    </cfRule>
  </conditionalFormatting>
  <conditionalFormatting sqref="G113:G122">
    <cfRule type="cellIs" dxfId="3" priority="3" operator="equal">
      <formula>"買"</formula>
    </cfRule>
    <cfRule type="cellIs" dxfId="2" priority="4" operator="equal">
      <formula>"売"</formula>
    </cfRule>
  </conditionalFormatting>
  <conditionalFormatting sqref="G123">
    <cfRule type="cellIs" dxfId="1" priority="1" operator="equal">
      <formula>"買"</formula>
    </cfRule>
    <cfRule type="cellIs" dxfId="0" priority="2" operator="equal">
      <formula>"売"</formula>
    </cfRule>
  </conditionalFormatting>
  <dataValidations count="1">
    <dataValidation type="list" allowBlank="1" showInputMessage="1" showErrorMessage="1" sqref="G23:G123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046"/>
  <sheetViews>
    <sheetView topLeftCell="A4021" zoomScale="70" zoomScaleNormal="70" workbookViewId="0">
      <selection activeCell="C4045" sqref="C4045"/>
    </sheetView>
  </sheetViews>
  <sheetFormatPr defaultRowHeight="15" x14ac:dyDescent="0.15"/>
  <cols>
    <col min="1" max="1" width="4" style="21" customWidth="1"/>
    <col min="2" max="2" width="7" style="18" customWidth="1"/>
    <col min="3" max="3" width="11.875" style="19" customWidth="1"/>
    <col min="4" max="16384" width="9" style="18"/>
  </cols>
  <sheetData>
    <row r="1" spans="1:3" x14ac:dyDescent="0.15">
      <c r="A1" s="21">
        <v>1</v>
      </c>
      <c r="B1" s="18">
        <v>2005</v>
      </c>
      <c r="C1" s="19">
        <v>42043</v>
      </c>
    </row>
    <row r="45" spans="1:1" x14ac:dyDescent="0.15">
      <c r="A45" s="21">
        <v>2</v>
      </c>
    </row>
    <row r="98" spans="1:2" x14ac:dyDescent="0.15">
      <c r="A98" s="21" t="s">
        <v>37</v>
      </c>
      <c r="B98" s="18" t="s">
        <v>36</v>
      </c>
    </row>
    <row r="99" spans="1:2" x14ac:dyDescent="0.15">
      <c r="A99" s="21">
        <v>3</v>
      </c>
    </row>
    <row r="153" spans="1:1" x14ac:dyDescent="0.15">
      <c r="A153" s="21">
        <v>4</v>
      </c>
    </row>
    <row r="207" spans="1:1" x14ac:dyDescent="0.15">
      <c r="A207" s="21">
        <v>5</v>
      </c>
    </row>
    <row r="261" spans="1:1" x14ac:dyDescent="0.15">
      <c r="A261" s="21">
        <v>6</v>
      </c>
    </row>
    <row r="315" spans="1:1" x14ac:dyDescent="0.15">
      <c r="A315" s="21">
        <v>7</v>
      </c>
    </row>
    <row r="369" spans="1:1" x14ac:dyDescent="0.15">
      <c r="A369" s="21">
        <v>8</v>
      </c>
    </row>
    <row r="423" spans="1:1" x14ac:dyDescent="0.15">
      <c r="A423" s="21">
        <v>9</v>
      </c>
    </row>
    <row r="477" spans="1:1" x14ac:dyDescent="0.15">
      <c r="A477" s="21">
        <v>10</v>
      </c>
    </row>
    <row r="481" spans="1:1" x14ac:dyDescent="0.15">
      <c r="A481" s="21" t="s">
        <v>38</v>
      </c>
    </row>
    <row r="531" spans="1:1" x14ac:dyDescent="0.15">
      <c r="A531" s="21">
        <v>11</v>
      </c>
    </row>
    <row r="535" spans="1:1" x14ac:dyDescent="0.15">
      <c r="A535" s="21" t="s">
        <v>38</v>
      </c>
    </row>
    <row r="585" spans="1:1" x14ac:dyDescent="0.15">
      <c r="A585" s="21">
        <v>12</v>
      </c>
    </row>
    <row r="589" spans="1:1" x14ac:dyDescent="0.15">
      <c r="A589" s="21" t="s">
        <v>38</v>
      </c>
    </row>
    <row r="639" spans="1:1" x14ac:dyDescent="0.15">
      <c r="A639" s="21">
        <v>13</v>
      </c>
    </row>
    <row r="643" spans="1:1" x14ac:dyDescent="0.15">
      <c r="A643" s="21" t="s">
        <v>38</v>
      </c>
    </row>
    <row r="693" spans="1:1" x14ac:dyDescent="0.15">
      <c r="A693" s="21">
        <v>14</v>
      </c>
    </row>
    <row r="747" spans="1:1" x14ac:dyDescent="0.15">
      <c r="A747" s="21">
        <v>15</v>
      </c>
    </row>
    <row r="801" spans="1:1" x14ac:dyDescent="0.15">
      <c r="A801" s="21">
        <v>16</v>
      </c>
    </row>
    <row r="855" spans="1:1" x14ac:dyDescent="0.15">
      <c r="A855" s="21">
        <v>17</v>
      </c>
    </row>
    <row r="909" spans="1:1" x14ac:dyDescent="0.15">
      <c r="A909" s="21">
        <v>18</v>
      </c>
    </row>
    <row r="963" spans="1:1" x14ac:dyDescent="0.15">
      <c r="A963" s="21">
        <v>19</v>
      </c>
    </row>
    <row r="1017" spans="1:4" x14ac:dyDescent="0.15">
      <c r="A1017" s="21">
        <v>20</v>
      </c>
      <c r="D1017" s="18" t="s">
        <v>39</v>
      </c>
    </row>
    <row r="1019" spans="1:4" x14ac:dyDescent="0.15">
      <c r="A1019" s="21">
        <v>21</v>
      </c>
    </row>
    <row r="1073" spans="1:1" x14ac:dyDescent="0.15">
      <c r="A1073" s="21">
        <v>22</v>
      </c>
    </row>
    <row r="1127" spans="1:1" x14ac:dyDescent="0.15">
      <c r="A1127" s="21">
        <v>23</v>
      </c>
    </row>
    <row r="1181" spans="1:1" x14ac:dyDescent="0.15">
      <c r="A1181" s="21">
        <v>24</v>
      </c>
    </row>
    <row r="1234" spans="1:1" x14ac:dyDescent="0.15">
      <c r="A1234" s="21" t="s">
        <v>41</v>
      </c>
    </row>
    <row r="1235" spans="1:1" x14ac:dyDescent="0.15">
      <c r="A1235" s="21">
        <v>25</v>
      </c>
    </row>
    <row r="1289" spans="1:1" x14ac:dyDescent="0.15">
      <c r="A1289" s="21">
        <v>26</v>
      </c>
    </row>
    <row r="1343" spans="1:1" x14ac:dyDescent="0.15">
      <c r="A1343" s="21">
        <v>27</v>
      </c>
    </row>
    <row r="1397" spans="1:1" x14ac:dyDescent="0.15">
      <c r="A1397" s="21">
        <v>28</v>
      </c>
    </row>
    <row r="1451" spans="1:1" x14ac:dyDescent="0.15">
      <c r="A1451" s="21">
        <v>29</v>
      </c>
    </row>
    <row r="1505" spans="1:1" x14ac:dyDescent="0.15">
      <c r="A1505" s="21">
        <v>30</v>
      </c>
    </row>
    <row r="1559" spans="1:1" x14ac:dyDescent="0.15">
      <c r="A1559" s="21">
        <v>31</v>
      </c>
    </row>
    <row r="1613" spans="1:1" x14ac:dyDescent="0.15">
      <c r="A1613" s="21">
        <v>32</v>
      </c>
    </row>
    <row r="1667" spans="1:1" x14ac:dyDescent="0.15">
      <c r="A1667" s="21">
        <v>33</v>
      </c>
    </row>
    <row r="1721" spans="1:1" x14ac:dyDescent="0.15">
      <c r="A1721" s="21">
        <v>34</v>
      </c>
    </row>
    <row r="1775" spans="1:1" x14ac:dyDescent="0.15">
      <c r="A1775" s="21">
        <v>35</v>
      </c>
    </row>
    <row r="1829" spans="1:1" x14ac:dyDescent="0.15">
      <c r="A1829" s="21">
        <v>36</v>
      </c>
    </row>
    <row r="1883" spans="1:1" x14ac:dyDescent="0.15">
      <c r="A1883" s="21">
        <v>37</v>
      </c>
    </row>
    <row r="1937" spans="1:1" x14ac:dyDescent="0.15">
      <c r="A1937" s="21">
        <v>38</v>
      </c>
    </row>
    <row r="1991" spans="1:1" x14ac:dyDescent="0.15">
      <c r="A1991" s="21">
        <v>39</v>
      </c>
    </row>
    <row r="2045" spans="1:1" x14ac:dyDescent="0.15">
      <c r="A2045" s="21">
        <v>40</v>
      </c>
    </row>
    <row r="2099" spans="1:1" x14ac:dyDescent="0.15">
      <c r="A2099" s="21">
        <v>41</v>
      </c>
    </row>
    <row r="2153" spans="1:1" x14ac:dyDescent="0.15">
      <c r="A2153" s="21">
        <v>42</v>
      </c>
    </row>
    <row r="2207" spans="1:1" x14ac:dyDescent="0.15">
      <c r="A2207" s="21">
        <v>43</v>
      </c>
    </row>
    <row r="2262" spans="1:1" x14ac:dyDescent="0.15">
      <c r="A2262" s="21">
        <v>44</v>
      </c>
    </row>
    <row r="2316" spans="1:1" x14ac:dyDescent="0.15">
      <c r="A2316" s="21">
        <v>45</v>
      </c>
    </row>
    <row r="2370" spans="1:1" x14ac:dyDescent="0.15">
      <c r="A2370" s="21">
        <v>46</v>
      </c>
    </row>
    <row r="2424" spans="1:1" x14ac:dyDescent="0.15">
      <c r="A2424" s="21">
        <v>47</v>
      </c>
    </row>
    <row r="2478" spans="1:1" x14ac:dyDescent="0.15">
      <c r="A2478" s="21">
        <v>48</v>
      </c>
    </row>
    <row r="2532" spans="1:1" x14ac:dyDescent="0.15">
      <c r="A2532" s="21">
        <v>49</v>
      </c>
    </row>
    <row r="2586" spans="1:1" x14ac:dyDescent="0.15">
      <c r="A2586" s="21">
        <v>50</v>
      </c>
    </row>
    <row r="2641" spans="1:1" x14ac:dyDescent="0.15">
      <c r="A2641" s="21">
        <v>51</v>
      </c>
    </row>
    <row r="2695" spans="1:4" x14ac:dyDescent="0.15">
      <c r="A2695" s="21">
        <v>52</v>
      </c>
      <c r="D2695" s="20"/>
    </row>
    <row r="2749" spans="1:1" x14ac:dyDescent="0.15">
      <c r="A2749" s="21">
        <v>53</v>
      </c>
    </row>
    <row r="2803" spans="1:1" x14ac:dyDescent="0.15">
      <c r="A2803" s="21">
        <v>54</v>
      </c>
    </row>
    <row r="2857" spans="1:1" x14ac:dyDescent="0.15">
      <c r="A2857" s="21">
        <v>55</v>
      </c>
    </row>
    <row r="2911" spans="1:1" x14ac:dyDescent="0.15">
      <c r="A2911" s="21">
        <v>56</v>
      </c>
    </row>
    <row r="2965" spans="1:1" x14ac:dyDescent="0.15">
      <c r="A2965" s="21">
        <v>57</v>
      </c>
    </row>
    <row r="3019" spans="1:1" x14ac:dyDescent="0.15">
      <c r="A3019" s="21">
        <v>59</v>
      </c>
    </row>
    <row r="3073" spans="1:1" x14ac:dyDescent="0.15">
      <c r="A3073" s="21">
        <v>59</v>
      </c>
    </row>
    <row r="3127" spans="1:1" x14ac:dyDescent="0.15">
      <c r="A3127" s="21">
        <v>60</v>
      </c>
    </row>
    <row r="3181" spans="1:1" x14ac:dyDescent="0.15">
      <c r="A3181" s="21">
        <v>61</v>
      </c>
    </row>
    <row r="3235" spans="1:1" x14ac:dyDescent="0.15">
      <c r="A3235" s="21">
        <v>62</v>
      </c>
    </row>
    <row r="3289" spans="1:1" x14ac:dyDescent="0.15">
      <c r="A3289" s="21">
        <v>63</v>
      </c>
    </row>
    <row r="3343" spans="1:1" x14ac:dyDescent="0.15">
      <c r="A3343" s="21">
        <v>64</v>
      </c>
    </row>
    <row r="3397" spans="1:1" x14ac:dyDescent="0.15">
      <c r="A3397" s="21">
        <v>65</v>
      </c>
    </row>
    <row r="3451" spans="1:1" x14ac:dyDescent="0.15">
      <c r="A3451" s="21">
        <v>66</v>
      </c>
    </row>
    <row r="3505" spans="1:1" x14ac:dyDescent="0.15">
      <c r="A3505" s="21">
        <v>67</v>
      </c>
    </row>
    <row r="3559" spans="1:1" x14ac:dyDescent="0.15">
      <c r="A3559" s="21">
        <v>68</v>
      </c>
    </row>
    <row r="3613" spans="1:1" x14ac:dyDescent="0.15">
      <c r="A3613" s="21">
        <v>69</v>
      </c>
    </row>
    <row r="3667" spans="1:1" x14ac:dyDescent="0.15">
      <c r="A3667" s="21">
        <v>70</v>
      </c>
    </row>
    <row r="3721" spans="1:1" x14ac:dyDescent="0.15">
      <c r="A3721" s="21">
        <v>71</v>
      </c>
    </row>
    <row r="3775" spans="1:1" x14ac:dyDescent="0.15">
      <c r="A3775" s="21">
        <v>72</v>
      </c>
    </row>
    <row r="3829" spans="1:1" x14ac:dyDescent="0.15">
      <c r="A3829" s="21">
        <v>73</v>
      </c>
    </row>
    <row r="3883" spans="1:1" x14ac:dyDescent="0.15">
      <c r="A3883" s="21">
        <v>74</v>
      </c>
    </row>
    <row r="3937" spans="1:1" x14ac:dyDescent="0.15">
      <c r="A3937" s="21">
        <v>75</v>
      </c>
    </row>
    <row r="3991" spans="1:1" x14ac:dyDescent="0.15">
      <c r="A3991" s="21">
        <v>76</v>
      </c>
    </row>
    <row r="4046" spans="1:1" x14ac:dyDescent="0.15">
      <c r="A4046" s="21">
        <v>77</v>
      </c>
    </row>
  </sheetData>
  <phoneticPr fontId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2</vt:i4>
      </vt:variant>
    </vt:vector>
  </HeadingPairs>
  <TitlesOfParts>
    <vt:vector size="2" baseType="lpstr">
      <vt:lpstr>検証シート</vt:lpstr>
      <vt:lpstr>対応画像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ユーザー</dc:creator>
  <cp:lastModifiedBy>Windows ユーザー</cp:lastModifiedBy>
  <dcterms:created xsi:type="dcterms:W3CDTF">2015-07-12T10:49:23Z</dcterms:created>
  <dcterms:modified xsi:type="dcterms:W3CDTF">2015-07-17T14:07:43Z</dcterms:modified>
</cp:coreProperties>
</file>