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kuran_000\Desktop\CMA\"/>
    </mc:Choice>
  </mc:AlternateContent>
  <bookViews>
    <workbookView xWindow="0" yWindow="0" windowWidth="15345" windowHeight="4650" activeTab="2"/>
  </bookViews>
  <sheets>
    <sheet name="リアルタイム検証" sheetId="3" r:id="rId1"/>
    <sheet name="画像_リアル検証" sheetId="4" r:id="rId2"/>
    <sheet name="日足" sheetId="1" r:id="rId3"/>
    <sheet name="画像_日足" sheetId="2" r:id="rId4"/>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 i="1" l="1"/>
  <c r="I41" i="1"/>
  <c r="N38" i="1"/>
  <c r="K35" i="1"/>
  <c r="K37" i="1"/>
  <c r="I38" i="1"/>
  <c r="I34" i="1" l="1"/>
  <c r="N34" i="1"/>
  <c r="K33" i="1"/>
  <c r="K30" i="1"/>
  <c r="K41" i="1" s="1"/>
  <c r="K31" i="1"/>
  <c r="K32" i="1"/>
  <c r="K29" i="1"/>
  <c r="K28" i="1" l="1"/>
  <c r="M27" i="3" l="1"/>
  <c r="I27" i="3"/>
  <c r="M26" i="3"/>
  <c r="H26" i="3"/>
  <c r="M25" i="3"/>
  <c r="H25" i="3"/>
  <c r="M24" i="3"/>
  <c r="I24" i="3"/>
  <c r="M23" i="3"/>
  <c r="H23" i="3"/>
  <c r="M22" i="3"/>
  <c r="M21" i="3"/>
  <c r="H21" i="3"/>
  <c r="M20" i="3"/>
  <c r="I20" i="3"/>
  <c r="M19" i="3"/>
  <c r="H19" i="3"/>
  <c r="M18" i="3"/>
  <c r="H18" i="3"/>
  <c r="M17" i="3"/>
  <c r="I17" i="3"/>
  <c r="M16" i="3"/>
  <c r="I16" i="3"/>
  <c r="M15" i="3"/>
  <c r="H15" i="3"/>
  <c r="M14" i="3"/>
  <c r="H14" i="3"/>
  <c r="M13" i="3"/>
  <c r="H13" i="3"/>
  <c r="M12" i="3"/>
  <c r="I12" i="3"/>
  <c r="L12" i="3" s="1"/>
  <c r="B12" i="3"/>
  <c r="B13" i="3" l="1"/>
  <c r="J13" i="3" s="1"/>
  <c r="K12" i="3"/>
  <c r="I26" i="1"/>
  <c r="K27" i="1"/>
  <c r="K17" i="1"/>
  <c r="N26" i="1"/>
  <c r="L13" i="3" l="1"/>
  <c r="I25" i="1"/>
  <c r="N25" i="1"/>
  <c r="K24" i="1"/>
  <c r="I23" i="1"/>
  <c r="N23" i="1"/>
  <c r="N21" i="1"/>
  <c r="I21" i="1"/>
  <c r="K20" i="1"/>
  <c r="N18" i="1"/>
  <c r="N19" i="1"/>
  <c r="I19" i="1"/>
  <c r="I18" i="1"/>
  <c r="I15" i="1"/>
  <c r="K16" i="1"/>
  <c r="N14" i="1"/>
  <c r="N15" i="1"/>
  <c r="N13" i="1"/>
  <c r="N41" i="1" s="1"/>
  <c r="B14" i="3" l="1"/>
  <c r="J14" i="3" s="1"/>
  <c r="I14" i="1"/>
  <c r="L14" i="3" l="1"/>
  <c r="B15" i="3" s="1"/>
  <c r="J15" i="3" s="1"/>
  <c r="I13" i="1"/>
  <c r="K12" i="1"/>
  <c r="C12" i="1"/>
  <c r="L12" i="1" l="1"/>
  <c r="L15" i="3"/>
  <c r="M12" i="1"/>
  <c r="B16" i="3" l="1"/>
  <c r="K16" i="3" s="1"/>
  <c r="C13" i="1"/>
  <c r="M13" i="1" l="1"/>
  <c r="C14" i="1" s="1"/>
  <c r="J13" i="1"/>
  <c r="L16" i="3"/>
  <c r="M14" i="1" l="1"/>
  <c r="C15" i="1" s="1"/>
  <c r="J14" i="1"/>
  <c r="B17" i="3"/>
  <c r="L17" i="3" s="1"/>
  <c r="M15" i="1" l="1"/>
  <c r="C16" i="1" s="1"/>
  <c r="L16" i="1" s="1"/>
  <c r="J15" i="1"/>
  <c r="B18" i="3"/>
  <c r="J18" i="3" s="1"/>
  <c r="M16" i="1" l="1"/>
  <c r="C17" i="1" s="1"/>
  <c r="M17" i="1" s="1"/>
  <c r="C18" i="1" s="1"/>
  <c r="J18" i="1" s="1"/>
  <c r="L18" i="3"/>
  <c r="M18" i="1" l="1"/>
  <c r="C19" i="1" s="1"/>
  <c r="J19" i="1" s="1"/>
  <c r="B19" i="3"/>
  <c r="J19" i="3" s="1"/>
  <c r="M19" i="1" l="1"/>
  <c r="C20" i="1" s="1"/>
  <c r="L20" i="1" s="1"/>
  <c r="L19" i="3"/>
  <c r="M20" i="1" l="1"/>
  <c r="C21" i="1" s="1"/>
  <c r="J21" i="1" s="1"/>
  <c r="B20" i="3"/>
  <c r="K20" i="3" s="1"/>
  <c r="M21" i="1" l="1"/>
  <c r="C22" i="1" s="1"/>
  <c r="M22" i="1" s="1"/>
  <c r="C23" i="1" s="1"/>
  <c r="J23" i="1" s="1"/>
  <c r="L20" i="3"/>
  <c r="M23" i="1" l="1"/>
  <c r="C24" i="1" s="1"/>
  <c r="L24" i="1" s="1"/>
  <c r="B21" i="3"/>
  <c r="J21" i="3" s="1"/>
  <c r="M24" i="1" l="1"/>
  <c r="C25" i="1" s="1"/>
  <c r="J25" i="1" s="1"/>
  <c r="L21" i="3"/>
  <c r="B22" i="3" l="1"/>
  <c r="L22" i="3" s="1"/>
  <c r="M25" i="1"/>
  <c r="C26" i="1" l="1"/>
  <c r="J26" i="1" s="1"/>
  <c r="B23" i="3"/>
  <c r="J23" i="3" s="1"/>
  <c r="M26" i="1" l="1"/>
  <c r="C27" i="1" s="1"/>
  <c r="L23" i="3"/>
  <c r="M27" i="1" l="1"/>
  <c r="L27" i="1"/>
  <c r="B24" i="3"/>
  <c r="K24" i="3" s="1"/>
  <c r="C28" i="1" l="1"/>
  <c r="L28" i="1" s="1"/>
  <c r="L24" i="3"/>
  <c r="M28" i="1" l="1"/>
  <c r="B25" i="3"/>
  <c r="J25" i="3" s="1"/>
  <c r="C29" i="1" l="1"/>
  <c r="L29" i="1" s="1"/>
  <c r="L25" i="3"/>
  <c r="M29" i="1" l="1"/>
  <c r="B26" i="3"/>
  <c r="J26" i="3" s="1"/>
  <c r="C30" i="1" l="1"/>
  <c r="L30" i="1" s="1"/>
  <c r="L26" i="3"/>
  <c r="M30" i="1" l="1"/>
  <c r="C31" i="1" s="1"/>
  <c r="L31" i="1" s="1"/>
  <c r="B27" i="3"/>
  <c r="K27" i="3" s="1"/>
  <c r="M31" i="1" l="1"/>
  <c r="C32" i="1" s="1"/>
  <c r="L32" i="1" s="1"/>
  <c r="L27" i="3"/>
  <c r="M32" i="1" l="1"/>
  <c r="C33" i="1" l="1"/>
  <c r="L33" i="1" s="1"/>
  <c r="M33" i="1" l="1"/>
  <c r="C34" i="1" s="1"/>
  <c r="J34" i="1" s="1"/>
  <c r="M34" i="1" l="1"/>
  <c r="C35" i="1" l="1"/>
  <c r="M35" i="1"/>
  <c r="L35" i="1"/>
  <c r="C36" i="1" l="1"/>
  <c r="M36" i="1" s="1"/>
  <c r="C37" i="1" l="1"/>
  <c r="M37" i="1" s="1"/>
  <c r="C38" i="1" l="1"/>
  <c r="M38" i="1" s="1"/>
  <c r="L37" i="1"/>
  <c r="L41" i="1" s="1"/>
  <c r="J38" i="1" l="1"/>
  <c r="J41" i="1" s="1"/>
</calcChain>
</file>

<file path=xl/sharedStrings.xml><?xml version="1.0" encoding="utf-8"?>
<sst xmlns="http://schemas.openxmlformats.org/spreadsheetml/2006/main" count="107" uniqueCount="66">
  <si>
    <t>＜PBトレードルール＞　</t>
  </si>
  <si>
    <t>初期投資金額　</t>
    <rPh sb="0" eb="2">
      <t>ショキ</t>
    </rPh>
    <rPh sb="2" eb="4">
      <t>トウシ</t>
    </rPh>
    <rPh sb="4" eb="6">
      <t>キンガク</t>
    </rPh>
    <phoneticPr fontId="1"/>
  </si>
  <si>
    <t>損切り</t>
    <rPh sb="0" eb="2">
      <t>ソンギ</t>
    </rPh>
    <phoneticPr fontId="1"/>
  </si>
  <si>
    <t>１．移動平均線の１０EMAと２０ＥＭＡ、両⽅の上にキャンドルがあれば 買い⽅向、下なら売り⽅向。</t>
  </si>
  <si>
    <t>２．MAに触って、PBが出現したらエントリー待ち。</t>
  </si>
  <si>
    <t>３．PBのエントリールール成⽴（PB⾼値／安値ブレイク）で、エントリー</t>
  </si>
  <si>
    <t>４．ストップはPBのストップ（PB安値／⾼値）</t>
  </si>
  <si>
    <t>売買</t>
    <rPh sb="0" eb="2">
      <t>バイバイ</t>
    </rPh>
    <phoneticPr fontId="1"/>
  </si>
  <si>
    <t>ロット</t>
    <phoneticPr fontId="1"/>
  </si>
  <si>
    <t>エントリー日時</t>
    <rPh sb="5" eb="7">
      <t>ニチジ</t>
    </rPh>
    <phoneticPr fontId="1"/>
  </si>
  <si>
    <t>エントリー価格</t>
    <rPh sb="5" eb="7">
      <t>カカク</t>
    </rPh>
    <phoneticPr fontId="1"/>
  </si>
  <si>
    <t>ストップ</t>
    <phoneticPr fontId="1"/>
  </si>
  <si>
    <t>決済日時</t>
    <rPh sb="0" eb="2">
      <t>ケッサイ</t>
    </rPh>
    <rPh sb="2" eb="4">
      <t>ニチジ</t>
    </rPh>
    <phoneticPr fontId="1"/>
  </si>
  <si>
    <t>決済価格</t>
    <rPh sb="0" eb="2">
      <t>ケッサイ</t>
    </rPh>
    <rPh sb="2" eb="4">
      <t>カカク</t>
    </rPh>
    <phoneticPr fontId="1"/>
  </si>
  <si>
    <t>利益pips</t>
    <rPh sb="0" eb="2">
      <t>リエキ</t>
    </rPh>
    <phoneticPr fontId="1"/>
  </si>
  <si>
    <t>損益pips</t>
    <rPh sb="0" eb="2">
      <t>ソンエキ</t>
    </rPh>
    <phoneticPr fontId="1"/>
  </si>
  <si>
    <t>売り</t>
    <rPh sb="0" eb="1">
      <t>ウ</t>
    </rPh>
    <phoneticPr fontId="1"/>
  </si>
  <si>
    <r>
      <t>５．決済はｃを適用する。  
a.S/Rを２つ以上とってターゲットとする。分割決済。  </t>
    </r>
    <r>
      <rPr>
        <sz val="11"/>
        <color rgb="FFFF0000"/>
        <rFont val="ＭＳ Ｐゴシック"/>
        <family val="3"/>
        <charset val="128"/>
      </rPr>
      <t xml:space="preserve">b.ストップを移動していく（トレーリングストップ） </t>
    </r>
    <r>
      <rPr>
        <sz val="11"/>
        <color indexed="8"/>
        <rFont val="ＭＳ Ｐゴシック"/>
        <family val="3"/>
        <charset val="128"/>
      </rPr>
      <t xml:space="preserve">　
</t>
    </r>
    <r>
      <rPr>
        <sz val="11"/>
        <rFont val="ＭＳ Ｐゴシック"/>
        <family val="3"/>
        <charset val="128"/>
      </rPr>
      <t>c.aと似てますが、FIBをS/Rとして⾒て、ターゲットとする。</t>
    </r>
    <r>
      <rPr>
        <sz val="11"/>
        <color indexed="8"/>
        <rFont val="ＭＳ Ｐゴシック"/>
        <family val="3"/>
        <charset val="128"/>
      </rPr>
      <t xml:space="preserve">  d.aのS/R１つバージョン。分割決済なし。ターゲット１つの⼀本狙い</t>
    </r>
    <rPh sb="7" eb="9">
      <t>テキヨウ</t>
    </rPh>
    <phoneticPr fontId="1"/>
  </si>
  <si>
    <t>買い</t>
    <rPh sb="0" eb="1">
      <t>カ</t>
    </rPh>
    <phoneticPr fontId="1"/>
  </si>
  <si>
    <t>※.1ロット＝10000通貨</t>
    <rPh sb="12" eb="14">
      <t>ツウカ</t>
    </rPh>
    <phoneticPr fontId="1"/>
  </si>
  <si>
    <t>決済方法でトレーリングストップを使用して検証しているが、</t>
    <rPh sb="0" eb="2">
      <t>ケッサイ</t>
    </rPh>
    <rPh sb="2" eb="4">
      <t>ホウホウ</t>
    </rPh>
    <rPh sb="16" eb="18">
      <t>シヨウ</t>
    </rPh>
    <rPh sb="20" eb="22">
      <t>ケンショウ</t>
    </rPh>
    <phoneticPr fontId="1"/>
  </si>
  <si>
    <t>ストップを上げるタイミング及びポジションの位置が合っているのか不安になった。</t>
    <rPh sb="5" eb="6">
      <t>ア</t>
    </rPh>
    <rPh sb="13" eb="14">
      <t>オヨ</t>
    </rPh>
    <rPh sb="21" eb="23">
      <t>イチ</t>
    </rPh>
    <rPh sb="24" eb="25">
      <t>ア</t>
    </rPh>
    <rPh sb="31" eb="33">
      <t>フアン</t>
    </rPh>
    <phoneticPr fontId="1"/>
  </si>
  <si>
    <t>ストップ上げのポジション・・・直近の最安値</t>
    <rPh sb="4" eb="5">
      <t>ア</t>
    </rPh>
    <rPh sb="15" eb="17">
      <t>チョッキン</t>
    </rPh>
    <rPh sb="18" eb="21">
      <t>サイヤスネ</t>
    </rPh>
    <phoneticPr fontId="1"/>
  </si>
  <si>
    <t>＜基本的な考え方＞</t>
    <rPh sb="1" eb="4">
      <t>キホンテキ</t>
    </rPh>
    <rPh sb="5" eb="6">
      <t>カンガ</t>
    </rPh>
    <rPh sb="7" eb="8">
      <t>カタ</t>
    </rPh>
    <phoneticPr fontId="1"/>
  </si>
  <si>
    <t>★本検証時のストップ上げのタイミングとポジション</t>
    <rPh sb="1" eb="2">
      <t>ホン</t>
    </rPh>
    <rPh sb="2" eb="4">
      <t>ケンショウ</t>
    </rPh>
    <rPh sb="4" eb="5">
      <t>ジ</t>
    </rPh>
    <rPh sb="10" eb="11">
      <t>ア</t>
    </rPh>
    <phoneticPr fontId="1"/>
  </si>
  <si>
    <t>①など番号が示すロウソク足の安値にストップを上げた。</t>
    <rPh sb="3" eb="5">
      <t>バンゴウ</t>
    </rPh>
    <rPh sb="6" eb="7">
      <t>シメ</t>
    </rPh>
    <rPh sb="12" eb="13">
      <t>アシ</t>
    </rPh>
    <rPh sb="14" eb="16">
      <t>ヤスネ</t>
    </rPh>
    <rPh sb="22" eb="23">
      <t>ア</t>
    </rPh>
    <phoneticPr fontId="1"/>
  </si>
  <si>
    <t>「ストップ上げ」の矢印が示すロウソク足が出来たのを確認してから</t>
    <rPh sb="5" eb="6">
      <t>ア</t>
    </rPh>
    <rPh sb="9" eb="11">
      <t>ヤジルシ</t>
    </rPh>
    <rPh sb="12" eb="13">
      <t>シメ</t>
    </rPh>
    <rPh sb="18" eb="19">
      <t>アシ</t>
    </rPh>
    <rPh sb="20" eb="22">
      <t>デキ</t>
    </rPh>
    <rPh sb="25" eb="27">
      <t>カクニン</t>
    </rPh>
    <phoneticPr fontId="1"/>
  </si>
  <si>
    <t>・今回の検証の基本的な考え方は合っているでしょうか？</t>
    <rPh sb="1" eb="3">
      <t>コンカイ</t>
    </rPh>
    <rPh sb="4" eb="6">
      <t>ケンショウ</t>
    </rPh>
    <rPh sb="7" eb="10">
      <t>キホンテキ</t>
    </rPh>
    <rPh sb="11" eb="12">
      <t>カンガ</t>
    </rPh>
    <rPh sb="13" eb="14">
      <t>カタ</t>
    </rPh>
    <rPh sb="15" eb="16">
      <t>ア</t>
    </rPh>
    <phoneticPr fontId="1"/>
  </si>
  <si>
    <t>☆質問</t>
    <rPh sb="1" eb="3">
      <t>シツモン</t>
    </rPh>
    <phoneticPr fontId="1"/>
  </si>
  <si>
    <t>・また、ストップを上げるタイミングやポジションについて</t>
    <rPh sb="9" eb="10">
      <t>ア</t>
    </rPh>
    <phoneticPr fontId="1"/>
  </si>
  <si>
    <t>アドバイスなど頂けたら幸いです。</t>
    <rPh sb="7" eb="8">
      <t>イタダ</t>
    </rPh>
    <rPh sb="11" eb="12">
      <t>サイワ</t>
    </rPh>
    <phoneticPr fontId="1"/>
  </si>
  <si>
    <t>ストップ上げのタイミング・・・直近の高値更新時</t>
    <rPh sb="4" eb="5">
      <t>ア</t>
    </rPh>
    <rPh sb="15" eb="17">
      <t>チョッキン</t>
    </rPh>
    <rPh sb="18" eb="20">
      <t>タカネ</t>
    </rPh>
    <rPh sb="20" eb="22">
      <t>コウシン</t>
    </rPh>
    <rPh sb="22" eb="23">
      <t>ジ</t>
    </rPh>
    <phoneticPr fontId="1"/>
  </si>
  <si>
    <t>売り</t>
    <rPh sb="0" eb="1">
      <t>ウ</t>
    </rPh>
    <phoneticPr fontId="1"/>
  </si>
  <si>
    <t>リスクリワード</t>
    <phoneticPr fontId="1"/>
  </si>
  <si>
    <t>買い</t>
    <rPh sb="0" eb="1">
      <t>カ</t>
    </rPh>
    <phoneticPr fontId="1"/>
  </si>
  <si>
    <t>総資金</t>
    <rPh sb="0" eb="1">
      <t>ソウ</t>
    </rPh>
    <rPh sb="1" eb="3">
      <t>シキン</t>
    </rPh>
    <phoneticPr fontId="1"/>
  </si>
  <si>
    <t>利益額</t>
    <rPh sb="0" eb="2">
      <t>リエキ</t>
    </rPh>
    <rPh sb="2" eb="3">
      <t>ガク</t>
    </rPh>
    <phoneticPr fontId="1"/>
  </si>
  <si>
    <t>損益額</t>
    <rPh sb="0" eb="2">
      <t>ソンエキ</t>
    </rPh>
    <rPh sb="2" eb="3">
      <t>ガク</t>
    </rPh>
    <phoneticPr fontId="1"/>
  </si>
  <si>
    <t>買い</t>
    <rPh sb="0" eb="1">
      <t>カ</t>
    </rPh>
    <phoneticPr fontId="1"/>
  </si>
  <si>
    <t>買い</t>
    <rPh sb="0" eb="1">
      <t>カ</t>
    </rPh>
    <phoneticPr fontId="1"/>
  </si>
  <si>
    <t>このまま検証を行ってみたいと思う。</t>
    <rPh sb="4" eb="6">
      <t>ケンショウ</t>
    </rPh>
    <rPh sb="7" eb="8">
      <t>オコナ</t>
    </rPh>
    <rPh sb="14" eb="15">
      <t>オモ</t>
    </rPh>
    <phoneticPr fontId="1"/>
  </si>
  <si>
    <t>PB高値更新でエントリー待ち</t>
    <rPh sb="2" eb="4">
      <t>タカネ</t>
    </rPh>
    <rPh sb="4" eb="6">
      <t>コウシン</t>
    </rPh>
    <rPh sb="12" eb="13">
      <t>マ</t>
    </rPh>
    <phoneticPr fontId="1"/>
  </si>
  <si>
    <t>勝率</t>
    <rPh sb="0" eb="2">
      <t>ショウリツ</t>
    </rPh>
    <phoneticPr fontId="1"/>
  </si>
  <si>
    <t>・先週高値ブレイクでエントリー</t>
    <rPh sb="1" eb="3">
      <t>センシュウ</t>
    </rPh>
    <rPh sb="3" eb="5">
      <t>タカネ</t>
    </rPh>
    <phoneticPr fontId="1"/>
  </si>
  <si>
    <t>が、検証なので継続</t>
    <rPh sb="2" eb="4">
      <t>ケンショウ</t>
    </rPh>
    <rPh sb="7" eb="9">
      <t>ケイゾク</t>
    </rPh>
    <phoneticPr fontId="1"/>
  </si>
  <si>
    <t>タイムで出現</t>
    <rPh sb="4" eb="6">
      <t>シュツゲン</t>
    </rPh>
    <phoneticPr fontId="1"/>
  </si>
  <si>
    <t>週足にて検証課題のPBがリアル</t>
    <rPh sb="0" eb="2">
      <t>シュウアシ</t>
    </rPh>
    <rPh sb="4" eb="6">
      <t>ケンショウ</t>
    </rPh>
    <rPh sb="6" eb="8">
      <t>カダイ</t>
    </rPh>
    <phoneticPr fontId="1"/>
  </si>
  <si>
    <t>売り</t>
    <rPh sb="0" eb="1">
      <t>ウ</t>
    </rPh>
    <phoneticPr fontId="1"/>
  </si>
  <si>
    <t>買い</t>
    <rPh sb="0" eb="1">
      <t>カ</t>
    </rPh>
    <phoneticPr fontId="1"/>
  </si>
  <si>
    <t>回数</t>
    <rPh sb="0" eb="2">
      <t>カイスウ</t>
    </rPh>
    <phoneticPr fontId="1"/>
  </si>
  <si>
    <t>買い</t>
    <rPh sb="0" eb="1">
      <t>カ</t>
    </rPh>
    <phoneticPr fontId="1"/>
  </si>
  <si>
    <t>総獲得pips</t>
    <rPh sb="0" eb="1">
      <t>ソウ</t>
    </rPh>
    <rPh sb="1" eb="3">
      <t>カクトク</t>
    </rPh>
    <phoneticPr fontId="1"/>
  </si>
  <si>
    <t>総利益</t>
    <rPh sb="0" eb="1">
      <t>ソウ</t>
    </rPh>
    <rPh sb="1" eb="3">
      <t>リエキ</t>
    </rPh>
    <phoneticPr fontId="1"/>
  </si>
  <si>
    <t>総損失pips</t>
    <rPh sb="0" eb="1">
      <t>ソウ</t>
    </rPh>
    <rPh sb="1" eb="3">
      <t>ソンシツ</t>
    </rPh>
    <phoneticPr fontId="1"/>
  </si>
  <si>
    <t>総損失</t>
    <rPh sb="0" eb="1">
      <t>ソウ</t>
    </rPh>
    <rPh sb="1" eb="3">
      <t>ソンシツ</t>
    </rPh>
    <phoneticPr fontId="1"/>
  </si>
  <si>
    <t>結果</t>
    <rPh sb="0" eb="2">
      <t>ケッカ</t>
    </rPh>
    <phoneticPr fontId="1"/>
  </si>
  <si>
    <t>2012～の過去３年半での検証ではあるが、勝率が４１％とものすごく悪い。</t>
    <rPh sb="6" eb="8">
      <t>カコ</t>
    </rPh>
    <rPh sb="9" eb="11">
      <t>ネンハン</t>
    </rPh>
    <rPh sb="13" eb="15">
      <t>ケンショウ</t>
    </rPh>
    <rPh sb="21" eb="23">
      <t>ショウリツ</t>
    </rPh>
    <rPh sb="33" eb="34">
      <t>ワル</t>
    </rPh>
    <phoneticPr fontId="1"/>
  </si>
  <si>
    <t>ただしリスクリワード１：４．４という事で総資産としては＋３７７％という結果になった。</t>
    <rPh sb="18" eb="19">
      <t>コト</t>
    </rPh>
    <rPh sb="20" eb="23">
      <t>ソウシサン</t>
    </rPh>
    <rPh sb="35" eb="37">
      <t>ケッカ</t>
    </rPh>
    <phoneticPr fontId="1"/>
  </si>
  <si>
    <t>感想</t>
    <rPh sb="0" eb="2">
      <t>カンソウ</t>
    </rPh>
    <phoneticPr fontId="1"/>
  </si>
  <si>
    <t>エントリー回数が少なく、利益率も物足りない</t>
    <rPh sb="5" eb="7">
      <t>カイスウ</t>
    </rPh>
    <rPh sb="8" eb="9">
      <t>スク</t>
    </rPh>
    <rPh sb="12" eb="14">
      <t>リエキ</t>
    </rPh>
    <rPh sb="14" eb="15">
      <t>リツ</t>
    </rPh>
    <rPh sb="16" eb="18">
      <t>モノタ</t>
    </rPh>
    <phoneticPr fontId="1"/>
  </si>
  <si>
    <t>最大で７連敗と27回のエントリーにしては多すぎると感じる。</t>
    <rPh sb="0" eb="2">
      <t>サイダイ</t>
    </rPh>
    <rPh sb="4" eb="6">
      <t>レンパイ</t>
    </rPh>
    <rPh sb="9" eb="10">
      <t>カイ</t>
    </rPh>
    <rPh sb="20" eb="21">
      <t>オオ</t>
    </rPh>
    <rPh sb="25" eb="26">
      <t>カン</t>
    </rPh>
    <phoneticPr fontId="1"/>
  </si>
  <si>
    <t>レンジ相場では特に不向きな手法なのでは？</t>
    <rPh sb="3" eb="5">
      <t>ソウバ</t>
    </rPh>
    <rPh sb="7" eb="8">
      <t>トク</t>
    </rPh>
    <rPh sb="9" eb="11">
      <t>フム</t>
    </rPh>
    <rPh sb="13" eb="15">
      <t>シュホウ</t>
    </rPh>
    <phoneticPr fontId="1"/>
  </si>
  <si>
    <t>ただ、まだ日足100トレードまではずいぶんあるので</t>
    <rPh sb="5" eb="7">
      <t>ヒアシ</t>
    </rPh>
    <phoneticPr fontId="1"/>
  </si>
  <si>
    <t>後々考えようと思う。</t>
    <rPh sb="0" eb="2">
      <t>ノチノチ</t>
    </rPh>
    <rPh sb="2" eb="3">
      <t>カンガ</t>
    </rPh>
    <rPh sb="7" eb="8">
      <t>オモ</t>
    </rPh>
    <phoneticPr fontId="1"/>
  </si>
  <si>
    <t>今日確認したら、実態が</t>
    <rPh sb="0" eb="2">
      <t>キョウ</t>
    </rPh>
    <rPh sb="2" eb="4">
      <t>カクニン</t>
    </rPh>
    <rPh sb="8" eb="10">
      <t>ジッタイ</t>
    </rPh>
    <phoneticPr fontId="1"/>
  </si>
  <si>
    <t>完全に線上にいた。</t>
    <rPh sb="0" eb="2">
      <t>カンゼン</t>
    </rPh>
    <rPh sb="3" eb="5">
      <t>センジョウ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</si>
</sst>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5" formatCode="&quot;¥&quot;#,##0;&quot;¥&quot;\-#,##0"/>
    <numFmt numFmtId="176" formatCode="0.0_ "/>
    <numFmt numFmtId="177" formatCode="0_ "/>
    <numFmt numFmtId="178" formatCode="0.000"/>
    <numFmt numFmtId="179" formatCode="yyyy/m/d;@"/>
    <numFmt numFmtId="180" formatCode="0.00_ "/>
  </numFmts>
  <fonts count="5">
    <font>
      <sz val="11"/>
      <color indexed="8"/>
      <name val="ＭＳ Ｐゴシック"/>
      <family val="3"/>
      <charset val="128"/>
    </font>
    <font>
      <sz val="6"/>
      <name val="ＭＳ Ｐゴシック"/>
      <family val="3"/>
      <charset val="128"/>
    </font>
    <font>
      <sz val="11"/>
      <name val="ＭＳ Ｐゴシック"/>
      <family val="3"/>
      <charset val="128"/>
    </font>
    <font>
      <sz val="11"/>
      <color rgb="FFFF0000"/>
      <name val="ＭＳ Ｐゴシック"/>
      <family val="3"/>
      <charset val="128"/>
    </font>
    <font>
      <b/>
      <sz val="11"/>
      <color indexed="8"/>
      <name val="ＭＳ Ｐゴシック"/>
      <family val="3"/>
      <charset val="128"/>
    </font>
  </fonts>
  <fills count="7">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bgColor indexed="64"/>
      </patternFill>
    </fill>
  </fills>
  <borders count="1">
    <border>
      <left/>
      <right/>
      <top/>
      <bottom/>
      <diagonal/>
    </border>
  </borders>
  <cellStyleXfs count="1">
    <xf numFmtId="0" fontId="0" fillId="0" borderId="0">
      <alignment vertical="center"/>
    </xf>
  </cellStyleXfs>
  <cellXfs count="52">
    <xf numFmtId="0" fontId="0" fillId="0" borderId="0" xfId="0">
      <alignment vertical="center"/>
    </xf>
    <xf numFmtId="0" fontId="0" fillId="0" borderId="0" xfId="0" applyAlignment="1">
      <alignment horizontal="left" vertical="center" wrapText="1"/>
    </xf>
    <xf numFmtId="14" fontId="0" fillId="0" borderId="0" xfId="0" applyNumberFormat="1">
      <alignment vertical="center"/>
    </xf>
    <xf numFmtId="0" fontId="4" fillId="0" borderId="0" xfId="0" applyFont="1">
      <alignment vertical="center"/>
    </xf>
    <xf numFmtId="9" fontId="0" fillId="0" borderId="0" xfId="0" applyNumberFormat="1" applyAlignment="1">
      <alignment horizontal="center" vertical="center"/>
    </xf>
    <xf numFmtId="0" fontId="0" fillId="0" borderId="0" xfId="0" applyAlignment="1">
      <alignment horizontal="left" vertical="center" wrapText="1"/>
    </xf>
    <xf numFmtId="56" fontId="0" fillId="0" borderId="0" xfId="0" applyNumberFormat="1">
      <alignment vertical="center"/>
    </xf>
    <xf numFmtId="0" fontId="0" fillId="0" borderId="0" xfId="0" applyAlignment="1">
      <alignment horizontal="center" vertical="center"/>
    </xf>
    <xf numFmtId="0" fontId="0" fillId="0" borderId="0" xfId="0" applyAlignment="1">
      <alignment horizontal="center" vertical="center"/>
    </xf>
    <xf numFmtId="0" fontId="0" fillId="3" borderId="0" xfId="0" applyFill="1" applyAlignment="1">
      <alignment horizontal="center" vertical="center"/>
    </xf>
    <xf numFmtId="176" fontId="0" fillId="0" borderId="0" xfId="0" applyNumberFormat="1" applyAlignment="1">
      <alignment horizontal="center" vertical="center"/>
    </xf>
    <xf numFmtId="177" fontId="0" fillId="0" borderId="0" xfId="0" applyNumberFormat="1" applyAlignment="1">
      <alignment horizontal="center" vertical="center"/>
    </xf>
    <xf numFmtId="178" fontId="0" fillId="0" borderId="0" xfId="0" applyNumberFormat="1" applyAlignment="1">
      <alignment horizontal="center" vertical="center"/>
    </xf>
    <xf numFmtId="0" fontId="0" fillId="0" borderId="0" xfId="0" applyAlignment="1">
      <alignment horizontal="left" vertical="center"/>
    </xf>
    <xf numFmtId="0" fontId="0" fillId="3" borderId="0" xfId="0" applyFill="1" applyAlignment="1">
      <alignment horizontal="left" vertical="center"/>
    </xf>
    <xf numFmtId="179" fontId="0" fillId="0" borderId="0" xfId="0" applyNumberFormat="1" applyAlignment="1">
      <alignment horizontal="left" vertical="center"/>
    </xf>
    <xf numFmtId="14" fontId="0" fillId="0" borderId="0" xfId="0" applyNumberFormat="1" applyAlignment="1">
      <alignment horizontal="left" vertical="center"/>
    </xf>
    <xf numFmtId="56" fontId="0" fillId="0" borderId="0" xfId="0" applyNumberFormat="1" applyAlignment="1">
      <alignment horizontal="left" vertical="center"/>
    </xf>
    <xf numFmtId="0" fontId="0" fillId="0" borderId="0" xfId="0" applyFill="1" applyAlignment="1">
      <alignment horizontal="center" vertical="center"/>
    </xf>
    <xf numFmtId="1" fontId="0" fillId="0" borderId="0" xfId="0" applyNumberFormat="1" applyAlignment="1">
      <alignment horizontal="center" vertical="center"/>
    </xf>
    <xf numFmtId="0" fontId="0" fillId="0" borderId="0" xfId="0" applyAlignment="1">
      <alignment horizontal="center" vertical="center"/>
    </xf>
    <xf numFmtId="9" fontId="0" fillId="0" borderId="0" xfId="0" applyNumberFormat="1" applyAlignment="1">
      <alignment horizontal="center" vertic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179" fontId="0" fillId="0" borderId="0" xfId="0" applyNumberFormat="1" applyAlignment="1">
      <alignment horizontal="center" vertical="center"/>
    </xf>
    <xf numFmtId="0" fontId="2" fillId="4" borderId="0" xfId="0" applyFont="1" applyFill="1" applyAlignment="1">
      <alignment horizontal="center" vertical="center"/>
    </xf>
    <xf numFmtId="1" fontId="2" fillId="4" borderId="0" xfId="0" applyNumberFormat="1" applyFont="1" applyFill="1" applyAlignment="1">
      <alignment horizontal="center" vertical="center"/>
    </xf>
    <xf numFmtId="0" fontId="2" fillId="5" borderId="0" xfId="0" applyFont="1" applyFill="1" applyAlignment="1">
      <alignment horizontal="center" vertical="center"/>
    </xf>
    <xf numFmtId="0" fontId="2" fillId="5" borderId="0" xfId="0" applyFont="1" applyFill="1">
      <alignment vertical="center"/>
    </xf>
    <xf numFmtId="1" fontId="2" fillId="5" borderId="0" xfId="0" applyNumberFormat="1" applyFont="1" applyFill="1" applyAlignment="1">
      <alignment horizontal="center" vertical="center"/>
    </xf>
    <xf numFmtId="0" fontId="0" fillId="0" borderId="0" xfId="0" applyAlignment="1">
      <alignment horizontal="center" vertical="center"/>
    </xf>
    <xf numFmtId="180" fontId="0" fillId="0" borderId="0" xfId="0" applyNumberFormat="1" applyAlignment="1">
      <alignment horizontal="center" vertical="center"/>
    </xf>
    <xf numFmtId="0" fontId="0" fillId="0" borderId="0" xfId="0" applyAlignment="1">
      <alignment vertical="center"/>
    </xf>
    <xf numFmtId="14" fontId="0" fillId="0" borderId="0" xfId="0" applyNumberFormat="1" applyAlignment="1">
      <alignment horizontal="center" vertical="center"/>
    </xf>
    <xf numFmtId="178" fontId="0" fillId="0" borderId="0" xfId="0" applyNumberFormat="1">
      <alignment vertical="center"/>
    </xf>
    <xf numFmtId="0" fontId="0" fillId="6" borderId="0" xfId="0" applyFill="1">
      <alignment vertical="center"/>
    </xf>
    <xf numFmtId="1" fontId="0" fillId="0" borderId="0" xfId="0" applyNumberFormat="1">
      <alignment vertical="center"/>
    </xf>
    <xf numFmtId="0" fontId="0" fillId="0" borderId="0" xfId="0" applyFill="1">
      <alignment vertical="center"/>
    </xf>
    <xf numFmtId="176" fontId="0" fillId="0" borderId="0" xfId="0" applyNumberFormat="1" applyFill="1" applyAlignment="1">
      <alignment horizontal="center" vertical="center"/>
    </xf>
    <xf numFmtId="14" fontId="0" fillId="0" borderId="0" xfId="0" applyNumberFormat="1" applyFill="1" applyAlignment="1">
      <alignment horizontal="left" vertical="center"/>
    </xf>
    <xf numFmtId="1" fontId="2" fillId="0" borderId="0" xfId="0" applyNumberFormat="1" applyFont="1" applyFill="1" applyAlignment="1">
      <alignment horizontal="center" vertical="center"/>
    </xf>
    <xf numFmtId="0" fontId="2" fillId="0" borderId="0" xfId="0" applyFont="1" applyFill="1" applyAlignment="1">
      <alignment horizontal="center" vertical="center"/>
    </xf>
    <xf numFmtId="177" fontId="0" fillId="0" borderId="0" xfId="0" applyNumberFormat="1" applyFill="1" applyAlignment="1">
      <alignment horizontal="center" vertical="center"/>
    </xf>
    <xf numFmtId="178" fontId="0" fillId="0" borderId="0" xfId="0" applyNumberFormat="1" applyFill="1" applyAlignment="1">
      <alignment horizontal="center" vertical="center"/>
    </xf>
    <xf numFmtId="0" fontId="0" fillId="0" borderId="0" xfId="0" applyAlignment="1">
      <alignment horizontal="left" vertical="center" wrapText="1"/>
    </xf>
    <xf numFmtId="0" fontId="0" fillId="2" borderId="0" xfId="0" applyFill="1" applyAlignment="1">
      <alignment horizontal="center" vertical="center"/>
    </xf>
    <xf numFmtId="0" fontId="0" fillId="0" borderId="0" xfId="0" applyAlignment="1">
      <alignment horizontal="center" vertical="center"/>
    </xf>
    <xf numFmtId="5" fontId="0" fillId="0" borderId="0" xfId="0" applyNumberFormat="1" applyAlignment="1">
      <alignment horizontal="center" vertical="center"/>
    </xf>
    <xf numFmtId="9" fontId="0" fillId="0" borderId="0" xfId="0" applyNumberFormat="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2</xdr:col>
      <xdr:colOff>443628</xdr:colOff>
      <xdr:row>21</xdr:row>
      <xdr:rowOff>38100</xdr:rowOff>
    </xdr:to>
    <xdr:pic>
      <xdr:nvPicPr>
        <xdr:cNvPr id="3" name="図 2"/>
        <xdr:cNvPicPr>
          <a:picLocks noChangeAspect="1"/>
        </xdr:cNvPicPr>
      </xdr:nvPicPr>
      <xdr:blipFill>
        <a:blip xmlns:r="http://schemas.openxmlformats.org/officeDocument/2006/relationships" r:embed="rId1"/>
        <a:stretch>
          <a:fillRect/>
        </a:stretch>
      </xdr:blipFill>
      <xdr:spPr>
        <a:xfrm>
          <a:off x="0" y="1038225"/>
          <a:ext cx="2015253" cy="2600325"/>
        </a:xfrm>
        <a:prstGeom prst="rect">
          <a:avLst/>
        </a:prstGeom>
      </xdr:spPr>
    </xdr:pic>
    <xdr:clientData/>
  </xdr:twoCellAnchor>
  <xdr:twoCellAnchor editAs="oneCell">
    <xdr:from>
      <xdr:col>4</xdr:col>
      <xdr:colOff>9525</xdr:colOff>
      <xdr:row>6</xdr:row>
      <xdr:rowOff>6787</xdr:rowOff>
    </xdr:from>
    <xdr:to>
      <xdr:col>6</xdr:col>
      <xdr:colOff>352425</xdr:colOff>
      <xdr:row>21</xdr:row>
      <xdr:rowOff>28256</xdr:rowOff>
    </xdr:to>
    <xdr:pic>
      <xdr:nvPicPr>
        <xdr:cNvPr id="2" name="図 1"/>
        <xdr:cNvPicPr>
          <a:picLocks noChangeAspect="1"/>
        </xdr:cNvPicPr>
      </xdr:nvPicPr>
      <xdr:blipFill>
        <a:blip xmlns:r="http://schemas.openxmlformats.org/officeDocument/2006/relationships" r:embed="rId2"/>
        <a:stretch>
          <a:fillRect/>
        </a:stretch>
      </xdr:blipFill>
      <xdr:spPr>
        <a:xfrm>
          <a:off x="3067050" y="1035487"/>
          <a:ext cx="1828800" cy="2593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40822</xdr:rowOff>
    </xdr:from>
    <xdr:to>
      <xdr:col>14</xdr:col>
      <xdr:colOff>619203</xdr:colOff>
      <xdr:row>31</xdr:row>
      <xdr:rowOff>67369</xdr:rowOff>
    </xdr:to>
    <xdr:pic>
      <xdr:nvPicPr>
        <xdr:cNvPr id="5" name="図 4"/>
        <xdr:cNvPicPr>
          <a:picLocks noChangeAspect="1"/>
        </xdr:cNvPicPr>
      </xdr:nvPicPr>
      <xdr:blipFill>
        <a:blip xmlns:r="http://schemas.openxmlformats.org/officeDocument/2006/relationships" r:embed="rId1"/>
        <a:stretch>
          <a:fillRect/>
        </a:stretch>
      </xdr:blipFill>
      <xdr:spPr>
        <a:xfrm>
          <a:off x="0" y="217715"/>
          <a:ext cx="10266667" cy="5333333"/>
        </a:xfrm>
        <a:prstGeom prst="rect">
          <a:avLst/>
        </a:prstGeom>
      </xdr:spPr>
    </xdr:pic>
    <xdr:clientData/>
  </xdr:twoCellAnchor>
  <xdr:twoCellAnchor editAs="oneCell">
    <xdr:from>
      <xdr:col>0</xdr:col>
      <xdr:colOff>0</xdr:colOff>
      <xdr:row>31</xdr:row>
      <xdr:rowOff>87808</xdr:rowOff>
    </xdr:from>
    <xdr:to>
      <xdr:col>14</xdr:col>
      <xdr:colOff>666750</xdr:colOff>
      <xdr:row>62</xdr:row>
      <xdr:rowOff>95249</xdr:rowOff>
    </xdr:to>
    <xdr:pic>
      <xdr:nvPicPr>
        <xdr:cNvPr id="8" name="図 7"/>
        <xdr:cNvPicPr>
          <a:picLocks noChangeAspect="1"/>
        </xdr:cNvPicPr>
      </xdr:nvPicPr>
      <xdr:blipFill>
        <a:blip xmlns:r="http://schemas.openxmlformats.org/officeDocument/2006/relationships" r:embed="rId2"/>
        <a:stretch>
          <a:fillRect/>
        </a:stretch>
      </xdr:blipFill>
      <xdr:spPr>
        <a:xfrm>
          <a:off x="0" y="5571487"/>
          <a:ext cx="10314214" cy="5491119"/>
        </a:xfrm>
        <a:prstGeom prst="rect">
          <a:avLst/>
        </a:prstGeom>
      </xdr:spPr>
    </xdr:pic>
    <xdr:clientData/>
  </xdr:twoCellAnchor>
  <xdr:twoCellAnchor editAs="oneCell">
    <xdr:from>
      <xdr:col>0</xdr:col>
      <xdr:colOff>0</xdr:colOff>
      <xdr:row>65</xdr:row>
      <xdr:rowOff>0</xdr:rowOff>
    </xdr:from>
    <xdr:to>
      <xdr:col>15</xdr:col>
      <xdr:colOff>67631</xdr:colOff>
      <xdr:row>96</xdr:row>
      <xdr:rowOff>160693</xdr:rowOff>
    </xdr:to>
    <xdr:pic>
      <xdr:nvPicPr>
        <xdr:cNvPr id="3" name="図 2"/>
        <xdr:cNvPicPr>
          <a:picLocks noChangeAspect="1"/>
        </xdr:cNvPicPr>
      </xdr:nvPicPr>
      <xdr:blipFill>
        <a:blip xmlns:r="http://schemas.openxmlformats.org/officeDocument/2006/relationships" r:embed="rId3"/>
        <a:stretch>
          <a:fillRect/>
        </a:stretch>
      </xdr:blipFill>
      <xdr:spPr>
        <a:xfrm>
          <a:off x="0" y="10925735"/>
          <a:ext cx="10276190" cy="5371429"/>
        </a:xfrm>
        <a:prstGeom prst="rect">
          <a:avLst/>
        </a:prstGeom>
      </xdr:spPr>
    </xdr:pic>
    <xdr:clientData/>
  </xdr:twoCellAnchor>
  <xdr:twoCellAnchor editAs="oneCell">
    <xdr:from>
      <xdr:col>0</xdr:col>
      <xdr:colOff>0</xdr:colOff>
      <xdr:row>97</xdr:row>
      <xdr:rowOff>0</xdr:rowOff>
    </xdr:from>
    <xdr:to>
      <xdr:col>15</xdr:col>
      <xdr:colOff>965</xdr:colOff>
      <xdr:row>129</xdr:row>
      <xdr:rowOff>49748</xdr:rowOff>
    </xdr:to>
    <xdr:pic>
      <xdr:nvPicPr>
        <xdr:cNvPr id="4" name="図 3"/>
        <xdr:cNvPicPr>
          <a:picLocks noChangeAspect="1"/>
        </xdr:cNvPicPr>
      </xdr:nvPicPr>
      <xdr:blipFill>
        <a:blip xmlns:r="http://schemas.openxmlformats.org/officeDocument/2006/relationships" r:embed="rId4"/>
        <a:stretch>
          <a:fillRect/>
        </a:stretch>
      </xdr:blipFill>
      <xdr:spPr>
        <a:xfrm>
          <a:off x="0" y="16304559"/>
          <a:ext cx="10209524" cy="5428571"/>
        </a:xfrm>
        <a:prstGeom prst="rect">
          <a:avLst/>
        </a:prstGeom>
      </xdr:spPr>
    </xdr:pic>
    <xdr:clientData/>
  </xdr:twoCellAnchor>
  <xdr:twoCellAnchor editAs="oneCell">
    <xdr:from>
      <xdr:col>0</xdr:col>
      <xdr:colOff>0</xdr:colOff>
      <xdr:row>130</xdr:row>
      <xdr:rowOff>0</xdr:rowOff>
    </xdr:from>
    <xdr:to>
      <xdr:col>15</xdr:col>
      <xdr:colOff>39060</xdr:colOff>
      <xdr:row>161</xdr:row>
      <xdr:rowOff>132122</xdr:rowOff>
    </xdr:to>
    <xdr:pic>
      <xdr:nvPicPr>
        <xdr:cNvPr id="6" name="図 5"/>
        <xdr:cNvPicPr>
          <a:picLocks noChangeAspect="1"/>
        </xdr:cNvPicPr>
      </xdr:nvPicPr>
      <xdr:blipFill>
        <a:blip xmlns:r="http://schemas.openxmlformats.org/officeDocument/2006/relationships" r:embed="rId5"/>
        <a:stretch>
          <a:fillRect/>
        </a:stretch>
      </xdr:blipFill>
      <xdr:spPr>
        <a:xfrm>
          <a:off x="0" y="21851471"/>
          <a:ext cx="10247619" cy="5342857"/>
        </a:xfrm>
        <a:prstGeom prst="rect">
          <a:avLst/>
        </a:prstGeom>
      </xdr:spPr>
    </xdr:pic>
    <xdr:clientData/>
  </xdr:twoCellAnchor>
  <xdr:twoCellAnchor editAs="oneCell">
    <xdr:from>
      <xdr:col>0</xdr:col>
      <xdr:colOff>0</xdr:colOff>
      <xdr:row>162</xdr:row>
      <xdr:rowOff>0</xdr:rowOff>
    </xdr:from>
    <xdr:to>
      <xdr:col>15</xdr:col>
      <xdr:colOff>48584</xdr:colOff>
      <xdr:row>194</xdr:row>
      <xdr:rowOff>11652</xdr:rowOff>
    </xdr:to>
    <xdr:pic>
      <xdr:nvPicPr>
        <xdr:cNvPr id="2" name="図 1"/>
        <xdr:cNvPicPr>
          <a:picLocks noChangeAspect="1"/>
        </xdr:cNvPicPr>
      </xdr:nvPicPr>
      <xdr:blipFill>
        <a:blip xmlns:r="http://schemas.openxmlformats.org/officeDocument/2006/relationships" r:embed="rId6"/>
        <a:stretch>
          <a:fillRect/>
        </a:stretch>
      </xdr:blipFill>
      <xdr:spPr>
        <a:xfrm>
          <a:off x="0" y="27230294"/>
          <a:ext cx="10257143" cy="5390476"/>
        </a:xfrm>
        <a:prstGeom prst="rect">
          <a:avLst/>
        </a:prstGeom>
      </xdr:spPr>
    </xdr:pic>
    <xdr:clientData/>
  </xdr:twoCellAnchor>
  <xdr:twoCellAnchor editAs="oneCell">
    <xdr:from>
      <xdr:col>0</xdr:col>
      <xdr:colOff>0</xdr:colOff>
      <xdr:row>195</xdr:row>
      <xdr:rowOff>0</xdr:rowOff>
    </xdr:from>
    <xdr:to>
      <xdr:col>14</xdr:col>
      <xdr:colOff>609679</xdr:colOff>
      <xdr:row>225</xdr:row>
      <xdr:rowOff>45595</xdr:rowOff>
    </xdr:to>
    <xdr:pic>
      <xdr:nvPicPr>
        <xdr:cNvPr id="12" name="図 11"/>
        <xdr:cNvPicPr>
          <a:picLocks noChangeAspect="1"/>
        </xdr:cNvPicPr>
      </xdr:nvPicPr>
      <xdr:blipFill>
        <a:blip xmlns:r="http://schemas.openxmlformats.org/officeDocument/2006/relationships" r:embed="rId7"/>
        <a:stretch>
          <a:fillRect/>
        </a:stretch>
      </xdr:blipFill>
      <xdr:spPr>
        <a:xfrm>
          <a:off x="0" y="34494107"/>
          <a:ext cx="10257143" cy="5352381"/>
        </a:xfrm>
        <a:prstGeom prst="rect">
          <a:avLst/>
        </a:prstGeom>
      </xdr:spPr>
    </xdr:pic>
    <xdr:clientData/>
  </xdr:twoCellAnchor>
  <xdr:twoCellAnchor editAs="oneCell">
    <xdr:from>
      <xdr:col>0</xdr:col>
      <xdr:colOff>0</xdr:colOff>
      <xdr:row>227</xdr:row>
      <xdr:rowOff>0</xdr:rowOff>
    </xdr:from>
    <xdr:to>
      <xdr:col>14</xdr:col>
      <xdr:colOff>600155</xdr:colOff>
      <xdr:row>257</xdr:row>
      <xdr:rowOff>112263</xdr:rowOff>
    </xdr:to>
    <xdr:pic>
      <xdr:nvPicPr>
        <xdr:cNvPr id="7" name="図 6"/>
        <xdr:cNvPicPr>
          <a:picLocks noChangeAspect="1"/>
        </xdr:cNvPicPr>
      </xdr:nvPicPr>
      <xdr:blipFill>
        <a:blip xmlns:r="http://schemas.openxmlformats.org/officeDocument/2006/relationships" r:embed="rId8"/>
        <a:stretch>
          <a:fillRect/>
        </a:stretch>
      </xdr:blipFill>
      <xdr:spPr>
        <a:xfrm>
          <a:off x="0" y="40154679"/>
          <a:ext cx="10247619" cy="5419048"/>
        </a:xfrm>
        <a:prstGeom prst="rect">
          <a:avLst/>
        </a:prstGeom>
      </xdr:spPr>
    </xdr:pic>
    <xdr:clientData/>
  </xdr:twoCellAnchor>
  <xdr:twoCellAnchor editAs="oneCell">
    <xdr:from>
      <xdr:col>0</xdr:col>
      <xdr:colOff>0</xdr:colOff>
      <xdr:row>258</xdr:row>
      <xdr:rowOff>0</xdr:rowOff>
    </xdr:from>
    <xdr:to>
      <xdr:col>14</xdr:col>
      <xdr:colOff>647774</xdr:colOff>
      <xdr:row>288</xdr:row>
      <xdr:rowOff>64643</xdr:rowOff>
    </xdr:to>
    <xdr:pic>
      <xdr:nvPicPr>
        <xdr:cNvPr id="10" name="図 9"/>
        <xdr:cNvPicPr>
          <a:picLocks noChangeAspect="1"/>
        </xdr:cNvPicPr>
      </xdr:nvPicPr>
      <xdr:blipFill>
        <a:blip xmlns:r="http://schemas.openxmlformats.org/officeDocument/2006/relationships" r:embed="rId9"/>
        <a:stretch>
          <a:fillRect/>
        </a:stretch>
      </xdr:blipFill>
      <xdr:spPr>
        <a:xfrm>
          <a:off x="0" y="45638357"/>
          <a:ext cx="10295238" cy="5371429"/>
        </a:xfrm>
        <a:prstGeom prst="rect">
          <a:avLst/>
        </a:prstGeom>
      </xdr:spPr>
    </xdr:pic>
    <xdr:clientData/>
  </xdr:twoCellAnchor>
  <xdr:twoCellAnchor editAs="oneCell">
    <xdr:from>
      <xdr:col>0</xdr:col>
      <xdr:colOff>0</xdr:colOff>
      <xdr:row>289</xdr:row>
      <xdr:rowOff>0</xdr:rowOff>
    </xdr:from>
    <xdr:to>
      <xdr:col>14</xdr:col>
      <xdr:colOff>619203</xdr:colOff>
      <xdr:row>319</xdr:row>
      <xdr:rowOff>36072</xdr:rowOff>
    </xdr:to>
    <xdr:pic>
      <xdr:nvPicPr>
        <xdr:cNvPr id="11" name="図 10"/>
        <xdr:cNvPicPr>
          <a:picLocks noChangeAspect="1"/>
        </xdr:cNvPicPr>
      </xdr:nvPicPr>
      <xdr:blipFill>
        <a:blip xmlns:r="http://schemas.openxmlformats.org/officeDocument/2006/relationships" r:embed="rId10"/>
        <a:stretch>
          <a:fillRect/>
        </a:stretch>
      </xdr:blipFill>
      <xdr:spPr>
        <a:xfrm>
          <a:off x="0" y="51122036"/>
          <a:ext cx="10266667" cy="5342857"/>
        </a:xfrm>
        <a:prstGeom prst="rect">
          <a:avLst/>
        </a:prstGeom>
      </xdr:spPr>
    </xdr:pic>
    <xdr:clientData/>
  </xdr:twoCellAnchor>
  <xdr:twoCellAnchor editAs="oneCell">
    <xdr:from>
      <xdr:col>0</xdr:col>
      <xdr:colOff>0</xdr:colOff>
      <xdr:row>320</xdr:row>
      <xdr:rowOff>0</xdr:rowOff>
    </xdr:from>
    <xdr:to>
      <xdr:col>14</xdr:col>
      <xdr:colOff>609679</xdr:colOff>
      <xdr:row>350</xdr:row>
      <xdr:rowOff>36071</xdr:rowOff>
    </xdr:to>
    <xdr:pic>
      <xdr:nvPicPr>
        <xdr:cNvPr id="13" name="図 12"/>
        <xdr:cNvPicPr>
          <a:picLocks noChangeAspect="1"/>
        </xdr:cNvPicPr>
      </xdr:nvPicPr>
      <xdr:blipFill>
        <a:blip xmlns:r="http://schemas.openxmlformats.org/officeDocument/2006/relationships" r:embed="rId11"/>
        <a:stretch>
          <a:fillRect/>
        </a:stretch>
      </xdr:blipFill>
      <xdr:spPr>
        <a:xfrm>
          <a:off x="0" y="56605714"/>
          <a:ext cx="10257143" cy="534285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workbookViewId="0">
      <selection activeCell="C13" sqref="C13"/>
    </sheetView>
  </sheetViews>
  <sheetFormatPr defaultRowHeight="13.5"/>
  <cols>
    <col min="3" max="3" width="21.25" style="13" bestFit="1" customWidth="1"/>
    <col min="4" max="4" width="13.125" bestFit="1" customWidth="1"/>
    <col min="5" max="5" width="10.5" bestFit="1" customWidth="1"/>
    <col min="6" max="6" width="10.5" style="13" bestFit="1" customWidth="1"/>
    <col min="8" max="9" width="8.25" bestFit="1" customWidth="1"/>
    <col min="10" max="10" width="9.875" bestFit="1" customWidth="1"/>
    <col min="11" max="12" width="9.875" customWidth="1"/>
    <col min="13" max="14" width="12.625" bestFit="1" customWidth="1"/>
  </cols>
  <sheetData>
    <row r="1" spans="1:17">
      <c r="A1" t="s">
        <v>0</v>
      </c>
      <c r="I1" s="48" t="s">
        <v>1</v>
      </c>
      <c r="J1" s="48"/>
      <c r="K1" s="48" t="s">
        <v>2</v>
      </c>
      <c r="L1" s="48"/>
      <c r="M1" s="18"/>
      <c r="N1" s="18"/>
      <c r="P1" s="49"/>
      <c r="Q1" s="49"/>
    </row>
    <row r="2" spans="1:17">
      <c r="A2" t="s">
        <v>3</v>
      </c>
      <c r="I2" s="50">
        <v>100000</v>
      </c>
      <c r="J2" s="50"/>
      <c r="K2" s="51">
        <v>0.05</v>
      </c>
      <c r="L2" s="51"/>
      <c r="M2" s="21"/>
      <c r="N2" s="21"/>
      <c r="P2" s="49"/>
      <c r="Q2" s="49"/>
    </row>
    <row r="3" spans="1:17">
      <c r="A3" t="s">
        <v>4</v>
      </c>
    </row>
    <row r="4" spans="1:17">
      <c r="A4" t="s">
        <v>5</v>
      </c>
    </row>
    <row r="5" spans="1:17">
      <c r="A5" t="s">
        <v>6</v>
      </c>
    </row>
    <row r="6" spans="1:17">
      <c r="A6" s="47" t="s">
        <v>17</v>
      </c>
      <c r="B6" s="47"/>
      <c r="C6" s="47"/>
      <c r="D6" s="47"/>
      <c r="E6" s="47"/>
      <c r="F6" s="47"/>
      <c r="G6" s="47"/>
      <c r="H6" s="47"/>
      <c r="I6" s="47"/>
      <c r="J6" s="47"/>
      <c r="K6" s="47"/>
      <c r="L6" s="47"/>
      <c r="M6" s="47"/>
    </row>
    <row r="7" spans="1:17">
      <c r="A7" s="47"/>
      <c r="B7" s="47"/>
      <c r="C7" s="47"/>
      <c r="D7" s="47"/>
      <c r="E7" s="47"/>
      <c r="F7" s="47"/>
      <c r="G7" s="47"/>
      <c r="H7" s="47"/>
      <c r="I7" s="47"/>
      <c r="J7" s="47"/>
      <c r="K7" s="47"/>
      <c r="L7" s="47"/>
      <c r="M7" s="47"/>
    </row>
    <row r="8" spans="1:17">
      <c r="A8" s="47"/>
      <c r="B8" s="47"/>
      <c r="C8" s="47"/>
      <c r="D8" s="47"/>
      <c r="E8" s="47"/>
      <c r="F8" s="47"/>
      <c r="G8" s="47"/>
      <c r="H8" s="47"/>
      <c r="I8" s="47"/>
      <c r="J8" s="47"/>
      <c r="K8" s="47"/>
      <c r="L8" s="47"/>
      <c r="M8" s="47"/>
    </row>
    <row r="9" spans="1:17">
      <c r="A9" s="22"/>
      <c r="B9" s="22"/>
      <c r="C9" s="22"/>
      <c r="D9" s="22"/>
      <c r="E9" s="22"/>
      <c r="F9" s="22"/>
      <c r="G9" s="22"/>
      <c r="H9" s="22"/>
      <c r="I9" s="22"/>
      <c r="J9" s="22"/>
      <c r="K9" s="22"/>
      <c r="L9" s="22"/>
      <c r="M9" s="22"/>
    </row>
    <row r="10" spans="1:17">
      <c r="B10" t="s">
        <v>19</v>
      </c>
    </row>
    <row r="11" spans="1:17">
      <c r="A11" s="9" t="s">
        <v>7</v>
      </c>
      <c r="B11" s="9" t="s">
        <v>8</v>
      </c>
      <c r="C11" s="14" t="s">
        <v>9</v>
      </c>
      <c r="D11" s="9" t="s">
        <v>10</v>
      </c>
      <c r="E11" s="9" t="s">
        <v>11</v>
      </c>
      <c r="F11" s="14" t="s">
        <v>12</v>
      </c>
      <c r="G11" s="9" t="s">
        <v>13</v>
      </c>
      <c r="H11" s="9" t="s">
        <v>14</v>
      </c>
      <c r="I11" s="9" t="s">
        <v>15</v>
      </c>
      <c r="J11" s="9" t="s">
        <v>36</v>
      </c>
      <c r="K11" s="9" t="s">
        <v>37</v>
      </c>
      <c r="L11" s="9" t="s">
        <v>35</v>
      </c>
      <c r="M11" s="9" t="s">
        <v>33</v>
      </c>
    </row>
    <row r="12" spans="1:17">
      <c r="A12" s="20" t="s">
        <v>39</v>
      </c>
      <c r="B12" s="34">
        <f>$I$2*$K$2/(D12-E12)/10000</f>
        <v>7.5075075075075104E-2</v>
      </c>
      <c r="C12" s="15">
        <v>42198</v>
      </c>
      <c r="D12" s="20">
        <v>191.66</v>
      </c>
      <c r="E12" s="20">
        <v>185</v>
      </c>
      <c r="F12" s="16"/>
      <c r="G12" s="20">
        <v>185</v>
      </c>
      <c r="H12" s="20"/>
      <c r="I12" s="20">
        <f>(G12-D12)*100</f>
        <v>-665.99999999999966</v>
      </c>
      <c r="J12" s="20"/>
      <c r="K12" s="19">
        <f>I12*B12*100</f>
        <v>-4999.9999999999991</v>
      </c>
      <c r="L12" s="11">
        <f>I2+I12*B12*100</f>
        <v>95000</v>
      </c>
      <c r="M12" s="20">
        <f t="shared" ref="M12:M27" si="0">(G12-D12)/(D12-E12)</f>
        <v>-1</v>
      </c>
    </row>
    <row r="13" spans="1:17">
      <c r="A13" s="20"/>
      <c r="B13" s="10" t="e">
        <f>L12*$K$2/(D13-E13)/10000</f>
        <v>#DIV/0!</v>
      </c>
      <c r="C13" s="15"/>
      <c r="D13" s="20"/>
      <c r="E13" s="20"/>
      <c r="F13" s="16"/>
      <c r="G13" s="20"/>
      <c r="H13" s="20">
        <f>(G13-D13)*100</f>
        <v>0</v>
      </c>
      <c r="I13" s="20"/>
      <c r="J13" s="19" t="e">
        <f>H13*B13*100</f>
        <v>#DIV/0!</v>
      </c>
      <c r="K13" s="19"/>
      <c r="L13" s="11" t="e">
        <f>L12+H13*B13*100</f>
        <v>#DIV/0!</v>
      </c>
      <c r="M13" s="12" t="e">
        <f t="shared" si="0"/>
        <v>#DIV/0!</v>
      </c>
    </row>
    <row r="14" spans="1:17">
      <c r="A14" s="20"/>
      <c r="B14" s="10" t="e">
        <f>L13*$K$2/(D14-E14)/10000</f>
        <v>#DIV/0!</v>
      </c>
      <c r="C14" s="15"/>
      <c r="D14" s="20"/>
      <c r="E14" s="20"/>
      <c r="F14" s="16"/>
      <c r="G14" s="20"/>
      <c r="H14" s="20">
        <f>(G14-D14)*100</f>
        <v>0</v>
      </c>
      <c r="I14" s="20"/>
      <c r="J14" s="19" t="e">
        <f t="shared" ref="J14:J26" si="1">H14*B14*100</f>
        <v>#DIV/0!</v>
      </c>
      <c r="K14" s="19"/>
      <c r="L14" s="11" t="e">
        <f>L13+H14*B14*100</f>
        <v>#DIV/0!</v>
      </c>
      <c r="M14" s="12" t="e">
        <f t="shared" si="0"/>
        <v>#DIV/0!</v>
      </c>
    </row>
    <row r="15" spans="1:17">
      <c r="A15" s="20"/>
      <c r="B15" s="10" t="e">
        <f>L14*$K$2/(D15-E15)/-10000</f>
        <v>#DIV/0!</v>
      </c>
      <c r="C15" s="15"/>
      <c r="D15" s="20"/>
      <c r="E15" s="20"/>
      <c r="F15" s="16"/>
      <c r="G15" s="20"/>
      <c r="H15" s="20">
        <f>(G15-D15)*-100</f>
        <v>0</v>
      </c>
      <c r="I15" s="20"/>
      <c r="J15" s="19" t="e">
        <f t="shared" si="1"/>
        <v>#DIV/0!</v>
      </c>
      <c r="K15" s="19"/>
      <c r="L15" s="11" t="e">
        <f>L14+H15*B15*100</f>
        <v>#DIV/0!</v>
      </c>
      <c r="M15" s="12" t="e">
        <f t="shared" si="0"/>
        <v>#DIV/0!</v>
      </c>
    </row>
    <row r="16" spans="1:17">
      <c r="A16" s="20"/>
      <c r="B16" s="10" t="e">
        <f t="shared" ref="B16:B22" si="2">L15*$K$2/(D16-E16)/10000</f>
        <v>#DIV/0!</v>
      </c>
      <c r="C16" s="15"/>
      <c r="D16" s="20"/>
      <c r="E16" s="20"/>
      <c r="F16" s="16"/>
      <c r="G16" s="20"/>
      <c r="H16" s="20"/>
      <c r="I16" s="20">
        <f>(G16-D16)*100</f>
        <v>0</v>
      </c>
      <c r="J16" s="19"/>
      <c r="K16" s="19" t="e">
        <f>I16*B16*100</f>
        <v>#DIV/0!</v>
      </c>
      <c r="L16" s="11" t="e">
        <f>L15+I16*B16*100</f>
        <v>#DIV/0!</v>
      </c>
      <c r="M16" s="12" t="e">
        <f t="shared" si="0"/>
        <v>#DIV/0!</v>
      </c>
    </row>
    <row r="17" spans="1:13">
      <c r="A17" s="20"/>
      <c r="B17" s="10" t="e">
        <f t="shared" si="2"/>
        <v>#DIV/0!</v>
      </c>
      <c r="C17" s="15"/>
      <c r="D17" s="20"/>
      <c r="E17" s="20"/>
      <c r="F17" s="16"/>
      <c r="G17" s="20"/>
      <c r="H17" s="20"/>
      <c r="I17" s="20">
        <f>(G17-D17)*100</f>
        <v>0</v>
      </c>
      <c r="J17" s="19"/>
      <c r="K17" s="19"/>
      <c r="L17" s="11" t="e">
        <f>L16+I17*B17*100</f>
        <v>#DIV/0!</v>
      </c>
      <c r="M17" s="12" t="e">
        <f t="shared" si="0"/>
        <v>#DIV/0!</v>
      </c>
    </row>
    <row r="18" spans="1:13">
      <c r="A18" s="20"/>
      <c r="B18" s="10" t="e">
        <f t="shared" si="2"/>
        <v>#DIV/0!</v>
      </c>
      <c r="C18" s="15"/>
      <c r="D18" s="20"/>
      <c r="E18" s="20"/>
      <c r="F18" s="16"/>
      <c r="G18" s="20"/>
      <c r="H18" s="20">
        <f>(G18-D18)*100</f>
        <v>0</v>
      </c>
      <c r="I18" s="20"/>
      <c r="J18" s="19" t="e">
        <f t="shared" si="1"/>
        <v>#DIV/0!</v>
      </c>
      <c r="K18" s="19"/>
      <c r="L18" s="11" t="e">
        <f>L17+H18*B18*100</f>
        <v>#DIV/0!</v>
      </c>
      <c r="M18" s="12" t="e">
        <f t="shared" si="0"/>
        <v>#DIV/0!</v>
      </c>
    </row>
    <row r="19" spans="1:13">
      <c r="A19" s="20"/>
      <c r="B19" s="10" t="e">
        <f t="shared" si="2"/>
        <v>#DIV/0!</v>
      </c>
      <c r="C19" s="15"/>
      <c r="D19" s="20"/>
      <c r="E19" s="20"/>
      <c r="F19" s="16"/>
      <c r="G19" s="20"/>
      <c r="H19" s="20">
        <f>(G19-D19)*100</f>
        <v>0</v>
      </c>
      <c r="I19" s="20"/>
      <c r="J19" s="19" t="e">
        <f t="shared" si="1"/>
        <v>#DIV/0!</v>
      </c>
      <c r="K19" s="19"/>
      <c r="L19" s="11" t="e">
        <f>L18+H19*B19*100</f>
        <v>#DIV/0!</v>
      </c>
      <c r="M19" s="12" t="e">
        <f t="shared" si="0"/>
        <v>#DIV/0!</v>
      </c>
    </row>
    <row r="20" spans="1:13">
      <c r="A20" s="20"/>
      <c r="B20" s="10" t="e">
        <f t="shared" si="2"/>
        <v>#DIV/0!</v>
      </c>
      <c r="C20" s="16"/>
      <c r="D20" s="20"/>
      <c r="E20" s="20"/>
      <c r="F20" s="16"/>
      <c r="G20" s="20"/>
      <c r="H20" s="20"/>
      <c r="I20" s="20">
        <f>(G20-D20)*100</f>
        <v>0</v>
      </c>
      <c r="J20" s="19"/>
      <c r="K20" s="19" t="e">
        <f>I20*B20*100</f>
        <v>#DIV/0!</v>
      </c>
      <c r="L20" s="11" t="e">
        <f>L19+I20*B20*100</f>
        <v>#DIV/0!</v>
      </c>
      <c r="M20" s="12" t="e">
        <f t="shared" si="0"/>
        <v>#DIV/0!</v>
      </c>
    </row>
    <row r="21" spans="1:13">
      <c r="A21" s="20"/>
      <c r="B21" s="10" t="e">
        <f t="shared" si="2"/>
        <v>#DIV/0!</v>
      </c>
      <c r="C21" s="16"/>
      <c r="D21" s="20"/>
      <c r="E21" s="20"/>
      <c r="F21" s="16"/>
      <c r="G21" s="20"/>
      <c r="H21" s="20">
        <f>(G21-D21)*100</f>
        <v>0</v>
      </c>
      <c r="J21" s="19" t="e">
        <f t="shared" si="1"/>
        <v>#DIV/0!</v>
      </c>
      <c r="K21" s="19"/>
      <c r="L21" s="11" t="e">
        <f>L20+H21*B21*100</f>
        <v>#DIV/0!</v>
      </c>
      <c r="M21" s="12" t="e">
        <f t="shared" si="0"/>
        <v>#DIV/0!</v>
      </c>
    </row>
    <row r="22" spans="1:13">
      <c r="A22" s="20"/>
      <c r="B22" s="10" t="e">
        <f t="shared" si="2"/>
        <v>#DIV/0!</v>
      </c>
      <c r="C22" s="16"/>
      <c r="D22" s="20"/>
      <c r="E22" s="20"/>
      <c r="F22" s="17"/>
      <c r="G22" s="20"/>
      <c r="H22" s="20"/>
      <c r="J22" s="19"/>
      <c r="K22" s="19"/>
      <c r="L22" s="11" t="e">
        <f>L21+H22*B22*100</f>
        <v>#DIV/0!</v>
      </c>
      <c r="M22" s="12" t="e">
        <f t="shared" si="0"/>
        <v>#DIV/0!</v>
      </c>
    </row>
    <row r="23" spans="1:13">
      <c r="A23" s="20"/>
      <c r="B23" s="10" t="e">
        <f>L22*$K$2/(D23-E23)/-10000</f>
        <v>#DIV/0!</v>
      </c>
      <c r="C23" s="17"/>
      <c r="D23" s="20"/>
      <c r="E23" s="20"/>
      <c r="F23" s="17"/>
      <c r="G23" s="20"/>
      <c r="H23" s="20">
        <f>(G23-D23)*-100</f>
        <v>0</v>
      </c>
      <c r="J23" s="19" t="e">
        <f t="shared" si="1"/>
        <v>#DIV/0!</v>
      </c>
      <c r="K23" s="19"/>
      <c r="L23" s="11" t="e">
        <f>L22+H23*B23*100</f>
        <v>#DIV/0!</v>
      </c>
      <c r="M23" s="12" t="e">
        <f t="shared" si="0"/>
        <v>#DIV/0!</v>
      </c>
    </row>
    <row r="24" spans="1:13">
      <c r="A24" s="20"/>
      <c r="B24" s="10" t="e">
        <f>L23*$K$2/(D24-E24)/10000</f>
        <v>#DIV/0!</v>
      </c>
      <c r="C24" s="17"/>
      <c r="D24" s="20"/>
      <c r="E24" s="20"/>
      <c r="F24" s="17"/>
      <c r="G24" s="20"/>
      <c r="H24" s="20"/>
      <c r="I24" s="20">
        <f>(G24-D24)*100</f>
        <v>0</v>
      </c>
      <c r="J24" s="19"/>
      <c r="K24" s="19" t="e">
        <f>I24*B24*100</f>
        <v>#DIV/0!</v>
      </c>
      <c r="L24" s="11" t="e">
        <f>L23+I24*B24*100</f>
        <v>#DIV/0!</v>
      </c>
      <c r="M24" s="12" t="e">
        <f t="shared" si="0"/>
        <v>#DIV/0!</v>
      </c>
    </row>
    <row r="25" spans="1:13">
      <c r="A25" s="20"/>
      <c r="B25" s="10" t="e">
        <f>L24*$K$2/(D25-E25)/10000</f>
        <v>#DIV/0!</v>
      </c>
      <c r="C25" s="17"/>
      <c r="D25" s="20"/>
      <c r="E25" s="20"/>
      <c r="F25" s="17"/>
      <c r="G25" s="20"/>
      <c r="H25" s="20">
        <f>(G25-D25)*100</f>
        <v>0</v>
      </c>
      <c r="J25" s="19" t="e">
        <f t="shared" si="1"/>
        <v>#DIV/0!</v>
      </c>
      <c r="K25" s="19"/>
      <c r="L25" s="11" t="e">
        <f>L24+H25*B25*100</f>
        <v>#DIV/0!</v>
      </c>
      <c r="M25" s="12" t="e">
        <f t="shared" si="0"/>
        <v>#DIV/0!</v>
      </c>
    </row>
    <row r="26" spans="1:13">
      <c r="A26" s="20"/>
      <c r="B26" s="10" t="e">
        <f t="shared" ref="B26:B27" si="3">L25*$K$2/(D26-E26)/10000</f>
        <v>#DIV/0!</v>
      </c>
      <c r="C26" s="17"/>
      <c r="D26" s="20"/>
      <c r="E26" s="20"/>
      <c r="F26" s="17"/>
      <c r="G26" s="20"/>
      <c r="H26" s="20">
        <f t="shared" ref="H26" si="4">(G26-D26)*100</f>
        <v>0</v>
      </c>
      <c r="J26" s="19" t="e">
        <f t="shared" si="1"/>
        <v>#DIV/0!</v>
      </c>
      <c r="K26" s="19"/>
      <c r="L26" s="11" t="e">
        <f t="shared" ref="L26" si="5">L25+H26*B26*100</f>
        <v>#DIV/0!</v>
      </c>
      <c r="M26" s="12" t="e">
        <f t="shared" si="0"/>
        <v>#DIV/0!</v>
      </c>
    </row>
    <row r="27" spans="1:13">
      <c r="A27" s="20"/>
      <c r="B27" s="10" t="e">
        <f t="shared" si="3"/>
        <v>#DIV/0!</v>
      </c>
      <c r="C27" s="17"/>
      <c r="D27" s="20"/>
      <c r="E27" s="20"/>
      <c r="F27" s="17"/>
      <c r="G27" s="20"/>
      <c r="I27" s="20">
        <f>(G27-D27)*100</f>
        <v>0</v>
      </c>
      <c r="J27" s="19"/>
      <c r="K27" s="19" t="e">
        <f t="shared" ref="K27" si="6">I27*B27*100</f>
        <v>#DIV/0!</v>
      </c>
      <c r="L27" s="11" t="e">
        <f>L26+I27*B27*100</f>
        <v>#DIV/0!</v>
      </c>
      <c r="M27" s="12" t="e">
        <f t="shared" si="0"/>
        <v>#DIV/0!</v>
      </c>
    </row>
  </sheetData>
  <mergeCells count="7">
    <mergeCell ref="A6:M8"/>
    <mergeCell ref="I1:J1"/>
    <mergeCell ref="K1:L1"/>
    <mergeCell ref="P1:Q1"/>
    <mergeCell ref="I2:J2"/>
    <mergeCell ref="K2:L2"/>
    <mergeCell ref="P2:Q2"/>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6"/>
  <sheetViews>
    <sheetView workbookViewId="0">
      <selection activeCell="I7" sqref="I7"/>
    </sheetView>
  </sheetViews>
  <sheetFormatPr defaultRowHeight="13.5"/>
  <cols>
    <col min="1" max="1" width="11.625" customWidth="1"/>
    <col min="4" max="5" width="10.5" bestFit="1" customWidth="1"/>
  </cols>
  <sheetData>
    <row r="2" spans="1:5">
      <c r="A2" s="2">
        <v>42197</v>
      </c>
      <c r="E2" s="2">
        <v>42198</v>
      </c>
    </row>
    <row r="3" spans="1:5">
      <c r="A3" s="35" t="s">
        <v>46</v>
      </c>
      <c r="E3" t="s">
        <v>43</v>
      </c>
    </row>
    <row r="4" spans="1:5">
      <c r="B4" t="s">
        <v>45</v>
      </c>
      <c r="E4" t="s">
        <v>64</v>
      </c>
    </row>
    <row r="5" spans="1:5">
      <c r="A5" t="s">
        <v>40</v>
      </c>
      <c r="E5" t="s">
        <v>65</v>
      </c>
    </row>
    <row r="6" spans="1:5">
      <c r="A6" t="s">
        <v>41</v>
      </c>
      <c r="E6" t="s">
        <v>44</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tabSelected="1" workbookViewId="0">
      <pane ySplit="11" topLeftCell="A39" activePane="bottomLeft" state="frozen"/>
      <selection pane="bottomLeft" activeCell="B52" sqref="B52"/>
    </sheetView>
  </sheetViews>
  <sheetFormatPr defaultRowHeight="13.5"/>
  <cols>
    <col min="1" max="1" width="5.25" customWidth="1"/>
    <col min="4" max="4" width="13.125" style="13" bestFit="1" customWidth="1"/>
    <col min="5" max="5" width="13.125" bestFit="1" customWidth="1"/>
    <col min="6" max="6" width="10.5" bestFit="1" customWidth="1"/>
    <col min="7" max="7" width="12.25" style="13" customWidth="1"/>
    <col min="9" max="9" width="8.875" bestFit="1" customWidth="1"/>
    <col min="10" max="10" width="8.875" customWidth="1"/>
    <col min="11" max="11" width="8.875" bestFit="1" customWidth="1"/>
    <col min="12" max="12" width="11" bestFit="1" customWidth="1"/>
    <col min="13" max="13" width="9.875" customWidth="1"/>
    <col min="14" max="14" width="10" customWidth="1"/>
    <col min="15" max="15" width="12.625" bestFit="1" customWidth="1"/>
  </cols>
  <sheetData>
    <row r="1" spans="1:17">
      <c r="A1" t="s">
        <v>0</v>
      </c>
      <c r="C1" s="13"/>
      <c r="D1"/>
      <c r="F1" s="13"/>
      <c r="G1"/>
      <c r="I1" s="48" t="s">
        <v>1</v>
      </c>
      <c r="J1" s="48"/>
      <c r="K1" s="48" t="s">
        <v>2</v>
      </c>
      <c r="L1" s="48"/>
      <c r="M1" s="25" t="s">
        <v>42</v>
      </c>
      <c r="N1" s="18"/>
      <c r="P1" s="49"/>
      <c r="Q1" s="49"/>
    </row>
    <row r="2" spans="1:17">
      <c r="A2" t="s">
        <v>3</v>
      </c>
      <c r="C2" s="13"/>
      <c r="D2"/>
      <c r="F2" s="13"/>
      <c r="G2"/>
      <c r="I2" s="50">
        <v>100000</v>
      </c>
      <c r="J2" s="50"/>
      <c r="K2" s="51">
        <v>0.05</v>
      </c>
      <c r="L2" s="51"/>
      <c r="M2" s="4">
        <f>COUNTIF(I12:I38,"&gt;1")/COUNT(A12:A38)</f>
        <v>0.40740740740740738</v>
      </c>
      <c r="N2" s="4"/>
      <c r="P2" s="49"/>
      <c r="Q2" s="49"/>
    </row>
    <row r="3" spans="1:17">
      <c r="A3" t="s">
        <v>4</v>
      </c>
      <c r="C3" s="13"/>
      <c r="D3"/>
      <c r="F3" s="13"/>
      <c r="G3"/>
    </row>
    <row r="4" spans="1:17">
      <c r="A4" t="s">
        <v>5</v>
      </c>
      <c r="C4" s="13"/>
      <c r="D4"/>
      <c r="F4" s="13"/>
      <c r="G4"/>
    </row>
    <row r="5" spans="1:17">
      <c r="A5" t="s">
        <v>6</v>
      </c>
      <c r="C5" s="13"/>
      <c r="D5"/>
      <c r="F5" s="13"/>
      <c r="G5"/>
    </row>
    <row r="6" spans="1:17">
      <c r="A6" s="47" t="s">
        <v>17</v>
      </c>
      <c r="B6" s="47"/>
      <c r="C6" s="47"/>
      <c r="D6" s="47"/>
      <c r="E6" s="47"/>
      <c r="F6" s="47"/>
      <c r="G6" s="47"/>
      <c r="H6" s="47"/>
      <c r="I6" s="47"/>
      <c r="J6" s="47"/>
      <c r="K6" s="47"/>
      <c r="L6" s="47"/>
      <c r="M6" s="47"/>
    </row>
    <row r="7" spans="1:17">
      <c r="A7" s="47"/>
      <c r="B7" s="47"/>
      <c r="C7" s="47"/>
      <c r="D7" s="47"/>
      <c r="E7" s="47"/>
      <c r="F7" s="47"/>
      <c r="G7" s="47"/>
      <c r="H7" s="47"/>
      <c r="I7" s="47"/>
      <c r="J7" s="47"/>
      <c r="K7" s="47"/>
      <c r="L7" s="47"/>
      <c r="M7" s="47"/>
    </row>
    <row r="8" spans="1:17">
      <c r="A8" s="47"/>
      <c r="B8" s="47"/>
      <c r="C8" s="47"/>
      <c r="D8" s="47"/>
      <c r="E8" s="47"/>
      <c r="F8" s="47"/>
      <c r="G8" s="47"/>
      <c r="H8" s="47"/>
      <c r="I8" s="47"/>
      <c r="J8" s="47"/>
      <c r="K8" s="47"/>
      <c r="L8" s="47"/>
      <c r="M8" s="47"/>
    </row>
    <row r="9" spans="1:17">
      <c r="B9" s="1"/>
      <c r="C9" s="1"/>
      <c r="D9" s="5"/>
      <c r="E9" s="1"/>
      <c r="F9" s="1"/>
      <c r="G9" s="5"/>
      <c r="H9" s="1"/>
      <c r="I9" s="1"/>
      <c r="J9" s="23"/>
      <c r="K9" s="1"/>
      <c r="L9" s="5"/>
      <c r="M9" s="5"/>
      <c r="N9" s="1"/>
    </row>
    <row r="10" spans="1:17">
      <c r="C10" t="s">
        <v>19</v>
      </c>
    </row>
    <row r="11" spans="1:17">
      <c r="A11" s="38" t="s">
        <v>49</v>
      </c>
      <c r="B11" s="9" t="s">
        <v>7</v>
      </c>
      <c r="C11" s="9" t="s">
        <v>8</v>
      </c>
      <c r="D11" s="14" t="s">
        <v>9</v>
      </c>
      <c r="E11" s="9" t="s">
        <v>10</v>
      </c>
      <c r="F11" s="9" t="s">
        <v>11</v>
      </c>
      <c r="G11" s="14" t="s">
        <v>12</v>
      </c>
      <c r="H11" s="9" t="s">
        <v>13</v>
      </c>
      <c r="I11" s="9" t="s">
        <v>14</v>
      </c>
      <c r="J11" s="9" t="s">
        <v>36</v>
      </c>
      <c r="K11" s="9" t="s">
        <v>15</v>
      </c>
      <c r="L11" s="9" t="s">
        <v>37</v>
      </c>
      <c r="M11" s="9" t="s">
        <v>35</v>
      </c>
      <c r="N11" s="9" t="s">
        <v>33</v>
      </c>
    </row>
    <row r="12" spans="1:17">
      <c r="A12">
        <v>1</v>
      </c>
      <c r="B12" s="7" t="s">
        <v>16</v>
      </c>
      <c r="C12" s="10">
        <f>$I$2*$K$2/(E12-F12)/10000</f>
        <v>0.75757575757574513</v>
      </c>
      <c r="D12" s="27">
        <v>40926</v>
      </c>
      <c r="E12" s="7">
        <v>118.26</v>
      </c>
      <c r="F12" s="7">
        <v>117.6</v>
      </c>
      <c r="G12" s="27">
        <v>40927</v>
      </c>
      <c r="H12" s="7">
        <v>117.6</v>
      </c>
      <c r="I12" s="28"/>
      <c r="J12" s="28"/>
      <c r="K12" s="30">
        <f>(H12-E12)*100</f>
        <v>-66.00000000000108</v>
      </c>
      <c r="L12" s="32">
        <f>K12*C12*100</f>
        <v>-5000</v>
      </c>
      <c r="M12" s="11">
        <f>I2+K12*C12*100</f>
        <v>95000</v>
      </c>
      <c r="N12" s="7"/>
    </row>
    <row r="13" spans="1:17">
      <c r="A13">
        <v>2</v>
      </c>
      <c r="B13" s="7" t="s">
        <v>18</v>
      </c>
      <c r="C13" s="10">
        <f>M12*$K$2/(E13-F13)/10000</f>
        <v>0.61688311688310871</v>
      </c>
      <c r="D13" s="27">
        <v>40955</v>
      </c>
      <c r="E13" s="7">
        <v>121.23</v>
      </c>
      <c r="F13" s="7">
        <v>120.46</v>
      </c>
      <c r="G13" s="27">
        <v>40967</v>
      </c>
      <c r="H13" s="7">
        <v>126.67</v>
      </c>
      <c r="I13" s="29">
        <f>(H13-E13)*100</f>
        <v>543.99999999999977</v>
      </c>
      <c r="J13" s="29">
        <f>I13*C13*100</f>
        <v>33558.441558441096</v>
      </c>
      <c r="K13" s="30"/>
      <c r="L13" s="32"/>
      <c r="M13" s="11">
        <f>M12+I13*C13*100</f>
        <v>128558.44155844109</v>
      </c>
      <c r="N13" s="12">
        <f t="shared" ref="N13:N26" si="0">(H13-E13)/(E13-F13)</f>
        <v>7.0649350649349678</v>
      </c>
    </row>
    <row r="14" spans="1:17">
      <c r="A14">
        <v>3</v>
      </c>
      <c r="B14" s="7" t="s">
        <v>18</v>
      </c>
      <c r="C14" s="10">
        <f>M13*$K$2/(E14-F14)/10000</f>
        <v>0.61218305504018911</v>
      </c>
      <c r="D14" s="27">
        <v>40980</v>
      </c>
      <c r="E14" s="7">
        <v>129.21</v>
      </c>
      <c r="F14" s="7">
        <v>128.16</v>
      </c>
      <c r="G14" s="27">
        <v>40990</v>
      </c>
      <c r="H14" s="7">
        <v>131.43</v>
      </c>
      <c r="I14" s="29">
        <f>(H14-E14)*100</f>
        <v>221.99999999999989</v>
      </c>
      <c r="J14" s="29">
        <f>I14*C14*100</f>
        <v>13590.463821892192</v>
      </c>
      <c r="K14" s="30"/>
      <c r="L14" s="32"/>
      <c r="M14" s="11">
        <f>M13+I14*C14*100</f>
        <v>142148.90538033328</v>
      </c>
      <c r="N14" s="12">
        <f t="shared" si="0"/>
        <v>2.1142857142856903</v>
      </c>
    </row>
    <row r="15" spans="1:17">
      <c r="A15">
        <v>4</v>
      </c>
      <c r="B15" s="7" t="s">
        <v>32</v>
      </c>
      <c r="C15" s="10">
        <f>M14*$K$2/(E15-F15)/-10000</f>
        <v>0.55526916164192641</v>
      </c>
      <c r="D15" s="27">
        <v>41032</v>
      </c>
      <c r="E15" s="7">
        <v>129.47</v>
      </c>
      <c r="F15" s="7">
        <v>130.75</v>
      </c>
      <c r="G15" s="27">
        <v>41066</v>
      </c>
      <c r="H15" s="7">
        <v>122.45</v>
      </c>
      <c r="I15" s="29">
        <f>(H15-E15)*-100</f>
        <v>701.99999999999955</v>
      </c>
      <c r="J15" s="29">
        <f>I15*C15*100</f>
        <v>38979.895147263211</v>
      </c>
      <c r="K15" s="30"/>
      <c r="L15" s="32"/>
      <c r="M15" s="11">
        <f>M14+I15*C15*100</f>
        <v>181128.8005275965</v>
      </c>
      <c r="N15" s="12">
        <f t="shared" si="0"/>
        <v>5.484374999999992</v>
      </c>
    </row>
    <row r="16" spans="1:17">
      <c r="A16">
        <v>5</v>
      </c>
      <c r="B16" s="7" t="s">
        <v>34</v>
      </c>
      <c r="C16" s="10">
        <f t="shared" ref="C16:C22" si="1">M15*$K$2/(E16-F16)/10000</f>
        <v>1.2238432468080929</v>
      </c>
      <c r="D16" s="27">
        <v>41071</v>
      </c>
      <c r="E16" s="7">
        <v>123.44</v>
      </c>
      <c r="F16" s="7">
        <v>122.7</v>
      </c>
      <c r="G16" s="27">
        <v>41071</v>
      </c>
      <c r="H16" s="7">
        <v>122.7</v>
      </c>
      <c r="I16" s="29"/>
      <c r="J16" s="29"/>
      <c r="K16" s="30">
        <f>(H16-E16)*100</f>
        <v>-73.999999999999488</v>
      </c>
      <c r="L16" s="32">
        <f>K16*C16*100</f>
        <v>-9056.4400263798252</v>
      </c>
      <c r="M16" s="11">
        <f>M15+K16*C16*100</f>
        <v>172072.36050121667</v>
      </c>
      <c r="N16" s="12"/>
    </row>
    <row r="17" spans="1:14">
      <c r="A17">
        <v>6</v>
      </c>
      <c r="B17" s="7" t="s">
        <v>34</v>
      </c>
      <c r="C17" s="10">
        <f t="shared" si="1"/>
        <v>0.58528013775924081</v>
      </c>
      <c r="D17" s="27">
        <v>41075</v>
      </c>
      <c r="E17" s="7">
        <v>123.58</v>
      </c>
      <c r="F17" s="7">
        <v>122.11</v>
      </c>
      <c r="G17" s="27">
        <v>41085</v>
      </c>
      <c r="H17" s="7">
        <v>122.11</v>
      </c>
      <c r="I17" s="29"/>
      <c r="J17" s="29"/>
      <c r="K17" s="30">
        <f>(H17-E17)*100</f>
        <v>-146.99999999999989</v>
      </c>
      <c r="L17" s="32"/>
      <c r="M17" s="11">
        <f>M16+K17*C17*100</f>
        <v>163468.74247615584</v>
      </c>
      <c r="N17" s="12"/>
    </row>
    <row r="18" spans="1:14">
      <c r="A18">
        <v>7</v>
      </c>
      <c r="B18" s="7" t="s">
        <v>34</v>
      </c>
      <c r="C18" s="10">
        <f t="shared" si="1"/>
        <v>0.73634568682953128</v>
      </c>
      <c r="D18" s="27">
        <v>41132</v>
      </c>
      <c r="E18" s="7">
        <v>122.89</v>
      </c>
      <c r="F18" s="7">
        <v>121.78</v>
      </c>
      <c r="G18" s="27">
        <v>41149</v>
      </c>
      <c r="H18" s="7">
        <v>123.76</v>
      </c>
      <c r="I18" s="29">
        <f>(H18-E18)*100</f>
        <v>87.000000000000455</v>
      </c>
      <c r="J18" s="29">
        <f>I18*C18*100</f>
        <v>6406.2074754169562</v>
      </c>
      <c r="K18" s="30"/>
      <c r="L18" s="32"/>
      <c r="M18" s="11">
        <f>M17+I18*C18*100</f>
        <v>169874.94995157278</v>
      </c>
      <c r="N18" s="12">
        <f t="shared" si="0"/>
        <v>0.78378378378378832</v>
      </c>
    </row>
    <row r="19" spans="1:14">
      <c r="A19">
        <v>8</v>
      </c>
      <c r="B19" s="7" t="s">
        <v>34</v>
      </c>
      <c r="C19" s="10">
        <f t="shared" si="1"/>
        <v>2.9288784474408467</v>
      </c>
      <c r="D19" s="27">
        <v>41157</v>
      </c>
      <c r="E19" s="7">
        <v>124.93</v>
      </c>
      <c r="F19" s="7">
        <v>124.64</v>
      </c>
      <c r="G19" s="27">
        <v>41172</v>
      </c>
      <c r="H19" s="7">
        <v>126.81</v>
      </c>
      <c r="I19" s="29">
        <f>(H19-E19)*100</f>
        <v>187.99999999999955</v>
      </c>
      <c r="J19" s="29">
        <f>I19*C19*100</f>
        <v>55062.914811887786</v>
      </c>
      <c r="K19" s="30"/>
      <c r="L19" s="32"/>
      <c r="M19" s="11">
        <f>M18+I19*C19*100</f>
        <v>224937.86476346056</v>
      </c>
      <c r="N19" s="12">
        <f t="shared" si="0"/>
        <v>6.4827586206894994</v>
      </c>
    </row>
    <row r="20" spans="1:14">
      <c r="A20">
        <v>9</v>
      </c>
      <c r="B20" s="7" t="s">
        <v>34</v>
      </c>
      <c r="C20" s="10">
        <f t="shared" si="1"/>
        <v>0.80912900994050529</v>
      </c>
      <c r="D20" s="27">
        <v>41213</v>
      </c>
      <c r="E20" s="7">
        <v>128.41</v>
      </c>
      <c r="F20" s="7">
        <v>127.02</v>
      </c>
      <c r="G20" s="27">
        <v>41220</v>
      </c>
      <c r="H20" s="7">
        <v>127.84</v>
      </c>
      <c r="I20" s="29"/>
      <c r="J20" s="29"/>
      <c r="K20" s="30">
        <f>(H20-E20)*100</f>
        <v>-56.999999999999318</v>
      </c>
      <c r="L20" s="32">
        <f>K20*C20*100</f>
        <v>-4612.0353566608255</v>
      </c>
      <c r="M20" s="11">
        <f>M19+K20*C20*100</f>
        <v>220325.82940679972</v>
      </c>
      <c r="N20" s="12"/>
    </row>
    <row r="21" spans="1:14">
      <c r="A21">
        <v>10</v>
      </c>
      <c r="B21" s="7" t="s">
        <v>34</v>
      </c>
      <c r="C21" s="10">
        <f t="shared" si="1"/>
        <v>0.91802428919498602</v>
      </c>
      <c r="D21" s="27">
        <v>41241</v>
      </c>
      <c r="E21" s="7">
        <v>131.65</v>
      </c>
      <c r="F21" s="7">
        <v>130.44999999999999</v>
      </c>
      <c r="G21" s="27">
        <v>41284</v>
      </c>
      <c r="H21" s="7">
        <v>140.82</v>
      </c>
      <c r="I21" s="29">
        <f>(H21-E21)*100</f>
        <v>916.99999999999875</v>
      </c>
      <c r="J21" s="29">
        <f>I21*C21*100</f>
        <v>84182.827319180098</v>
      </c>
      <c r="K21" s="31"/>
      <c r="L21" s="32"/>
      <c r="M21" s="11">
        <f>M20+I21*C21*100</f>
        <v>304508.65672597982</v>
      </c>
      <c r="N21" s="12">
        <f t="shared" si="0"/>
        <v>7.6416666666665476</v>
      </c>
    </row>
    <row r="22" spans="1:14">
      <c r="A22">
        <v>11</v>
      </c>
      <c r="B22" s="7" t="s">
        <v>34</v>
      </c>
      <c r="C22" s="10">
        <f t="shared" si="1"/>
        <v>0.6889336125022143</v>
      </c>
      <c r="D22" s="27">
        <v>41313</v>
      </c>
      <c r="E22" s="7">
        <v>147.25</v>
      </c>
      <c r="F22" s="7">
        <v>145.04</v>
      </c>
      <c r="G22" s="27">
        <v>41318</v>
      </c>
      <c r="H22" s="7">
        <v>145.04</v>
      </c>
      <c r="I22" s="29"/>
      <c r="J22" s="29"/>
      <c r="K22" s="31"/>
      <c r="L22" s="32"/>
      <c r="M22" s="11">
        <f>M21+I22*C22*100</f>
        <v>304508.65672597982</v>
      </c>
      <c r="N22" s="12"/>
    </row>
    <row r="23" spans="1:14">
      <c r="A23">
        <v>12</v>
      </c>
      <c r="B23" s="7" t="s">
        <v>32</v>
      </c>
      <c r="C23" s="10">
        <f>M22*$K$2/(E23-F23)/-10000</f>
        <v>1.4229376482522511</v>
      </c>
      <c r="D23" s="27">
        <v>41323</v>
      </c>
      <c r="E23" s="7">
        <v>144.77000000000001</v>
      </c>
      <c r="F23" s="7">
        <v>145.84</v>
      </c>
      <c r="G23" s="27">
        <v>41340</v>
      </c>
      <c r="H23" s="7">
        <v>141.91</v>
      </c>
      <c r="I23" s="29">
        <f>(H23-E23)*-100</f>
        <v>286.00000000000136</v>
      </c>
      <c r="J23" s="29">
        <f>I23*C23*100</f>
        <v>40696.016740014573</v>
      </c>
      <c r="K23" s="31"/>
      <c r="L23" s="32"/>
      <c r="M23" s="11">
        <f>M22+I23*C23*100</f>
        <v>345204.67346599442</v>
      </c>
      <c r="N23" s="12">
        <f t="shared" si="0"/>
        <v>2.6728971962617121</v>
      </c>
    </row>
    <row r="24" spans="1:14">
      <c r="A24">
        <v>13</v>
      </c>
      <c r="B24" s="7" t="s">
        <v>34</v>
      </c>
      <c r="C24" s="10">
        <f t="shared" ref="C24:C29" si="2">M23*$K$2/(E24-F24)/10000</f>
        <v>1.0993779409744893</v>
      </c>
      <c r="D24" s="27">
        <v>41355</v>
      </c>
      <c r="E24" s="7">
        <v>144.52000000000001</v>
      </c>
      <c r="F24" s="7">
        <v>142.94999999999999</v>
      </c>
      <c r="G24" s="27">
        <v>41358</v>
      </c>
      <c r="H24" s="7">
        <v>142.94999999999999</v>
      </c>
      <c r="I24" s="29"/>
      <c r="J24" s="29"/>
      <c r="K24" s="30">
        <f>(H24-E24)*100</f>
        <v>-157.00000000000216</v>
      </c>
      <c r="L24" s="32">
        <f>K24*C24*100</f>
        <v>-17260.233673299721</v>
      </c>
      <c r="M24" s="11">
        <f>M23+K24*C24*100</f>
        <v>327944.4397926947</v>
      </c>
      <c r="N24" s="12"/>
    </row>
    <row r="25" spans="1:14">
      <c r="A25">
        <v>14</v>
      </c>
      <c r="B25" s="7" t="s">
        <v>34</v>
      </c>
      <c r="C25" s="10">
        <f t="shared" si="2"/>
        <v>0.80774492559776967</v>
      </c>
      <c r="D25" s="27">
        <v>41387</v>
      </c>
      <c r="E25" s="7">
        <v>151.99</v>
      </c>
      <c r="F25" s="7">
        <v>149.96</v>
      </c>
      <c r="G25" s="27">
        <v>41417</v>
      </c>
      <c r="H25" s="7">
        <v>154.22</v>
      </c>
      <c r="I25" s="29">
        <f>(H25-E25)*100</f>
        <v>222.99999999999898</v>
      </c>
      <c r="J25" s="29">
        <f>I25*C25*100</f>
        <v>18012.711840830179</v>
      </c>
      <c r="K25" s="31"/>
      <c r="L25" s="32"/>
      <c r="M25" s="11">
        <f>M24+I25*C25*100</f>
        <v>345957.15163352486</v>
      </c>
      <c r="N25" s="12">
        <f t="shared" si="0"/>
        <v>1.0985221674876791</v>
      </c>
    </row>
    <row r="26" spans="1:14">
      <c r="A26">
        <v>15</v>
      </c>
      <c r="B26" s="8" t="s">
        <v>38</v>
      </c>
      <c r="C26" s="10">
        <f t="shared" si="2"/>
        <v>0.56161875265182382</v>
      </c>
      <c r="D26" s="27">
        <v>41493</v>
      </c>
      <c r="E26" s="8">
        <v>150.68</v>
      </c>
      <c r="F26" s="8">
        <v>147.6</v>
      </c>
      <c r="G26" s="27">
        <v>41513</v>
      </c>
      <c r="H26" s="8">
        <v>151.72999999999999</v>
      </c>
      <c r="I26" s="29">
        <f t="shared" ref="I26" si="3">(H26-E26)*100</f>
        <v>104.99999999999829</v>
      </c>
      <c r="J26" s="29">
        <f>I26*C26*100</f>
        <v>5896.9969028440546</v>
      </c>
      <c r="K26" s="31"/>
      <c r="L26" s="32"/>
      <c r="M26" s="11">
        <f>M25+I26*C26*100</f>
        <v>351854.14853636891</v>
      </c>
      <c r="N26" s="12">
        <f t="shared" si="0"/>
        <v>0.340909090909084</v>
      </c>
    </row>
    <row r="27" spans="1:14">
      <c r="A27">
        <v>16</v>
      </c>
      <c r="B27" s="8" t="s">
        <v>38</v>
      </c>
      <c r="C27" s="10">
        <f t="shared" si="2"/>
        <v>2.0943699317640925</v>
      </c>
      <c r="D27" s="27">
        <v>41562</v>
      </c>
      <c r="E27" s="8">
        <v>157.58000000000001</v>
      </c>
      <c r="F27" s="8">
        <v>156.74</v>
      </c>
      <c r="G27" s="27">
        <v>41570</v>
      </c>
      <c r="H27" s="8">
        <v>157.07</v>
      </c>
      <c r="I27" s="29"/>
      <c r="J27" s="29"/>
      <c r="K27" s="30">
        <f>(H27-E27)*100</f>
        <v>-51.000000000001933</v>
      </c>
      <c r="L27" s="32">
        <f t="shared" ref="L27" si="4">K27*C27*100</f>
        <v>-10681.286651997276</v>
      </c>
      <c r="M27" s="11">
        <f>M26+K27*C27*100</f>
        <v>341172.86188437161</v>
      </c>
      <c r="N27" s="12"/>
    </row>
    <row r="28" spans="1:14">
      <c r="A28">
        <v>17</v>
      </c>
      <c r="B28" s="24" t="s">
        <v>39</v>
      </c>
      <c r="C28" s="10">
        <f t="shared" si="2"/>
        <v>1.0935027624499072</v>
      </c>
      <c r="D28" s="36">
        <v>41690</v>
      </c>
      <c r="E28" s="24">
        <v>170.79</v>
      </c>
      <c r="F28" s="24">
        <v>169.23</v>
      </c>
      <c r="G28" s="16">
        <v>41697</v>
      </c>
      <c r="H28" s="24">
        <v>169.23</v>
      </c>
      <c r="I28" s="29"/>
      <c r="J28" s="29"/>
      <c r="K28" s="30">
        <f>(H28-E28)*100</f>
        <v>-156.00000000000023</v>
      </c>
      <c r="L28" s="32">
        <f t="shared" ref="L28" si="5">K28*C28*100</f>
        <v>-17058.643094218576</v>
      </c>
      <c r="M28" s="11">
        <f>M27+K28*C28*100</f>
        <v>324114.21879015304</v>
      </c>
      <c r="N28" s="12"/>
    </row>
    <row r="29" spans="1:14">
      <c r="A29">
        <v>18</v>
      </c>
      <c r="B29" s="26" t="s">
        <v>18</v>
      </c>
      <c r="C29" s="10">
        <f t="shared" si="2"/>
        <v>2.2824944985221793</v>
      </c>
      <c r="D29" s="36">
        <v>41753</v>
      </c>
      <c r="E29" s="26">
        <v>172.19</v>
      </c>
      <c r="F29" s="26">
        <v>171.48</v>
      </c>
      <c r="G29" s="16">
        <v>41754</v>
      </c>
      <c r="H29" s="26">
        <v>171.48</v>
      </c>
      <c r="I29" s="29"/>
      <c r="J29" s="29"/>
      <c r="K29" s="30">
        <f>(H29-E29)*100</f>
        <v>-71.000000000000796</v>
      </c>
      <c r="L29" s="32">
        <f t="shared" ref="L29" si="6">K29*C29*100</f>
        <v>-16205.710939507653</v>
      </c>
      <c r="M29" s="11">
        <f>M28+K29*C29*100</f>
        <v>307908.5078506454</v>
      </c>
      <c r="N29" s="12"/>
    </row>
    <row r="30" spans="1:14">
      <c r="A30">
        <v>19</v>
      </c>
      <c r="B30" s="26" t="s">
        <v>18</v>
      </c>
      <c r="C30" s="10">
        <f t="shared" ref="C30:C38" si="7">M29*$K$2/(E30-F30)/10000</f>
        <v>2.1089623825386967</v>
      </c>
      <c r="D30" s="36">
        <v>41759</v>
      </c>
      <c r="E30" s="26">
        <v>172.67</v>
      </c>
      <c r="F30" s="26">
        <v>171.94</v>
      </c>
      <c r="G30" s="16">
        <v>41764</v>
      </c>
      <c r="H30" s="26">
        <v>171.94</v>
      </c>
      <c r="I30" s="29"/>
      <c r="J30" s="29"/>
      <c r="K30" s="30">
        <f t="shared" ref="K30:K33" si="8">(H30-E30)*100</f>
        <v>-72.999999999998977</v>
      </c>
      <c r="L30" s="32">
        <f t="shared" ref="L30:L33" si="9">K30*C30*100</f>
        <v>-15395.425392532268</v>
      </c>
      <c r="M30" s="11">
        <f t="shared" ref="M30:M37" si="10">M29+K30*C30*100</f>
        <v>292513.08245811315</v>
      </c>
      <c r="N30" s="12"/>
    </row>
    <row r="31" spans="1:14">
      <c r="A31">
        <v>20</v>
      </c>
      <c r="B31" s="26" t="s">
        <v>18</v>
      </c>
      <c r="C31" s="10">
        <f t="shared" si="7"/>
        <v>1.7621270027597515</v>
      </c>
      <c r="D31" s="36">
        <v>41766</v>
      </c>
      <c r="E31" s="26">
        <v>172.98</v>
      </c>
      <c r="F31" s="26">
        <v>172.15</v>
      </c>
      <c r="G31" s="16">
        <v>41767</v>
      </c>
      <c r="H31" s="26">
        <v>172.15</v>
      </c>
      <c r="I31" s="29"/>
      <c r="J31" s="29"/>
      <c r="K31" s="30">
        <f t="shared" si="8"/>
        <v>-82.999999999998408</v>
      </c>
      <c r="L31" s="32">
        <f t="shared" si="9"/>
        <v>-14625.654122905658</v>
      </c>
      <c r="M31" s="11">
        <f t="shared" si="10"/>
        <v>277887.42833520751</v>
      </c>
      <c r="N31" s="12"/>
    </row>
    <row r="32" spans="1:14">
      <c r="A32">
        <v>21</v>
      </c>
      <c r="B32" s="26" t="s">
        <v>47</v>
      </c>
      <c r="C32" s="10">
        <f t="shared" si="7"/>
        <v>2.1052077904182496</v>
      </c>
      <c r="D32" s="36">
        <v>41834</v>
      </c>
      <c r="E32" s="26">
        <v>174.01</v>
      </c>
      <c r="F32" s="26">
        <v>173.35</v>
      </c>
      <c r="G32" s="16">
        <v>41835</v>
      </c>
      <c r="H32" s="26">
        <v>173.35</v>
      </c>
      <c r="I32" s="29"/>
      <c r="J32" s="29"/>
      <c r="K32" s="30">
        <f t="shared" si="8"/>
        <v>-65.999999999999659</v>
      </c>
      <c r="L32" s="32">
        <f t="shared" si="9"/>
        <v>-13894.371416760376</v>
      </c>
      <c r="M32" s="11">
        <f t="shared" si="10"/>
        <v>263993.05691844714</v>
      </c>
      <c r="N32" s="12"/>
    </row>
    <row r="33" spans="1:14">
      <c r="A33">
        <v>22</v>
      </c>
      <c r="B33" s="26" t="s">
        <v>48</v>
      </c>
      <c r="C33" s="10">
        <f t="shared" si="7"/>
        <v>1.3199652845922358</v>
      </c>
      <c r="D33" s="36">
        <v>41873</v>
      </c>
      <c r="E33" s="26">
        <v>172.62</v>
      </c>
      <c r="F33" s="26">
        <v>171.62</v>
      </c>
      <c r="G33" s="16">
        <v>41886</v>
      </c>
      <c r="H33" s="26">
        <v>171.62</v>
      </c>
      <c r="I33" s="29"/>
      <c r="J33" s="29"/>
      <c r="K33" s="30">
        <f t="shared" si="8"/>
        <v>-100</v>
      </c>
      <c r="L33" s="32">
        <f t="shared" si="9"/>
        <v>-13199.652845922359</v>
      </c>
      <c r="M33" s="11">
        <f t="shared" si="10"/>
        <v>250793.40407252478</v>
      </c>
      <c r="N33" s="12"/>
    </row>
    <row r="34" spans="1:14">
      <c r="A34">
        <v>23</v>
      </c>
      <c r="B34" s="26" t="s">
        <v>48</v>
      </c>
      <c r="C34" s="10">
        <f t="shared" si="7"/>
        <v>0.63013418108674291</v>
      </c>
      <c r="D34" s="36">
        <v>41960</v>
      </c>
      <c r="E34" s="26">
        <v>183.09</v>
      </c>
      <c r="F34" s="26">
        <v>181.1</v>
      </c>
      <c r="G34" s="16">
        <v>41982</v>
      </c>
      <c r="H34" s="26">
        <v>186.27</v>
      </c>
      <c r="I34" s="29">
        <f t="shared" ref="I34" si="11">(H34-E34)*100</f>
        <v>318.00000000000068</v>
      </c>
      <c r="J34" s="29">
        <f>I34*C34*100</f>
        <v>20038.266958558466</v>
      </c>
      <c r="K34" s="30"/>
      <c r="L34" s="32"/>
      <c r="M34" s="11">
        <f t="shared" si="10"/>
        <v>250793.40407252478</v>
      </c>
      <c r="N34" s="12">
        <f t="shared" ref="N34:N38" si="12">(H34-E34)/(E34-F34)</f>
        <v>1.5979899497487398</v>
      </c>
    </row>
    <row r="35" spans="1:14">
      <c r="A35">
        <v>24</v>
      </c>
      <c r="B35" s="33" t="s">
        <v>50</v>
      </c>
      <c r="C35" s="10">
        <f t="shared" si="7"/>
        <v>1.2415515053095048</v>
      </c>
      <c r="D35" s="16">
        <v>41996</v>
      </c>
      <c r="E35" s="33">
        <v>187.49</v>
      </c>
      <c r="F35" s="33">
        <v>186.48</v>
      </c>
      <c r="G35" s="16">
        <v>42003</v>
      </c>
      <c r="H35" s="33">
        <v>186.48</v>
      </c>
      <c r="I35" s="29"/>
      <c r="J35" s="29"/>
      <c r="K35" s="30">
        <f t="shared" ref="K35:K37" si="13">(H35-E35)*100</f>
        <v>-101.00000000000193</v>
      </c>
      <c r="L35" s="32">
        <f t="shared" ref="L35:L37" si="14">K35*C35*100</f>
        <v>-12539.670203626238</v>
      </c>
      <c r="M35" s="11">
        <f t="shared" si="10"/>
        <v>238253.73386889853</v>
      </c>
      <c r="N35" s="12"/>
    </row>
    <row r="36" spans="1:14">
      <c r="A36">
        <v>25</v>
      </c>
      <c r="B36" s="33" t="s">
        <v>50</v>
      </c>
      <c r="C36" s="10">
        <f t="shared" si="7"/>
        <v>0.59563433467224636</v>
      </c>
      <c r="D36" s="16">
        <v>42055</v>
      </c>
      <c r="E36" s="33">
        <v>183.67</v>
      </c>
      <c r="F36" s="33">
        <v>181.67</v>
      </c>
      <c r="G36" s="16">
        <v>42067</v>
      </c>
      <c r="H36" s="33">
        <v>183.67</v>
      </c>
      <c r="I36" s="29"/>
      <c r="J36" s="29"/>
      <c r="K36" s="30"/>
      <c r="L36" s="32"/>
      <c r="M36" s="11">
        <f t="shared" si="10"/>
        <v>238253.73386889853</v>
      </c>
      <c r="N36" s="12"/>
    </row>
    <row r="37" spans="1:14">
      <c r="A37">
        <v>26</v>
      </c>
      <c r="B37" s="33" t="s">
        <v>50</v>
      </c>
      <c r="C37" s="10">
        <f t="shared" si="7"/>
        <v>1.0095497197834626</v>
      </c>
      <c r="D37" s="16">
        <v>42096</v>
      </c>
      <c r="E37" s="33">
        <v>177.96</v>
      </c>
      <c r="F37" s="33">
        <v>176.78</v>
      </c>
      <c r="G37" s="16">
        <v>42104</v>
      </c>
      <c r="H37" s="33">
        <v>176.78</v>
      </c>
      <c r="I37" s="29"/>
      <c r="J37" s="29"/>
      <c r="K37" s="30">
        <f t="shared" si="13"/>
        <v>-118.00000000000068</v>
      </c>
      <c r="L37" s="32">
        <f t="shared" si="14"/>
        <v>-11912.686693444928</v>
      </c>
      <c r="M37" s="11">
        <f t="shared" si="10"/>
        <v>226341.0471754536</v>
      </c>
      <c r="N37" s="12"/>
    </row>
    <row r="38" spans="1:14">
      <c r="A38">
        <v>27</v>
      </c>
      <c r="B38" s="33" t="s">
        <v>50</v>
      </c>
      <c r="C38" s="10">
        <f t="shared" si="7"/>
        <v>0.94308769656437652</v>
      </c>
      <c r="D38" s="16">
        <v>42108</v>
      </c>
      <c r="E38" s="33">
        <v>176.09</v>
      </c>
      <c r="F38" s="33">
        <v>174.89</v>
      </c>
      <c r="G38" s="16">
        <v>42183</v>
      </c>
      <c r="H38" s="33">
        <v>192.07</v>
      </c>
      <c r="I38" s="29">
        <f t="shared" ref="I38" si="15">(H38-E38)*100</f>
        <v>1597.9999999999991</v>
      </c>
      <c r="J38" s="29">
        <f t="shared" ref="J38" si="16">I38*C38*100</f>
        <v>150705.41391098726</v>
      </c>
      <c r="K38" s="30"/>
      <c r="L38" s="32"/>
      <c r="M38" s="11">
        <f>M37+I38*C38*100</f>
        <v>377046.46108644083</v>
      </c>
      <c r="N38" s="12">
        <f t="shared" si="12"/>
        <v>13.316666666666469</v>
      </c>
    </row>
    <row r="39" spans="1:14" s="40" customFormat="1">
      <c r="B39" s="18"/>
      <c r="C39" s="41"/>
      <c r="D39" s="42"/>
      <c r="E39" s="18"/>
      <c r="F39" s="18"/>
      <c r="G39" s="42"/>
      <c r="H39" s="18"/>
      <c r="I39" s="43"/>
      <c r="J39" s="43"/>
      <c r="K39" s="44"/>
      <c r="L39" s="43"/>
      <c r="M39" s="45"/>
      <c r="N39" s="46"/>
    </row>
    <row r="40" spans="1:14" s="40" customFormat="1">
      <c r="B40" s="18"/>
      <c r="C40" s="41"/>
      <c r="D40" s="42"/>
      <c r="E40" s="18"/>
      <c r="F40" s="18"/>
      <c r="G40" s="42"/>
      <c r="H40" s="18"/>
      <c r="I40" s="43" t="s">
        <v>51</v>
      </c>
      <c r="J40" s="43" t="s">
        <v>52</v>
      </c>
      <c r="K40" s="44" t="s">
        <v>53</v>
      </c>
      <c r="L40" s="43" t="s">
        <v>54</v>
      </c>
      <c r="M40" s="45"/>
      <c r="N40" s="46"/>
    </row>
    <row r="41" spans="1:14">
      <c r="I41" s="39">
        <f>SUM(I12:I38)</f>
        <v>5189.9999999999964</v>
      </c>
      <c r="J41" s="39">
        <f t="shared" ref="J41:L41" si="17">SUM(J12:J38)</f>
        <v>467130.15648731583</v>
      </c>
      <c r="K41" s="39">
        <f t="shared" si="17"/>
        <v>-1320.0000000000043</v>
      </c>
      <c r="L41" s="39">
        <f t="shared" si="17"/>
        <v>-161441.81041725571</v>
      </c>
      <c r="M41" s="37"/>
      <c r="N41" s="37">
        <f>AVERAGE(N13:N38)</f>
        <v>4.4180718110394706</v>
      </c>
    </row>
    <row r="42" spans="1:14">
      <c r="B42" t="s">
        <v>55</v>
      </c>
    </row>
    <row r="43" spans="1:14">
      <c r="B43" t="s">
        <v>56</v>
      </c>
    </row>
    <row r="44" spans="1:14">
      <c r="B44" t="s">
        <v>57</v>
      </c>
    </row>
    <row r="46" spans="1:14">
      <c r="B46" t="s">
        <v>58</v>
      </c>
    </row>
    <row r="47" spans="1:14">
      <c r="B47" t="s">
        <v>59</v>
      </c>
    </row>
    <row r="48" spans="1:14">
      <c r="B48" t="s">
        <v>60</v>
      </c>
    </row>
    <row r="49" spans="2:2">
      <c r="B49" t="s">
        <v>61</v>
      </c>
    </row>
    <row r="50" spans="2:2">
      <c r="B50" t="s">
        <v>62</v>
      </c>
    </row>
    <row r="51" spans="2:2">
      <c r="B51" t="s">
        <v>63</v>
      </c>
    </row>
  </sheetData>
  <mergeCells count="7">
    <mergeCell ref="A6:M8"/>
    <mergeCell ref="P1:Q1"/>
    <mergeCell ref="P2:Q2"/>
    <mergeCell ref="K1:L1"/>
    <mergeCell ref="K2:L2"/>
    <mergeCell ref="I1:J1"/>
    <mergeCell ref="I2:J2"/>
  </mergeCells>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7"/>
  <sheetViews>
    <sheetView topLeftCell="A307" zoomScale="70" zoomScaleNormal="70" zoomScaleSheetLayoutView="100" workbookViewId="0">
      <selection activeCell="A321" sqref="A321"/>
    </sheetView>
  </sheetViews>
  <sheetFormatPr defaultColWidth="8.875" defaultRowHeight="13.5"/>
  <cols>
    <col min="1" max="1" width="10.5" bestFit="1" customWidth="1"/>
  </cols>
  <sheetData>
    <row r="1" spans="1:16">
      <c r="A1" s="2">
        <v>42196</v>
      </c>
    </row>
    <row r="2" spans="1:16">
      <c r="P2" t="s">
        <v>20</v>
      </c>
    </row>
    <row r="3" spans="1:16">
      <c r="P3" t="s">
        <v>21</v>
      </c>
    </row>
    <row r="5" spans="1:16">
      <c r="P5" t="s">
        <v>23</v>
      </c>
    </row>
    <row r="6" spans="1:16">
      <c r="P6" t="s">
        <v>31</v>
      </c>
    </row>
    <row r="7" spans="1:16">
      <c r="P7" t="s">
        <v>22</v>
      </c>
    </row>
    <row r="9" spans="1:16">
      <c r="P9" t="s">
        <v>24</v>
      </c>
    </row>
    <row r="10" spans="1:16">
      <c r="P10" t="s">
        <v>26</v>
      </c>
    </row>
    <row r="11" spans="1:16">
      <c r="P11" t="s">
        <v>25</v>
      </c>
    </row>
    <row r="14" spans="1:16">
      <c r="P14" s="3" t="s">
        <v>28</v>
      </c>
    </row>
    <row r="15" spans="1:16">
      <c r="P15" t="s">
        <v>27</v>
      </c>
    </row>
    <row r="16" spans="1:16">
      <c r="P16" t="s">
        <v>29</v>
      </c>
    </row>
    <row r="17" spans="16:16">
      <c r="P17" t="s">
        <v>30</v>
      </c>
    </row>
    <row r="65" spans="1:1">
      <c r="A65" s="6">
        <v>42197</v>
      </c>
    </row>
    <row r="227" spans="1:1">
      <c r="A227" s="6">
        <v>42198</v>
      </c>
    </row>
  </sheetData>
  <phoneticPr fontId="1"/>
  <pageMargins left="0.75" right="0.75" top="1" bottom="1" header="0.51111111111111107" footer="0.51111111111111107"/>
  <pageSetup paperSize="9" firstPageNumber="4294963191" orientation="portrait"/>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リアルタイム検証</vt:lpstr>
      <vt:lpstr>画像_リアル検証</vt:lpstr>
      <vt:lpstr>日足</vt:lpstr>
      <vt:lpstr>画像_日足</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 ??</cp:lastModifiedBy>
  <dcterms:created xsi:type="dcterms:W3CDTF">2015-07-09T17:02:26Z</dcterms:created>
  <dcterms:modified xsi:type="dcterms:W3CDTF">2015-07-13T15:52:11Z</dcterms:modified>
</cp:coreProperties>
</file>