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uran_000\Desktop\CMA\検証データ\"/>
    </mc:Choice>
  </mc:AlternateContent>
  <bookViews>
    <workbookView xWindow="0" yWindow="0" windowWidth="15345" windowHeight="4650"/>
  </bookViews>
  <sheets>
    <sheet name="データ" sheetId="5" r:id="rId1"/>
    <sheet name="画像" sheetId="8" r:id="rId2"/>
    <sheet name="気づき" sheetId="10" r:id="rId3"/>
    <sheet name="検証終了通貨" sheetId="9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" i="5" l="1"/>
  <c r="M5" i="5"/>
  <c r="L5" i="5"/>
  <c r="K5" i="5"/>
  <c r="J5" i="5"/>
  <c r="N2" i="5"/>
  <c r="O2" i="5"/>
  <c r="N48" i="5"/>
  <c r="N47" i="5"/>
  <c r="N45" i="5"/>
  <c r="N43" i="5"/>
  <c r="C44" i="5" s="1"/>
  <c r="J45" i="5"/>
  <c r="J44" i="5"/>
  <c r="L46" i="5"/>
  <c r="J48" i="5"/>
  <c r="J47" i="5"/>
  <c r="J43" i="5"/>
  <c r="K43" i="5" s="1"/>
  <c r="O48" i="5"/>
  <c r="O47" i="5"/>
  <c r="O45" i="5"/>
  <c r="O44" i="5"/>
  <c r="O43" i="5"/>
  <c r="O39" i="5"/>
  <c r="O41" i="5"/>
  <c r="N38" i="5"/>
  <c r="L38" i="5"/>
  <c r="M38" i="5" s="1"/>
  <c r="O37" i="5"/>
  <c r="L42" i="5"/>
  <c r="L40" i="5"/>
  <c r="L36" i="5"/>
  <c r="L34" i="5"/>
  <c r="L35" i="5"/>
  <c r="J37" i="5"/>
  <c r="J41" i="5"/>
  <c r="J39" i="5"/>
  <c r="L33" i="5"/>
  <c r="J29" i="5"/>
  <c r="J28" i="5"/>
  <c r="J27" i="5"/>
  <c r="J26" i="5"/>
  <c r="J30" i="5"/>
  <c r="L32" i="5"/>
  <c r="L31" i="5"/>
  <c r="O29" i="5"/>
  <c r="K44" i="5" l="1"/>
  <c r="O24" i="5"/>
  <c r="O23" i="5"/>
  <c r="L25" i="5"/>
  <c r="J24" i="5"/>
  <c r="J23" i="5"/>
  <c r="C13" i="5"/>
  <c r="L22" i="5" l="1"/>
  <c r="L20" i="5"/>
  <c r="J19" i="5"/>
  <c r="L21" i="5"/>
  <c r="L14" i="5"/>
  <c r="L15" i="5"/>
  <c r="L16" i="5"/>
  <c r="L17" i="5"/>
  <c r="L18" i="5"/>
  <c r="L13" i="5"/>
  <c r="M13" i="5" s="1"/>
  <c r="O30" i="5" l="1"/>
  <c r="O28" i="5"/>
  <c r="O27" i="5"/>
  <c r="O26" i="5"/>
  <c r="O19" i="5" l="1"/>
  <c r="N13" i="5" l="1"/>
  <c r="C14" i="5" l="1"/>
  <c r="M14" i="5" s="1"/>
  <c r="N14" i="5" l="1"/>
  <c r="C15" i="5" s="1"/>
  <c r="M15" i="5" s="1"/>
  <c r="N15" i="5" l="1"/>
  <c r="C16" i="5" l="1"/>
  <c r="N16" i="5" s="1"/>
  <c r="M16" i="5" l="1"/>
  <c r="C17" i="5"/>
  <c r="N17" i="5" s="1"/>
  <c r="M17" i="5" l="1"/>
  <c r="C18" i="5" l="1"/>
  <c r="N18" i="5" s="1"/>
  <c r="M18" i="5" l="1"/>
  <c r="C19" i="5" l="1"/>
  <c r="K19" i="5" l="1"/>
  <c r="N19" i="5" l="1"/>
  <c r="C20" i="5" s="1"/>
  <c r="M20" i="5" l="1"/>
  <c r="N20" i="5" l="1"/>
  <c r="C21" i="5" s="1"/>
  <c r="M21" i="5" l="1"/>
  <c r="N21" i="5" l="1"/>
  <c r="C22" i="5" s="1"/>
  <c r="M22" i="5" l="1"/>
  <c r="N22" i="5" l="1"/>
  <c r="N23" i="5" l="1"/>
  <c r="C24" i="5" s="1"/>
  <c r="K24" i="5" s="1"/>
  <c r="C23" i="5"/>
  <c r="K23" i="5" s="1"/>
  <c r="N24" i="5" l="1"/>
  <c r="C25" i="5" s="1"/>
  <c r="M25" i="5" s="1"/>
  <c r="N25" i="5" l="1"/>
  <c r="C26" i="5" l="1"/>
  <c r="K26" i="5" s="1"/>
  <c r="N26" i="5" l="1"/>
  <c r="C27" i="5" l="1"/>
  <c r="K27" i="5" s="1"/>
  <c r="N27" i="5" l="1"/>
  <c r="C28" i="5" l="1"/>
  <c r="K28" i="5" s="1"/>
  <c r="N28" i="5" l="1"/>
  <c r="C29" i="5" l="1"/>
  <c r="K29" i="5" s="1"/>
  <c r="N29" i="5" l="1"/>
  <c r="C30" i="5" l="1"/>
  <c r="K30" i="5" s="1"/>
  <c r="N30" i="5" l="1"/>
  <c r="C31" i="5" l="1"/>
  <c r="M31" i="5" s="1"/>
  <c r="N31" i="5" l="1"/>
  <c r="C32" i="5" l="1"/>
  <c r="M32" i="5" s="1"/>
  <c r="N32" i="5" l="1"/>
  <c r="C33" i="5" l="1"/>
  <c r="M33" i="5" s="1"/>
  <c r="N33" i="5" l="1"/>
  <c r="C34" i="5" l="1"/>
  <c r="M34" i="5" s="1"/>
  <c r="N34" i="5" l="1"/>
  <c r="C35" i="5" s="1"/>
  <c r="N35" i="5" l="1"/>
  <c r="M35" i="5"/>
  <c r="C36" i="5" l="1"/>
  <c r="M36" i="5" s="1"/>
  <c r="N36" i="5" l="1"/>
  <c r="C37" i="5" l="1"/>
  <c r="K37" i="5" s="1"/>
  <c r="N37" i="5" l="1"/>
  <c r="C38" i="5" l="1"/>
  <c r="C39" i="5" l="1"/>
  <c r="K39" i="5" s="1"/>
  <c r="N39" i="5" l="1"/>
  <c r="C40" i="5"/>
  <c r="M40" i="5" s="1"/>
  <c r="N40" i="5" l="1"/>
  <c r="C41" i="5" l="1"/>
  <c r="K41" i="5" s="1"/>
  <c r="N41" i="5" l="1"/>
  <c r="C42" i="5" l="1"/>
  <c r="M42" i="5" s="1"/>
  <c r="N42" i="5" l="1"/>
  <c r="C43" i="5" s="1"/>
  <c r="N44" i="5" s="1"/>
  <c r="C45" i="5" l="1"/>
  <c r="C46" i="5" l="1"/>
  <c r="K45" i="5"/>
  <c r="N46" i="5" l="1"/>
  <c r="C47" i="5" s="1"/>
  <c r="K47" i="5" s="1"/>
  <c r="M46" i="5"/>
  <c r="C48" i="5" l="1"/>
  <c r="K48" i="5" s="1"/>
</calcChain>
</file>

<file path=xl/sharedStrings.xml><?xml version="1.0" encoding="utf-8"?>
<sst xmlns="http://schemas.openxmlformats.org/spreadsheetml/2006/main" count="199" uniqueCount="133">
  <si>
    <t>＜PBトレードルール＞　</t>
  </si>
  <si>
    <t>初期投資金額　</t>
    <rPh sb="0" eb="2">
      <t>ショキ</t>
    </rPh>
    <rPh sb="2" eb="4">
      <t>トウシ</t>
    </rPh>
    <rPh sb="4" eb="6">
      <t>キンガク</t>
    </rPh>
    <phoneticPr fontId="1"/>
  </si>
  <si>
    <t>損切り</t>
    <rPh sb="0" eb="2">
      <t>ソンギ</t>
    </rPh>
    <phoneticPr fontId="1"/>
  </si>
  <si>
    <t>１．移動平均線の１０EMAと２０ＥＭＡ、両⽅の上にキャンドルがあれば 買い⽅向、下なら売り⽅向。</t>
  </si>
  <si>
    <t>２．MAに触って、PBが出現したらエントリー待ち。</t>
  </si>
  <si>
    <t>３．PBのエントリールール成⽴（PB⾼値／安値ブレイク）で、エントリー</t>
  </si>
  <si>
    <t>４．ストップはPBのストップ（PB安値／⾼値）</t>
  </si>
  <si>
    <t>売買</t>
    <rPh sb="0" eb="2">
      <t>バイバイ</t>
    </rPh>
    <phoneticPr fontId="1"/>
  </si>
  <si>
    <t>ロット</t>
    <phoneticPr fontId="1"/>
  </si>
  <si>
    <t>エントリー日時</t>
    <rPh sb="5" eb="7">
      <t>ニチジ</t>
    </rPh>
    <phoneticPr fontId="1"/>
  </si>
  <si>
    <t>エントリー価格</t>
    <rPh sb="5" eb="7">
      <t>カカク</t>
    </rPh>
    <phoneticPr fontId="1"/>
  </si>
  <si>
    <t>ストップ</t>
    <phoneticPr fontId="1"/>
  </si>
  <si>
    <t>決済日時</t>
    <rPh sb="0" eb="2">
      <t>ケッサイ</t>
    </rPh>
    <rPh sb="2" eb="4">
      <t>ニチジ</t>
    </rPh>
    <phoneticPr fontId="1"/>
  </si>
  <si>
    <t>決済価格</t>
    <rPh sb="0" eb="2">
      <t>ケッサイ</t>
    </rPh>
    <rPh sb="2" eb="4">
      <t>カカク</t>
    </rPh>
    <phoneticPr fontId="1"/>
  </si>
  <si>
    <t>利益pips</t>
    <rPh sb="0" eb="2">
      <t>リエキ</t>
    </rPh>
    <phoneticPr fontId="1"/>
  </si>
  <si>
    <t>損益pips</t>
    <rPh sb="0" eb="2">
      <t>ソンエキ</t>
    </rPh>
    <phoneticPr fontId="1"/>
  </si>
  <si>
    <r>
      <t>５．決済はｃを適用する。  
a.S/Rを２つ以上とってターゲットとする。分割決済。  </t>
    </r>
    <r>
      <rPr>
        <sz val="11"/>
        <color rgb="FFFF0000"/>
        <rFont val="ＭＳ Ｐゴシック"/>
        <family val="3"/>
        <charset val="128"/>
      </rPr>
      <t xml:space="preserve">b.ストップを移動していく（トレーリングストップ） </t>
    </r>
    <r>
      <rPr>
        <sz val="11"/>
        <color indexed="8"/>
        <rFont val="ＭＳ Ｐゴシック"/>
        <family val="3"/>
        <charset val="128"/>
      </rPr>
      <t xml:space="preserve">　
</t>
    </r>
    <r>
      <rPr>
        <sz val="11"/>
        <rFont val="ＭＳ Ｐゴシック"/>
        <family val="3"/>
        <charset val="128"/>
      </rPr>
      <t>c.aと似てますが、FIBをS/Rとして⾒て、ターゲットとする。</t>
    </r>
    <r>
      <rPr>
        <sz val="11"/>
        <color indexed="8"/>
        <rFont val="ＭＳ Ｐゴシック"/>
        <family val="3"/>
        <charset val="128"/>
      </rPr>
      <t xml:space="preserve">  d.aのS/R１つバージョン。分割決済なし。ターゲット１つの⼀本狙い</t>
    </r>
    <rPh sb="7" eb="9">
      <t>テキヨウ</t>
    </rPh>
    <phoneticPr fontId="1"/>
  </si>
  <si>
    <t>※.1ロット＝10000通貨</t>
    <rPh sb="12" eb="14">
      <t>ツウカ</t>
    </rPh>
    <phoneticPr fontId="1"/>
  </si>
  <si>
    <t>リスクリワード</t>
    <phoneticPr fontId="1"/>
  </si>
  <si>
    <t>総資金</t>
    <rPh sb="0" eb="1">
      <t>ソウ</t>
    </rPh>
    <rPh sb="1" eb="3">
      <t>シキン</t>
    </rPh>
    <phoneticPr fontId="1"/>
  </si>
  <si>
    <t>利益額</t>
    <rPh sb="0" eb="2">
      <t>リエキ</t>
    </rPh>
    <rPh sb="2" eb="3">
      <t>ガク</t>
    </rPh>
    <phoneticPr fontId="1"/>
  </si>
  <si>
    <t>損益額</t>
    <rPh sb="0" eb="2">
      <t>ソンエキ</t>
    </rPh>
    <rPh sb="2" eb="3">
      <t>ガク</t>
    </rPh>
    <phoneticPr fontId="1"/>
  </si>
  <si>
    <t>勝率</t>
    <rPh sb="0" eb="2">
      <t>ショウリツ</t>
    </rPh>
    <phoneticPr fontId="1"/>
  </si>
  <si>
    <t>回数</t>
    <rPh sb="0" eb="2">
      <t>カイスウ</t>
    </rPh>
    <phoneticPr fontId="1"/>
  </si>
  <si>
    <t>総獲得pips</t>
    <rPh sb="0" eb="1">
      <t>ソウ</t>
    </rPh>
    <rPh sb="1" eb="3">
      <t>カクトク</t>
    </rPh>
    <phoneticPr fontId="1"/>
  </si>
  <si>
    <t>総利益</t>
    <rPh sb="0" eb="1">
      <t>ソウ</t>
    </rPh>
    <rPh sb="1" eb="3">
      <t>リエキ</t>
    </rPh>
    <phoneticPr fontId="1"/>
  </si>
  <si>
    <t>総損失pips</t>
    <rPh sb="0" eb="1">
      <t>ソウ</t>
    </rPh>
    <rPh sb="1" eb="3">
      <t>ソンシツ</t>
    </rPh>
    <phoneticPr fontId="1"/>
  </si>
  <si>
    <t>総損失</t>
    <rPh sb="0" eb="1">
      <t>ソウ</t>
    </rPh>
    <rPh sb="1" eb="3">
      <t>ソンシツ</t>
    </rPh>
    <phoneticPr fontId="1"/>
  </si>
  <si>
    <t>勝敗</t>
    <rPh sb="0" eb="2">
      <t>ショウハイ</t>
    </rPh>
    <phoneticPr fontId="1"/>
  </si>
  <si>
    <t>リスクリワード</t>
    <phoneticPr fontId="1"/>
  </si>
  <si>
    <t>最大連敗</t>
    <rPh sb="0" eb="2">
      <t>サイダイ</t>
    </rPh>
    <rPh sb="2" eb="4">
      <t>レンパイ</t>
    </rPh>
    <phoneticPr fontId="1"/>
  </si>
  <si>
    <t>総資産</t>
    <rPh sb="0" eb="3">
      <t>ソウシサン</t>
    </rPh>
    <phoneticPr fontId="1"/>
  </si>
  <si>
    <t>日足：</t>
    <rPh sb="0" eb="2">
      <t>ヒアシ</t>
    </rPh>
    <phoneticPr fontId="1"/>
  </si>
  <si>
    <t>GBPJPY</t>
    <phoneticPr fontId="1"/>
  </si>
  <si>
    <t>PB設定・・・実態：髭長さ = １：３～、髭短：髭長 = １：３～</t>
    <rPh sb="2" eb="4">
      <t>セッテイ</t>
    </rPh>
    <rPh sb="7" eb="9">
      <t>ジッタイ</t>
    </rPh>
    <rPh sb="10" eb="11">
      <t>ヒゲ</t>
    </rPh>
    <rPh sb="11" eb="12">
      <t>ナガ</t>
    </rPh>
    <rPh sb="21" eb="22">
      <t>ヒゲ</t>
    </rPh>
    <rPh sb="22" eb="23">
      <t>ミジカ</t>
    </rPh>
    <rPh sb="24" eb="25">
      <t>ヒゲ</t>
    </rPh>
    <rPh sb="25" eb="26">
      <t>ナガ</t>
    </rPh>
    <phoneticPr fontId="1"/>
  </si>
  <si>
    <t>売</t>
    <rPh sb="0" eb="1">
      <t>ウ</t>
    </rPh>
    <phoneticPr fontId="1"/>
  </si>
  <si>
    <t>2005.4.7</t>
    <phoneticPr fontId="1"/>
  </si>
  <si>
    <t>2005.4.29</t>
    <phoneticPr fontId="1"/>
  </si>
  <si>
    <t>負け</t>
    <rPh sb="0" eb="1">
      <t>マ</t>
    </rPh>
    <phoneticPr fontId="1"/>
  </si>
  <si>
    <t>ドル円(固定)</t>
    <rPh sb="2" eb="3">
      <t>エン</t>
    </rPh>
    <rPh sb="4" eb="6">
      <t>コテイ</t>
    </rPh>
    <phoneticPr fontId="1"/>
  </si>
  <si>
    <t>2005.4.29</t>
    <phoneticPr fontId="1"/>
  </si>
  <si>
    <t>2005.5.5</t>
    <phoneticPr fontId="1"/>
  </si>
  <si>
    <t>2005.7.7</t>
    <phoneticPr fontId="1"/>
  </si>
  <si>
    <t>2005.7.11</t>
    <phoneticPr fontId="1"/>
  </si>
  <si>
    <t>買</t>
    <rPh sb="0" eb="1">
      <t>カ</t>
    </rPh>
    <phoneticPr fontId="1"/>
  </si>
  <si>
    <t>2005.12.27</t>
    <phoneticPr fontId="1"/>
  </si>
  <si>
    <t>2005.12.28</t>
    <phoneticPr fontId="1"/>
  </si>
  <si>
    <t>2005.12.28</t>
    <phoneticPr fontId="1"/>
  </si>
  <si>
    <t>2006.1.3</t>
    <phoneticPr fontId="1"/>
  </si>
  <si>
    <t>2006.3.28</t>
    <phoneticPr fontId="1"/>
  </si>
  <si>
    <t>2006.3.30</t>
    <phoneticPr fontId="1"/>
  </si>
  <si>
    <t>2006.4.3</t>
    <phoneticPr fontId="1"/>
  </si>
  <si>
    <t>2006.5.17</t>
    <phoneticPr fontId="1"/>
  </si>
  <si>
    <t>勝ち</t>
    <rPh sb="0" eb="1">
      <t>カ</t>
    </rPh>
    <phoneticPr fontId="1"/>
  </si>
  <si>
    <t>2006.6.1</t>
    <phoneticPr fontId="1"/>
  </si>
  <si>
    <t>2006.6.8</t>
    <phoneticPr fontId="1"/>
  </si>
  <si>
    <t>2006.8.14</t>
    <phoneticPr fontId="1"/>
  </si>
  <si>
    <t>2006.8.18</t>
    <phoneticPr fontId="1"/>
  </si>
  <si>
    <t>2006.8.15</t>
    <phoneticPr fontId="1"/>
  </si>
  <si>
    <t>2006.8.23</t>
    <phoneticPr fontId="1"/>
  </si>
  <si>
    <t>買</t>
    <rPh sb="0" eb="1">
      <t>バイ</t>
    </rPh>
    <phoneticPr fontId="1"/>
  </si>
  <si>
    <t>2006.11.6</t>
    <phoneticPr fontId="1"/>
  </si>
  <si>
    <t>2006.12.15</t>
    <phoneticPr fontId="1"/>
  </si>
  <si>
    <t>2007.1.4</t>
    <phoneticPr fontId="1"/>
  </si>
  <si>
    <t>2007.2.2</t>
    <phoneticPr fontId="1"/>
  </si>
  <si>
    <t>2007.2.22</t>
    <phoneticPr fontId="1"/>
  </si>
  <si>
    <t>2007.3.5</t>
    <phoneticPr fontId="1"/>
  </si>
  <si>
    <t>2007.4.2</t>
    <phoneticPr fontId="1"/>
  </si>
  <si>
    <t>買</t>
    <rPh sb="0" eb="1">
      <t>カ</t>
    </rPh>
    <phoneticPr fontId="1"/>
  </si>
  <si>
    <t>2007.4.17</t>
    <phoneticPr fontId="1"/>
  </si>
  <si>
    <t>2007.6.27</t>
    <phoneticPr fontId="1"/>
  </si>
  <si>
    <t>2007.7.25</t>
    <phoneticPr fontId="1"/>
  </si>
  <si>
    <t>2007.10.24</t>
    <phoneticPr fontId="1"/>
  </si>
  <si>
    <t>2007.12.6</t>
    <phoneticPr fontId="1"/>
  </si>
  <si>
    <t>2008.2.20</t>
    <phoneticPr fontId="1"/>
  </si>
  <si>
    <t>2008.4.25</t>
    <phoneticPr fontId="1"/>
  </si>
  <si>
    <t>2008.10.14</t>
    <phoneticPr fontId="1"/>
  </si>
  <si>
    <t>2008.10.30</t>
    <phoneticPr fontId="1"/>
  </si>
  <si>
    <t>2009.4.3</t>
    <phoneticPr fontId="1"/>
  </si>
  <si>
    <t>2009.4.7</t>
    <phoneticPr fontId="1"/>
  </si>
  <si>
    <t>2009.6.29</t>
    <phoneticPr fontId="1"/>
  </si>
  <si>
    <t>2009.7.3</t>
    <phoneticPr fontId="1"/>
  </si>
  <si>
    <t>2009.9.3</t>
    <phoneticPr fontId="1"/>
  </si>
  <si>
    <t>2009.9.7</t>
    <phoneticPr fontId="1"/>
  </si>
  <si>
    <t>2009.11.24</t>
    <phoneticPr fontId="1"/>
  </si>
  <si>
    <t>2009.11.27</t>
    <phoneticPr fontId="1"/>
  </si>
  <si>
    <t>2009.12.29</t>
    <phoneticPr fontId="1"/>
  </si>
  <si>
    <t>2010.1.5</t>
    <phoneticPr fontId="1"/>
  </si>
  <si>
    <t>2010.10.29</t>
    <phoneticPr fontId="1"/>
  </si>
  <si>
    <t>2010.11.9</t>
    <phoneticPr fontId="1"/>
  </si>
  <si>
    <t>2011.2.22</t>
    <phoneticPr fontId="1"/>
  </si>
  <si>
    <t>2011.5.1</t>
    <phoneticPr fontId="1"/>
  </si>
  <si>
    <t>2011.7.14</t>
    <phoneticPr fontId="1"/>
  </si>
  <si>
    <t>2011.7.21</t>
    <phoneticPr fontId="1"/>
  </si>
  <si>
    <t>2011.11.23</t>
    <phoneticPr fontId="1"/>
  </si>
  <si>
    <t>2012.1.19</t>
    <phoneticPr fontId="1"/>
  </si>
  <si>
    <t>2012.3.20</t>
    <phoneticPr fontId="1"/>
  </si>
  <si>
    <t>2012.3.22</t>
    <phoneticPr fontId="1"/>
  </si>
  <si>
    <t>2012.10.31</t>
    <phoneticPr fontId="1"/>
  </si>
  <si>
    <t>2012.11.22</t>
    <phoneticPr fontId="1"/>
  </si>
  <si>
    <t>2012.11.28</t>
    <phoneticPr fontId="1"/>
  </si>
  <si>
    <t>2012.12.7</t>
    <phoneticPr fontId="1"/>
  </si>
  <si>
    <t>2013.2.13</t>
    <phoneticPr fontId="1"/>
  </si>
  <si>
    <t>2013.4.5</t>
    <phoneticPr fontId="1"/>
  </si>
  <si>
    <t>2013.7.15</t>
    <phoneticPr fontId="1"/>
  </si>
  <si>
    <t>2013.8.30</t>
    <phoneticPr fontId="1"/>
  </si>
  <si>
    <t>2013.12.4</t>
    <phoneticPr fontId="1"/>
  </si>
  <si>
    <t>2013.12.18</t>
    <phoneticPr fontId="1"/>
  </si>
  <si>
    <t>2014.5.2</t>
    <phoneticPr fontId="1"/>
  </si>
  <si>
    <t>2014.5.9</t>
    <phoneticPr fontId="1"/>
  </si>
  <si>
    <t>2014.10.8</t>
    <phoneticPr fontId="1"/>
  </si>
  <si>
    <t>2014.12.19</t>
    <phoneticPr fontId="1"/>
  </si>
  <si>
    <t>2014.3.8</t>
    <phoneticPr fontId="1"/>
  </si>
  <si>
    <t>2014.8.13</t>
    <phoneticPr fontId="1"/>
  </si>
  <si>
    <t>EURUSD</t>
    <phoneticPr fontId="1"/>
  </si>
  <si>
    <t>240足</t>
    <rPh sb="3" eb="4">
      <t>アシ</t>
    </rPh>
    <phoneticPr fontId="1"/>
  </si>
  <si>
    <t>検証結果：　2005年～2015年までの間での検証を実施した
　　　　</t>
    <rPh sb="0" eb="2">
      <t>ケンショウ</t>
    </rPh>
    <rPh sb="2" eb="4">
      <t>ケッカ</t>
    </rPh>
    <rPh sb="10" eb="11">
      <t>ネン</t>
    </rPh>
    <rPh sb="16" eb="17">
      <t>ネン</t>
    </rPh>
    <rPh sb="20" eb="21">
      <t>アイダ</t>
    </rPh>
    <rPh sb="23" eb="25">
      <t>ケンショウ</t>
    </rPh>
    <rPh sb="26" eb="28">
      <t>ジッシ</t>
    </rPh>
    <phoneticPr fontId="1"/>
  </si>
  <si>
    <t>36トレードで16勝20敗、勝率44％。</t>
    <rPh sb="9" eb="10">
      <t>ショウ</t>
    </rPh>
    <rPh sb="12" eb="13">
      <t>ハイ</t>
    </rPh>
    <rPh sb="14" eb="16">
      <t>ショウリツ</t>
    </rPh>
    <phoneticPr fontId="1"/>
  </si>
  <si>
    <t>リスクリワード＝５．４４</t>
    <phoneticPr fontId="1"/>
  </si>
  <si>
    <t>最大連敗６</t>
    <rPh sb="0" eb="2">
      <t>サイダイ</t>
    </rPh>
    <rPh sb="2" eb="4">
      <t>レンパイ</t>
    </rPh>
    <phoneticPr fontId="1"/>
  </si>
  <si>
    <t>最大利益　670913</t>
    <rPh sb="0" eb="2">
      <t>サイダイ</t>
    </rPh>
    <rPh sb="2" eb="4">
      <t>リエキ</t>
    </rPh>
    <phoneticPr fontId="1"/>
  </si>
  <si>
    <t>最大損益　29493</t>
    <rPh sb="0" eb="2">
      <t>サイダイ</t>
    </rPh>
    <rPh sb="2" eb="4">
      <t>ソンエキ</t>
    </rPh>
    <phoneticPr fontId="1"/>
  </si>
  <si>
    <t>感想：</t>
    <rPh sb="0" eb="2">
      <t>カンソウ</t>
    </rPh>
    <phoneticPr fontId="1"/>
  </si>
  <si>
    <t>勝率は低めだが、「ドカン：コツコツ」のいわゆる損小利大でトレード出来る事が確認できた。</t>
    <rPh sb="0" eb="2">
      <t>ショウリツ</t>
    </rPh>
    <rPh sb="3" eb="4">
      <t>ヒク</t>
    </rPh>
    <rPh sb="23" eb="24">
      <t>ソン</t>
    </rPh>
    <rPh sb="24" eb="25">
      <t>ショウ</t>
    </rPh>
    <rPh sb="25" eb="26">
      <t>リ</t>
    </rPh>
    <rPh sb="26" eb="27">
      <t>ダイ</t>
    </rPh>
    <rPh sb="32" eb="34">
      <t>デキ</t>
    </rPh>
    <rPh sb="35" eb="36">
      <t>コト</t>
    </rPh>
    <rPh sb="37" eb="39">
      <t>カクニン</t>
    </rPh>
    <phoneticPr fontId="1"/>
  </si>
  <si>
    <t>ゆったりとトレード出来ると思うが、もう少しエントリー数は増やしたいと思う。</t>
    <rPh sb="9" eb="11">
      <t>デキ</t>
    </rPh>
    <rPh sb="13" eb="14">
      <t>オモ</t>
    </rPh>
    <rPh sb="19" eb="20">
      <t>スコ</t>
    </rPh>
    <rPh sb="26" eb="27">
      <t>スウ</t>
    </rPh>
    <rPh sb="28" eb="29">
      <t>フ</t>
    </rPh>
    <rPh sb="34" eb="35">
      <t>オモ</t>
    </rPh>
    <phoneticPr fontId="1"/>
  </si>
  <si>
    <t>全体的にこの手法なら私にも出来そうな気がすると思いました。</t>
    <rPh sb="0" eb="3">
      <t>ゼンタイテキ</t>
    </rPh>
    <rPh sb="6" eb="8">
      <t>シュホウ</t>
    </rPh>
    <rPh sb="10" eb="11">
      <t>ワタシ</t>
    </rPh>
    <rPh sb="13" eb="15">
      <t>デキ</t>
    </rPh>
    <rPh sb="18" eb="19">
      <t>キ</t>
    </rPh>
    <rPh sb="23" eb="24">
      <t>オモ</t>
    </rPh>
    <phoneticPr fontId="1"/>
  </si>
  <si>
    <t>2通貨での確認しかしていませんが、同じような結果になっているのですごく驚きです。</t>
    <rPh sb="1" eb="3">
      <t>ツウカ</t>
    </rPh>
    <rPh sb="5" eb="7">
      <t>カクニン</t>
    </rPh>
    <rPh sb="17" eb="18">
      <t>オナ</t>
    </rPh>
    <rPh sb="22" eb="24">
      <t>ケッカ</t>
    </rPh>
    <rPh sb="35" eb="36">
      <t>オドロ</t>
    </rPh>
    <phoneticPr fontId="1"/>
  </si>
  <si>
    <t>また、もっと伸びるであろう、逆にエントリータイミングではない場面が少し見えてきた気がします。</t>
    <rPh sb="6" eb="7">
      <t>ノ</t>
    </rPh>
    <rPh sb="14" eb="15">
      <t>ギャク</t>
    </rPh>
    <rPh sb="30" eb="32">
      <t>バメン</t>
    </rPh>
    <rPh sb="33" eb="34">
      <t>スコ</t>
    </rPh>
    <rPh sb="35" eb="36">
      <t>ミ</t>
    </rPh>
    <rPh sb="40" eb="41">
      <t>キ</t>
    </rPh>
    <phoneticPr fontId="1"/>
  </si>
  <si>
    <t>今後：</t>
    <rPh sb="0" eb="2">
      <t>コンゴ</t>
    </rPh>
    <phoneticPr fontId="1"/>
  </si>
  <si>
    <t>まずは日足でのタイミング同様の手法で240分足を進めていきたいと思います。</t>
    <rPh sb="3" eb="5">
      <t>ヒアシ</t>
    </rPh>
    <rPh sb="12" eb="14">
      <t>ドウヨウ</t>
    </rPh>
    <rPh sb="15" eb="17">
      <t>シュホウ</t>
    </rPh>
    <rPh sb="21" eb="22">
      <t>フン</t>
    </rPh>
    <rPh sb="22" eb="23">
      <t>アシ</t>
    </rPh>
    <rPh sb="24" eb="25">
      <t>スス</t>
    </rPh>
    <rPh sb="32" eb="33">
      <t>オモ</t>
    </rPh>
    <phoneticPr fontId="1"/>
  </si>
  <si>
    <t>フィルターを使用した方が良いのかもしれませんが、</t>
    <rPh sb="6" eb="8">
      <t>シヨウ</t>
    </rPh>
    <rPh sb="10" eb="11">
      <t>ホウ</t>
    </rPh>
    <rPh sb="12" eb="13">
      <t>イ</t>
    </rPh>
    <phoneticPr fontId="1"/>
  </si>
  <si>
    <t>単純な比較をしてからにしようと考えています。</t>
    <rPh sb="0" eb="2">
      <t>タンジュン</t>
    </rPh>
    <rPh sb="3" eb="5">
      <t>ヒカク</t>
    </rPh>
    <rPh sb="15" eb="16">
      <t>カンガ</t>
    </rPh>
    <phoneticPr fontId="1"/>
  </si>
  <si>
    <t>遠回りかもしれませんが・・・</t>
    <rPh sb="0" eb="2">
      <t>トオマワ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</si>
</sst>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5" formatCode="&quot;¥&quot;#,##0;&quot;¥&quot;\-#,##0"/>
    <numFmt numFmtId="176" formatCode="0.0_ "/>
    <numFmt numFmtId="177" formatCode="0_ "/>
    <numFmt numFmtId="178" formatCode="0.000"/>
    <numFmt numFmtId="179" formatCode="yyyy/m/d;@"/>
    <numFmt numFmtId="180" formatCode="&quot;¥&quot;#,##0.00_);\(&quot;¥&quot;#,##0.00\)"/>
    <numFmt numFmtId="186" formatCode="0.0"/>
  </numFmts>
  <fonts count="5"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99FF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0" fillId="3" borderId="0" xfId="0" applyFill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" fontId="2" fillId="5" borderId="0" xfId="0" applyNumberFormat="1" applyFon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2" fontId="2" fillId="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1" fontId="2" fillId="7" borderId="0" xfId="0" applyNumberFormat="1" applyFont="1" applyFill="1" applyAlignment="1">
      <alignment horizontal="center" vertical="center"/>
    </xf>
    <xf numFmtId="1" fontId="0" fillId="7" borderId="0" xfId="0" applyNumberFormat="1" applyFill="1">
      <alignment vertical="center"/>
    </xf>
    <xf numFmtId="0" fontId="2" fillId="8" borderId="0" xfId="0" applyFont="1" applyFill="1" applyAlignment="1">
      <alignment horizontal="center" vertical="center"/>
    </xf>
    <xf numFmtId="1" fontId="2" fillId="8" borderId="0" xfId="0" applyNumberFormat="1" applyFont="1" applyFill="1" applyAlignment="1">
      <alignment horizontal="center" vertical="center"/>
    </xf>
    <xf numFmtId="1" fontId="0" fillId="8" borderId="0" xfId="0" applyNumberFormat="1" applyFill="1">
      <alignment vertical="center"/>
    </xf>
    <xf numFmtId="0" fontId="0" fillId="0" borderId="0" xfId="0" applyAlignment="1">
      <alignment horizontal="center" vertical="center"/>
    </xf>
    <xf numFmtId="178" fontId="0" fillId="2" borderId="0" xfId="0" applyNumberFormat="1" applyFill="1" applyAlignment="1">
      <alignment horizontal="center" vertical="center"/>
    </xf>
    <xf numFmtId="177" fontId="0" fillId="8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9" borderId="0" xfId="0" applyFill="1">
      <alignment vertical="center"/>
    </xf>
    <xf numFmtId="177" fontId="0" fillId="9" borderId="0" xfId="0" applyNumberFormat="1" applyFill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0" fontId="4" fillId="10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5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186" fontId="0" fillId="0" borderId="0" xfId="0" applyNumberFormat="1" applyFill="1" applyAlignment="1">
      <alignment horizontal="center" vertical="center"/>
    </xf>
    <xf numFmtId="2" fontId="0" fillId="0" borderId="0" xfId="0" applyNumberFormat="1">
      <alignment vertical="center"/>
    </xf>
    <xf numFmtId="176" fontId="0" fillId="0" borderId="0" xfId="0" applyNumberForma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99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674990</xdr:colOff>
      <xdr:row>30</xdr:row>
      <xdr:rowOff>161262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76190" cy="53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568486</xdr:colOff>
      <xdr:row>30</xdr:row>
      <xdr:rowOff>137878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9000" y="0"/>
          <a:ext cx="10236361" cy="5138503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0</xdr:row>
      <xdr:rowOff>0</xdr:rowOff>
    </xdr:from>
    <xdr:to>
      <xdr:col>46</xdr:col>
      <xdr:colOff>530389</xdr:colOff>
      <xdr:row>30</xdr:row>
      <xdr:rowOff>156926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98000" y="0"/>
          <a:ext cx="10198264" cy="5157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14</xdr:col>
      <xdr:colOff>568486</xdr:colOff>
      <xdr:row>63</xdr:row>
      <xdr:rowOff>12315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10236361" cy="517962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</xdr:row>
      <xdr:rowOff>0</xdr:rowOff>
    </xdr:from>
    <xdr:to>
      <xdr:col>30</xdr:col>
      <xdr:colOff>560696</xdr:colOff>
      <xdr:row>64</xdr:row>
      <xdr:rowOff>18381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49000" y="5334000"/>
          <a:ext cx="10228571" cy="535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32</xdr:row>
      <xdr:rowOff>0</xdr:rowOff>
    </xdr:from>
    <xdr:to>
      <xdr:col>46</xdr:col>
      <xdr:colOff>560696</xdr:colOff>
      <xdr:row>64</xdr:row>
      <xdr:rowOff>18381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098000" y="5334000"/>
          <a:ext cx="10228571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65</xdr:row>
      <xdr:rowOff>0</xdr:rowOff>
    </xdr:from>
    <xdr:to>
      <xdr:col>30</xdr:col>
      <xdr:colOff>579744</xdr:colOff>
      <xdr:row>97</xdr:row>
      <xdr:rowOff>8857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49000" y="10834688"/>
          <a:ext cx="10247619" cy="5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14</xdr:col>
      <xdr:colOff>627363</xdr:colOff>
      <xdr:row>97</xdr:row>
      <xdr:rowOff>8857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834688"/>
          <a:ext cx="10295238" cy="5342857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65</xdr:row>
      <xdr:rowOff>0</xdr:rowOff>
    </xdr:from>
    <xdr:to>
      <xdr:col>46</xdr:col>
      <xdr:colOff>589268</xdr:colOff>
      <xdr:row>97</xdr:row>
      <xdr:rowOff>18381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98000" y="10834688"/>
          <a:ext cx="10257143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14</xdr:col>
      <xdr:colOff>608315</xdr:colOff>
      <xdr:row>130</xdr:row>
      <xdr:rowOff>18381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6335375"/>
          <a:ext cx="10276190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98</xdr:row>
      <xdr:rowOff>0</xdr:rowOff>
    </xdr:from>
    <xdr:to>
      <xdr:col>30</xdr:col>
      <xdr:colOff>589268</xdr:colOff>
      <xdr:row>130</xdr:row>
      <xdr:rowOff>46952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49000" y="16335375"/>
          <a:ext cx="10257143" cy="5380952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98</xdr:row>
      <xdr:rowOff>0</xdr:rowOff>
    </xdr:from>
    <xdr:to>
      <xdr:col>46</xdr:col>
      <xdr:colOff>560696</xdr:colOff>
      <xdr:row>130</xdr:row>
      <xdr:rowOff>18381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098000" y="16335375"/>
          <a:ext cx="10228571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14</xdr:col>
      <xdr:colOff>589268</xdr:colOff>
      <xdr:row>163</xdr:row>
      <xdr:rowOff>8857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1836063"/>
          <a:ext cx="10257143" cy="534285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131</xdr:row>
      <xdr:rowOff>0</xdr:rowOff>
    </xdr:from>
    <xdr:to>
      <xdr:col>30</xdr:col>
      <xdr:colOff>579744</xdr:colOff>
      <xdr:row>163</xdr:row>
      <xdr:rowOff>8857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49000" y="21836063"/>
          <a:ext cx="10247619" cy="5342857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131</xdr:row>
      <xdr:rowOff>0</xdr:rowOff>
    </xdr:from>
    <xdr:to>
      <xdr:col>46</xdr:col>
      <xdr:colOff>560696</xdr:colOff>
      <xdr:row>163</xdr:row>
      <xdr:rowOff>18381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098000" y="21836063"/>
          <a:ext cx="10228571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14</xdr:col>
      <xdr:colOff>551173</xdr:colOff>
      <xdr:row>196</xdr:row>
      <xdr:rowOff>18381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7336750"/>
          <a:ext cx="10219048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164</xdr:row>
      <xdr:rowOff>0</xdr:rowOff>
    </xdr:from>
    <xdr:to>
      <xdr:col>30</xdr:col>
      <xdr:colOff>560696</xdr:colOff>
      <xdr:row>196</xdr:row>
      <xdr:rowOff>8857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49000" y="27336750"/>
          <a:ext cx="10228571" cy="5342857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164</xdr:row>
      <xdr:rowOff>0</xdr:rowOff>
    </xdr:from>
    <xdr:to>
      <xdr:col>46</xdr:col>
      <xdr:colOff>598792</xdr:colOff>
      <xdr:row>196</xdr:row>
      <xdr:rowOff>8857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098000" y="27336750"/>
          <a:ext cx="10266667" cy="5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14</xdr:col>
      <xdr:colOff>579744</xdr:colOff>
      <xdr:row>229</xdr:row>
      <xdr:rowOff>18381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32837438"/>
          <a:ext cx="10247619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197</xdr:row>
      <xdr:rowOff>0</xdr:rowOff>
    </xdr:from>
    <xdr:to>
      <xdr:col>30</xdr:col>
      <xdr:colOff>598792</xdr:colOff>
      <xdr:row>229</xdr:row>
      <xdr:rowOff>18381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49000" y="32837438"/>
          <a:ext cx="10266667" cy="535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197</xdr:row>
      <xdr:rowOff>0</xdr:rowOff>
    </xdr:from>
    <xdr:to>
      <xdr:col>46</xdr:col>
      <xdr:colOff>608315</xdr:colOff>
      <xdr:row>229</xdr:row>
      <xdr:rowOff>18381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098000" y="32837438"/>
          <a:ext cx="10276190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14</xdr:col>
      <xdr:colOff>598792</xdr:colOff>
      <xdr:row>262</xdr:row>
      <xdr:rowOff>18381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38338125"/>
          <a:ext cx="10266667" cy="53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tabSelected="1" workbookViewId="0">
      <pane ySplit="12" topLeftCell="A13" activePane="bottomLeft" state="frozen"/>
      <selection pane="bottomLeft" activeCell="J17" sqref="J17:J48"/>
    </sheetView>
  </sheetViews>
  <sheetFormatPr defaultRowHeight="13.5"/>
  <cols>
    <col min="1" max="1" width="5.25" customWidth="1"/>
    <col min="4" max="4" width="13.125" style="28" bestFit="1" customWidth="1"/>
    <col min="5" max="5" width="13.125" bestFit="1" customWidth="1"/>
    <col min="6" max="6" width="10.5" bestFit="1" customWidth="1"/>
    <col min="7" max="7" width="12.25" style="28" customWidth="1"/>
    <col min="10" max="10" width="8.875" bestFit="1" customWidth="1"/>
    <col min="11" max="11" width="8.875" customWidth="1"/>
    <col min="12" max="12" width="8.875" bestFit="1" customWidth="1"/>
    <col min="13" max="13" width="11" bestFit="1" customWidth="1"/>
    <col min="14" max="14" width="9.875" customWidth="1"/>
    <col min="15" max="16" width="12.625" bestFit="1" customWidth="1"/>
  </cols>
  <sheetData>
    <row r="1" spans="1:18">
      <c r="A1" t="s">
        <v>0</v>
      </c>
      <c r="C1" s="5"/>
      <c r="F1" s="5"/>
      <c r="I1" s="37" t="s">
        <v>39</v>
      </c>
      <c r="J1" s="40" t="s">
        <v>1</v>
      </c>
      <c r="K1" s="40"/>
      <c r="L1" s="40" t="s">
        <v>2</v>
      </c>
      <c r="M1" s="40"/>
      <c r="N1" s="15" t="s">
        <v>22</v>
      </c>
      <c r="O1" s="29" t="s">
        <v>29</v>
      </c>
      <c r="Q1" s="41"/>
      <c r="R1" s="41"/>
    </row>
    <row r="2" spans="1:18">
      <c r="A2" t="s">
        <v>3</v>
      </c>
      <c r="C2" s="5"/>
      <c r="F2" s="5"/>
      <c r="I2" s="36">
        <v>100</v>
      </c>
      <c r="J2" s="42">
        <v>100000</v>
      </c>
      <c r="K2" s="42"/>
      <c r="L2" s="43">
        <v>0.05</v>
      </c>
      <c r="M2" s="43"/>
      <c r="N2" s="16">
        <f>COUNTIF(J13:J48,"&gt;1")/COUNT(A13:A48)</f>
        <v>0.44444444444444442</v>
      </c>
      <c r="O2" s="46">
        <f>AVERAGE(O14:O48)</f>
        <v>5.444724608102872</v>
      </c>
      <c r="Q2" s="41"/>
      <c r="R2" s="41"/>
    </row>
    <row r="3" spans="1:18">
      <c r="A3" t="s">
        <v>4</v>
      </c>
      <c r="C3" s="5"/>
      <c r="F3" s="5"/>
    </row>
    <row r="4" spans="1:18">
      <c r="A4" t="s">
        <v>5</v>
      </c>
      <c r="C4" s="5"/>
      <c r="F4" s="5"/>
      <c r="J4" s="23" t="s">
        <v>24</v>
      </c>
      <c r="K4" s="23" t="s">
        <v>25</v>
      </c>
      <c r="L4" s="25" t="s">
        <v>26</v>
      </c>
      <c r="M4" s="26" t="s">
        <v>27</v>
      </c>
      <c r="N4" s="30" t="s">
        <v>30</v>
      </c>
      <c r="O4" s="32" t="s">
        <v>31</v>
      </c>
    </row>
    <row r="5" spans="1:18">
      <c r="A5" t="s">
        <v>6</v>
      </c>
      <c r="C5" s="5"/>
      <c r="F5" s="5"/>
      <c r="J5" s="24">
        <f>SUM(J13:J48)</f>
        <v>7078.9999999999909</v>
      </c>
      <c r="K5" s="24">
        <f>SUM(K13:K48)</f>
        <v>1604491.6231039385</v>
      </c>
      <c r="L5" s="27">
        <f t="shared" ref="L5:M5" si="0">SUM(L13:L48)</f>
        <v>-1815.9999999999977</v>
      </c>
      <c r="M5" s="27">
        <f t="shared" si="0"/>
        <v>-232182.7610979107</v>
      </c>
      <c r="N5" s="27">
        <v>6</v>
      </c>
      <c r="O5" s="33">
        <f>N48</f>
        <v>1472308.8620060277</v>
      </c>
    </row>
    <row r="6" spans="1:18">
      <c r="A6" s="39" t="s">
        <v>16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</row>
    <row r="7" spans="1:18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</row>
    <row r="8" spans="1:18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</row>
    <row r="9" spans="1:18">
      <c r="A9" s="5" t="s">
        <v>34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8">
      <c r="B10" s="14"/>
      <c r="C10" s="14"/>
      <c r="D10" s="31"/>
      <c r="E10" s="14"/>
      <c r="F10" s="14"/>
      <c r="G10" s="31"/>
      <c r="H10" s="14"/>
      <c r="I10" s="17"/>
      <c r="J10" s="14"/>
      <c r="K10" s="14"/>
      <c r="L10" s="14"/>
      <c r="M10" s="14"/>
      <c r="N10" s="14"/>
      <c r="O10" s="14"/>
    </row>
    <row r="11" spans="1:18">
      <c r="C11" t="s">
        <v>17</v>
      </c>
    </row>
    <row r="12" spans="1:18">
      <c r="A12" s="21" t="s">
        <v>23</v>
      </c>
      <c r="B12" s="1" t="s">
        <v>7</v>
      </c>
      <c r="C12" s="1" t="s">
        <v>8</v>
      </c>
      <c r="D12" s="1" t="s">
        <v>9</v>
      </c>
      <c r="E12" s="1" t="s">
        <v>10</v>
      </c>
      <c r="F12" s="1" t="s">
        <v>11</v>
      </c>
      <c r="G12" s="1" t="s">
        <v>12</v>
      </c>
      <c r="H12" s="1" t="s">
        <v>13</v>
      </c>
      <c r="I12" s="1" t="s">
        <v>28</v>
      </c>
      <c r="J12" s="1" t="s">
        <v>14</v>
      </c>
      <c r="K12" s="1" t="s">
        <v>20</v>
      </c>
      <c r="L12" s="1" t="s">
        <v>15</v>
      </c>
      <c r="M12" s="1" t="s">
        <v>21</v>
      </c>
      <c r="N12" s="1" t="s">
        <v>19</v>
      </c>
      <c r="O12" s="1" t="s">
        <v>18</v>
      </c>
    </row>
    <row r="13" spans="1:18">
      <c r="A13" s="19">
        <v>1</v>
      </c>
      <c r="B13" s="19" t="s">
        <v>35</v>
      </c>
      <c r="C13" s="2">
        <f>$J$2*$L$2/(E13-F13)/I2/-10000</f>
        <v>0.52631578947368074</v>
      </c>
      <c r="D13" s="7" t="s">
        <v>36</v>
      </c>
      <c r="E13" s="19">
        <v>1.2845</v>
      </c>
      <c r="F13" s="19">
        <v>1.294</v>
      </c>
      <c r="G13" s="7" t="s">
        <v>37</v>
      </c>
      <c r="H13" s="19">
        <v>1.294</v>
      </c>
      <c r="I13" s="19" t="s">
        <v>38</v>
      </c>
      <c r="J13" s="8"/>
      <c r="K13" s="8"/>
      <c r="L13" s="10">
        <f t="shared" ref="L13:L18" si="1">(H13-E13)*-10000</f>
        <v>-95.000000000000639</v>
      </c>
      <c r="M13" s="11">
        <f t="shared" ref="M13:M18" si="2">L13*C13*100</f>
        <v>-5000.0000000000009</v>
      </c>
      <c r="N13" s="3">
        <f>J2+L13*C13*100</f>
        <v>95000</v>
      </c>
      <c r="O13" s="44"/>
    </row>
    <row r="14" spans="1:18">
      <c r="A14" s="19">
        <v>2</v>
      </c>
      <c r="B14" s="35" t="s">
        <v>35</v>
      </c>
      <c r="C14" s="2">
        <f>N13*$L$2/(E14-F14)/$I$2/-10000</f>
        <v>0.3769841269841287</v>
      </c>
      <c r="D14" s="7" t="s">
        <v>40</v>
      </c>
      <c r="E14" s="19">
        <v>1.2853000000000001</v>
      </c>
      <c r="F14" s="19">
        <v>1.2979000000000001</v>
      </c>
      <c r="G14" s="7" t="s">
        <v>41</v>
      </c>
      <c r="H14" s="19">
        <v>1.2979000000000001</v>
      </c>
      <c r="I14" s="35" t="s">
        <v>38</v>
      </c>
      <c r="J14" s="9"/>
      <c r="K14" s="9"/>
      <c r="L14" s="10">
        <f t="shared" si="1"/>
        <v>-125.99999999999945</v>
      </c>
      <c r="M14" s="11">
        <f t="shared" si="2"/>
        <v>-4750.0000000000009</v>
      </c>
      <c r="N14" s="3">
        <f>N13+L14*C14*100</f>
        <v>90250</v>
      </c>
      <c r="O14" s="44"/>
    </row>
    <row r="15" spans="1:18">
      <c r="A15" s="19">
        <v>3</v>
      </c>
      <c r="B15" s="35" t="s">
        <v>35</v>
      </c>
      <c r="C15" s="2">
        <f t="shared" ref="C15:C78" si="3">N14*$L$2/(E15-F15)/$I$2/-10000</f>
        <v>0.34446564885496478</v>
      </c>
      <c r="D15" s="7" t="s">
        <v>42</v>
      </c>
      <c r="E15" s="19">
        <v>1.1909000000000001</v>
      </c>
      <c r="F15" s="19">
        <v>1.204</v>
      </c>
      <c r="G15" s="7" t="s">
        <v>43</v>
      </c>
      <c r="H15" s="19">
        <v>1.204</v>
      </c>
      <c r="I15" s="35" t="s">
        <v>38</v>
      </c>
      <c r="J15" s="9"/>
      <c r="K15" s="9"/>
      <c r="L15" s="10">
        <f t="shared" si="1"/>
        <v>-130.99999999999889</v>
      </c>
      <c r="M15" s="11">
        <f t="shared" si="2"/>
        <v>-4512.5000000000009</v>
      </c>
      <c r="N15" s="3">
        <f>N14+L15*C15*100</f>
        <v>85737.5</v>
      </c>
      <c r="O15" s="44"/>
    </row>
    <row r="16" spans="1:18">
      <c r="A16" s="19">
        <v>4</v>
      </c>
      <c r="B16" s="35" t="s">
        <v>35</v>
      </c>
      <c r="C16" s="2">
        <f t="shared" si="3"/>
        <v>0.87487244897960903</v>
      </c>
      <c r="D16" s="7" t="s">
        <v>45</v>
      </c>
      <c r="E16" s="19">
        <v>1.1828000000000001</v>
      </c>
      <c r="F16" s="19">
        <v>1.1877</v>
      </c>
      <c r="G16" s="7" t="s">
        <v>46</v>
      </c>
      <c r="H16" s="19">
        <v>1.1877</v>
      </c>
      <c r="I16" s="19" t="s">
        <v>38</v>
      </c>
      <c r="J16" s="18"/>
      <c r="K16" s="9"/>
      <c r="L16" s="10">
        <f t="shared" si="1"/>
        <v>-48.999999999999048</v>
      </c>
      <c r="M16" s="11">
        <f t="shared" si="2"/>
        <v>-4286.8750000000009</v>
      </c>
      <c r="N16" s="3">
        <f>N15+L16*C16*100</f>
        <v>81450.625</v>
      </c>
      <c r="O16" s="44"/>
    </row>
    <row r="17" spans="1:15">
      <c r="A17" s="19">
        <v>5</v>
      </c>
      <c r="B17" s="35" t="s">
        <v>35</v>
      </c>
      <c r="C17" s="2">
        <f t="shared" si="3"/>
        <v>0.34222951680672209</v>
      </c>
      <c r="D17" s="7" t="s">
        <v>47</v>
      </c>
      <c r="E17" s="19">
        <v>1.1812</v>
      </c>
      <c r="F17" s="19">
        <v>1.1931</v>
      </c>
      <c r="G17" s="7" t="s">
        <v>48</v>
      </c>
      <c r="H17" s="19">
        <v>1.1931</v>
      </c>
      <c r="I17" s="35" t="s">
        <v>38</v>
      </c>
      <c r="J17" s="18"/>
      <c r="K17" s="9"/>
      <c r="L17" s="10">
        <f t="shared" si="1"/>
        <v>-119.00000000000021</v>
      </c>
      <c r="M17" s="11">
        <f t="shared" si="2"/>
        <v>-4072.53125</v>
      </c>
      <c r="N17" s="3">
        <f>N16+L17*C17*100</f>
        <v>77378.09375</v>
      </c>
      <c r="O17" s="44"/>
    </row>
    <row r="18" spans="1:15">
      <c r="A18" s="19">
        <v>6</v>
      </c>
      <c r="B18" s="35" t="s">
        <v>35</v>
      </c>
      <c r="C18" s="2">
        <f t="shared" si="3"/>
        <v>0.32511804096638597</v>
      </c>
      <c r="D18" s="7" t="s">
        <v>49</v>
      </c>
      <c r="E18" s="19">
        <v>1.1992</v>
      </c>
      <c r="F18" s="19">
        <v>1.2111000000000001</v>
      </c>
      <c r="G18" s="7" t="s">
        <v>50</v>
      </c>
      <c r="H18" s="19">
        <v>1.2111000000000001</v>
      </c>
      <c r="I18" s="35" t="s">
        <v>38</v>
      </c>
      <c r="J18" s="9"/>
      <c r="K18" s="9"/>
      <c r="L18" s="10">
        <f t="shared" si="1"/>
        <v>-119.00000000000021</v>
      </c>
      <c r="M18" s="11">
        <f t="shared" si="2"/>
        <v>-3868.9046875000004</v>
      </c>
      <c r="N18" s="3">
        <f>N17+L18*C18*100</f>
        <v>73509.189062499994</v>
      </c>
      <c r="O18" s="44"/>
    </row>
    <row r="19" spans="1:15">
      <c r="A19" s="19">
        <v>7</v>
      </c>
      <c r="B19" s="19" t="s">
        <v>44</v>
      </c>
      <c r="C19" s="2">
        <f>N18*$L$2/(E19-F19)/$I$2/10000</f>
        <v>0.31960516983695469</v>
      </c>
      <c r="D19" s="7" t="s">
        <v>51</v>
      </c>
      <c r="E19" s="19">
        <v>1.2148000000000001</v>
      </c>
      <c r="F19" s="19">
        <v>1.2033</v>
      </c>
      <c r="G19" s="7" t="s">
        <v>52</v>
      </c>
      <c r="H19" s="19">
        <v>1.2749999999999999</v>
      </c>
      <c r="I19" s="19" t="s">
        <v>53</v>
      </c>
      <c r="J19" s="18">
        <f>(H19-E19)*10000</f>
        <v>601.99999999999807</v>
      </c>
      <c r="K19" s="9">
        <f>J19*C19*100</f>
        <v>19240.231224184612</v>
      </c>
      <c r="L19" s="10"/>
      <c r="M19" s="11"/>
      <c r="N19" s="3">
        <f>N18+J19*C19*100</f>
        <v>92749.420286684603</v>
      </c>
      <c r="O19" s="44">
        <f>(H19-E19)/(E19-F19)</f>
        <v>5.234782608695606</v>
      </c>
    </row>
    <row r="20" spans="1:15">
      <c r="A20" s="19">
        <v>8</v>
      </c>
      <c r="B20" s="35" t="s">
        <v>44</v>
      </c>
      <c r="C20" s="2">
        <f>N19*$L$2/(E20-F20)/$I$2/10000</f>
        <v>0.45465402101316038</v>
      </c>
      <c r="D20" s="7" t="s">
        <v>54</v>
      </c>
      <c r="E20" s="19">
        <v>1.2824</v>
      </c>
      <c r="F20" s="19">
        <v>1.2722</v>
      </c>
      <c r="G20" s="7" t="s">
        <v>55</v>
      </c>
      <c r="H20" s="19">
        <v>1.2722</v>
      </c>
      <c r="I20" s="19" t="s">
        <v>38</v>
      </c>
      <c r="J20" s="9"/>
      <c r="K20" s="9"/>
      <c r="L20" s="10">
        <f>(H20-E20)*10000</f>
        <v>-101.99999999999987</v>
      </c>
      <c r="M20" s="11">
        <f>L20*C20*100</f>
        <v>-4637.4710143342299</v>
      </c>
      <c r="N20" s="3">
        <f>N19+L20*C20*100</f>
        <v>88111.949272350379</v>
      </c>
      <c r="O20" s="44"/>
    </row>
    <row r="21" spans="1:15">
      <c r="A21" s="19">
        <v>9</v>
      </c>
      <c r="B21" s="35" t="s">
        <v>35</v>
      </c>
      <c r="C21" s="2">
        <f t="shared" si="3"/>
        <v>0.81585138215138153</v>
      </c>
      <c r="D21" s="7" t="s">
        <v>56</v>
      </c>
      <c r="E21" s="19">
        <v>1.2707999999999999</v>
      </c>
      <c r="F21" s="19">
        <v>1.2762</v>
      </c>
      <c r="G21" s="7" t="s">
        <v>58</v>
      </c>
      <c r="H21" s="19">
        <v>1.2762</v>
      </c>
      <c r="I21" s="35" t="s">
        <v>38</v>
      </c>
      <c r="J21" s="9"/>
      <c r="K21" s="9"/>
      <c r="L21" s="10">
        <f>(H21-E21)*-10000</f>
        <v>-54.000000000000711</v>
      </c>
      <c r="M21" s="11">
        <f>L21*C21*100</f>
        <v>-4405.5974636175179</v>
      </c>
      <c r="N21" s="3">
        <f>N20+L21*C21*100</f>
        <v>83706.351808732856</v>
      </c>
      <c r="O21" s="44"/>
    </row>
    <row r="22" spans="1:15">
      <c r="A22" s="19">
        <v>10</v>
      </c>
      <c r="B22" s="35" t="s">
        <v>44</v>
      </c>
      <c r="C22" s="2">
        <f>N21*$L$2/(E22-F22)/$I$2/10000</f>
        <v>0.64389501391333459</v>
      </c>
      <c r="D22" s="7" t="s">
        <v>57</v>
      </c>
      <c r="E22" s="19">
        <v>1.2845</v>
      </c>
      <c r="F22" s="19">
        <v>1.278</v>
      </c>
      <c r="G22" s="7" t="s">
        <v>59</v>
      </c>
      <c r="H22" s="19">
        <v>1.278</v>
      </c>
      <c r="I22" s="35" t="s">
        <v>38</v>
      </c>
      <c r="J22" s="9"/>
      <c r="K22" s="9"/>
      <c r="L22" s="10">
        <f>(H22-E22)*10000</f>
        <v>-64.999999999999503</v>
      </c>
      <c r="M22" s="11">
        <f>L22*C22*100</f>
        <v>-4185.3175904366435</v>
      </c>
      <c r="N22" s="3">
        <f>N21+L22*C22*100</f>
        <v>79521.034218296205</v>
      </c>
      <c r="O22" s="44"/>
    </row>
    <row r="23" spans="1:15">
      <c r="A23" s="19">
        <v>11</v>
      </c>
      <c r="B23" s="19" t="s">
        <v>60</v>
      </c>
      <c r="C23" s="2">
        <f>N22*$L$2/(E23-F23)/$I$2/10000</f>
        <v>1.1044588085874327</v>
      </c>
      <c r="D23" s="7" t="s">
        <v>61</v>
      </c>
      <c r="E23" s="19">
        <v>1.2726</v>
      </c>
      <c r="F23" s="19">
        <v>1.2689999999999999</v>
      </c>
      <c r="G23" s="7" t="s">
        <v>62</v>
      </c>
      <c r="H23" s="19">
        <v>1.3119000000000001</v>
      </c>
      <c r="I23" s="19" t="s">
        <v>53</v>
      </c>
      <c r="J23" s="18">
        <f>(H23-E23)*10000</f>
        <v>393.00000000000114</v>
      </c>
      <c r="K23" s="9">
        <f>J23*C23*100</f>
        <v>43405.231177486232</v>
      </c>
      <c r="L23" s="10"/>
      <c r="M23" s="11"/>
      <c r="N23" s="3">
        <f>N22+J23*C23*100</f>
        <v>122926.26539578244</v>
      </c>
      <c r="O23" s="44">
        <f>(H23-E23)/(E23-F23)</f>
        <v>10.916666666666554</v>
      </c>
    </row>
    <row r="24" spans="1:15">
      <c r="A24" s="19">
        <v>12</v>
      </c>
      <c r="B24" s="19" t="s">
        <v>35</v>
      </c>
      <c r="C24" s="2">
        <f t="shared" si="3"/>
        <v>0.74051967105891292</v>
      </c>
      <c r="D24" s="7" t="s">
        <v>63</v>
      </c>
      <c r="E24" s="19">
        <v>1.3093999999999999</v>
      </c>
      <c r="F24" s="19">
        <v>1.3177000000000001</v>
      </c>
      <c r="G24" s="7" t="s">
        <v>64</v>
      </c>
      <c r="H24" s="19">
        <v>1.2986</v>
      </c>
      <c r="I24" s="19" t="s">
        <v>53</v>
      </c>
      <c r="J24" s="18">
        <f>(H24-E24)*-10000</f>
        <v>107.9999999999992</v>
      </c>
      <c r="K24" s="9">
        <f>J24*C24*100</f>
        <v>7997.6124474362014</v>
      </c>
      <c r="L24" s="10"/>
      <c r="M24" s="11"/>
      <c r="N24" s="3">
        <f>N23+J24*C24*100</f>
        <v>130923.87784321864</v>
      </c>
      <c r="O24" s="44">
        <f>(H24-E24)/(E24-F24)</f>
        <v>1.3012048192770682</v>
      </c>
    </row>
    <row r="25" spans="1:15">
      <c r="A25" s="19">
        <v>13</v>
      </c>
      <c r="B25" s="19" t="s">
        <v>44</v>
      </c>
      <c r="C25" s="2">
        <f>N24*$L$2/(E25-F25)/$I$2/10000</f>
        <v>1.0390783955811049</v>
      </c>
      <c r="D25" s="7" t="s">
        <v>65</v>
      </c>
      <c r="E25" s="19">
        <v>1.3144</v>
      </c>
      <c r="F25" s="19">
        <v>1.3081</v>
      </c>
      <c r="G25" s="7" t="s">
        <v>66</v>
      </c>
      <c r="H25" s="19">
        <v>1.3081</v>
      </c>
      <c r="I25" s="19" t="s">
        <v>38</v>
      </c>
      <c r="J25" s="9"/>
      <c r="K25" s="9"/>
      <c r="L25" s="10">
        <f>(H25-E25)*10000</f>
        <v>-62.999999999999723</v>
      </c>
      <c r="M25" s="11">
        <f>L25*C25*100</f>
        <v>-6546.1938921609317</v>
      </c>
      <c r="N25" s="3">
        <f>N24+L25*C25*100</f>
        <v>124377.68395105771</v>
      </c>
      <c r="O25" s="44"/>
    </row>
    <row r="26" spans="1:15">
      <c r="A26" s="19">
        <v>14</v>
      </c>
      <c r="B26" s="19" t="s">
        <v>68</v>
      </c>
      <c r="C26" s="2">
        <f>N25*$L$2/(E26-F26)/$I$2/10000</f>
        <v>0.98712447580204976</v>
      </c>
      <c r="D26" s="7" t="s">
        <v>67</v>
      </c>
      <c r="E26" s="19">
        <v>1.3383</v>
      </c>
      <c r="F26" s="19">
        <v>1.3320000000000001</v>
      </c>
      <c r="G26" s="7" t="s">
        <v>69</v>
      </c>
      <c r="H26" s="19">
        <v>1.3525</v>
      </c>
      <c r="I26" s="19" t="s">
        <v>53</v>
      </c>
      <c r="J26" s="18">
        <f>(H26-E26)*10000</f>
        <v>141.99999999999991</v>
      </c>
      <c r="K26" s="9">
        <f>J26*C26*100</f>
        <v>14017.167556389097</v>
      </c>
      <c r="L26" s="10"/>
      <c r="M26" s="11"/>
      <c r="N26" s="3">
        <f>N25+J26*C26*100</f>
        <v>138394.85150744682</v>
      </c>
      <c r="O26" s="44">
        <f>(H26-E26)/(E26-F26)</f>
        <v>2.2539682539682624</v>
      </c>
    </row>
    <row r="27" spans="1:15">
      <c r="A27" s="19">
        <v>15</v>
      </c>
      <c r="B27" s="19" t="s">
        <v>44</v>
      </c>
      <c r="C27" s="2">
        <f>N26*$L$2/(E27-F27)/$I$2/10000</f>
        <v>1.6092424593888446</v>
      </c>
      <c r="D27" s="7" t="s">
        <v>70</v>
      </c>
      <c r="E27" s="19">
        <v>1.3458000000000001</v>
      </c>
      <c r="F27" s="19">
        <v>1.3414999999999999</v>
      </c>
      <c r="G27" s="7" t="s">
        <v>71</v>
      </c>
      <c r="H27" s="19">
        <v>1.3731</v>
      </c>
      <c r="I27" s="38" t="s">
        <v>53</v>
      </c>
      <c r="J27" s="18">
        <f>(H27-E27)*10000</f>
        <v>272.99999999999881</v>
      </c>
      <c r="K27" s="9">
        <f>J27*C27*100</f>
        <v>43932.319141315267</v>
      </c>
      <c r="L27" s="10"/>
      <c r="M27" s="11"/>
      <c r="N27" s="3">
        <f>N26+J27*C27*100</f>
        <v>182327.17064876208</v>
      </c>
      <c r="O27" s="44">
        <f>(H27-E27)/(E27-F27)</f>
        <v>6.3488372093020136</v>
      </c>
    </row>
    <row r="28" spans="1:15">
      <c r="A28" s="19">
        <v>16</v>
      </c>
      <c r="B28" s="19" t="s">
        <v>44</v>
      </c>
      <c r="C28" s="2">
        <f>N27*$L$2/(E28-F28)/$I$2/10000</f>
        <v>1.1395448165547619</v>
      </c>
      <c r="D28" s="7" t="s">
        <v>72</v>
      </c>
      <c r="E28" s="19">
        <v>1.4268000000000001</v>
      </c>
      <c r="F28" s="19">
        <v>1.4188000000000001</v>
      </c>
      <c r="G28" s="7" t="s">
        <v>73</v>
      </c>
      <c r="H28" s="19">
        <v>1.4581</v>
      </c>
      <c r="I28" s="38" t="s">
        <v>53</v>
      </c>
      <c r="J28" s="18">
        <f>(H28-E28)*10000</f>
        <v>312.99999999999886</v>
      </c>
      <c r="K28" s="9">
        <f>J28*C28*100</f>
        <v>35667.752758163922</v>
      </c>
      <c r="L28" s="10"/>
      <c r="M28" s="11"/>
      <c r="N28" s="3">
        <f>N27+J28*C28*100</f>
        <v>217994.92340692601</v>
      </c>
      <c r="O28" s="44">
        <f>(H28-E28)/(E28-F28)</f>
        <v>3.9124999999999819</v>
      </c>
    </row>
    <row r="29" spans="1:15">
      <c r="A29" s="19">
        <v>17</v>
      </c>
      <c r="B29" s="19" t="s">
        <v>44</v>
      </c>
      <c r="C29" s="2">
        <f>N28*$L$2/(E29-F29)/$I$2/10000</f>
        <v>0.93160223678173171</v>
      </c>
      <c r="D29" s="12" t="s">
        <v>74</v>
      </c>
      <c r="E29" s="19">
        <v>1.4731000000000001</v>
      </c>
      <c r="F29" s="19">
        <v>1.4614</v>
      </c>
      <c r="G29" s="12" t="s">
        <v>75</v>
      </c>
      <c r="H29" s="19">
        <v>1.5627</v>
      </c>
      <c r="I29" s="38" t="s">
        <v>53</v>
      </c>
      <c r="J29" s="18">
        <f>(H29-E29)*10000</f>
        <v>895.99999999999898</v>
      </c>
      <c r="K29" s="9">
        <f>J29*C29*100</f>
        <v>83471.560415643064</v>
      </c>
      <c r="L29" s="10"/>
      <c r="M29" s="11"/>
      <c r="N29" s="3">
        <f>N28+J29*C29*100</f>
        <v>301466.48382256908</v>
      </c>
      <c r="O29" s="44">
        <f>(H29-E29)/(E29-F29)</f>
        <v>7.6581196581196211</v>
      </c>
    </row>
    <row r="30" spans="1:15">
      <c r="A30" s="19">
        <v>18</v>
      </c>
      <c r="B30" s="19" t="s">
        <v>35</v>
      </c>
      <c r="C30" s="2">
        <f t="shared" si="3"/>
        <v>3.0761886104342993</v>
      </c>
      <c r="D30" s="12" t="s">
        <v>76</v>
      </c>
      <c r="E30" s="19">
        <v>1.353</v>
      </c>
      <c r="F30" s="19">
        <v>1.3579000000000001</v>
      </c>
      <c r="G30" s="12" t="s">
        <v>77</v>
      </c>
      <c r="H30" s="19">
        <v>1.3076000000000001</v>
      </c>
      <c r="I30" s="38" t="s">
        <v>53</v>
      </c>
      <c r="J30" s="18">
        <f>(H30-E30)*-10000</f>
        <v>453.99999999999886</v>
      </c>
      <c r="K30" s="9">
        <f>J30*C30*100</f>
        <v>139658.96291371685</v>
      </c>
      <c r="L30" s="10"/>
      <c r="M30" s="11"/>
      <c r="N30" s="3">
        <f>N29+J30*C30*100</f>
        <v>441125.44673628593</v>
      </c>
      <c r="O30" s="44">
        <f>(H30-E30)/(E30-F30)</f>
        <v>9.2653061224487168</v>
      </c>
    </row>
    <row r="31" spans="1:15">
      <c r="A31" s="19">
        <v>19</v>
      </c>
      <c r="B31" s="19" t="s">
        <v>44</v>
      </c>
      <c r="C31" s="2">
        <f>N30*$L$2/(E31-F31)/$I$2/10000</f>
        <v>1.6966363336011128</v>
      </c>
      <c r="D31" s="12" t="s">
        <v>78</v>
      </c>
      <c r="E31" s="19">
        <v>1.3493999999999999</v>
      </c>
      <c r="F31" s="19">
        <v>1.3364</v>
      </c>
      <c r="G31" s="12" t="s">
        <v>79</v>
      </c>
      <c r="H31" s="19">
        <v>1.3364</v>
      </c>
      <c r="I31" s="38" t="s">
        <v>38</v>
      </c>
      <c r="J31" s="9"/>
      <c r="K31" s="9"/>
      <c r="L31" s="10">
        <f>(H31-E31)*10000</f>
        <v>-129.99999999999901</v>
      </c>
      <c r="M31" s="11">
        <f>L31*C31*100</f>
        <v>-22056.272336814298</v>
      </c>
      <c r="N31" s="3">
        <f>N30+L31*C31*100</f>
        <v>419069.17439947161</v>
      </c>
      <c r="O31" s="44"/>
    </row>
    <row r="32" spans="1:15">
      <c r="A32" s="19">
        <v>20</v>
      </c>
      <c r="B32" s="19" t="s">
        <v>44</v>
      </c>
      <c r="C32" s="2">
        <f>N31*$L$2/(E32-F32)/$I$2/10000</f>
        <v>1.7461215599978295</v>
      </c>
      <c r="D32" s="12" t="s">
        <v>80</v>
      </c>
      <c r="E32" s="19">
        <v>1.4101999999999999</v>
      </c>
      <c r="F32" s="19">
        <v>1.3982000000000001</v>
      </c>
      <c r="G32" s="12" t="s">
        <v>81</v>
      </c>
      <c r="H32" s="19">
        <v>1.3982000000000001</v>
      </c>
      <c r="I32" s="38" t="s">
        <v>38</v>
      </c>
      <c r="J32" s="9"/>
      <c r="K32" s="9"/>
      <c r="L32" s="10">
        <f>(H32-E32)*10000</f>
        <v>-119.99999999999788</v>
      </c>
      <c r="M32" s="11">
        <f>L32*C32*100</f>
        <v>-20953.458719973587</v>
      </c>
      <c r="N32" s="3">
        <f>N31+L32*C32*100</f>
        <v>398115.71567949804</v>
      </c>
      <c r="O32" s="44"/>
    </row>
    <row r="33" spans="1:15">
      <c r="A33" s="19">
        <v>21</v>
      </c>
      <c r="B33" s="19" t="s">
        <v>35</v>
      </c>
      <c r="C33" s="2">
        <f t="shared" si="3"/>
        <v>1.8096168894522442</v>
      </c>
      <c r="D33" s="12" t="s">
        <v>82</v>
      </c>
      <c r="E33" s="19">
        <v>1.4235</v>
      </c>
      <c r="F33" s="19">
        <v>1.4345000000000001</v>
      </c>
      <c r="G33" s="12" t="s">
        <v>83</v>
      </c>
      <c r="H33" s="19">
        <v>1.4345000000000001</v>
      </c>
      <c r="I33" s="38" t="s">
        <v>38</v>
      </c>
      <c r="J33" s="9"/>
      <c r="K33" s="9"/>
      <c r="L33" s="10">
        <f>(H33-E33)*-10000</f>
        <v>-110.00000000000121</v>
      </c>
      <c r="M33" s="11">
        <f>L33*C33*100</f>
        <v>-19905.785783974905</v>
      </c>
      <c r="N33" s="3">
        <f>N32+L33*C33*100</f>
        <v>378209.92989552312</v>
      </c>
      <c r="O33" s="44"/>
    </row>
    <row r="34" spans="1:15">
      <c r="A34" s="19">
        <v>22</v>
      </c>
      <c r="B34" s="19" t="s">
        <v>44</v>
      </c>
      <c r="C34" s="2">
        <f>N33*$L$2/(E34-F34)/$I$2/10000</f>
        <v>1.8910496494776139</v>
      </c>
      <c r="D34" s="12" t="s">
        <v>84</v>
      </c>
      <c r="E34" s="19">
        <v>1.4986999999999999</v>
      </c>
      <c r="F34" s="19">
        <v>1.4886999999999999</v>
      </c>
      <c r="G34" s="12" t="s">
        <v>85</v>
      </c>
      <c r="H34" s="19">
        <v>1.4886999999999999</v>
      </c>
      <c r="I34" s="38" t="s">
        <v>38</v>
      </c>
      <c r="J34" s="9"/>
      <c r="K34" s="9"/>
      <c r="L34" s="10">
        <f>(H34-E34)*10000</f>
        <v>-100.00000000000009</v>
      </c>
      <c r="M34" s="11">
        <f t="shared" ref="M34:M35" si="4">L34*C34*100</f>
        <v>-18910.496494776155</v>
      </c>
      <c r="N34" s="3">
        <f t="shared" ref="N34:N36" si="5">N33+L34*C34*100</f>
        <v>359299.43340074696</v>
      </c>
      <c r="O34" s="44"/>
    </row>
    <row r="35" spans="1:15">
      <c r="A35" s="19">
        <v>23</v>
      </c>
      <c r="B35" s="19" t="s">
        <v>35</v>
      </c>
      <c r="C35" s="2">
        <f>N34*$L$2/(E35-F35)/$I$2/-10000</f>
        <v>1.414564698428145</v>
      </c>
      <c r="D35" s="12" t="s">
        <v>86</v>
      </c>
      <c r="E35" s="19">
        <v>1.4330000000000001</v>
      </c>
      <c r="F35" s="19">
        <v>1.4457</v>
      </c>
      <c r="G35" s="12" t="s">
        <v>87</v>
      </c>
      <c r="H35" s="19">
        <v>1.4457</v>
      </c>
      <c r="I35" s="38" t="s">
        <v>38</v>
      </c>
      <c r="J35" s="9"/>
      <c r="K35" s="9"/>
      <c r="L35" s="10">
        <f>(H35-E35)*-10000</f>
        <v>-126.99999999999933</v>
      </c>
      <c r="M35" s="11">
        <f t="shared" si="4"/>
        <v>-17964.971670037346</v>
      </c>
      <c r="N35" s="3">
        <f t="shared" si="5"/>
        <v>341334.46173070959</v>
      </c>
      <c r="O35" s="44"/>
    </row>
    <row r="36" spans="1:15">
      <c r="A36" s="19">
        <v>24</v>
      </c>
      <c r="B36" s="19" t="s">
        <v>44</v>
      </c>
      <c r="C36" s="2">
        <f>N35*$L$2/(E36-F36)/$I$2/10000</f>
        <v>1.1851891032316331</v>
      </c>
      <c r="D36" s="12" t="s">
        <v>88</v>
      </c>
      <c r="E36" s="19">
        <v>1.395</v>
      </c>
      <c r="F36" s="19">
        <v>1.3806</v>
      </c>
      <c r="G36" s="12" t="s">
        <v>89</v>
      </c>
      <c r="H36" s="19">
        <v>1.3880999999999999</v>
      </c>
      <c r="I36" s="38" t="s">
        <v>38</v>
      </c>
      <c r="J36" s="18"/>
      <c r="K36" s="9"/>
      <c r="L36" s="10">
        <f>(H36-E36)*10000</f>
        <v>-69.000000000001279</v>
      </c>
      <c r="M36" s="11">
        <f t="shared" ref="M36" si="6">L36*C36*100</f>
        <v>-8177.8048122984201</v>
      </c>
      <c r="N36" s="3">
        <f t="shared" si="5"/>
        <v>333156.65691841114</v>
      </c>
      <c r="O36" s="44"/>
    </row>
    <row r="37" spans="1:15">
      <c r="A37" s="19">
        <v>25</v>
      </c>
      <c r="B37" s="19" t="s">
        <v>44</v>
      </c>
      <c r="C37" s="2">
        <f>N36*$L$2/(E37-F37)/$I$2/10000</f>
        <v>0.93583330595059122</v>
      </c>
      <c r="D37" s="12" t="s">
        <v>90</v>
      </c>
      <c r="E37" s="19">
        <v>1.3702000000000001</v>
      </c>
      <c r="F37" s="19">
        <v>1.3524</v>
      </c>
      <c r="G37" s="12" t="s">
        <v>91</v>
      </c>
      <c r="H37" s="19">
        <v>1.4493</v>
      </c>
      <c r="I37" s="38" t="s">
        <v>53</v>
      </c>
      <c r="J37" s="18">
        <f>(H37-E37)*10000</f>
        <v>790.99999999999943</v>
      </c>
      <c r="K37" s="9">
        <f t="shared" ref="K37:K39" si="7">J37*C37*100</f>
        <v>74024.41450069171</v>
      </c>
      <c r="L37" s="10"/>
      <c r="M37" s="11"/>
      <c r="N37" s="3">
        <f>N36+J37*C37*100</f>
        <v>407181.07141910284</v>
      </c>
      <c r="O37" s="44">
        <f>(H37-E37)/(E37-F37)</f>
        <v>4.4438202247190883</v>
      </c>
    </row>
    <row r="38" spans="1:15">
      <c r="A38" s="19">
        <v>26</v>
      </c>
      <c r="B38" s="19" t="s">
        <v>35</v>
      </c>
      <c r="C38" s="2">
        <f t="shared" si="3"/>
        <v>3.0386647120828902</v>
      </c>
      <c r="D38" s="12" t="s">
        <v>92</v>
      </c>
      <c r="E38" s="19">
        <v>1.4115</v>
      </c>
      <c r="F38" s="19">
        <v>1.4181999999999999</v>
      </c>
      <c r="G38" s="12" t="s">
        <v>93</v>
      </c>
      <c r="H38" s="19">
        <v>1.4181999999999999</v>
      </c>
      <c r="I38" s="38" t="s">
        <v>38</v>
      </c>
      <c r="J38" s="18"/>
      <c r="K38" s="9"/>
      <c r="L38" s="10">
        <f>(H38-E38)*-10000</f>
        <v>-66.999999999999289</v>
      </c>
      <c r="M38" s="11">
        <f t="shared" ref="M38" si="8">L38*C38*100</f>
        <v>-20359.053570955148</v>
      </c>
      <c r="N38" s="3">
        <f>N37+L38*C38*100</f>
        <v>386822.01784814766</v>
      </c>
      <c r="O38" s="44"/>
    </row>
    <row r="39" spans="1:15">
      <c r="A39" s="19">
        <v>27</v>
      </c>
      <c r="B39" s="19" t="s">
        <v>35</v>
      </c>
      <c r="C39" s="2">
        <f t="shared" si="3"/>
        <v>0.91663985272073356</v>
      </c>
      <c r="D39" s="12" t="s">
        <v>94</v>
      </c>
      <c r="E39" s="19">
        <v>1.3320000000000001</v>
      </c>
      <c r="F39" s="19">
        <v>1.3531</v>
      </c>
      <c r="G39" s="12" t="s">
        <v>95</v>
      </c>
      <c r="H39" s="19">
        <v>1.2869999999999999</v>
      </c>
      <c r="I39" s="38" t="s">
        <v>53</v>
      </c>
      <c r="J39" s="18">
        <f t="shared" ref="J39" si="9">(H39-E39)*-10000</f>
        <v>450.00000000000153</v>
      </c>
      <c r="K39" s="9">
        <f t="shared" si="7"/>
        <v>41248.793372433152</v>
      </c>
      <c r="L39" s="10"/>
      <c r="M39" s="11"/>
      <c r="N39" s="3">
        <f>N38+J39*C39*100</f>
        <v>428070.81122058083</v>
      </c>
      <c r="O39" s="44">
        <f t="shared" ref="O38:O41" si="10">(H39-E39)/(E39-F39)</f>
        <v>2.1327014218009657</v>
      </c>
    </row>
    <row r="40" spans="1:15" s="13" customFormat="1">
      <c r="A40" s="19">
        <v>28</v>
      </c>
      <c r="B40" s="19" t="s">
        <v>44</v>
      </c>
      <c r="C40" s="2">
        <f>N39*$L$2/(E40-F40)/$I$2/10000</f>
        <v>2.7093089317758223</v>
      </c>
      <c r="D40" s="22" t="s">
        <v>96</v>
      </c>
      <c r="E40" s="6">
        <v>1.3251999999999999</v>
      </c>
      <c r="F40" s="6">
        <v>1.3172999999999999</v>
      </c>
      <c r="G40" s="22" t="s">
        <v>97</v>
      </c>
      <c r="H40" s="6">
        <v>1.3172999999999999</v>
      </c>
      <c r="I40" s="38" t="s">
        <v>38</v>
      </c>
      <c r="J40" s="9"/>
      <c r="K40" s="9"/>
      <c r="L40" s="10">
        <f>(H40-E40)*10000</f>
        <v>-79.000000000000185</v>
      </c>
      <c r="M40" s="11">
        <f t="shared" ref="M40" si="11">L40*C40*100</f>
        <v>-21403.540561029047</v>
      </c>
      <c r="N40" s="3">
        <f>N39+L40*C40*100</f>
        <v>406667.27065955178</v>
      </c>
      <c r="O40" s="44"/>
    </row>
    <row r="41" spans="1:15" s="13" customFormat="1">
      <c r="A41" s="19">
        <v>29</v>
      </c>
      <c r="B41" s="19" t="s">
        <v>35</v>
      </c>
      <c r="C41" s="2">
        <f t="shared" si="3"/>
        <v>2.7853922647914184</v>
      </c>
      <c r="D41" s="22" t="s">
        <v>98</v>
      </c>
      <c r="E41" s="6">
        <v>1.2947</v>
      </c>
      <c r="F41" s="6">
        <v>1.302</v>
      </c>
      <c r="G41" s="22" t="s">
        <v>99</v>
      </c>
      <c r="H41" s="6">
        <v>1.2856000000000001</v>
      </c>
      <c r="I41" s="38" t="s">
        <v>53</v>
      </c>
      <c r="J41" s="18">
        <f t="shared" ref="J41" si="12">(H41-E41)*-10000</f>
        <v>90.999999999998863</v>
      </c>
      <c r="K41" s="9">
        <f t="shared" ref="K41" si="13">J41*C41*100</f>
        <v>25347.069609601589</v>
      </c>
      <c r="L41" s="10"/>
      <c r="M41" s="11"/>
      <c r="N41" s="3">
        <f>N40+J41*C41*100</f>
        <v>432014.34026915336</v>
      </c>
      <c r="O41" s="44">
        <f t="shared" si="10"/>
        <v>1.2465753424657233</v>
      </c>
    </row>
    <row r="42" spans="1:15">
      <c r="A42" s="19">
        <v>30</v>
      </c>
      <c r="B42" s="19" t="s">
        <v>44</v>
      </c>
      <c r="C42" s="2">
        <f>N41*$L$2/(E42-F42)/$I$2/10000</f>
        <v>3.0423545089376542</v>
      </c>
      <c r="D42" s="28" t="s">
        <v>100</v>
      </c>
      <c r="E42" s="6">
        <v>1.2961</v>
      </c>
      <c r="F42" s="6">
        <v>1.2889999999999999</v>
      </c>
      <c r="G42" s="28" t="s">
        <v>101</v>
      </c>
      <c r="H42" s="6">
        <v>1.2939000000000001</v>
      </c>
      <c r="I42" s="38" t="s">
        <v>38</v>
      </c>
      <c r="J42" s="9"/>
      <c r="K42" s="9"/>
      <c r="L42" s="10">
        <f>(H42-E42)*10000</f>
        <v>-21.999999999999797</v>
      </c>
      <c r="M42" s="11">
        <f t="shared" ref="M42" si="14">L42*C42*100</f>
        <v>-6693.179919662778</v>
      </c>
      <c r="N42" s="3">
        <f>N41+L42*C42*100</f>
        <v>425321.16034949059</v>
      </c>
      <c r="O42" s="44"/>
    </row>
    <row r="43" spans="1:15">
      <c r="A43" s="19">
        <v>31</v>
      </c>
      <c r="B43" s="19" t="s">
        <v>35</v>
      </c>
      <c r="C43" s="2">
        <f t="shared" si="3"/>
        <v>2.2623465976036554</v>
      </c>
      <c r="D43" s="28" t="s">
        <v>102</v>
      </c>
      <c r="E43" s="6">
        <v>1.3426</v>
      </c>
      <c r="F43" s="6">
        <v>1.3520000000000001</v>
      </c>
      <c r="G43" s="28" t="s">
        <v>103</v>
      </c>
      <c r="H43" s="6">
        <v>1.3008</v>
      </c>
      <c r="I43" s="6" t="s">
        <v>53</v>
      </c>
      <c r="J43" s="18">
        <f t="shared" ref="J43:J45" si="15">(H43-E43)*-10000</f>
        <v>418.00000000000057</v>
      </c>
      <c r="K43" s="9">
        <f t="shared" ref="K43:K45" si="16">J43*C43*100</f>
        <v>94566.087779832917</v>
      </c>
      <c r="L43" s="10"/>
      <c r="M43" s="11"/>
      <c r="N43" s="3">
        <f>N42+J43*C43*100</f>
        <v>519887.24812932347</v>
      </c>
      <c r="O43" s="44">
        <f>(H43-E43)/(E43-F43)</f>
        <v>4.4468085106382684</v>
      </c>
    </row>
    <row r="44" spans="1:15">
      <c r="A44" s="19">
        <v>32</v>
      </c>
      <c r="B44" s="19" t="s">
        <v>44</v>
      </c>
      <c r="C44" s="2">
        <f>N43*$L$2/(E44-F44)/$I$2/10000</f>
        <v>3.022600279821591</v>
      </c>
      <c r="D44" s="28" t="s">
        <v>104</v>
      </c>
      <c r="E44" s="6">
        <v>1.3079000000000001</v>
      </c>
      <c r="F44" s="6">
        <v>1.2992999999999999</v>
      </c>
      <c r="G44" s="28" t="s">
        <v>105</v>
      </c>
      <c r="H44" s="6">
        <v>1.3205</v>
      </c>
      <c r="I44" s="6" t="s">
        <v>53</v>
      </c>
      <c r="J44" s="18">
        <f>(H44-E44)*10000</f>
        <v>125.99999999999945</v>
      </c>
      <c r="K44" s="9">
        <f t="shared" si="16"/>
        <v>38084.763525751878</v>
      </c>
      <c r="L44" s="10"/>
      <c r="M44" s="11"/>
      <c r="N44" s="3">
        <f>N43+J44*C44*100</f>
        <v>557972.01165507536</v>
      </c>
      <c r="O44" s="44">
        <f>(H44-E44)/(E44-F44)</f>
        <v>1.4651162790697332</v>
      </c>
    </row>
    <row r="45" spans="1:15">
      <c r="A45" s="19">
        <v>33</v>
      </c>
      <c r="B45" s="19" t="s">
        <v>44</v>
      </c>
      <c r="C45" s="2">
        <f>N44*$L$2/(E45-F45)/$I$2/10000</f>
        <v>3.6231948808770946</v>
      </c>
      <c r="D45" s="28" t="s">
        <v>106</v>
      </c>
      <c r="E45" s="6">
        <v>1.3606</v>
      </c>
      <c r="F45" s="6">
        <v>1.3529</v>
      </c>
      <c r="G45" s="28" t="s">
        <v>107</v>
      </c>
      <c r="H45" s="6">
        <v>1.3694</v>
      </c>
      <c r="I45" s="6" t="s">
        <v>53</v>
      </c>
      <c r="J45" s="18">
        <f>(H45-E45)*10000</f>
        <v>87.99999999999919</v>
      </c>
      <c r="K45" s="9">
        <f t="shared" si="16"/>
        <v>31884.11495171814</v>
      </c>
      <c r="L45" s="10"/>
      <c r="M45" s="11"/>
      <c r="N45" s="3">
        <f>N44+J45*C45*100</f>
        <v>589856.12660679349</v>
      </c>
      <c r="O45" s="44">
        <f>(H45-E45)/(E45-F45)</f>
        <v>1.1428571428571264</v>
      </c>
    </row>
    <row r="46" spans="1:15">
      <c r="A46" s="19">
        <v>34</v>
      </c>
      <c r="B46" s="19" t="s">
        <v>44</v>
      </c>
      <c r="C46" s="2">
        <f>N45*$L$2/(E46-F46)/$I$2/10000</f>
        <v>4.2743197580201642</v>
      </c>
      <c r="D46" s="28" t="s">
        <v>108</v>
      </c>
      <c r="E46" s="6">
        <v>1.3882000000000001</v>
      </c>
      <c r="F46" s="6">
        <v>1.3813</v>
      </c>
      <c r="G46" s="28" t="s">
        <v>109</v>
      </c>
      <c r="H46" s="6">
        <v>1.3813</v>
      </c>
      <c r="I46" s="6" t="s">
        <v>38</v>
      </c>
      <c r="J46" s="9"/>
      <c r="K46" s="9"/>
      <c r="L46" s="10">
        <f>(H46-E46)*10000</f>
        <v>-69.000000000001279</v>
      </c>
      <c r="M46" s="11">
        <f t="shared" ref="M46" si="17">L46*C46*100</f>
        <v>-29492.806330339681</v>
      </c>
      <c r="N46" s="3">
        <f t="shared" ref="N45:N50" si="18">N45+L46*C46*100</f>
        <v>560363.32027645386</v>
      </c>
      <c r="O46" s="44"/>
    </row>
    <row r="47" spans="1:15">
      <c r="A47" s="19">
        <v>35</v>
      </c>
      <c r="B47" s="19" t="s">
        <v>35</v>
      </c>
      <c r="C47" s="2">
        <f t="shared" si="3"/>
        <v>3.8381049334004413</v>
      </c>
      <c r="D47" s="28" t="s">
        <v>113</v>
      </c>
      <c r="E47" s="6">
        <v>1.3343</v>
      </c>
      <c r="F47" s="6">
        <v>1.3415999999999999</v>
      </c>
      <c r="G47" s="28" t="s">
        <v>110</v>
      </c>
      <c r="H47" s="6">
        <v>1.2715000000000001</v>
      </c>
      <c r="I47" s="6" t="s">
        <v>53</v>
      </c>
      <c r="J47" s="18">
        <f t="shared" ref="J47:J48" si="19">(H47-E47)*-10000</f>
        <v>627.99999999999966</v>
      </c>
      <c r="K47" s="9">
        <f t="shared" ref="K47:K48" si="20">J47*C47*100</f>
        <v>241032.98981754761</v>
      </c>
      <c r="L47" s="10"/>
      <c r="M47" s="11"/>
      <c r="N47" s="3">
        <f>N46+J47*C47*100</f>
        <v>801396.31009400147</v>
      </c>
      <c r="O47" s="44">
        <f>(H47-E47)/(E47-F47)</f>
        <v>8.602739726027556</v>
      </c>
    </row>
    <row r="48" spans="1:15">
      <c r="A48" s="19">
        <v>36</v>
      </c>
      <c r="B48" s="19" t="s">
        <v>35</v>
      </c>
      <c r="C48" s="2">
        <f t="shared" si="3"/>
        <v>5.1371558339358883</v>
      </c>
      <c r="D48" s="28" t="s">
        <v>111</v>
      </c>
      <c r="E48" s="6">
        <v>1.2142999999999999</v>
      </c>
      <c r="F48" s="6">
        <v>1.2221</v>
      </c>
      <c r="G48" s="28" t="s">
        <v>112</v>
      </c>
      <c r="H48" s="19">
        <v>1.0837000000000001</v>
      </c>
      <c r="I48" s="6" t="s">
        <v>53</v>
      </c>
      <c r="J48" s="18">
        <f t="shared" si="19"/>
        <v>1305.9999999999982</v>
      </c>
      <c r="K48" s="9">
        <f t="shared" si="20"/>
        <v>670912.55191202613</v>
      </c>
      <c r="L48" s="10"/>
      <c r="M48" s="11"/>
      <c r="N48" s="3">
        <f>N47+J48*C48*100</f>
        <v>1472308.8620060277</v>
      </c>
      <c r="O48" s="45">
        <f>(H48-E48)/(E48-F48)</f>
        <v>16.743589743589659</v>
      </c>
    </row>
    <row r="49" spans="1:15">
      <c r="A49" s="6"/>
      <c r="B49" s="6"/>
      <c r="C49" s="47"/>
      <c r="D49" s="6"/>
      <c r="E49" s="6"/>
      <c r="F49" s="6"/>
      <c r="G49" s="6"/>
      <c r="H49" s="6"/>
      <c r="I49" s="6"/>
      <c r="J49" s="48"/>
      <c r="K49" s="48"/>
      <c r="L49" s="49"/>
      <c r="M49" s="48"/>
      <c r="N49" s="50"/>
      <c r="O49" s="44"/>
    </row>
    <row r="50" spans="1:15">
      <c r="A50" s="6"/>
      <c r="B50" s="6"/>
      <c r="C50" s="47"/>
      <c r="D50" s="6"/>
      <c r="E50" s="6"/>
      <c r="F50" s="6"/>
      <c r="G50" s="6"/>
      <c r="H50" s="6"/>
      <c r="I50" s="6"/>
      <c r="J50" s="48"/>
      <c r="K50" s="48"/>
      <c r="L50" s="49"/>
      <c r="M50" s="48"/>
      <c r="N50" s="50"/>
      <c r="O50" s="44"/>
    </row>
    <row r="51" spans="1:15">
      <c r="A51" s="6"/>
      <c r="B51" s="6"/>
      <c r="C51" s="47"/>
      <c r="D51" s="6"/>
      <c r="E51" s="6"/>
      <c r="F51" s="6"/>
      <c r="G51" s="6"/>
      <c r="H51" s="6"/>
      <c r="I51" s="6"/>
      <c r="J51" s="48"/>
      <c r="K51" s="48"/>
      <c r="L51" s="49"/>
      <c r="M51" s="48"/>
      <c r="N51" s="50"/>
      <c r="O51" s="45"/>
    </row>
    <row r="52" spans="1:15">
      <c r="A52" s="6"/>
      <c r="B52" s="6"/>
      <c r="C52" s="47"/>
      <c r="D52" s="6"/>
      <c r="E52" s="6"/>
      <c r="F52" s="6"/>
      <c r="G52" s="6"/>
      <c r="H52" s="6"/>
      <c r="I52" s="6"/>
      <c r="J52" s="48"/>
      <c r="K52" s="48"/>
      <c r="L52" s="49"/>
      <c r="M52" s="48"/>
      <c r="N52" s="50"/>
      <c r="O52" s="44"/>
    </row>
    <row r="53" spans="1:15">
      <c r="A53" s="6"/>
      <c r="B53" s="6"/>
      <c r="C53" s="47"/>
      <c r="D53" s="6"/>
      <c r="E53" s="6"/>
      <c r="F53" s="6"/>
      <c r="G53" s="6"/>
      <c r="H53" s="6"/>
      <c r="I53" s="6"/>
      <c r="J53" s="48"/>
      <c r="K53" s="48"/>
      <c r="L53" s="49"/>
      <c r="M53" s="48"/>
      <c r="N53" s="50"/>
      <c r="O53" s="4"/>
    </row>
    <row r="54" spans="1:15">
      <c r="A54" s="6"/>
      <c r="B54" s="6"/>
      <c r="C54" s="47"/>
      <c r="D54" s="6"/>
      <c r="E54" s="6"/>
      <c r="F54" s="6"/>
      <c r="G54" s="6"/>
      <c r="H54" s="6"/>
      <c r="I54" s="6"/>
      <c r="J54" s="48"/>
      <c r="K54" s="48"/>
      <c r="L54" s="49"/>
      <c r="M54" s="48"/>
      <c r="N54" s="50"/>
      <c r="O54" s="19"/>
    </row>
    <row r="55" spans="1:15">
      <c r="A55" s="6"/>
      <c r="B55" s="6"/>
      <c r="C55" s="47"/>
      <c r="D55" s="6"/>
      <c r="E55" s="6"/>
      <c r="F55" s="6"/>
      <c r="G55" s="6"/>
      <c r="H55" s="6"/>
      <c r="I55" s="6"/>
      <c r="J55" s="48"/>
      <c r="K55" s="48"/>
      <c r="L55" s="49"/>
      <c r="M55" s="48"/>
      <c r="N55" s="50"/>
    </row>
    <row r="56" spans="1:15">
      <c r="A56" s="6"/>
      <c r="B56" s="6"/>
      <c r="C56" s="47"/>
      <c r="D56" s="6"/>
      <c r="E56" s="6"/>
      <c r="F56" s="6"/>
      <c r="G56" s="6"/>
      <c r="H56" s="6"/>
      <c r="I56" s="6"/>
      <c r="J56" s="48"/>
      <c r="K56" s="48"/>
      <c r="L56" s="49"/>
      <c r="M56" s="48"/>
      <c r="N56" s="50"/>
      <c r="O56" s="4"/>
    </row>
    <row r="57" spans="1:15">
      <c r="A57" s="6"/>
      <c r="B57" s="6"/>
      <c r="C57" s="47"/>
      <c r="D57" s="6"/>
      <c r="E57" s="6"/>
      <c r="F57" s="6"/>
      <c r="G57" s="6"/>
      <c r="H57" s="6"/>
      <c r="I57" s="6"/>
      <c r="J57" s="48"/>
      <c r="K57" s="48"/>
      <c r="L57" s="49"/>
      <c r="M57" s="48"/>
      <c r="N57" s="50"/>
      <c r="O57" s="4"/>
    </row>
    <row r="58" spans="1:15">
      <c r="A58" s="6"/>
      <c r="B58" s="6"/>
      <c r="C58" s="47"/>
      <c r="D58" s="51"/>
      <c r="E58" s="6"/>
      <c r="F58" s="6"/>
      <c r="G58" s="51"/>
      <c r="H58" s="6"/>
      <c r="I58" s="6"/>
      <c r="J58" s="49"/>
      <c r="K58" s="49"/>
      <c r="L58" s="49"/>
      <c r="M58" s="48"/>
      <c r="N58" s="50"/>
    </row>
    <row r="59" spans="1:15">
      <c r="A59" s="6"/>
      <c r="B59" s="6"/>
      <c r="C59" s="47"/>
      <c r="D59" s="51"/>
      <c r="E59" s="6"/>
      <c r="F59" s="6"/>
      <c r="G59" s="51"/>
      <c r="H59" s="6"/>
      <c r="I59" s="6"/>
      <c r="J59" s="48"/>
      <c r="K59" s="48"/>
      <c r="L59" s="49"/>
      <c r="M59" s="48"/>
      <c r="N59" s="50"/>
      <c r="O59" s="4"/>
    </row>
    <row r="60" spans="1:15">
      <c r="A60" s="6"/>
      <c r="B60" s="6"/>
      <c r="C60" s="47"/>
      <c r="D60" s="51"/>
      <c r="E60" s="6"/>
      <c r="F60" s="6"/>
      <c r="G60" s="51"/>
      <c r="H60" s="6"/>
      <c r="I60" s="6"/>
      <c r="J60" s="48"/>
      <c r="K60" s="48"/>
      <c r="L60" s="49"/>
      <c r="M60" s="48"/>
      <c r="N60" s="50"/>
      <c r="O60" s="4"/>
    </row>
    <row r="61" spans="1:15">
      <c r="A61" s="6"/>
      <c r="B61" s="6"/>
      <c r="C61" s="47"/>
      <c r="D61" s="51"/>
      <c r="E61" s="6"/>
      <c r="F61" s="6"/>
      <c r="G61" s="51"/>
      <c r="H61" s="6"/>
      <c r="I61" s="6"/>
      <c r="J61" s="48"/>
      <c r="K61" s="48"/>
      <c r="L61" s="49"/>
      <c r="M61" s="48"/>
      <c r="N61" s="50"/>
      <c r="O61" s="4"/>
    </row>
    <row r="62" spans="1:15">
      <c r="A62" s="6"/>
      <c r="B62" s="6"/>
      <c r="C62" s="47"/>
      <c r="D62" s="51"/>
      <c r="E62" s="6"/>
      <c r="F62" s="6"/>
      <c r="G62" s="51"/>
      <c r="H62" s="6"/>
      <c r="I62" s="6"/>
      <c r="J62" s="48"/>
      <c r="K62" s="48"/>
      <c r="L62" s="49"/>
      <c r="M62" s="48"/>
      <c r="N62" s="50"/>
    </row>
    <row r="63" spans="1:15">
      <c r="A63" s="6"/>
      <c r="B63" s="6"/>
      <c r="C63" s="47"/>
      <c r="D63" s="51"/>
      <c r="E63" s="6"/>
      <c r="F63" s="6"/>
      <c r="G63" s="51"/>
      <c r="H63" s="6"/>
      <c r="I63" s="6"/>
      <c r="J63" s="48"/>
      <c r="K63" s="48"/>
      <c r="L63" s="49"/>
      <c r="M63" s="48"/>
      <c r="N63" s="50"/>
    </row>
    <row r="64" spans="1:15">
      <c r="A64" s="6"/>
      <c r="B64" s="6"/>
      <c r="C64" s="47"/>
      <c r="D64" s="51"/>
      <c r="E64" s="6"/>
      <c r="F64" s="6"/>
      <c r="G64" s="51"/>
      <c r="H64" s="6"/>
      <c r="I64" s="6"/>
      <c r="J64" s="48"/>
      <c r="K64" s="48"/>
      <c r="L64" s="49"/>
      <c r="M64" s="48"/>
      <c r="N64" s="50"/>
      <c r="O64" s="4"/>
    </row>
    <row r="65" spans="1:15">
      <c r="A65" s="6"/>
      <c r="B65" s="6"/>
      <c r="C65" s="47"/>
      <c r="D65" s="51"/>
      <c r="E65" s="6"/>
      <c r="F65" s="6"/>
      <c r="G65" s="51"/>
      <c r="H65" s="6"/>
      <c r="I65" s="6"/>
      <c r="J65" s="48"/>
      <c r="K65" s="48"/>
      <c r="L65" s="49"/>
      <c r="M65" s="48"/>
      <c r="N65" s="50"/>
      <c r="O65" s="4"/>
    </row>
    <row r="66" spans="1:15">
      <c r="A66" s="6"/>
      <c r="B66" s="6"/>
      <c r="C66" s="47"/>
      <c r="D66" s="51"/>
      <c r="E66" s="6"/>
      <c r="F66" s="6"/>
      <c r="G66" s="51"/>
      <c r="H66" s="6"/>
      <c r="I66" s="6"/>
      <c r="J66" s="48"/>
      <c r="K66" s="48"/>
      <c r="L66" s="49"/>
      <c r="M66" s="48"/>
      <c r="N66" s="50"/>
    </row>
    <row r="67" spans="1:15">
      <c r="A67" s="6"/>
      <c r="B67" s="6"/>
      <c r="C67" s="47"/>
      <c r="D67" s="51"/>
      <c r="E67" s="6"/>
      <c r="F67" s="6"/>
      <c r="G67" s="51"/>
      <c r="H67" s="6"/>
      <c r="I67" s="6"/>
      <c r="J67" s="48"/>
      <c r="K67" s="48"/>
      <c r="L67" s="52"/>
      <c r="M67" s="48"/>
      <c r="N67" s="50"/>
      <c r="O67" s="4"/>
    </row>
    <row r="68" spans="1:15">
      <c r="A68" s="6"/>
      <c r="B68" s="6"/>
      <c r="C68" s="47"/>
      <c r="D68" s="51"/>
      <c r="E68" s="6"/>
      <c r="F68" s="6"/>
      <c r="G68" s="51"/>
      <c r="H68" s="6"/>
      <c r="I68" s="6"/>
      <c r="J68" s="48"/>
      <c r="K68" s="48"/>
      <c r="L68" s="49"/>
      <c r="M68" s="48"/>
      <c r="N68" s="50"/>
    </row>
    <row r="69" spans="1:15">
      <c r="A69" s="6"/>
      <c r="B69" s="6"/>
      <c r="C69" s="47"/>
      <c r="D69" s="51"/>
      <c r="E69" s="6"/>
      <c r="F69" s="6"/>
      <c r="G69" s="51"/>
      <c r="H69" s="6"/>
      <c r="I69" s="6"/>
      <c r="J69" s="48"/>
      <c r="K69" s="48"/>
      <c r="L69" s="52"/>
      <c r="M69" s="48"/>
      <c r="N69" s="50"/>
      <c r="O69" s="4"/>
    </row>
    <row r="70" spans="1:15">
      <c r="A70" s="6"/>
      <c r="B70" s="6"/>
      <c r="C70" s="47"/>
      <c r="D70" s="51"/>
      <c r="E70" s="6"/>
      <c r="F70" s="6"/>
      <c r="G70" s="51"/>
      <c r="H70" s="6"/>
      <c r="I70" s="6"/>
      <c r="J70" s="48"/>
      <c r="K70" s="48"/>
      <c r="L70" s="49"/>
      <c r="M70" s="48"/>
      <c r="N70" s="50"/>
    </row>
    <row r="71" spans="1:15">
      <c r="A71" s="6"/>
      <c r="B71" s="6"/>
      <c r="C71" s="47"/>
      <c r="D71" s="51"/>
      <c r="E71" s="6"/>
      <c r="F71" s="6"/>
      <c r="G71" s="51"/>
      <c r="H71" s="6"/>
      <c r="I71" s="6"/>
      <c r="J71" s="48"/>
      <c r="K71" s="48"/>
      <c r="L71" s="52"/>
      <c r="M71" s="48"/>
      <c r="N71" s="50"/>
      <c r="O71" s="4"/>
    </row>
    <row r="72" spans="1:15">
      <c r="A72" s="6"/>
      <c r="B72" s="6"/>
      <c r="C72" s="47"/>
      <c r="D72" s="51"/>
      <c r="E72" s="6"/>
      <c r="F72" s="6"/>
      <c r="G72" s="51"/>
      <c r="H72" s="6"/>
      <c r="I72" s="6"/>
      <c r="J72" s="48"/>
      <c r="K72" s="48"/>
      <c r="L72" s="52"/>
      <c r="M72" s="48"/>
      <c r="N72" s="50"/>
      <c r="O72" s="4"/>
    </row>
    <row r="73" spans="1:15">
      <c r="A73" s="6"/>
      <c r="B73" s="6"/>
      <c r="C73" s="47"/>
      <c r="D73" s="51"/>
      <c r="E73" s="6"/>
      <c r="F73" s="6"/>
      <c r="G73" s="51"/>
      <c r="H73" s="6"/>
      <c r="I73" s="6"/>
      <c r="J73" s="48"/>
      <c r="K73" s="48"/>
      <c r="L73" s="49"/>
      <c r="M73" s="48"/>
      <c r="N73" s="50"/>
    </row>
    <row r="74" spans="1:15">
      <c r="A74" s="6"/>
      <c r="B74" s="6"/>
      <c r="C74" s="47"/>
      <c r="D74" s="22"/>
      <c r="E74" s="6"/>
      <c r="F74" s="6"/>
      <c r="G74" s="22"/>
      <c r="H74" s="6"/>
      <c r="I74" s="6"/>
      <c r="J74" s="48"/>
      <c r="K74" s="48"/>
      <c r="L74" s="49"/>
      <c r="M74" s="48"/>
      <c r="N74" s="50"/>
    </row>
    <row r="75" spans="1:15">
      <c r="A75" s="6"/>
      <c r="B75" s="6"/>
      <c r="C75" s="47"/>
      <c r="D75" s="22"/>
      <c r="E75" s="6"/>
      <c r="F75" s="6"/>
      <c r="G75" s="22"/>
      <c r="H75" s="6"/>
      <c r="I75" s="6"/>
      <c r="J75" s="48"/>
      <c r="K75" s="48"/>
      <c r="L75" s="49"/>
      <c r="M75" s="48"/>
      <c r="N75" s="50"/>
    </row>
    <row r="76" spans="1:15">
      <c r="A76" s="6"/>
      <c r="B76" s="6"/>
      <c r="C76" s="47"/>
      <c r="D76" s="22"/>
      <c r="E76" s="6"/>
      <c r="F76" s="6"/>
      <c r="G76" s="22"/>
      <c r="H76" s="6"/>
      <c r="I76" s="6"/>
      <c r="J76" s="48"/>
      <c r="K76" s="48"/>
      <c r="L76" s="49"/>
      <c r="M76" s="48"/>
      <c r="N76" s="50"/>
    </row>
    <row r="77" spans="1:15">
      <c r="A77" s="6"/>
      <c r="B77" s="6"/>
      <c r="C77" s="47"/>
      <c r="D77" s="22"/>
      <c r="E77" s="6"/>
      <c r="F77" s="6"/>
      <c r="G77" s="22"/>
      <c r="H77" s="6"/>
      <c r="I77" s="6"/>
      <c r="J77" s="48"/>
      <c r="K77" s="48"/>
      <c r="L77" s="49"/>
      <c r="M77" s="48"/>
      <c r="N77" s="50"/>
    </row>
    <row r="78" spans="1:15">
      <c r="A78" s="6"/>
      <c r="B78" s="6"/>
      <c r="C78" s="47"/>
      <c r="D78" s="22"/>
      <c r="E78" s="6"/>
      <c r="F78" s="6"/>
      <c r="G78" s="22"/>
      <c r="H78" s="6"/>
      <c r="I78" s="6"/>
      <c r="J78" s="48"/>
      <c r="K78" s="48"/>
      <c r="L78" s="49"/>
      <c r="M78" s="48"/>
      <c r="N78" s="50"/>
    </row>
    <row r="79" spans="1:15">
      <c r="A79" s="6"/>
      <c r="B79" s="6"/>
      <c r="C79" s="47"/>
      <c r="D79" s="22"/>
      <c r="E79" s="6"/>
      <c r="F79" s="6"/>
      <c r="G79" s="22"/>
      <c r="H79" s="6"/>
      <c r="I79" s="6"/>
      <c r="J79" s="48"/>
      <c r="K79" s="48"/>
      <c r="L79" s="49"/>
      <c r="M79" s="48"/>
      <c r="N79" s="50"/>
    </row>
    <row r="80" spans="1:15">
      <c r="A80" s="6"/>
      <c r="B80" s="6"/>
      <c r="C80" s="47"/>
      <c r="D80" s="22"/>
      <c r="E80" s="6"/>
      <c r="F80" s="6"/>
      <c r="G80" s="22"/>
      <c r="H80" s="6"/>
      <c r="I80" s="6"/>
      <c r="J80" s="48"/>
      <c r="K80" s="48"/>
      <c r="L80" s="49"/>
      <c r="M80" s="48"/>
      <c r="N80" s="50"/>
      <c r="O80" s="4"/>
    </row>
    <row r="81" spans="1:15">
      <c r="A81" s="6"/>
      <c r="B81" s="6"/>
      <c r="C81" s="47"/>
      <c r="D81" s="22"/>
      <c r="E81" s="6"/>
      <c r="F81" s="6"/>
      <c r="G81" s="22"/>
      <c r="H81" s="6"/>
      <c r="I81" s="6"/>
      <c r="J81" s="48"/>
      <c r="K81" s="48"/>
      <c r="L81" s="49"/>
      <c r="M81" s="48"/>
      <c r="N81" s="50"/>
    </row>
    <row r="82" spans="1:15">
      <c r="A82" s="6"/>
      <c r="B82" s="6"/>
      <c r="C82" s="47"/>
      <c r="D82" s="22"/>
      <c r="E82" s="6"/>
      <c r="F82" s="6"/>
      <c r="G82" s="22"/>
      <c r="H82" s="6"/>
      <c r="I82" s="6"/>
      <c r="J82" s="48"/>
      <c r="K82" s="48"/>
      <c r="L82" s="49"/>
      <c r="M82" s="48"/>
      <c r="N82" s="50"/>
    </row>
    <row r="83" spans="1:15">
      <c r="A83" s="6"/>
      <c r="B83" s="6"/>
      <c r="C83" s="47"/>
      <c r="D83" s="22"/>
      <c r="E83" s="6"/>
      <c r="F83" s="6"/>
      <c r="G83" s="22"/>
      <c r="H83" s="6"/>
      <c r="I83" s="6"/>
      <c r="J83" s="48"/>
      <c r="K83" s="48"/>
      <c r="L83" s="49"/>
      <c r="M83" s="48"/>
      <c r="N83" s="50"/>
    </row>
    <row r="84" spans="1:15">
      <c r="A84" s="6"/>
      <c r="B84" s="6"/>
      <c r="C84" s="47"/>
      <c r="D84" s="22"/>
      <c r="E84" s="6"/>
      <c r="F84" s="6"/>
      <c r="G84" s="22"/>
      <c r="H84" s="6"/>
      <c r="I84" s="6"/>
      <c r="J84" s="48"/>
      <c r="K84" s="48"/>
      <c r="L84" s="49"/>
      <c r="M84" s="48"/>
      <c r="N84" s="50"/>
      <c r="O84" s="4"/>
    </row>
    <row r="86" spans="1:15">
      <c r="B86" s="20"/>
    </row>
    <row r="87" spans="1:15">
      <c r="B87" s="5"/>
    </row>
    <row r="88" spans="1:15">
      <c r="B88" s="5"/>
    </row>
  </sheetData>
  <mergeCells count="7">
    <mergeCell ref="A6:N8"/>
    <mergeCell ref="J1:K1"/>
    <mergeCell ref="L1:M1"/>
    <mergeCell ref="Q1:R1"/>
    <mergeCell ref="J2:K2"/>
    <mergeCell ref="L2:M2"/>
    <mergeCell ref="Q2:R2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02" zoomScale="40" zoomScaleNormal="40" workbookViewId="0">
      <selection activeCell="A231" sqref="A231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>
      <selection sqref="A1:B17"/>
    </sheetView>
  </sheetViews>
  <sheetFormatPr defaultRowHeight="13.5"/>
  <sheetData>
    <row r="1" spans="1:2">
      <c r="A1" s="53" t="s">
        <v>116</v>
      </c>
    </row>
    <row r="2" spans="1:2">
      <c r="B2" t="s">
        <v>117</v>
      </c>
    </row>
    <row r="3" spans="1:2">
      <c r="B3" t="s">
        <v>118</v>
      </c>
    </row>
    <row r="4" spans="1:2">
      <c r="B4" t="s">
        <v>119</v>
      </c>
    </row>
    <row r="5" spans="1:2">
      <c r="B5" t="s">
        <v>120</v>
      </c>
    </row>
    <row r="6" spans="1:2">
      <c r="B6" t="s">
        <v>121</v>
      </c>
    </row>
    <row r="8" spans="1:2">
      <c r="A8" t="s">
        <v>122</v>
      </c>
      <c r="B8" t="s">
        <v>125</v>
      </c>
    </row>
    <row r="9" spans="1:2">
      <c r="B9" t="s">
        <v>126</v>
      </c>
    </row>
    <row r="10" spans="1:2">
      <c r="B10" t="s">
        <v>123</v>
      </c>
    </row>
    <row r="11" spans="1:2">
      <c r="B11" t="s">
        <v>124</v>
      </c>
    </row>
    <row r="12" spans="1:2">
      <c r="B12" t="s">
        <v>127</v>
      </c>
    </row>
    <row r="14" spans="1:2">
      <c r="A14" t="s">
        <v>128</v>
      </c>
      <c r="B14" t="s">
        <v>129</v>
      </c>
    </row>
    <row r="15" spans="1:2">
      <c r="B15" t="s">
        <v>130</v>
      </c>
    </row>
    <row r="16" spans="1:2">
      <c r="B16" t="s">
        <v>131</v>
      </c>
    </row>
    <row r="17" spans="2:2">
      <c r="B17" t="s">
        <v>132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6"/>
  <sheetViews>
    <sheetView workbookViewId="0">
      <selection activeCell="B11" sqref="B11"/>
    </sheetView>
  </sheetViews>
  <sheetFormatPr defaultRowHeight="13.5"/>
  <sheetData>
    <row r="3" spans="2:3">
      <c r="B3" t="s">
        <v>32</v>
      </c>
      <c r="C3" t="s">
        <v>33</v>
      </c>
    </row>
    <row r="4" spans="2:3">
      <c r="C4" t="s">
        <v>114</v>
      </c>
    </row>
    <row r="6" spans="2:3">
      <c r="B6" t="s">
        <v>115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データ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?? ??</dc:creator>
  <cp:lastModifiedBy>?? ??</cp:lastModifiedBy>
  <dcterms:created xsi:type="dcterms:W3CDTF">2015-07-09T17:02:26Z</dcterms:created>
  <dcterms:modified xsi:type="dcterms:W3CDTF">2015-07-19T17:13:34Z</dcterms:modified>
</cp:coreProperties>
</file>