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0" windowWidth="25600" windowHeight="10020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<sst xmlns="http://schemas.openxmlformats.org/spreadsheetml/2006/main" count="156" uniqueCount="93">
  <si>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</si>
  <si>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</si>
  <si>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</si>
  <si>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</si>
  <si>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</si>
  <si>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</si>
  <si>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</si>
  <si>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</si>
  <si>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</si>
  <si>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</si>
  <si>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</si>
  <si>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</si>
  <si>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</si>
  <si>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</si>
  <si>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</si>
  <si>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</si>
  <si>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</si>
  <si>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</si>
  <si>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</si>
  <si>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</si>
  <si>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</si>
  <si>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</si>
  <si>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</si>
  <si>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</si>
  <si>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</si>
  <si>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</si>
  <si>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</si>
  <si>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</si>
  <si>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</si>
  <si>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</si>
  <si>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</si>
  <si>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</si>
  <si>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</si>
  <si>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</si>
  <si>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</si>
  <si>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</si>
  <si>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</si>
  <si>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</si>
  <si>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</si>
  <si>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</si>
  <si>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</si>
  <si>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</si>
  <si>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</si>
  <si>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</si>
  <si>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</si>
  <si>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</si>
  <si>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</si>
  <si>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</si>
  <si>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</si>
  <si>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</si>
  <si>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</si>
  <si>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</si>
  <si>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</si>
  <si>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</si>
  <si>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</si>
  <si>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</si>
  <si>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</si>
  <si>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</si>
  <si>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</si>
  <si>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</si>
  <si>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</si>
  <si>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</si>
  <si>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</si>
  <si>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</si>
  <si>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</si>
  <si>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</si>
  <si>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</si>
  <si>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</si>
  <si>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</si>
  <si>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</si>
  <si>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</si>
  <si>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</si>
  <si>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</si>
  <si>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</si>
  <si>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</si>
  <si>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</si>
  <si>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USD/JPY</t>
  </si>
  <si>
    <t>日足</t>
  </si>
  <si>
    <t>PB</t>
  </si>
  <si>
    <t>ストップ価格</t>
  </si>
  <si>
    <t>ストップpips</t>
  </si>
  <si>
    <t>現在資金</t>
  </si>
  <si>
    <t>損切り（％）</t>
  </si>
  <si>
    <t>ストップ切り上げ</t>
  </si>
  <si>
    <t>勝</t>
  </si>
  <si>
    <t>#</t>
  </si>
  <si>
    <t>買</t>
  </si>
  <si>
    <t>負</t>
  </si>
  <si>
    <t>売</t>
  </si>
  <si>
    <t>勝</t>
  </si>
  <si>
    <t>投資歴は５年ほどになります。</t>
  </si>
  <si>
    <t>現状はわずかながら勝てていますが、たまにロスカットがうまくできずに損失を大きくしてしまいます。</t>
  </si>
  <si>
    <t>PB、SMAの位置関係のルールを厳格に適用すると、エントリーポイントが少ないと感じました。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</si>
</sst>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#,##0_);[Red]\(#,##0\)"/>
    <numFmt numFmtId="191" formatCode="yyyy/mm/dd"/>
  </numFmts>
  <fonts count="49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sz val="6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1"/>
      <color theme="11"/>
      <name val="ＭＳ Ｐゴシック"/>
      <family val="3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30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1" xfId="61" applyNumberFormat="1" applyFont="1" applyFill="1" applyBorder="1" applyAlignment="1" applyProtection="1">
      <alignment horizontal="center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0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19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35" xfId="62" applyBorder="1">
      <alignment vertical="center"/>
      <protection/>
    </xf>
    <xf numFmtId="0" fontId="1" fillId="0" borderId="0" xfId="62" applyBorder="1">
      <alignment vertical="center"/>
      <protection/>
    </xf>
    <xf numFmtId="18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9" fontId="0" fillId="0" borderId="35" xfId="0" applyNumberFormat="1" applyFont="1" applyFill="1" applyBorder="1" applyAlignment="1" applyProtection="1">
      <alignment vertical="center"/>
      <protection/>
    </xf>
    <xf numFmtId="9" fontId="4" fillId="33" borderId="27" xfId="0" applyNumberFormat="1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 applyProtection="1">
      <alignment horizontal="center" vertical="center"/>
      <protection/>
    </xf>
    <xf numFmtId="9" fontId="0" fillId="0" borderId="21" xfId="0" applyNumberFormat="1" applyFont="1" applyFill="1" applyBorder="1" applyAlignment="1" applyProtection="1">
      <alignment horizontal="center" vertical="center"/>
      <protection/>
    </xf>
    <xf numFmtId="9" fontId="0" fillId="0" borderId="22" xfId="0" applyNumberFormat="1" applyFont="1" applyFill="1" applyBorder="1" applyAlignment="1" applyProtection="1">
      <alignment horizontal="center" vertical="center"/>
      <protection/>
    </xf>
    <xf numFmtId="9" fontId="0" fillId="0" borderId="29" xfId="0" applyNumberFormat="1" applyFont="1" applyFill="1" applyBorder="1" applyAlignment="1" applyProtection="1">
      <alignment horizontal="center" vertical="center"/>
      <protection/>
    </xf>
    <xf numFmtId="9" fontId="0" fillId="0" borderId="18" xfId="0" applyNumberFormat="1" applyFont="1" applyFill="1" applyBorder="1" applyAlignment="1" applyProtection="1">
      <alignment horizontal="center" vertical="center"/>
      <protection/>
    </xf>
    <xf numFmtId="9" fontId="0" fillId="0" borderId="32" xfId="0" applyNumberFormat="1" applyFont="1" applyFill="1" applyBorder="1" applyAlignment="1" applyProtection="1">
      <alignment horizontal="center" vertical="center"/>
      <protection/>
    </xf>
    <xf numFmtId="9" fontId="0" fillId="0" borderId="18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7" borderId="37" xfId="0" applyNumberFormat="1" applyFont="1" applyFill="1" applyBorder="1" applyAlignment="1" applyProtection="1">
      <alignment horizontal="center" vertical="center"/>
      <protection/>
    </xf>
    <xf numFmtId="0" fontId="0" fillId="37" borderId="27" xfId="0" applyNumberFormat="1" applyFont="1" applyFill="1" applyBorder="1" applyAlignment="1" applyProtection="1">
      <alignment horizontal="center" vertical="center"/>
      <protection/>
    </xf>
    <xf numFmtId="0" fontId="0" fillId="37" borderId="39" xfId="0" applyNumberFormat="1" applyFont="1" applyFill="1" applyBorder="1" applyAlignment="1" applyProtection="1">
      <alignment horizontal="center" vertical="center"/>
      <protection/>
    </xf>
    <xf numFmtId="0" fontId="0" fillId="37" borderId="29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90" fontId="0" fillId="37" borderId="27" xfId="0" applyNumberFormat="1" applyFont="1" applyFill="1" applyBorder="1" applyAlignment="1" applyProtection="1">
      <alignment horizontal="center" vertical="center"/>
      <protection/>
    </xf>
    <xf numFmtId="190" fontId="0" fillId="0" borderId="13" xfId="0" applyNumberFormat="1" applyFont="1" applyFill="1" applyBorder="1" applyAlignment="1" applyProtection="1">
      <alignment vertical="center"/>
      <protection/>
    </xf>
    <xf numFmtId="190" fontId="0" fillId="0" borderId="11" xfId="0" applyNumberFormat="1" applyFont="1" applyFill="1" applyBorder="1" applyAlignment="1" applyProtection="1">
      <alignment vertical="center"/>
      <protection/>
    </xf>
    <xf numFmtId="190" fontId="0" fillId="0" borderId="69" xfId="0" applyNumberFormat="1" applyFont="1" applyFill="1" applyBorder="1" applyAlignment="1" applyProtection="1">
      <alignment vertical="center"/>
      <protection/>
    </xf>
    <xf numFmtId="190" fontId="0" fillId="0" borderId="12" xfId="0" applyNumberFormat="1" applyFont="1" applyFill="1" applyBorder="1" applyAlignment="1" applyProtection="1">
      <alignment vertical="center"/>
      <protection/>
    </xf>
    <xf numFmtId="190" fontId="0" fillId="7" borderId="0" xfId="0" applyNumberFormat="1" applyFont="1" applyFill="1" applyBorder="1" applyAlignment="1" applyProtection="1">
      <alignment vertical="center"/>
      <protection/>
    </xf>
    <xf numFmtId="180" fontId="0" fillId="7" borderId="0" xfId="0" applyNumberFormat="1" applyFont="1" applyFill="1" applyBorder="1" applyAlignment="1" applyProtection="1">
      <alignment vertical="center"/>
      <protection/>
    </xf>
    <xf numFmtId="189" fontId="0" fillId="7" borderId="0" xfId="0" applyNumberFormat="1" applyFill="1" applyAlignment="1">
      <alignment vertical="center"/>
    </xf>
    <xf numFmtId="190" fontId="0" fillId="7" borderId="35" xfId="0" applyNumberFormat="1" applyFont="1" applyFill="1" applyBorder="1" applyAlignment="1" applyProtection="1">
      <alignment vertical="center"/>
      <protection/>
    </xf>
    <xf numFmtId="180" fontId="0" fillId="7" borderId="35" xfId="0" applyNumberFormat="1" applyFont="1" applyFill="1" applyBorder="1" applyAlignment="1" applyProtection="1">
      <alignment vertical="center"/>
      <protection/>
    </xf>
    <xf numFmtId="189" fontId="0" fillId="7" borderId="35" xfId="0" applyNumberFormat="1" applyFont="1" applyFill="1" applyBorder="1" applyAlignment="1" applyProtection="1">
      <alignment vertical="center"/>
      <protection/>
    </xf>
    <xf numFmtId="0" fontId="0" fillId="7" borderId="0" xfId="0" applyFill="1" applyAlignment="1">
      <alignment vertical="center"/>
    </xf>
    <xf numFmtId="0" fontId="0" fillId="7" borderId="35" xfId="0" applyNumberFormat="1" applyFont="1" applyFill="1" applyBorder="1" applyAlignment="1" applyProtection="1">
      <alignment vertical="center"/>
      <protection/>
    </xf>
    <xf numFmtId="190" fontId="0" fillId="7" borderId="0" xfId="0" applyNumberFormat="1" applyFill="1" applyAlignment="1">
      <alignment vertical="center"/>
    </xf>
    <xf numFmtId="5" fontId="7" fillId="36" borderId="21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0" xfId="61" applyNumberFormat="1" applyFont="1" applyFill="1" applyBorder="1" applyAlignment="1" applyProtection="1">
      <alignment horizontal="center"/>
      <protection/>
    </xf>
    <xf numFmtId="5" fontId="11" fillId="0" borderId="19" xfId="61" applyNumberFormat="1" applyFont="1" applyFill="1" applyBorder="1" applyAlignment="1" applyProtection="1">
      <alignment horizontal="center" vertical="center"/>
      <protection/>
    </xf>
    <xf numFmtId="188" fontId="6" fillId="0" borderId="28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Alignment="1">
      <alignment vertical="center"/>
    </xf>
    <xf numFmtId="191" fontId="0" fillId="0" borderId="35" xfId="0" applyNumberFormat="1" applyFont="1" applyFill="1" applyBorder="1" applyAlignment="1" applyProtection="1">
      <alignment vertical="center"/>
      <protection/>
    </xf>
    <xf numFmtId="0" fontId="1" fillId="0" borderId="0" xfId="62" applyFill="1" applyBorder="1">
      <alignment vertical="center"/>
      <protection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Followed Hyperlink" xfId="63"/>
    <cellStyle name="普通" xfId="64"/>
    <cellStyle name="良い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19</xdr:col>
      <xdr:colOff>361950</xdr:colOff>
      <xdr:row>44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211175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10</xdr:col>
      <xdr:colOff>561975</xdr:colOff>
      <xdr:row>77</xdr:row>
      <xdr:rowOff>95250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58150"/>
          <a:ext cx="73247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257175</xdr:colOff>
      <xdr:row>110</xdr:row>
      <xdr:rowOff>95250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566737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6</xdr:col>
      <xdr:colOff>304800</xdr:colOff>
      <xdr:row>143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373850"/>
          <a:ext cx="43624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6</xdr:col>
      <xdr:colOff>552450</xdr:colOff>
      <xdr:row>175</xdr:row>
      <xdr:rowOff>57150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860250"/>
          <a:ext cx="46101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C10" sqref="C10"/>
    </sheetView>
  </sheetViews>
  <sheetFormatPr defaultColWidth="10.00390625" defaultRowHeight="13.5" customHeight="1"/>
  <cols>
    <col min="1" max="1" width="22.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125" style="0" customWidth="1"/>
    <col min="7" max="7" width="13.125" style="0" customWidth="1"/>
    <col min="8" max="8" width="10.00390625" style="0" customWidth="1"/>
    <col min="9" max="9" width="15.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4"/>
      <c r="B1" s="160" t="s">
        <v>0</v>
      </c>
      <c r="C1" s="161"/>
      <c r="D1" s="162"/>
      <c r="E1" s="113"/>
      <c r="F1" s="163" t="s">
        <v>0</v>
      </c>
      <c r="G1" s="164"/>
      <c r="H1" s="115"/>
    </row>
    <row r="2" spans="1:9" ht="25.5" customHeight="1">
      <c r="A2" s="116" t="s">
        <v>1</v>
      </c>
      <c r="B2" s="165">
        <v>1000000</v>
      </c>
      <c r="C2" s="165"/>
      <c r="D2" s="165"/>
      <c r="E2" s="57" t="s">
        <v>2</v>
      </c>
      <c r="F2" s="166">
        <v>37135</v>
      </c>
      <c r="G2" s="167"/>
      <c r="H2" s="39"/>
      <c r="I2" s="39"/>
    </row>
    <row r="3" spans="1:11" ht="27" customHeight="1">
      <c r="A3" s="40" t="s">
        <v>3</v>
      </c>
      <c r="B3" s="168">
        <f>SUM(B2+D17)</f>
        <v>1000000</v>
      </c>
      <c r="C3" s="168"/>
      <c r="D3" s="169"/>
      <c r="E3" s="41" t="s">
        <v>4</v>
      </c>
      <c r="F3" s="42">
        <v>0.03</v>
      </c>
      <c r="G3" s="43">
        <f>(B2-D17)*F3</f>
        <v>30000</v>
      </c>
      <c r="H3" s="45" t="s">
        <v>5</v>
      </c>
      <c r="I3" s="46">
        <f>(B3-B2)</f>
        <v>0</v>
      </c>
      <c r="K3" s="117"/>
    </row>
    <row r="4" spans="1:9" s="96" customFormat="1" ht="17.25" customHeight="1">
      <c r="A4" s="91"/>
      <c r="B4" s="92"/>
      <c r="C4" s="92"/>
      <c r="D4" s="92"/>
      <c r="E4" s="93"/>
      <c r="F4" s="112" t="s">
        <v>0</v>
      </c>
      <c r="G4" s="92"/>
      <c r="H4" s="94"/>
      <c r="I4" s="95"/>
    </row>
    <row r="5" spans="1:12" ht="39" customHeight="1">
      <c r="A5" s="97"/>
      <c r="B5" s="98"/>
      <c r="C5" s="98"/>
      <c r="D5" s="110"/>
      <c r="E5" s="99"/>
      <c r="F5" s="111"/>
      <c r="G5" s="98"/>
      <c r="H5" s="100"/>
      <c r="I5" s="101"/>
      <c r="J5" s="102"/>
      <c r="K5" s="103"/>
      <c r="L5" s="103"/>
    </row>
    <row r="6" spans="1:12" ht="21" customHeight="1">
      <c r="A6" s="107" t="s">
        <v>6</v>
      </c>
      <c r="B6" s="105" t="s">
        <v>0</v>
      </c>
      <c r="C6" s="105" t="s">
        <v>0</v>
      </c>
      <c r="D6" s="106"/>
      <c r="E6" s="105" t="s">
        <v>0</v>
      </c>
      <c r="F6" s="108" t="s">
        <v>0</v>
      </c>
      <c r="G6" s="44"/>
      <c r="H6" s="39"/>
      <c r="I6" s="39"/>
      <c r="L6" s="104"/>
    </row>
    <row r="7" spans="1:12" ht="30.75">
      <c r="A7" s="109" t="s">
        <v>7</v>
      </c>
      <c r="B7" s="51" t="s">
        <v>8</v>
      </c>
      <c r="C7" s="52" t="s">
        <v>9</v>
      </c>
      <c r="D7" s="53" t="s">
        <v>10</v>
      </c>
      <c r="E7" s="54" t="s">
        <v>11</v>
      </c>
      <c r="F7" s="52" t="s">
        <v>12</v>
      </c>
      <c r="G7" s="54" t="s">
        <v>13</v>
      </c>
      <c r="H7" s="53" t="s">
        <v>14</v>
      </c>
      <c r="I7" s="55" t="s">
        <v>15</v>
      </c>
      <c r="J7" s="58" t="s">
        <v>16</v>
      </c>
      <c r="K7" s="52" t="s">
        <v>17</v>
      </c>
      <c r="L7" s="56" t="s">
        <v>18</v>
      </c>
    </row>
    <row r="8" spans="1:12" ht="24.75" customHeight="1">
      <c r="A8" s="48">
        <v>42095</v>
      </c>
      <c r="B8" s="59">
        <v>0</v>
      </c>
      <c r="C8" s="60"/>
      <c r="D8" s="78">
        <f aca="true" t="shared" si="0" ref="D8:D16">SUM(B8-C8)</f>
        <v>0</v>
      </c>
      <c r="E8" s="61"/>
      <c r="F8" s="62"/>
      <c r="G8" s="61">
        <f aca="true" t="shared" si="1" ref="G8:G16">SUM(E8+F8)</f>
        <v>0</v>
      </c>
      <c r="H8" s="63" t="e">
        <f aca="true" t="shared" si="2" ref="H8:H16">E8/G8</f>
        <v>#DIV/0!</v>
      </c>
      <c r="I8" s="64" t="e">
        <f aca="true" t="shared" si="3" ref="I8:I16">B8/E8</f>
        <v>#DIV/0!</v>
      </c>
      <c r="J8" s="64" t="e">
        <f aca="true" t="shared" si="4" ref="J8:J16">C8/F8</f>
        <v>#DIV/0!</v>
      </c>
      <c r="K8" s="65" t="e">
        <f aca="true" t="shared" si="5" ref="K8:K16">I8/J8</f>
        <v>#DIV/0!</v>
      </c>
      <c r="L8" s="66" t="e">
        <f aca="true" t="shared" si="6" ref="L8:L16">B8/C8</f>
        <v>#DIV/0!</v>
      </c>
    </row>
    <row r="9" spans="1:12" ht="24.75" customHeight="1">
      <c r="A9" s="49">
        <v>42125</v>
      </c>
      <c r="B9" s="67"/>
      <c r="C9" s="68"/>
      <c r="D9" s="78">
        <f t="shared" si="0"/>
        <v>0</v>
      </c>
      <c r="E9" s="69"/>
      <c r="F9" s="69"/>
      <c r="G9" s="61">
        <f t="shared" si="1"/>
        <v>0</v>
      </c>
      <c r="H9" s="63" t="e">
        <f t="shared" si="2"/>
        <v>#DIV/0!</v>
      </c>
      <c r="I9" s="64" t="e">
        <f t="shared" si="3"/>
        <v>#DIV/0!</v>
      </c>
      <c r="J9" s="64" t="e">
        <f t="shared" si="4"/>
        <v>#DIV/0!</v>
      </c>
      <c r="K9" s="65" t="e">
        <f t="shared" si="5"/>
        <v>#DIV/0!</v>
      </c>
      <c r="L9" s="66" t="e">
        <f t="shared" si="6"/>
        <v>#DIV/0!</v>
      </c>
    </row>
    <row r="10" spans="1:12" ht="24.75" customHeight="1">
      <c r="A10" s="48">
        <v>42156</v>
      </c>
      <c r="B10" s="67"/>
      <c r="C10" s="68"/>
      <c r="D10" s="78">
        <f t="shared" si="0"/>
        <v>0</v>
      </c>
      <c r="E10" s="69"/>
      <c r="F10" s="69"/>
      <c r="G10" s="61">
        <f t="shared" si="1"/>
        <v>0</v>
      </c>
      <c r="H10" s="63" t="e">
        <f t="shared" si="2"/>
        <v>#DIV/0!</v>
      </c>
      <c r="I10" s="64" t="e">
        <f t="shared" si="3"/>
        <v>#DIV/0!</v>
      </c>
      <c r="J10" s="64" t="e">
        <f t="shared" si="4"/>
        <v>#DIV/0!</v>
      </c>
      <c r="K10" s="65" t="e">
        <f t="shared" si="5"/>
        <v>#DIV/0!</v>
      </c>
      <c r="L10" s="66" t="e">
        <f t="shared" si="6"/>
        <v>#DIV/0!</v>
      </c>
    </row>
    <row r="11" spans="1:12" ht="24.75" customHeight="1">
      <c r="A11" s="49">
        <v>42186</v>
      </c>
      <c r="B11" s="67"/>
      <c r="C11" s="68"/>
      <c r="D11" s="78">
        <f t="shared" si="0"/>
        <v>0</v>
      </c>
      <c r="E11" s="69"/>
      <c r="F11" s="69"/>
      <c r="G11" s="61">
        <f t="shared" si="1"/>
        <v>0</v>
      </c>
      <c r="H11" s="63" t="e">
        <f t="shared" si="2"/>
        <v>#DIV/0!</v>
      </c>
      <c r="I11" s="64" t="e">
        <f t="shared" si="3"/>
        <v>#DIV/0!</v>
      </c>
      <c r="J11" s="64" t="e">
        <f t="shared" si="4"/>
        <v>#DIV/0!</v>
      </c>
      <c r="K11" s="65" t="e">
        <f t="shared" si="5"/>
        <v>#DIV/0!</v>
      </c>
      <c r="L11" s="66" t="e">
        <f t="shared" si="6"/>
        <v>#DIV/0!</v>
      </c>
    </row>
    <row r="12" spans="1:12" ht="24.75" customHeight="1">
      <c r="A12" s="48">
        <v>42217</v>
      </c>
      <c r="B12" s="67"/>
      <c r="C12" s="60"/>
      <c r="D12" s="78">
        <f t="shared" si="0"/>
        <v>0</v>
      </c>
      <c r="E12" s="69"/>
      <c r="F12" s="69"/>
      <c r="G12" s="61">
        <f t="shared" si="1"/>
        <v>0</v>
      </c>
      <c r="H12" s="63" t="e">
        <f t="shared" si="2"/>
        <v>#DIV/0!</v>
      </c>
      <c r="I12" s="64" t="e">
        <f t="shared" si="3"/>
        <v>#DIV/0!</v>
      </c>
      <c r="J12" s="64" t="e">
        <f t="shared" si="4"/>
        <v>#DIV/0!</v>
      </c>
      <c r="K12" s="65" t="e">
        <f t="shared" si="5"/>
        <v>#DIV/0!</v>
      </c>
      <c r="L12" s="66" t="e">
        <f t="shared" si="6"/>
        <v>#DIV/0!</v>
      </c>
    </row>
    <row r="13" spans="1:12" ht="24.75" customHeight="1">
      <c r="A13" s="49">
        <v>42248</v>
      </c>
      <c r="B13" s="67"/>
      <c r="C13" s="68"/>
      <c r="D13" s="78">
        <f t="shared" si="0"/>
        <v>0</v>
      </c>
      <c r="E13" s="69"/>
      <c r="F13" s="69"/>
      <c r="G13" s="61">
        <f t="shared" si="1"/>
        <v>0</v>
      </c>
      <c r="H13" s="63" t="e">
        <f t="shared" si="2"/>
        <v>#DIV/0!</v>
      </c>
      <c r="I13" s="64" t="e">
        <f t="shared" si="3"/>
        <v>#DIV/0!</v>
      </c>
      <c r="J13" s="64" t="e">
        <f t="shared" si="4"/>
        <v>#DIV/0!</v>
      </c>
      <c r="K13" s="65" t="e">
        <f t="shared" si="5"/>
        <v>#DIV/0!</v>
      </c>
      <c r="L13" s="66" t="e">
        <f t="shared" si="6"/>
        <v>#DIV/0!</v>
      </c>
    </row>
    <row r="14" spans="1:12" ht="24.75" customHeight="1">
      <c r="A14" s="48">
        <v>42278</v>
      </c>
      <c r="B14" s="67"/>
      <c r="C14" s="60"/>
      <c r="D14" s="78">
        <f t="shared" si="0"/>
        <v>0</v>
      </c>
      <c r="E14" s="69"/>
      <c r="F14" s="69"/>
      <c r="G14" s="61">
        <f t="shared" si="1"/>
        <v>0</v>
      </c>
      <c r="H14" s="63" t="e">
        <f t="shared" si="2"/>
        <v>#DIV/0!</v>
      </c>
      <c r="I14" s="64" t="e">
        <f t="shared" si="3"/>
        <v>#DIV/0!</v>
      </c>
      <c r="J14" s="64" t="e">
        <f t="shared" si="4"/>
        <v>#DIV/0!</v>
      </c>
      <c r="K14" s="65" t="e">
        <f t="shared" si="5"/>
        <v>#DIV/0!</v>
      </c>
      <c r="L14" s="66" t="e">
        <f t="shared" si="6"/>
        <v>#DIV/0!</v>
      </c>
    </row>
    <row r="15" spans="1:12" ht="24.75" customHeight="1">
      <c r="A15" s="49">
        <v>42309</v>
      </c>
      <c r="B15" s="67"/>
      <c r="C15" s="60"/>
      <c r="D15" s="78">
        <f t="shared" si="0"/>
        <v>0</v>
      </c>
      <c r="E15" s="69"/>
      <c r="F15" s="69"/>
      <c r="G15" s="61">
        <f t="shared" si="1"/>
        <v>0</v>
      </c>
      <c r="H15" s="63" t="e">
        <f t="shared" si="2"/>
        <v>#DIV/0!</v>
      </c>
      <c r="I15" s="64" t="e">
        <f t="shared" si="3"/>
        <v>#DIV/0!</v>
      </c>
      <c r="J15" s="64" t="e">
        <f t="shared" si="4"/>
        <v>#DIV/0!</v>
      </c>
      <c r="K15" s="65" t="e">
        <f t="shared" si="5"/>
        <v>#DIV/0!</v>
      </c>
      <c r="L15" s="66" t="e">
        <f t="shared" si="6"/>
        <v>#DIV/0!</v>
      </c>
    </row>
    <row r="16" spans="1:12" ht="24.75" customHeight="1">
      <c r="A16" s="50">
        <v>42339</v>
      </c>
      <c r="B16" s="70"/>
      <c r="C16" s="71"/>
      <c r="D16" s="79">
        <f t="shared" si="0"/>
        <v>0</v>
      </c>
      <c r="E16" s="72"/>
      <c r="F16" s="72"/>
      <c r="G16" s="73">
        <f t="shared" si="1"/>
        <v>0</v>
      </c>
      <c r="H16" s="74" t="e">
        <f t="shared" si="2"/>
        <v>#DIV/0!</v>
      </c>
      <c r="I16" s="75" t="e">
        <f t="shared" si="3"/>
        <v>#DIV/0!</v>
      </c>
      <c r="J16" s="75" t="e">
        <f t="shared" si="4"/>
        <v>#DIV/0!</v>
      </c>
      <c r="K16" s="76" t="e">
        <f t="shared" si="5"/>
        <v>#DIV/0!</v>
      </c>
      <c r="L16" s="77" t="e">
        <f t="shared" si="6"/>
        <v>#DIV/0!</v>
      </c>
    </row>
    <row r="17" spans="1:12" ht="24.75" customHeight="1">
      <c r="A17" s="80" t="s">
        <v>19</v>
      </c>
      <c r="B17" s="81">
        <f aca="true" t="shared" si="7" ref="B17:G17">SUM(B8:B16)</f>
        <v>0</v>
      </c>
      <c r="C17" s="82">
        <f t="shared" si="7"/>
        <v>0</v>
      </c>
      <c r="D17" s="83">
        <f t="shared" si="7"/>
        <v>0</v>
      </c>
      <c r="E17" s="84">
        <f t="shared" si="7"/>
        <v>0</v>
      </c>
      <c r="F17" s="85">
        <f t="shared" si="7"/>
        <v>0</v>
      </c>
      <c r="G17" s="84">
        <f t="shared" si="7"/>
        <v>0</v>
      </c>
      <c r="H17" s="86" t="e">
        <f>AVERAGE(H8:H16)</f>
        <v>#DIV/0!</v>
      </c>
      <c r="I17" s="82" t="e">
        <f>AVERAGE(I8:I16)</f>
        <v>#DIV/0!</v>
      </c>
      <c r="J17" s="82" t="e">
        <f>AVERAGE(J8:J16)</f>
        <v>#DIV/0!</v>
      </c>
      <c r="K17" s="87" t="e">
        <f>AVERAGE(K8:K16)</f>
        <v>#DIV/0!</v>
      </c>
      <c r="L17" s="88" t="e">
        <f>AVERAGE(L8:L16)</f>
        <v>#DIV/0!</v>
      </c>
    </row>
    <row r="18" spans="1:12" ht="16.5">
      <c r="A18" s="47"/>
      <c r="J18" s="89"/>
      <c r="K18" s="90" t="s">
        <v>20</v>
      </c>
      <c r="L18" s="90" t="s">
        <v>21</v>
      </c>
    </row>
    <row r="19" ht="16.5">
      <c r="A19" s="47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A14" sqref="A14"/>
    </sheetView>
  </sheetViews>
  <sheetFormatPr defaultColWidth="10.00390625" defaultRowHeight="13.5" customHeight="1"/>
  <cols>
    <col min="1" max="1" width="4.875" style="138" customWidth="1"/>
    <col min="2" max="2" width="9.625" style="0" customWidth="1"/>
    <col min="3" max="3" width="10.00390625" style="0" customWidth="1"/>
    <col min="4" max="4" width="12.625" style="137" customWidth="1"/>
    <col min="5" max="5" width="32.625" style="0" customWidth="1"/>
    <col min="6" max="6" width="6.875" style="0" customWidth="1"/>
    <col min="7" max="7" width="15.875" style="0" customWidth="1"/>
    <col min="8" max="11" width="13.125" style="0" customWidth="1"/>
    <col min="12" max="12" width="13.125" style="126" customWidth="1"/>
    <col min="13" max="13" width="11.125" style="0" customWidth="1"/>
    <col min="14" max="14" width="15.875" style="0" customWidth="1"/>
    <col min="15" max="15" width="10.00390625" style="0" customWidth="1"/>
    <col min="16" max="16" width="18.375" style="0" customWidth="1"/>
    <col min="17" max="17" width="9.00390625" style="138" customWidth="1"/>
    <col min="18" max="19" width="10.00390625" style="0" customWidth="1"/>
    <col min="20" max="20" width="15.875" style="0" customWidth="1"/>
  </cols>
  <sheetData>
    <row r="1" spans="1:20" s="138" customFormat="1" ht="18" thickBot="1">
      <c r="A1" s="139" t="s">
        <v>85</v>
      </c>
      <c r="B1" s="139" t="s">
        <v>22</v>
      </c>
      <c r="C1" s="140" t="s">
        <v>23</v>
      </c>
      <c r="D1" s="146" t="s">
        <v>24</v>
      </c>
      <c r="E1" s="140" t="s">
        <v>25</v>
      </c>
      <c r="F1" s="140" t="s">
        <v>26</v>
      </c>
      <c r="G1" s="140" t="s">
        <v>27</v>
      </c>
      <c r="H1" s="140" t="s">
        <v>28</v>
      </c>
      <c r="I1" s="140" t="s">
        <v>79</v>
      </c>
      <c r="J1" s="140" t="s">
        <v>80</v>
      </c>
      <c r="K1" s="140" t="s">
        <v>81</v>
      </c>
      <c r="L1" s="140" t="s">
        <v>82</v>
      </c>
      <c r="M1" s="140" t="s">
        <v>29</v>
      </c>
      <c r="N1" s="140" t="s">
        <v>30</v>
      </c>
      <c r="O1" s="140" t="s">
        <v>31</v>
      </c>
      <c r="P1" s="140" t="s">
        <v>32</v>
      </c>
      <c r="Q1" s="140" t="s">
        <v>33</v>
      </c>
      <c r="R1" s="140" t="s">
        <v>34</v>
      </c>
      <c r="S1" s="141" t="s">
        <v>35</v>
      </c>
      <c r="T1" s="142" t="s">
        <v>36</v>
      </c>
    </row>
    <row r="2" spans="1:20" ht="16.5">
      <c r="A2" s="138">
        <v>1</v>
      </c>
      <c r="B2" t="s">
        <v>76</v>
      </c>
      <c r="C2" t="s">
        <v>86</v>
      </c>
      <c r="D2" s="159">
        <f aca="true" t="shared" si="0" ref="D2:D7">ROUNDDOWN(K2*L2/J2*100,-3)</f>
        <v>26000</v>
      </c>
      <c r="E2" t="s">
        <v>78</v>
      </c>
      <c r="F2" t="s">
        <v>77</v>
      </c>
      <c r="G2" s="174">
        <v>37165</v>
      </c>
      <c r="H2">
        <v>119.8</v>
      </c>
      <c r="I2">
        <v>118.67</v>
      </c>
      <c r="J2" s="157">
        <f aca="true" t="shared" si="1" ref="J2:J8">ABS((H2-I2)*100)</f>
        <v>112.99999999999955</v>
      </c>
      <c r="K2" s="153">
        <v>1000000</v>
      </c>
      <c r="L2" s="126">
        <v>0.03</v>
      </c>
      <c r="M2" t="s">
        <v>77</v>
      </c>
      <c r="N2" s="174">
        <v>37193</v>
      </c>
      <c r="O2">
        <v>122.22</v>
      </c>
      <c r="P2" t="s">
        <v>83</v>
      </c>
      <c r="Q2" s="138" t="s">
        <v>84</v>
      </c>
      <c r="R2" s="151">
        <f aca="true" t="shared" si="2" ref="R2:R8">IF(Q2="勝",ABS((O2-H2)*100),"")</f>
        <v>242.00000000000017</v>
      </c>
      <c r="S2" s="152">
        <f aca="true" t="shared" si="3" ref="S2:S8">IF(Q2="負",ABS((O2-H2)*100),"")</f>
      </c>
      <c r="T2" s="153">
        <f aca="true" t="shared" si="4" ref="T2:T8">IF(R2&lt;&gt;"",D2*R2/100,IF(S2&lt;&gt;"",D2*S2/100*(-1)))</f>
        <v>62920.000000000044</v>
      </c>
    </row>
    <row r="3" spans="1:20" ht="16.5">
      <c r="A3" s="138">
        <v>2</v>
      </c>
      <c r="B3" t="s">
        <v>76</v>
      </c>
      <c r="C3" t="s">
        <v>86</v>
      </c>
      <c r="D3" s="159">
        <f t="shared" si="0"/>
        <v>36000</v>
      </c>
      <c r="E3" t="s">
        <v>78</v>
      </c>
      <c r="F3" t="s">
        <v>77</v>
      </c>
      <c r="G3" s="174">
        <v>37244</v>
      </c>
      <c r="H3">
        <v>128.434</v>
      </c>
      <c r="I3">
        <v>127.557</v>
      </c>
      <c r="J3" s="157">
        <f t="shared" si="1"/>
        <v>87.69999999999953</v>
      </c>
      <c r="K3" s="153">
        <f aca="true" t="shared" si="5" ref="K3:K8">K2+T2</f>
        <v>1062920</v>
      </c>
      <c r="L3" s="126">
        <v>0.03</v>
      </c>
      <c r="M3" t="s">
        <v>77</v>
      </c>
      <c r="N3" s="174">
        <v>37263</v>
      </c>
      <c r="O3">
        <v>130.537</v>
      </c>
      <c r="P3" t="s">
        <v>83</v>
      </c>
      <c r="Q3" s="138" t="s">
        <v>84</v>
      </c>
      <c r="R3" s="151">
        <f t="shared" si="2"/>
        <v>210.30000000000086</v>
      </c>
      <c r="S3" s="152">
        <f t="shared" si="3"/>
      </c>
      <c r="T3" s="153">
        <f t="shared" si="4"/>
        <v>75708.0000000003</v>
      </c>
    </row>
    <row r="4" spans="1:20" ht="16.5">
      <c r="A4" s="138">
        <f aca="true" t="shared" si="6" ref="A4:A10">ROW()-1</f>
        <v>3</v>
      </c>
      <c r="B4" t="s">
        <v>76</v>
      </c>
      <c r="C4" t="s">
        <v>86</v>
      </c>
      <c r="D4" s="159">
        <f t="shared" si="0"/>
        <v>38000</v>
      </c>
      <c r="E4" t="s">
        <v>78</v>
      </c>
      <c r="F4" t="s">
        <v>77</v>
      </c>
      <c r="G4" s="174">
        <v>37274</v>
      </c>
      <c r="H4">
        <v>132.69</v>
      </c>
      <c r="I4">
        <v>131.8</v>
      </c>
      <c r="J4" s="157">
        <f t="shared" si="1"/>
        <v>88.99999999999864</v>
      </c>
      <c r="K4" s="153">
        <f t="shared" si="5"/>
        <v>1138628.0000000002</v>
      </c>
      <c r="L4" s="126">
        <v>0.03</v>
      </c>
      <c r="M4" t="s">
        <v>77</v>
      </c>
      <c r="N4" s="174">
        <v>37291</v>
      </c>
      <c r="O4">
        <v>132.232</v>
      </c>
      <c r="P4" t="s">
        <v>83</v>
      </c>
      <c r="Q4" s="138" t="s">
        <v>87</v>
      </c>
      <c r="R4" s="151">
        <f t="shared" si="2"/>
      </c>
      <c r="S4" s="152">
        <f t="shared" si="3"/>
        <v>45.79999999999984</v>
      </c>
      <c r="T4" s="153">
        <f t="shared" si="4"/>
        <v>-17403.999999999938</v>
      </c>
    </row>
    <row r="5" spans="1:20" ht="16.5">
      <c r="A5" s="138">
        <f t="shared" si="6"/>
        <v>4</v>
      </c>
      <c r="B5" t="s">
        <v>76</v>
      </c>
      <c r="C5" t="s">
        <v>86</v>
      </c>
      <c r="D5" s="159">
        <f t="shared" si="0"/>
        <v>34000</v>
      </c>
      <c r="E5" t="s">
        <v>78</v>
      </c>
      <c r="F5" t="s">
        <v>77</v>
      </c>
      <c r="G5" s="174">
        <v>37307</v>
      </c>
      <c r="H5">
        <v>133.98</v>
      </c>
      <c r="I5">
        <v>133.01</v>
      </c>
      <c r="J5" s="157">
        <f t="shared" si="1"/>
        <v>96.99999999999989</v>
      </c>
      <c r="K5" s="153">
        <f t="shared" si="5"/>
        <v>1121224.0000000002</v>
      </c>
      <c r="L5" s="126">
        <v>0.03</v>
      </c>
      <c r="M5" t="s">
        <v>77</v>
      </c>
      <c r="N5" s="174">
        <v>37316</v>
      </c>
      <c r="O5">
        <v>133.01</v>
      </c>
      <c r="Q5" s="138" t="s">
        <v>87</v>
      </c>
      <c r="R5" s="151">
        <f t="shared" si="2"/>
      </c>
      <c r="S5" s="152">
        <f t="shared" si="3"/>
        <v>96.99999999999989</v>
      </c>
      <c r="T5" s="153">
        <f t="shared" si="4"/>
        <v>-32979.99999999996</v>
      </c>
    </row>
    <row r="6" spans="1:20" ht="16.5">
      <c r="A6" s="138">
        <f t="shared" si="6"/>
        <v>5</v>
      </c>
      <c r="B6" t="s">
        <v>76</v>
      </c>
      <c r="C6" t="s">
        <v>88</v>
      </c>
      <c r="D6" s="159">
        <f t="shared" si="0"/>
        <v>36000</v>
      </c>
      <c r="E6" t="s">
        <v>78</v>
      </c>
      <c r="F6" t="s">
        <v>77</v>
      </c>
      <c r="G6" s="174">
        <v>37317</v>
      </c>
      <c r="H6">
        <v>133.01</v>
      </c>
      <c r="I6">
        <v>133.9</v>
      </c>
      <c r="J6" s="157">
        <f t="shared" si="1"/>
        <v>89.00000000000148</v>
      </c>
      <c r="K6" s="153">
        <f t="shared" si="5"/>
        <v>1088244.0000000002</v>
      </c>
      <c r="L6" s="126">
        <v>0.03</v>
      </c>
      <c r="M6" t="s">
        <v>77</v>
      </c>
      <c r="N6" s="174">
        <v>37333</v>
      </c>
      <c r="O6">
        <v>129.67</v>
      </c>
      <c r="P6" t="s">
        <v>83</v>
      </c>
      <c r="Q6" s="138" t="s">
        <v>84</v>
      </c>
      <c r="R6" s="151">
        <f t="shared" si="2"/>
        <v>334.00000000000034</v>
      </c>
      <c r="S6" s="152">
        <f t="shared" si="3"/>
      </c>
      <c r="T6" s="153">
        <f t="shared" si="4"/>
        <v>120240.00000000013</v>
      </c>
    </row>
    <row r="7" spans="1:20" ht="16.5">
      <c r="A7" s="138">
        <f t="shared" si="6"/>
        <v>6</v>
      </c>
      <c r="B7" t="s">
        <v>76</v>
      </c>
      <c r="C7" t="s">
        <v>88</v>
      </c>
      <c r="D7" s="159">
        <f t="shared" si="0"/>
        <v>51000</v>
      </c>
      <c r="E7" t="s">
        <v>78</v>
      </c>
      <c r="F7" t="s">
        <v>77</v>
      </c>
      <c r="G7" s="174">
        <v>37425</v>
      </c>
      <c r="H7">
        <v>124.19</v>
      </c>
      <c r="I7">
        <v>124.89</v>
      </c>
      <c r="J7" s="157">
        <f t="shared" si="1"/>
        <v>70.00000000000028</v>
      </c>
      <c r="K7" s="153">
        <f t="shared" si="5"/>
        <v>1208484.0000000005</v>
      </c>
      <c r="L7" s="126">
        <v>0.03</v>
      </c>
      <c r="M7" t="s">
        <v>77</v>
      </c>
      <c r="N7" s="174">
        <v>37460</v>
      </c>
      <c r="O7">
        <v>117.34</v>
      </c>
      <c r="P7" t="s">
        <v>83</v>
      </c>
      <c r="Q7" s="138" t="s">
        <v>84</v>
      </c>
      <c r="R7" s="151">
        <f t="shared" si="2"/>
        <v>684.9999999999994</v>
      </c>
      <c r="S7" s="152">
        <f t="shared" si="3"/>
      </c>
      <c r="T7" s="153">
        <f t="shared" si="4"/>
        <v>349349.9999999997</v>
      </c>
    </row>
    <row r="8" spans="1:20" ht="16.5">
      <c r="A8" s="138">
        <f t="shared" si="6"/>
        <v>7</v>
      </c>
      <c r="B8" t="s">
        <v>76</v>
      </c>
      <c r="C8" t="s">
        <v>86</v>
      </c>
      <c r="D8" s="159">
        <f>ROUNDDOWN(K8*L8/J8*100,-3)</f>
        <v>38000</v>
      </c>
      <c r="E8" t="s">
        <v>78</v>
      </c>
      <c r="F8" t="s">
        <v>77</v>
      </c>
      <c r="G8" s="174">
        <v>37545</v>
      </c>
      <c r="H8">
        <v>125.07</v>
      </c>
      <c r="I8">
        <v>123.87</v>
      </c>
      <c r="J8" s="157">
        <f t="shared" si="1"/>
        <v>119.99999999999886</v>
      </c>
      <c r="K8" s="153">
        <f t="shared" si="5"/>
        <v>1557834.0000000002</v>
      </c>
      <c r="L8" s="126">
        <v>0.03</v>
      </c>
      <c r="M8" t="s">
        <v>77</v>
      </c>
      <c r="N8" s="174">
        <v>37552</v>
      </c>
      <c r="O8">
        <v>123.87</v>
      </c>
      <c r="Q8" s="138" t="s">
        <v>87</v>
      </c>
      <c r="R8" s="151">
        <f t="shared" si="2"/>
      </c>
      <c r="S8" s="152">
        <f t="shared" si="3"/>
        <v>119.99999999999886</v>
      </c>
      <c r="T8" s="153">
        <f t="shared" si="4"/>
        <v>-45599.99999999957</v>
      </c>
    </row>
    <row r="9" spans="1:20" ht="16.5">
      <c r="A9" s="138">
        <f t="shared" si="6"/>
        <v>8</v>
      </c>
      <c r="B9" t="s">
        <v>76</v>
      </c>
      <c r="C9" t="s">
        <v>86</v>
      </c>
      <c r="D9" s="159">
        <f>ROUNDDOWN(K9*L9/J9*100,-3)</f>
        <v>81000</v>
      </c>
      <c r="E9" t="s">
        <v>78</v>
      </c>
      <c r="F9" t="s">
        <v>77</v>
      </c>
      <c r="G9" s="174">
        <v>37589</v>
      </c>
      <c r="H9">
        <v>122.48</v>
      </c>
      <c r="I9">
        <v>121.922</v>
      </c>
      <c r="J9" s="157">
        <f>ABS((H9-I9)*100)</f>
        <v>55.80000000000069</v>
      </c>
      <c r="K9" s="153">
        <f>K8+T8</f>
        <v>1512234.0000000007</v>
      </c>
      <c r="L9" s="126">
        <v>0.03</v>
      </c>
      <c r="M9" t="s">
        <v>77</v>
      </c>
      <c r="N9" s="174">
        <v>37596</v>
      </c>
      <c r="O9">
        <v>124.1</v>
      </c>
      <c r="P9" t="s">
        <v>83</v>
      </c>
      <c r="Q9" s="138" t="s">
        <v>89</v>
      </c>
      <c r="R9" s="151">
        <f>IF(Q9="勝",ABS((O9-H9)*100),"")</f>
        <v>161.99999999999903</v>
      </c>
      <c r="S9" s="152">
        <f>IF(Q9="負",ABS((O9-H9)*100),"")</f>
      </c>
      <c r="T9" s="153">
        <f>IF(R9&lt;&gt;"",D9*R9/100,IF(S9&lt;&gt;"",D9*S9/100*(-1)))</f>
        <v>131219.9999999992</v>
      </c>
    </row>
    <row r="10" spans="4:20" ht="16.5">
      <c r="D10" s="159"/>
      <c r="G10" s="174"/>
      <c r="J10" s="157"/>
      <c r="K10" s="153"/>
      <c r="N10" s="174"/>
      <c r="R10" s="151"/>
      <c r="S10" s="152"/>
      <c r="T10" s="153"/>
    </row>
    <row r="11" spans="4:20" ht="16.5">
      <c r="D11" s="159"/>
      <c r="G11" s="174"/>
      <c r="J11" s="157"/>
      <c r="K11" s="157"/>
      <c r="N11" s="174"/>
      <c r="R11" s="151"/>
      <c r="S11" s="152"/>
      <c r="T11" s="153"/>
    </row>
    <row r="12" spans="4:20" ht="16.5">
      <c r="D12" s="159"/>
      <c r="G12" s="174"/>
      <c r="J12" s="157"/>
      <c r="K12" s="157"/>
      <c r="N12" s="174"/>
      <c r="R12" s="151"/>
      <c r="S12" s="152"/>
      <c r="T12" s="153"/>
    </row>
    <row r="13" spans="4:20" ht="16.5">
      <c r="D13" s="159"/>
      <c r="G13" s="174"/>
      <c r="J13" s="157"/>
      <c r="K13" s="157"/>
      <c r="N13" s="174"/>
      <c r="R13" s="151"/>
      <c r="S13" s="152"/>
      <c r="T13" s="153"/>
    </row>
    <row r="14" spans="4:20" ht="16.5">
      <c r="D14" s="159"/>
      <c r="G14" s="174"/>
      <c r="J14" s="157"/>
      <c r="K14" s="157"/>
      <c r="N14" s="174"/>
      <c r="R14" s="151"/>
      <c r="S14" s="152"/>
      <c r="T14" s="153"/>
    </row>
    <row r="15" spans="4:20" ht="16.5">
      <c r="D15" s="159"/>
      <c r="G15" s="174"/>
      <c r="J15" s="157"/>
      <c r="K15" s="157"/>
      <c r="N15" s="174"/>
      <c r="R15" s="151"/>
      <c r="S15" s="152"/>
      <c r="T15" s="153"/>
    </row>
    <row r="16" spans="4:20" ht="16.5">
      <c r="D16" s="159"/>
      <c r="G16" s="174"/>
      <c r="J16" s="157"/>
      <c r="K16" s="157"/>
      <c r="N16" s="174"/>
      <c r="R16" s="151"/>
      <c r="S16" s="152"/>
      <c r="T16" s="153"/>
    </row>
    <row r="17" spans="4:20" ht="16.5">
      <c r="D17" s="159"/>
      <c r="G17" s="174"/>
      <c r="J17" s="157"/>
      <c r="K17" s="157"/>
      <c r="N17" s="174"/>
      <c r="R17" s="151"/>
      <c r="S17" s="152"/>
      <c r="T17" s="153"/>
    </row>
    <row r="18" spans="4:20" ht="16.5">
      <c r="D18" s="159"/>
      <c r="G18" s="174"/>
      <c r="J18" s="157"/>
      <c r="K18" s="157"/>
      <c r="N18" s="174"/>
      <c r="R18" s="151"/>
      <c r="S18" s="152"/>
      <c r="T18" s="153"/>
    </row>
    <row r="19" spans="4:20" ht="16.5">
      <c r="D19" s="159"/>
      <c r="G19" s="174"/>
      <c r="J19" s="157"/>
      <c r="K19" s="157"/>
      <c r="N19" s="174"/>
      <c r="R19" s="151"/>
      <c r="S19" s="152"/>
      <c r="T19" s="153"/>
    </row>
    <row r="20" spans="4:20" ht="16.5">
      <c r="D20" s="159"/>
      <c r="G20" s="174"/>
      <c r="J20" s="157"/>
      <c r="K20" s="157"/>
      <c r="N20" s="174"/>
      <c r="R20" s="151"/>
      <c r="S20" s="152"/>
      <c r="T20" s="153"/>
    </row>
    <row r="21" spans="4:20" ht="16.5">
      <c r="D21" s="159"/>
      <c r="G21" s="174"/>
      <c r="J21" s="157"/>
      <c r="K21" s="157"/>
      <c r="N21" s="174"/>
      <c r="R21" s="151"/>
      <c r="S21" s="152"/>
      <c r="T21" s="153"/>
    </row>
    <row r="22" spans="4:20" ht="16.5">
      <c r="D22" s="159"/>
      <c r="G22" s="174"/>
      <c r="J22" s="157"/>
      <c r="K22" s="157"/>
      <c r="N22" s="174"/>
      <c r="R22" s="151"/>
      <c r="S22" s="152"/>
      <c r="T22" s="153"/>
    </row>
    <row r="23" spans="4:20" ht="16.5">
      <c r="D23" s="159"/>
      <c r="G23" s="174"/>
      <c r="J23" s="157"/>
      <c r="K23" s="157"/>
      <c r="N23" s="174"/>
      <c r="R23" s="151"/>
      <c r="S23" s="152"/>
      <c r="T23" s="153"/>
    </row>
    <row r="24" spans="4:20" ht="16.5">
      <c r="D24" s="159"/>
      <c r="G24" s="174"/>
      <c r="J24" s="157"/>
      <c r="K24" s="157"/>
      <c r="N24" s="174"/>
      <c r="R24" s="151"/>
      <c r="S24" s="152"/>
      <c r="T24" s="153"/>
    </row>
    <row r="25" spans="2:20" ht="18" thickBot="1">
      <c r="B25" s="37"/>
      <c r="C25" s="37"/>
      <c r="D25" s="154"/>
      <c r="E25" s="37"/>
      <c r="F25" s="37"/>
      <c r="G25" s="175"/>
      <c r="H25" s="37"/>
      <c r="I25" s="37"/>
      <c r="J25" s="158"/>
      <c r="K25" s="158"/>
      <c r="L25" s="127"/>
      <c r="M25" s="37"/>
      <c r="N25" s="175"/>
      <c r="O25" s="37"/>
      <c r="P25" s="37"/>
      <c r="Q25" s="143"/>
      <c r="R25" s="154"/>
      <c r="S25" s="155"/>
      <c r="T25" s="156"/>
    </row>
    <row r="26" spans="17:20" ht="18" thickTop="1">
      <c r="Q26" s="144" t="s">
        <v>37</v>
      </c>
      <c r="R26" s="136">
        <f>SUM(R2:R25)</f>
        <v>1633.2999999999997</v>
      </c>
      <c r="S26" s="9">
        <f>SUM(S2:S25)</f>
        <v>262.7999999999986</v>
      </c>
      <c r="T26" s="125">
        <f>SUM(T2:T25)</f>
        <v>643453.9999999999</v>
      </c>
    </row>
    <row r="27" spans="18:19" ht="16.5">
      <c r="R27" s="9"/>
      <c r="S27" s="9"/>
    </row>
    <row r="28" spans="18:19" ht="16.5">
      <c r="R28" s="9"/>
      <c r="S28" s="9"/>
    </row>
    <row r="30" spans="17:19" ht="16.5">
      <c r="Q30" s="145"/>
      <c r="R30" s="10"/>
      <c r="S30" s="10"/>
    </row>
    <row r="32" ht="18" thickBot="1"/>
    <row r="33" spans="4:14" ht="18" thickBot="1">
      <c r="D33" s="170" t="s">
        <v>38</v>
      </c>
      <c r="E33" s="171"/>
      <c r="G33" s="172" t="s">
        <v>39</v>
      </c>
      <c r="H33" s="173"/>
      <c r="I33" s="26"/>
      <c r="J33" s="26"/>
      <c r="K33" s="26"/>
      <c r="L33" s="128"/>
      <c r="M33" s="26" t="s">
        <v>40</v>
      </c>
      <c r="N33" s="29" t="s">
        <v>41</v>
      </c>
    </row>
    <row r="34" spans="4:14" ht="16.5">
      <c r="D34" s="147" t="s">
        <v>42</v>
      </c>
      <c r="E34" s="6"/>
      <c r="G34" s="5"/>
      <c r="H34" s="13"/>
      <c r="I34" s="19"/>
      <c r="J34" s="19"/>
      <c r="K34" s="19"/>
      <c r="L34" s="129"/>
      <c r="M34" s="19"/>
      <c r="N34" s="22"/>
    </row>
    <row r="35" spans="4:14" ht="16.5">
      <c r="D35" s="148" t="s">
        <v>43</v>
      </c>
      <c r="E35" s="1"/>
      <c r="G35" s="2"/>
      <c r="H35" s="15"/>
      <c r="I35" s="20"/>
      <c r="J35" s="20"/>
      <c r="K35" s="20"/>
      <c r="L35" s="130"/>
      <c r="M35" s="20"/>
      <c r="N35" s="16"/>
    </row>
    <row r="36" spans="4:14" ht="16.5">
      <c r="D36" s="148" t="s">
        <v>44</v>
      </c>
      <c r="E36" s="1"/>
      <c r="G36" s="2"/>
      <c r="H36" s="15"/>
      <c r="I36" s="20"/>
      <c r="J36" s="20"/>
      <c r="K36" s="20"/>
      <c r="L36" s="130"/>
      <c r="M36" s="20"/>
      <c r="N36" s="16"/>
    </row>
    <row r="37" spans="4:14" ht="16.5">
      <c r="D37" s="148" t="s">
        <v>45</v>
      </c>
      <c r="E37" s="1"/>
      <c r="G37" s="2"/>
      <c r="H37" s="15"/>
      <c r="I37" s="20"/>
      <c r="J37" s="20"/>
      <c r="K37" s="20"/>
      <c r="L37" s="130"/>
      <c r="M37" s="20"/>
      <c r="N37" s="16"/>
    </row>
    <row r="38" spans="4:14" ht="16.5">
      <c r="D38" s="148" t="s">
        <v>46</v>
      </c>
      <c r="E38" s="1"/>
      <c r="G38" s="2"/>
      <c r="H38" s="15"/>
      <c r="I38" s="20"/>
      <c r="J38" s="20"/>
      <c r="K38" s="20"/>
      <c r="L38" s="130"/>
      <c r="M38" s="20"/>
      <c r="N38" s="16"/>
    </row>
    <row r="39" spans="4:14" ht="16.5">
      <c r="D39" s="148" t="s">
        <v>47</v>
      </c>
      <c r="E39" s="4"/>
      <c r="G39" s="2"/>
      <c r="H39" s="15"/>
      <c r="I39" s="20"/>
      <c r="J39" s="20"/>
      <c r="K39" s="20"/>
      <c r="L39" s="130"/>
      <c r="M39" s="20"/>
      <c r="N39" s="16"/>
    </row>
    <row r="40" spans="4:14" ht="16.5">
      <c r="D40" s="148" t="s">
        <v>48</v>
      </c>
      <c r="E40" s="1"/>
      <c r="G40" s="2"/>
      <c r="H40" s="15"/>
      <c r="I40" s="20"/>
      <c r="J40" s="20"/>
      <c r="K40" s="20"/>
      <c r="L40" s="130"/>
      <c r="M40" s="20"/>
      <c r="N40" s="16"/>
    </row>
    <row r="41" spans="4:14" ht="16.5">
      <c r="D41" s="149" t="s">
        <v>49</v>
      </c>
      <c r="E41" s="8"/>
      <c r="G41" s="2"/>
      <c r="H41" s="15"/>
      <c r="I41" s="20"/>
      <c r="J41" s="20"/>
      <c r="K41" s="20"/>
      <c r="L41" s="130"/>
      <c r="M41" s="20"/>
      <c r="N41" s="16"/>
    </row>
    <row r="42" spans="4:14" ht="16.5">
      <c r="D42" s="148" t="s">
        <v>50</v>
      </c>
      <c r="E42" s="1"/>
      <c r="G42" s="2"/>
      <c r="H42" s="15"/>
      <c r="I42" s="20"/>
      <c r="J42" s="20"/>
      <c r="K42" s="20"/>
      <c r="L42" s="130"/>
      <c r="M42" s="20"/>
      <c r="N42" s="16"/>
    </row>
    <row r="43" spans="4:14" ht="16.5">
      <c r="D43" s="148" t="s">
        <v>51</v>
      </c>
      <c r="E43" s="4"/>
      <c r="G43" s="2"/>
      <c r="H43" s="15"/>
      <c r="I43" s="20"/>
      <c r="J43" s="20"/>
      <c r="K43" s="20"/>
      <c r="L43" s="130"/>
      <c r="M43" s="20"/>
      <c r="N43" s="16"/>
    </row>
    <row r="44" spans="4:14" ht="16.5">
      <c r="D44" s="148" t="s">
        <v>52</v>
      </c>
      <c r="E44" s="1"/>
      <c r="G44" s="5"/>
      <c r="H44" s="13"/>
      <c r="I44" s="19"/>
      <c r="J44" s="19"/>
      <c r="K44" s="19"/>
      <c r="L44" s="129"/>
      <c r="M44" s="19"/>
      <c r="N44" s="14"/>
    </row>
    <row r="45" spans="4:14" ht="16.5">
      <c r="D45" s="148" t="s">
        <v>15</v>
      </c>
      <c r="E45" s="11"/>
      <c r="G45" s="2"/>
      <c r="H45" s="15"/>
      <c r="I45" s="20"/>
      <c r="J45" s="20"/>
      <c r="K45" s="20"/>
      <c r="L45" s="130"/>
      <c r="M45" s="20"/>
      <c r="N45" s="16"/>
    </row>
    <row r="46" spans="4:14" ht="16.5">
      <c r="D46" s="148" t="s">
        <v>16</v>
      </c>
      <c r="E46" s="11"/>
      <c r="G46" s="2"/>
      <c r="H46" s="15"/>
      <c r="I46" s="20"/>
      <c r="J46" s="20"/>
      <c r="K46" s="20"/>
      <c r="L46" s="130"/>
      <c r="M46" s="20"/>
      <c r="N46" s="16"/>
    </row>
    <row r="47" spans="4:14" ht="16.5">
      <c r="D47" s="148" t="s">
        <v>53</v>
      </c>
      <c r="E47" s="1"/>
      <c r="G47" s="2"/>
      <c r="H47" s="15"/>
      <c r="I47" s="20"/>
      <c r="J47" s="20"/>
      <c r="K47" s="20"/>
      <c r="L47" s="130"/>
      <c r="M47" s="20"/>
      <c r="N47" s="16"/>
    </row>
    <row r="48" spans="4:14" ht="16.5">
      <c r="D48" s="148" t="s">
        <v>54</v>
      </c>
      <c r="E48" s="1"/>
      <c r="G48" s="2"/>
      <c r="H48" s="15"/>
      <c r="I48" s="20"/>
      <c r="J48" s="20"/>
      <c r="K48" s="20"/>
      <c r="L48" s="130"/>
      <c r="M48" s="20"/>
      <c r="N48" s="16"/>
    </row>
    <row r="49" spans="4:14" ht="16.5">
      <c r="D49" s="148" t="s">
        <v>55</v>
      </c>
      <c r="E49" s="12"/>
      <c r="G49" s="2"/>
      <c r="H49" s="15"/>
      <c r="I49" s="20"/>
      <c r="J49" s="20"/>
      <c r="K49" s="20"/>
      <c r="L49" s="130"/>
      <c r="M49" s="20"/>
      <c r="N49" s="16"/>
    </row>
    <row r="50" spans="4:14" ht="18" thickBot="1">
      <c r="D50" s="150" t="s">
        <v>14</v>
      </c>
      <c r="E50" s="7"/>
      <c r="G50" s="2"/>
      <c r="H50" s="15"/>
      <c r="I50" s="20"/>
      <c r="J50" s="20"/>
      <c r="K50" s="20"/>
      <c r="L50" s="130"/>
      <c r="M50" s="20"/>
      <c r="N50" s="16"/>
    </row>
    <row r="51" spans="7:14" ht="16.5">
      <c r="G51" s="2"/>
      <c r="H51" s="15"/>
      <c r="I51" s="20"/>
      <c r="J51" s="20"/>
      <c r="K51" s="20"/>
      <c r="L51" s="130"/>
      <c r="M51" s="20"/>
      <c r="N51" s="16"/>
    </row>
    <row r="52" spans="7:14" ht="18" thickBot="1">
      <c r="G52" s="3"/>
      <c r="H52" s="17"/>
      <c r="I52" s="21"/>
      <c r="J52" s="21"/>
      <c r="K52" s="21"/>
      <c r="L52" s="131"/>
      <c r="M52" s="21"/>
      <c r="N52" s="18"/>
    </row>
    <row r="53" spans="7:14" ht="18" thickBot="1">
      <c r="G53" s="36" t="s">
        <v>37</v>
      </c>
      <c r="H53" s="38">
        <f>SUM(H34:H52)</f>
        <v>0</v>
      </c>
      <c r="I53" s="38"/>
      <c r="J53" s="38"/>
      <c r="K53" s="38"/>
      <c r="L53" s="132"/>
      <c r="M53" s="38">
        <f>SUM(M34:M52)</f>
        <v>0</v>
      </c>
      <c r="N53" s="38">
        <f>SUM(N34:N52)</f>
        <v>0</v>
      </c>
    </row>
    <row r="55" ht="18" thickBot="1"/>
    <row r="56" spans="7:15" ht="18" thickBot="1">
      <c r="G56" s="172" t="s">
        <v>56</v>
      </c>
      <c r="H56" s="173"/>
      <c r="I56" s="26"/>
      <c r="J56" s="26"/>
      <c r="K56" s="26"/>
      <c r="L56" s="128"/>
      <c r="M56" s="26" t="s">
        <v>40</v>
      </c>
      <c r="N56" s="27" t="s">
        <v>41</v>
      </c>
      <c r="O56" s="28" t="s">
        <v>57</v>
      </c>
    </row>
    <row r="57" spans="7:15" ht="16.5">
      <c r="G57" s="5" t="s">
        <v>58</v>
      </c>
      <c r="H57" s="13">
        <v>0</v>
      </c>
      <c r="I57" s="19"/>
      <c r="J57" s="19"/>
      <c r="K57" s="19"/>
      <c r="L57" s="129"/>
      <c r="M57" s="19">
        <v>0</v>
      </c>
      <c r="N57" s="23">
        <v>0</v>
      </c>
      <c r="O57" s="24">
        <v>0</v>
      </c>
    </row>
    <row r="58" spans="7:15" ht="16.5">
      <c r="G58" s="2" t="s">
        <v>59</v>
      </c>
      <c r="H58" s="15">
        <v>0</v>
      </c>
      <c r="I58" s="15"/>
      <c r="J58" s="15"/>
      <c r="K58" s="15"/>
      <c r="L58" s="133"/>
      <c r="M58" s="15">
        <v>0</v>
      </c>
      <c r="N58" s="20">
        <v>0</v>
      </c>
      <c r="O58" s="25">
        <v>0</v>
      </c>
    </row>
    <row r="59" spans="7:15" ht="16.5">
      <c r="G59" s="2" t="s">
        <v>60</v>
      </c>
      <c r="H59" s="15">
        <v>0</v>
      </c>
      <c r="I59" s="15"/>
      <c r="J59" s="15"/>
      <c r="K59" s="15"/>
      <c r="L59" s="133"/>
      <c r="M59" s="15">
        <v>0</v>
      </c>
      <c r="N59" s="20">
        <v>0</v>
      </c>
      <c r="O59" s="25">
        <v>0</v>
      </c>
    </row>
    <row r="60" spans="7:15" ht="16.5">
      <c r="G60" s="2" t="s">
        <v>61</v>
      </c>
      <c r="H60" s="15">
        <v>0</v>
      </c>
      <c r="I60" s="15"/>
      <c r="J60" s="15"/>
      <c r="K60" s="15"/>
      <c r="L60" s="133"/>
      <c r="M60" s="15">
        <v>0</v>
      </c>
      <c r="N60" s="20">
        <v>0</v>
      </c>
      <c r="O60" s="25">
        <v>0</v>
      </c>
    </row>
    <row r="61" spans="7:15" ht="18" thickBot="1">
      <c r="G61" s="31" t="s">
        <v>62</v>
      </c>
      <c r="H61" s="32">
        <v>0</v>
      </c>
      <c r="I61" s="32"/>
      <c r="J61" s="32"/>
      <c r="K61" s="32"/>
      <c r="L61" s="134"/>
      <c r="M61" s="32">
        <v>0</v>
      </c>
      <c r="N61" s="33">
        <v>0</v>
      </c>
      <c r="O61" s="34">
        <v>0</v>
      </c>
    </row>
    <row r="62" spans="7:15" ht="18" thickBot="1">
      <c r="G62" s="30" t="s">
        <v>37</v>
      </c>
      <c r="H62" s="30"/>
      <c r="I62" s="30"/>
      <c r="J62" s="30"/>
      <c r="K62" s="30"/>
      <c r="L62" s="135"/>
      <c r="M62" s="30"/>
      <c r="N62" s="35"/>
      <c r="O62" s="118">
        <f>SUM(O57:O61)</f>
        <v>0</v>
      </c>
    </row>
  </sheetData>
  <sheetProtection/>
  <mergeCells count="3">
    <mergeCell ref="D33:E33"/>
    <mergeCell ref="G33:H33"/>
    <mergeCell ref="G56:H56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F10" sqref="F10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1" sqref="A1"/>
    </sheetView>
  </sheetViews>
  <sheetFormatPr defaultColWidth="8.875" defaultRowHeight="13.5"/>
  <sheetData>
    <row r="1" spans="1:9" ht="16.5">
      <c r="A1" s="120" t="s">
        <v>63</v>
      </c>
      <c r="B1" s="121"/>
      <c r="C1" s="121"/>
      <c r="D1" s="121"/>
      <c r="E1" s="121"/>
      <c r="F1" s="121"/>
      <c r="G1" s="121"/>
      <c r="H1" s="121"/>
      <c r="I1" s="124"/>
    </row>
    <row r="2" spans="1:9" ht="16.5">
      <c r="A2" s="122" t="s">
        <v>64</v>
      </c>
      <c r="B2" s="123"/>
      <c r="C2" s="123"/>
      <c r="D2" s="123"/>
      <c r="E2" s="123"/>
      <c r="F2" s="123"/>
      <c r="G2" s="123"/>
      <c r="H2" s="123"/>
      <c r="I2" s="124"/>
    </row>
    <row r="3" spans="1:4" ht="16.5">
      <c r="A3" s="119" t="s">
        <v>90</v>
      </c>
      <c r="D3" s="119"/>
    </row>
    <row r="4" ht="16.5">
      <c r="A4" s="176" t="s">
        <v>91</v>
      </c>
    </row>
    <row r="7" ht="16.5">
      <c r="A7" t="s">
        <v>65</v>
      </c>
    </row>
    <row r="8" ht="16.5">
      <c r="A8" t="s">
        <v>92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E11" sqref="E11"/>
    </sheetView>
  </sheetViews>
  <sheetFormatPr defaultColWidth="8.875" defaultRowHeight="13.5"/>
  <sheetData>
    <row r="4" spans="2:5" ht="16.5">
      <c r="B4" t="s">
        <v>66</v>
      </c>
      <c r="C4" t="s">
        <v>67</v>
      </c>
      <c r="D4" t="s">
        <v>68</v>
      </c>
      <c r="E4" t="s">
        <v>69</v>
      </c>
    </row>
    <row r="5" spans="3:5" ht="16.5">
      <c r="C5" t="s">
        <v>70</v>
      </c>
      <c r="D5" t="s">
        <v>68</v>
      </c>
      <c r="E5" t="s">
        <v>69</v>
      </c>
    </row>
    <row r="9" spans="2:5" ht="16.5">
      <c r="B9" t="s">
        <v>71</v>
      </c>
      <c r="D9" t="s">
        <v>67</v>
      </c>
      <c r="E9" t="s">
        <v>72</v>
      </c>
    </row>
    <row r="10" spans="4:5" ht="16.5">
      <c r="D10" t="s">
        <v>73</v>
      </c>
      <c r="E10" t="s">
        <v>72</v>
      </c>
    </row>
    <row r="13" spans="2:5" ht="16.5">
      <c r="B13" t="s">
        <v>74</v>
      </c>
      <c r="E13" t="s">
        <v>67</v>
      </c>
    </row>
    <row r="14" ht="16.5">
      <c r="E14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Seki Toshiaki</cp:lastModifiedBy>
  <cp:lastPrinted>1899-12-30T00:00:00Z</cp:lastPrinted>
  <dcterms:created xsi:type="dcterms:W3CDTF">2013-10-09T23:04:08Z</dcterms:created>
  <dcterms:modified xsi:type="dcterms:W3CDTF">2015-07-13T16:58:17Z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