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0" windowWidth="25600" windowHeight="15520" activeTab="1"/>
  </bookViews>
  <sheets>
    <sheet name="ルール＆合計" sheetId="1" r:id="rId1"/>
    <sheet name="検証データ" sheetId="2" r:id="rId2"/>
    <sheet name="画像" sheetId="3" r:id="rId3"/>
    <sheet name="気づき" sheetId="4" r:id="rId4"/>
    <sheet name="検証終了通貨" sheetId="5" r:id="rId5"/>
  </sheets>
  <definedNames/>
  <calcPr fullCalcOnLoad="1"/>
</workbook>
</file>

<file path=xl/sharedStrings.xml><?xml version="1.0" encoding="utf-8"?>
<sst xmlns="http://schemas.openxmlformats.org/spreadsheetml/2006/main" count="510" uniqueCount="94">
  <si>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</si>
  <si>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</si>
  <si>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</si>
  <si>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</si>
  <si>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</si>
  <si>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</si>
  <si>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</si>
  <si>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</si>
  <si>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</si>
  <si>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</si>
  <si>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</si>
  <si>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</si>
  <si>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</si>
  <si>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</si>
  <si>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</si>
  <si>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</si>
  <si>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</si>
  <si>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</si>
  <si>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</si>
  <si>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</si>
  <si>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</si>
  <si>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</si>
  <si>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</si>
  <si>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</si>
  <si>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</si>
  <si>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</si>
  <si>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</si>
  <si>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</si>
  <si>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</si>
  <si>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</si>
  <si>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</si>
  <si>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</si>
  <si>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</si>
  <si>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</si>
  <si>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</si>
  <si>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</si>
  <si>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</si>
  <si>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</si>
  <si>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</si>
  <si>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</si>
  <si>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</si>
  <si>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</si>
  <si>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</si>
  <si>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</si>
  <si>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</si>
  <si>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</si>
  <si>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</si>
  <si>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</si>
  <si>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</si>
  <si>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</si>
  <si>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</si>
  <si>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</si>
  <si>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</si>
  <si>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</si>
  <si>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</si>
  <si>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</si>
  <si>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</si>
  <si>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</si>
  <si>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</si>
  <si>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</si>
  <si>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</si>
  <si>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</si>
  <si>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</si>
  <si>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</si>
  <si>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</si>
  <si>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</si>
  <si>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PB:</t>
  </si>
  <si>
    <t>USDJPY</t>
  </si>
  <si>
    <t>日足◎</t>
  </si>
  <si>
    <t>240分足◎</t>
  </si>
  <si>
    <t>USDCHF</t>
  </si>
  <si>
    <t>フィボナッチトレード</t>
  </si>
  <si>
    <t>60分◎</t>
  </si>
  <si>
    <t>EURUSD</t>
  </si>
  <si>
    <t>ヘッドアンドショルダー</t>
  </si>
  <si>
    <t>GBPUSD</t>
  </si>
  <si>
    <t>USD/JPY</t>
  </si>
  <si>
    <t>日足</t>
  </si>
  <si>
    <t>PB</t>
  </si>
  <si>
    <t>ストップ価格</t>
  </si>
  <si>
    <t>ストップpips</t>
  </si>
  <si>
    <t>現在資金</t>
  </si>
  <si>
    <t>損切り（％）</t>
  </si>
  <si>
    <t>ストップ切り上げ</t>
  </si>
  <si>
    <t>勝</t>
  </si>
  <si>
    <t>#</t>
  </si>
  <si>
    <t>買</t>
  </si>
  <si>
    <t>負</t>
  </si>
  <si>
    <t>売</t>
  </si>
  <si>
    <t>勝</t>
  </si>
  <si>
    <t>投資歴は５年ほどになります。</t>
  </si>
  <si>
    <t>現状はわずかながら勝てていますが、たまにロスカットがうまくできずに損失を大きくしてしまいます。</t>
  </si>
  <si>
    <t>PB、SMAの位置関係のルールを厳格に適用すると、エントリーポイントが少ないと感じました。</t>
  </si>
  <si>
    <t>サポートラインが確認できたため、サポートラインに達したら決済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</si>
</sst>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#,##0_);[Red]\(#,##0\)"/>
    <numFmt numFmtId="191" formatCode="yyyy/mm/dd"/>
  </numFmts>
  <fonts count="49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0"/>
    </font>
    <font>
      <sz val="12"/>
      <name val="ＭＳ Ｐゴシック"/>
      <family val="0"/>
    </font>
    <font>
      <sz val="6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u val="single"/>
      <sz val="11"/>
      <color indexed="39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60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u val="single"/>
      <sz val="11"/>
      <color theme="10"/>
      <name val="ＭＳ Ｐゴシック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2"/>
      <color rgb="FF9C6500"/>
      <name val="Calibri"/>
      <family val="3"/>
    </font>
    <font>
      <sz val="12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>
        <color indexed="60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4" fillId="33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0" fillId="0" borderId="31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vertical="center"/>
      <protection/>
    </xf>
    <xf numFmtId="0" fontId="0" fillId="0" borderId="29" xfId="0" applyNumberFormat="1" applyFont="1" applyFill="1" applyBorder="1" applyAlignment="1" applyProtection="1">
      <alignment vertical="center"/>
      <protection/>
    </xf>
    <xf numFmtId="0" fontId="0" fillId="0" borderId="35" xfId="0" applyNumberFormat="1" applyFont="1" applyFill="1" applyBorder="1" applyAlignment="1" applyProtection="1">
      <alignment vertical="center"/>
      <protection/>
    </xf>
    <xf numFmtId="0" fontId="0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6" fillId="34" borderId="36" xfId="61" applyNumberFormat="1" applyFont="1" applyFill="1" applyBorder="1" applyAlignment="1" applyProtection="1">
      <alignment vertical="center"/>
      <protection/>
    </xf>
    <xf numFmtId="182" fontId="6" fillId="34" borderId="37" xfId="61" applyNumberFormat="1" applyFont="1" applyFill="1" applyBorder="1" applyAlignment="1" applyProtection="1">
      <alignment vertical="center"/>
      <protection/>
    </xf>
    <xf numFmtId="9" fontId="6" fillId="0" borderId="38" xfId="61" applyNumberFormat="1" applyFont="1" applyFill="1" applyBorder="1" applyAlignment="1" applyProtection="1">
      <alignment horizontal="center" vertical="center"/>
      <protection/>
    </xf>
    <xf numFmtId="5" fontId="6" fillId="0" borderId="30" xfId="61" applyNumberFormat="1" applyFont="1" applyFill="1" applyBorder="1" applyAlignment="1" applyProtection="1">
      <alignment horizontal="center" vertical="center"/>
      <protection/>
    </xf>
    <xf numFmtId="5" fontId="6" fillId="0" borderId="0" xfId="61" applyNumberFormat="1" applyFont="1" applyFill="1" applyBorder="1" applyAlignment="1" applyProtection="1">
      <alignment horizontal="center" vertical="center"/>
      <protection/>
    </xf>
    <xf numFmtId="6" fontId="6" fillId="34" borderId="37" xfId="61" applyNumberFormat="1" applyFont="1" applyFill="1" applyBorder="1" applyAlignment="1" applyProtection="1">
      <alignment vertical="center"/>
      <protection/>
    </xf>
    <xf numFmtId="6" fontId="6" fillId="0" borderId="39" xfId="6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7" fillId="0" borderId="21" xfId="61" applyNumberFormat="1" applyFont="1" applyFill="1" applyBorder="1" applyAlignment="1" applyProtection="1">
      <alignment horizontal="center" vertical="center"/>
      <protection/>
    </xf>
    <xf numFmtId="55" fontId="0" fillId="0" borderId="21" xfId="0" applyNumberFormat="1" applyFont="1" applyFill="1" applyBorder="1" applyAlignment="1" applyProtection="1">
      <alignment horizontal="center" vertical="center"/>
      <protection/>
    </xf>
    <xf numFmtId="55" fontId="7" fillId="0" borderId="40" xfId="61" applyNumberFormat="1" applyFont="1" applyFill="1" applyBorder="1" applyAlignment="1" applyProtection="1">
      <alignment horizontal="center" vertical="center"/>
      <protection/>
    </xf>
    <xf numFmtId="0" fontId="6" fillId="34" borderId="41" xfId="61" applyNumberFormat="1" applyFont="1" applyFill="1" applyBorder="1" applyAlignment="1" applyProtection="1">
      <alignment horizontal="center" vertical="center"/>
      <protection/>
    </xf>
    <xf numFmtId="0" fontId="6" fillId="34" borderId="42" xfId="61" applyNumberFormat="1" applyFont="1" applyFill="1" applyBorder="1" applyAlignment="1" applyProtection="1">
      <alignment horizontal="center" vertical="center" wrapText="1"/>
      <protection/>
    </xf>
    <xf numFmtId="0" fontId="6" fillId="34" borderId="42" xfId="61" applyNumberFormat="1" applyFont="1" applyFill="1" applyBorder="1" applyAlignment="1" applyProtection="1">
      <alignment horizontal="center" vertical="center"/>
      <protection/>
    </xf>
    <xf numFmtId="182" fontId="6" fillId="34" borderId="42" xfId="61" applyNumberFormat="1" applyFont="1" applyFill="1" applyBorder="1" applyAlignment="1" applyProtection="1">
      <alignment horizontal="center" vertical="center" wrapText="1"/>
      <protection/>
    </xf>
    <xf numFmtId="183" fontId="6" fillId="34" borderId="42" xfId="61" applyNumberFormat="1" applyFont="1" applyFill="1" applyBorder="1" applyAlignment="1" applyProtection="1">
      <alignment horizontal="center" vertical="center"/>
      <protection/>
    </xf>
    <xf numFmtId="0" fontId="6" fillId="34" borderId="43" xfId="61" applyNumberFormat="1" applyFont="1" applyFill="1" applyBorder="1" applyAlignment="1" applyProtection="1">
      <alignment horizontal="center" vertical="center" wrapText="1"/>
      <protection/>
    </xf>
    <xf numFmtId="182" fontId="6" fillId="34" borderId="44" xfId="61" applyNumberFormat="1" applyFont="1" applyFill="1" applyBorder="1" applyAlignment="1" applyProtection="1">
      <alignment vertical="center"/>
      <protection/>
    </xf>
    <xf numFmtId="184" fontId="6" fillId="34" borderId="45" xfId="61" applyNumberFormat="1" applyFont="1" applyFill="1" applyBorder="1" applyAlignment="1" applyProtection="1">
      <alignment horizontal="center" vertical="center"/>
      <protection/>
    </xf>
    <xf numFmtId="184" fontId="7" fillId="0" borderId="46" xfId="61" applyNumberFormat="1" applyFont="1" applyFill="1" applyBorder="1" applyAlignment="1" applyProtection="1">
      <alignment horizontal="right" vertical="center"/>
      <protection/>
    </xf>
    <xf numFmtId="184" fontId="7" fillId="0" borderId="47" xfId="61" applyNumberFormat="1" applyFont="1" applyFill="1" applyBorder="1" applyAlignment="1" applyProtection="1">
      <alignment horizontal="right" vertical="center"/>
      <protection/>
    </xf>
    <xf numFmtId="185" fontId="7" fillId="0" borderId="47" xfId="61" applyNumberFormat="1" applyFont="1" applyFill="1" applyBorder="1" applyAlignment="1" applyProtection="1">
      <alignment horizontal="right" vertical="center"/>
      <protection/>
    </xf>
    <xf numFmtId="186" fontId="7" fillId="0" borderId="47" xfId="61" applyNumberFormat="1" applyFont="1" applyFill="1" applyBorder="1" applyAlignment="1" applyProtection="1">
      <alignment horizontal="right" vertical="center"/>
      <protection/>
    </xf>
    <xf numFmtId="187" fontId="7" fillId="0" borderId="47" xfId="61" applyNumberFormat="1" applyFont="1" applyFill="1" applyBorder="1" applyAlignment="1" applyProtection="1">
      <alignment vertical="center"/>
      <protection/>
    </xf>
    <xf numFmtId="184" fontId="7" fillId="0" borderId="47" xfId="61" applyNumberFormat="1" applyFont="1" applyFill="1" applyBorder="1" applyAlignment="1" applyProtection="1">
      <alignment vertical="center"/>
      <protection/>
    </xf>
    <xf numFmtId="181" fontId="7" fillId="0" borderId="47" xfId="61" applyNumberFormat="1" applyFont="1" applyFill="1" applyBorder="1" applyAlignment="1" applyProtection="1">
      <alignment vertical="center"/>
      <protection/>
    </xf>
    <xf numFmtId="181" fontId="7" fillId="0" borderId="48" xfId="61" applyNumberFormat="1" applyFont="1" applyFill="1" applyBorder="1" applyAlignment="1" applyProtection="1">
      <alignment vertical="center"/>
      <protection/>
    </xf>
    <xf numFmtId="184" fontId="0" fillId="0" borderId="46" xfId="0" applyNumberFormat="1" applyFont="1" applyFill="1" applyBorder="1" applyAlignment="1" applyProtection="1">
      <alignment vertical="center"/>
      <protection/>
    </xf>
    <xf numFmtId="184" fontId="0" fillId="0" borderId="47" xfId="0" applyNumberFormat="1" applyFont="1" applyFill="1" applyBorder="1" applyAlignment="1" applyProtection="1">
      <alignment vertical="center"/>
      <protection/>
    </xf>
    <xf numFmtId="0" fontId="0" fillId="0" borderId="47" xfId="0" applyNumberFormat="1" applyFont="1" applyFill="1" applyBorder="1" applyAlignment="1" applyProtection="1">
      <alignment vertical="center"/>
      <protection/>
    </xf>
    <xf numFmtId="184" fontId="0" fillId="0" borderId="49" xfId="0" applyNumberFormat="1" applyFont="1" applyFill="1" applyBorder="1" applyAlignment="1" applyProtection="1">
      <alignment vertical="center"/>
      <protection/>
    </xf>
    <xf numFmtId="184" fontId="0" fillId="0" borderId="50" xfId="0" applyNumberFormat="1" applyFont="1" applyFill="1" applyBorder="1" applyAlignment="1" applyProtection="1">
      <alignment vertical="center"/>
      <protection/>
    </xf>
    <xf numFmtId="0" fontId="0" fillId="0" borderId="50" xfId="0" applyNumberFormat="1" applyFont="1" applyFill="1" applyBorder="1" applyAlignment="1" applyProtection="1">
      <alignment vertical="center"/>
      <protection/>
    </xf>
    <xf numFmtId="185" fontId="7" fillId="0" borderId="50" xfId="61" applyNumberFormat="1" applyFont="1" applyFill="1" applyBorder="1" applyAlignment="1" applyProtection="1">
      <alignment horizontal="right" vertical="center"/>
      <protection/>
    </xf>
    <xf numFmtId="187" fontId="7" fillId="0" borderId="50" xfId="61" applyNumberFormat="1" applyFont="1" applyFill="1" applyBorder="1" applyAlignment="1" applyProtection="1">
      <alignment vertical="center"/>
      <protection/>
    </xf>
    <xf numFmtId="184" fontId="7" fillId="0" borderId="50" xfId="61" applyNumberFormat="1" applyFont="1" applyFill="1" applyBorder="1" applyAlignment="1" applyProtection="1">
      <alignment vertical="center"/>
      <protection/>
    </xf>
    <xf numFmtId="181" fontId="7" fillId="0" borderId="50" xfId="61" applyNumberFormat="1" applyFont="1" applyFill="1" applyBorder="1" applyAlignment="1" applyProtection="1">
      <alignment vertical="center"/>
      <protection/>
    </xf>
    <xf numFmtId="181" fontId="7" fillId="0" borderId="51" xfId="61" applyNumberFormat="1" applyFont="1" applyFill="1" applyBorder="1" applyAlignment="1" applyProtection="1">
      <alignment vertical="center"/>
      <protection/>
    </xf>
    <xf numFmtId="6" fontId="7" fillId="0" borderId="47" xfId="61" applyNumberFormat="1" applyFont="1" applyFill="1" applyBorder="1" applyAlignment="1" applyProtection="1">
      <alignment horizontal="right" vertical="center"/>
      <protection/>
    </xf>
    <xf numFmtId="6" fontId="7" fillId="0" borderId="50" xfId="61" applyNumberFormat="1" applyFont="1" applyFill="1" applyBorder="1" applyAlignment="1" applyProtection="1">
      <alignment horizontal="right" vertical="center"/>
      <protection/>
    </xf>
    <xf numFmtId="55" fontId="0" fillId="0" borderId="20" xfId="0" applyNumberFormat="1" applyFont="1" applyFill="1" applyBorder="1" applyAlignment="1" applyProtection="1">
      <alignment horizontal="center" vertical="center"/>
      <protection/>
    </xf>
    <xf numFmtId="5" fontId="1" fillId="0" borderId="52" xfId="0" applyNumberFormat="1" applyFont="1" applyFill="1" applyBorder="1" applyAlignment="1" applyProtection="1">
      <alignment vertical="center"/>
      <protection/>
    </xf>
    <xf numFmtId="184" fontId="1" fillId="0" borderId="53" xfId="0" applyNumberFormat="1" applyFont="1" applyFill="1" applyBorder="1" applyAlignment="1" applyProtection="1">
      <alignment vertical="center"/>
      <protection/>
    </xf>
    <xf numFmtId="6" fontId="1" fillId="0" borderId="53" xfId="0" applyNumberFormat="1" applyFont="1" applyFill="1" applyBorder="1" applyAlignment="1" applyProtection="1">
      <alignment vertical="center"/>
      <protection/>
    </xf>
    <xf numFmtId="186" fontId="1" fillId="0" borderId="53" xfId="0" applyNumberFormat="1" applyFont="1" applyFill="1" applyBorder="1" applyAlignment="1" applyProtection="1">
      <alignment vertical="center"/>
      <protection/>
    </xf>
    <xf numFmtId="185" fontId="1" fillId="0" borderId="53" xfId="0" applyNumberFormat="1" applyFont="1" applyFill="1" applyBorder="1" applyAlignment="1" applyProtection="1">
      <alignment vertical="center"/>
      <protection/>
    </xf>
    <xf numFmtId="187" fontId="8" fillId="0" borderId="53" xfId="0" applyNumberFormat="1" applyFont="1" applyFill="1" applyBorder="1" applyAlignment="1" applyProtection="1">
      <alignment vertical="center"/>
      <protection/>
    </xf>
    <xf numFmtId="181" fontId="1" fillId="0" borderId="54" xfId="0" applyNumberFormat="1" applyFont="1" applyFill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vertical="center"/>
      <protection/>
    </xf>
    <xf numFmtId="0" fontId="0" fillId="0" borderId="56" xfId="0" applyNumberFormat="1" applyFont="1" applyFill="1" applyBorder="1" applyAlignment="1" applyProtection="1">
      <alignment vertical="center"/>
      <protection/>
    </xf>
    <xf numFmtId="0" fontId="9" fillId="0" borderId="48" xfId="0" applyNumberFormat="1" applyFont="1" applyFill="1" applyBorder="1" applyAlignment="1" applyProtection="1">
      <alignment vertical="center"/>
      <protection/>
    </xf>
    <xf numFmtId="0" fontId="6" fillId="35" borderId="0" xfId="61" applyNumberFormat="1" applyFont="1" applyFill="1" applyBorder="1" applyAlignment="1" applyProtection="1">
      <alignment vertical="center"/>
      <protection/>
    </xf>
    <xf numFmtId="5" fontId="6" fillId="35" borderId="0" xfId="61" applyNumberFormat="1" applyFont="1" applyFill="1" applyBorder="1" applyAlignment="1" applyProtection="1">
      <alignment horizontal="center" vertical="center"/>
      <protection/>
    </xf>
    <xf numFmtId="182" fontId="6" fillId="35" borderId="0" xfId="61" applyNumberFormat="1" applyFont="1" applyFill="1" applyBorder="1" applyAlignment="1" applyProtection="1">
      <alignment vertical="center"/>
      <protection/>
    </xf>
    <xf numFmtId="6" fontId="6" fillId="35" borderId="0" xfId="61" applyNumberFormat="1" applyFont="1" applyFill="1" applyBorder="1" applyAlignment="1" applyProtection="1">
      <alignment vertical="center"/>
      <protection/>
    </xf>
    <xf numFmtId="6" fontId="6" fillId="35" borderId="0" xfId="61" applyNumberFormat="1" applyFont="1" applyFill="1" applyBorder="1" applyAlignment="1" applyProtection="1">
      <alignment horizontal="center" vertical="center"/>
      <protection/>
    </xf>
    <xf numFmtId="0" fontId="0" fillId="35" borderId="0" xfId="0" applyNumberFormat="1" applyFont="1" applyFill="1" applyBorder="1" applyAlignment="1" applyProtection="1">
      <alignment vertical="center"/>
      <protection/>
    </xf>
    <xf numFmtId="0" fontId="6" fillId="35" borderId="57" xfId="61" applyNumberFormat="1" applyFont="1" applyFill="1" applyBorder="1" applyAlignment="1" applyProtection="1">
      <alignment vertical="center"/>
      <protection/>
    </xf>
    <xf numFmtId="5" fontId="6" fillId="35" borderId="57" xfId="61" applyNumberFormat="1" applyFont="1" applyFill="1" applyBorder="1" applyAlignment="1" applyProtection="1">
      <alignment horizontal="center" vertical="center"/>
      <protection/>
    </xf>
    <xf numFmtId="182" fontId="6" fillId="35" borderId="57" xfId="61" applyNumberFormat="1" applyFont="1" applyFill="1" applyBorder="1" applyAlignment="1" applyProtection="1">
      <alignment vertical="center"/>
      <protection/>
    </xf>
    <xf numFmtId="6" fontId="6" fillId="35" borderId="57" xfId="61" applyNumberFormat="1" applyFont="1" applyFill="1" applyBorder="1" applyAlignment="1" applyProtection="1">
      <alignment vertical="center"/>
      <protection/>
    </xf>
    <xf numFmtId="6" fontId="6" fillId="35" borderId="57" xfId="61" applyNumberFormat="1" applyFont="1" applyFill="1" applyBorder="1" applyAlignment="1" applyProtection="1">
      <alignment horizontal="center" vertical="center"/>
      <protection/>
    </xf>
    <xf numFmtId="0" fontId="0" fillId="35" borderId="57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5" fontId="7" fillId="36" borderId="58" xfId="61" applyNumberFormat="1" applyFont="1" applyFill="1" applyBorder="1" applyAlignment="1" applyProtection="1">
      <alignment horizontal="center"/>
      <protection/>
    </xf>
    <xf numFmtId="5" fontId="6" fillId="0" borderId="58" xfId="61" applyNumberFormat="1" applyFont="1" applyFill="1" applyBorder="1" applyAlignment="1" applyProtection="1">
      <alignment horizontal="center" vertical="center"/>
      <protection/>
    </xf>
    <xf numFmtId="0" fontId="6" fillId="0" borderId="58" xfId="61" applyNumberFormat="1" applyFont="1" applyFill="1" applyBorder="1" applyAlignment="1" applyProtection="1">
      <alignment/>
      <protection/>
    </xf>
    <xf numFmtId="5" fontId="7" fillId="36" borderId="19" xfId="61" applyNumberFormat="1" applyFont="1" applyFill="1" applyBorder="1" applyAlignment="1" applyProtection="1">
      <alignment horizontal="center"/>
      <protection/>
    </xf>
    <xf numFmtId="0" fontId="10" fillId="34" borderId="59" xfId="61" applyNumberFormat="1" applyFont="1" applyFill="1" applyBorder="1" applyAlignment="1" applyProtection="1">
      <alignment horizontal="center" vertical="center"/>
      <protection/>
    </xf>
    <xf numFmtId="5" fontId="10" fillId="35" borderId="57" xfId="61" applyNumberFormat="1" applyFont="1" applyFill="1" applyBorder="1" applyAlignment="1" applyProtection="1">
      <alignment horizontal="center" vertical="center"/>
      <protection/>
    </xf>
    <xf numFmtId="9" fontId="6" fillId="35" borderId="60" xfId="61" applyNumberFormat="1" applyFont="1" applyFill="1" applyBorder="1" applyAlignment="1" applyProtection="1">
      <alignment horizontal="center" vertical="center"/>
      <protection/>
    </xf>
    <xf numFmtId="5" fontId="7" fillId="36" borderId="61" xfId="61" applyNumberFormat="1" applyFont="1" applyFill="1" applyBorder="1" applyAlignment="1" applyProtection="1">
      <alignment horizontal="center"/>
      <protection/>
    </xf>
    <xf numFmtId="0" fontId="0" fillId="0" borderId="62" xfId="0" applyNumberFormat="1" applyFont="1" applyFill="1" applyBorder="1" applyAlignment="1" applyProtection="1">
      <alignment vertical="center"/>
      <protection/>
    </xf>
    <xf numFmtId="0" fontId="0" fillId="0" borderId="63" xfId="0" applyNumberFormat="1" applyFont="1" applyFill="1" applyBorder="1" applyAlignment="1" applyProtection="1">
      <alignment vertical="center"/>
      <protection/>
    </xf>
    <xf numFmtId="0" fontId="0" fillId="0" borderId="64" xfId="0" applyNumberFormat="1" applyFont="1" applyFill="1" applyBorder="1" applyAlignment="1" applyProtection="1">
      <alignment vertical="center"/>
      <protection/>
    </xf>
    <xf numFmtId="0" fontId="6" fillId="34" borderId="37" xfId="61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65" xfId="0" applyNumberFormat="1" applyFont="1" applyFill="1" applyBorder="1" applyAlignment="1" applyProtection="1">
      <alignment vertical="center"/>
      <protection/>
    </xf>
    <xf numFmtId="0" fontId="1" fillId="0" borderId="0" xfId="62">
      <alignment vertical="center"/>
      <protection/>
    </xf>
    <xf numFmtId="0" fontId="1" fillId="0" borderId="66" xfId="62" applyBorder="1">
      <alignment vertical="center"/>
      <protection/>
    </xf>
    <xf numFmtId="0" fontId="1" fillId="0" borderId="67" xfId="62" applyBorder="1">
      <alignment vertical="center"/>
      <protection/>
    </xf>
    <xf numFmtId="0" fontId="1" fillId="0" borderId="68" xfId="62" applyBorder="1">
      <alignment vertical="center"/>
      <protection/>
    </xf>
    <xf numFmtId="0" fontId="1" fillId="0" borderId="35" xfId="62" applyBorder="1">
      <alignment vertical="center"/>
      <protection/>
    </xf>
    <xf numFmtId="0" fontId="1" fillId="0" borderId="0" xfId="62" applyBorder="1">
      <alignment vertical="center"/>
      <protection/>
    </xf>
    <xf numFmtId="189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9" fontId="0" fillId="0" borderId="35" xfId="0" applyNumberFormat="1" applyFont="1" applyFill="1" applyBorder="1" applyAlignment="1" applyProtection="1">
      <alignment vertical="center"/>
      <protection/>
    </xf>
    <xf numFmtId="9" fontId="4" fillId="33" borderId="27" xfId="0" applyNumberFormat="1" applyFont="1" applyFill="1" applyBorder="1" applyAlignment="1" applyProtection="1">
      <alignment horizontal="center" vertical="center"/>
      <protection/>
    </xf>
    <xf numFmtId="9" fontId="0" fillId="0" borderId="20" xfId="0" applyNumberFormat="1" applyFont="1" applyFill="1" applyBorder="1" applyAlignment="1" applyProtection="1">
      <alignment horizontal="center" vertical="center"/>
      <protection/>
    </xf>
    <xf numFmtId="9" fontId="0" fillId="0" borderId="21" xfId="0" applyNumberFormat="1" applyFont="1" applyFill="1" applyBorder="1" applyAlignment="1" applyProtection="1">
      <alignment horizontal="center" vertical="center"/>
      <protection/>
    </xf>
    <xf numFmtId="9" fontId="0" fillId="0" borderId="22" xfId="0" applyNumberFormat="1" applyFont="1" applyFill="1" applyBorder="1" applyAlignment="1" applyProtection="1">
      <alignment horizontal="center" vertical="center"/>
      <protection/>
    </xf>
    <xf numFmtId="9" fontId="0" fillId="0" borderId="29" xfId="0" applyNumberFormat="1" applyFont="1" applyFill="1" applyBorder="1" applyAlignment="1" applyProtection="1">
      <alignment horizontal="center" vertical="center"/>
      <protection/>
    </xf>
    <xf numFmtId="9" fontId="0" fillId="0" borderId="18" xfId="0" applyNumberFormat="1" applyFont="1" applyFill="1" applyBorder="1" applyAlignment="1" applyProtection="1">
      <alignment horizontal="center" vertical="center"/>
      <protection/>
    </xf>
    <xf numFmtId="9" fontId="0" fillId="0" borderId="32" xfId="0" applyNumberFormat="1" applyFont="1" applyFill="1" applyBorder="1" applyAlignment="1" applyProtection="1">
      <alignment horizontal="center" vertical="center"/>
      <protection/>
    </xf>
    <xf numFmtId="9" fontId="0" fillId="0" borderId="18" xfId="0" applyNumberFormat="1" applyFont="1" applyFill="1" applyBorder="1" applyAlignment="1" applyProtection="1">
      <alignment vertical="center"/>
      <protection/>
    </xf>
    <xf numFmtId="190" fontId="0" fillId="0" borderId="0" xfId="0" applyNumberFormat="1" applyFont="1" applyFill="1" applyBorder="1" applyAlignment="1" applyProtection="1">
      <alignment vertical="center"/>
      <protection/>
    </xf>
    <xf numFmtId="19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37" borderId="37" xfId="0" applyNumberFormat="1" applyFont="1" applyFill="1" applyBorder="1" applyAlignment="1" applyProtection="1">
      <alignment horizontal="center" vertical="center"/>
      <protection/>
    </xf>
    <xf numFmtId="0" fontId="0" fillId="37" borderId="27" xfId="0" applyNumberFormat="1" applyFont="1" applyFill="1" applyBorder="1" applyAlignment="1" applyProtection="1">
      <alignment horizontal="center" vertical="center"/>
      <protection/>
    </xf>
    <xf numFmtId="0" fontId="0" fillId="37" borderId="39" xfId="0" applyNumberFormat="1" applyFont="1" applyFill="1" applyBorder="1" applyAlignment="1" applyProtection="1">
      <alignment horizontal="center" vertical="center"/>
      <protection/>
    </xf>
    <xf numFmtId="0" fontId="0" fillId="37" borderId="29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90" fontId="0" fillId="37" borderId="27" xfId="0" applyNumberFormat="1" applyFont="1" applyFill="1" applyBorder="1" applyAlignment="1" applyProtection="1">
      <alignment horizontal="center" vertical="center"/>
      <protection/>
    </xf>
    <xf numFmtId="190" fontId="0" fillId="0" borderId="13" xfId="0" applyNumberFormat="1" applyFont="1" applyFill="1" applyBorder="1" applyAlignment="1" applyProtection="1">
      <alignment vertical="center"/>
      <protection/>
    </xf>
    <xf numFmtId="190" fontId="0" fillId="0" borderId="11" xfId="0" applyNumberFormat="1" applyFont="1" applyFill="1" applyBorder="1" applyAlignment="1" applyProtection="1">
      <alignment vertical="center"/>
      <protection/>
    </xf>
    <xf numFmtId="190" fontId="0" fillId="0" borderId="69" xfId="0" applyNumberFormat="1" applyFont="1" applyFill="1" applyBorder="1" applyAlignment="1" applyProtection="1">
      <alignment vertical="center"/>
      <protection/>
    </xf>
    <xf numFmtId="190" fontId="0" fillId="0" borderId="12" xfId="0" applyNumberFormat="1" applyFont="1" applyFill="1" applyBorder="1" applyAlignment="1" applyProtection="1">
      <alignment vertical="center"/>
      <protection/>
    </xf>
    <xf numFmtId="190" fontId="0" fillId="7" borderId="0" xfId="0" applyNumberFormat="1" applyFont="1" applyFill="1" applyBorder="1" applyAlignment="1" applyProtection="1">
      <alignment vertical="center"/>
      <protection/>
    </xf>
    <xf numFmtId="180" fontId="0" fillId="7" borderId="0" xfId="0" applyNumberFormat="1" applyFont="1" applyFill="1" applyBorder="1" applyAlignment="1" applyProtection="1">
      <alignment vertical="center"/>
      <protection/>
    </xf>
    <xf numFmtId="189" fontId="0" fillId="7" borderId="0" xfId="0" applyNumberFormat="1" applyFill="1" applyAlignment="1">
      <alignment vertical="center"/>
    </xf>
    <xf numFmtId="190" fontId="0" fillId="7" borderId="35" xfId="0" applyNumberFormat="1" applyFont="1" applyFill="1" applyBorder="1" applyAlignment="1" applyProtection="1">
      <alignment vertical="center"/>
      <protection/>
    </xf>
    <xf numFmtId="180" fontId="0" fillId="7" borderId="35" xfId="0" applyNumberFormat="1" applyFont="1" applyFill="1" applyBorder="1" applyAlignment="1" applyProtection="1">
      <alignment vertical="center"/>
      <protection/>
    </xf>
    <xf numFmtId="189" fontId="0" fillId="7" borderId="35" xfId="0" applyNumberFormat="1" applyFont="1" applyFill="1" applyBorder="1" applyAlignment="1" applyProtection="1">
      <alignment vertical="center"/>
      <protection/>
    </xf>
    <xf numFmtId="0" fontId="0" fillId="7" borderId="0" xfId="0" applyFill="1" applyAlignment="1">
      <alignment vertical="center"/>
    </xf>
    <xf numFmtId="0" fontId="0" fillId="7" borderId="35" xfId="0" applyNumberFormat="1" applyFont="1" applyFill="1" applyBorder="1" applyAlignment="1" applyProtection="1">
      <alignment vertical="center"/>
      <protection/>
    </xf>
    <xf numFmtId="190" fontId="0" fillId="7" borderId="0" xfId="0" applyNumberFormat="1" applyFill="1" applyAlignment="1">
      <alignment vertical="center"/>
    </xf>
    <xf numFmtId="191" fontId="0" fillId="0" borderId="0" xfId="0" applyNumberFormat="1" applyAlignment="1">
      <alignment vertical="center"/>
    </xf>
    <xf numFmtId="191" fontId="0" fillId="0" borderId="35" xfId="0" applyNumberFormat="1" applyFont="1" applyFill="1" applyBorder="1" applyAlignment="1" applyProtection="1">
      <alignment vertical="center"/>
      <protection/>
    </xf>
    <xf numFmtId="0" fontId="1" fillId="0" borderId="0" xfId="62" applyFill="1" applyBorder="1">
      <alignment vertical="center"/>
      <protection/>
    </xf>
    <xf numFmtId="5" fontId="7" fillId="36" borderId="21" xfId="61" applyNumberFormat="1" applyFont="1" applyFill="1" applyBorder="1" applyAlignment="1" applyProtection="1">
      <alignment horizontal="center"/>
      <protection/>
    </xf>
    <xf numFmtId="5" fontId="7" fillId="36" borderId="60" xfId="61" applyNumberFormat="1" applyFont="1" applyFill="1" applyBorder="1" applyAlignment="1" applyProtection="1">
      <alignment horizontal="center"/>
      <protection/>
    </xf>
    <xf numFmtId="5" fontId="7" fillId="36" borderId="48" xfId="61" applyNumberFormat="1" applyFont="1" applyFill="1" applyBorder="1" applyAlignment="1" applyProtection="1">
      <alignment horizontal="center"/>
      <protection/>
    </xf>
    <xf numFmtId="5" fontId="7" fillId="36" borderId="62" xfId="61" applyNumberFormat="1" applyFont="1" applyFill="1" applyBorder="1" applyAlignment="1" applyProtection="1">
      <alignment horizontal="center"/>
      <protection/>
    </xf>
    <xf numFmtId="5" fontId="7" fillId="36" borderId="70" xfId="61" applyNumberFormat="1" applyFont="1" applyFill="1" applyBorder="1" applyAlignment="1" applyProtection="1">
      <alignment horizontal="center"/>
      <protection/>
    </xf>
    <xf numFmtId="5" fontId="11" fillId="0" borderId="19" xfId="61" applyNumberFormat="1" applyFont="1" applyFill="1" applyBorder="1" applyAlignment="1" applyProtection="1">
      <alignment horizontal="center" vertical="center"/>
      <protection/>
    </xf>
    <xf numFmtId="188" fontId="6" fillId="0" borderId="28" xfId="61" applyNumberFormat="1" applyFont="1" applyFill="1" applyBorder="1" applyAlignment="1" applyProtection="1">
      <alignment horizontal="center" vertical="center"/>
      <protection/>
    </xf>
    <xf numFmtId="188" fontId="6" fillId="0" borderId="39" xfId="61" applyNumberFormat="1" applyFont="1" applyFill="1" applyBorder="1" applyAlignment="1" applyProtection="1">
      <alignment horizontal="center" vertical="center"/>
      <protection/>
    </xf>
    <xf numFmtId="5" fontId="6" fillId="0" borderId="70" xfId="61" applyNumberFormat="1" applyFont="1" applyFill="1" applyBorder="1" applyAlignment="1" applyProtection="1">
      <alignment horizontal="center" vertical="center"/>
      <protection/>
    </xf>
    <xf numFmtId="5" fontId="6" fillId="0" borderId="71" xfId="61" applyNumberFormat="1" applyFont="1" applyFill="1" applyBorder="1" applyAlignment="1" applyProtection="1">
      <alignment horizontal="center" vertical="center"/>
      <protection/>
    </xf>
    <xf numFmtId="0" fontId="4" fillId="33" borderId="72" xfId="0" applyNumberFormat="1" applyFont="1" applyFill="1" applyBorder="1" applyAlignment="1" applyProtection="1">
      <alignment horizontal="center" vertical="center"/>
      <protection/>
    </xf>
    <xf numFmtId="0" fontId="4" fillId="33" borderId="39" xfId="0" applyNumberFormat="1" applyFont="1" applyFill="1" applyBorder="1" applyAlignment="1" applyProtection="1">
      <alignment horizontal="center" vertical="center"/>
      <protection/>
    </xf>
    <xf numFmtId="0" fontId="4" fillId="33" borderId="37" xfId="0" applyNumberFormat="1" applyFont="1" applyFill="1" applyBorder="1" applyAlignment="1" applyProtection="1">
      <alignment horizontal="center" vertical="center"/>
      <protection/>
    </xf>
    <xf numFmtId="0" fontId="4" fillId="33" borderId="27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気づき" xfId="62"/>
    <cellStyle name="Followed Hyperlink" xfId="63"/>
    <cellStyle name="普通" xfId="64"/>
    <cellStyle name="良い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19</xdr:col>
      <xdr:colOff>361950</xdr:colOff>
      <xdr:row>44</xdr:row>
      <xdr:rowOff>114300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3211175" cy="7486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10</xdr:col>
      <xdr:colOff>561975</xdr:colOff>
      <xdr:row>77</xdr:row>
      <xdr:rowOff>95250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058150"/>
          <a:ext cx="7324725" cy="523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8</xdr:col>
      <xdr:colOff>257175</xdr:colOff>
      <xdr:row>110</xdr:row>
      <xdr:rowOff>95250</xdr:rowOff>
    </xdr:to>
    <xdr:pic>
      <xdr:nvPicPr>
        <xdr:cNvPr id="3" name="図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887450"/>
          <a:ext cx="5667375" cy="506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6</xdr:col>
      <xdr:colOff>304800</xdr:colOff>
      <xdr:row>143</xdr:row>
      <xdr:rowOff>38100</xdr:rowOff>
    </xdr:to>
    <xdr:pic>
      <xdr:nvPicPr>
        <xdr:cNvPr id="4" name="図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9373850"/>
          <a:ext cx="4362450" cy="518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6</xdr:col>
      <xdr:colOff>552450</xdr:colOff>
      <xdr:row>175</xdr:row>
      <xdr:rowOff>57150</xdr:rowOff>
    </xdr:to>
    <xdr:pic>
      <xdr:nvPicPr>
        <xdr:cNvPr id="5" name="図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4860250"/>
          <a:ext cx="4610100" cy="520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workbookViewId="0" topLeftCell="A1">
      <selection activeCell="C10" sqref="C10"/>
    </sheetView>
  </sheetViews>
  <sheetFormatPr defaultColWidth="10.00390625" defaultRowHeight="13.5" customHeight="1"/>
  <cols>
    <col min="1" max="1" width="22.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125" style="0" customWidth="1"/>
    <col min="7" max="7" width="13.125" style="0" customWidth="1"/>
    <col min="8" max="8" width="10.00390625" style="0" customWidth="1"/>
    <col min="9" max="9" width="15.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14"/>
      <c r="B1" s="163" t="s">
        <v>0</v>
      </c>
      <c r="C1" s="164"/>
      <c r="D1" s="165"/>
      <c r="E1" s="113"/>
      <c r="F1" s="166" t="s">
        <v>0</v>
      </c>
      <c r="G1" s="167"/>
      <c r="H1" s="115"/>
    </row>
    <row r="2" spans="1:9" ht="25.5" customHeight="1">
      <c r="A2" s="116" t="s">
        <v>1</v>
      </c>
      <c r="B2" s="168">
        <v>1000000</v>
      </c>
      <c r="C2" s="168"/>
      <c r="D2" s="168"/>
      <c r="E2" s="57" t="s">
        <v>2</v>
      </c>
      <c r="F2" s="169">
        <v>37135</v>
      </c>
      <c r="G2" s="170"/>
      <c r="H2" s="39"/>
      <c r="I2" s="39"/>
    </row>
    <row r="3" spans="1:11" ht="27" customHeight="1">
      <c r="A3" s="40" t="s">
        <v>3</v>
      </c>
      <c r="B3" s="171">
        <f>SUM(B2+D17)</f>
        <v>1000000</v>
      </c>
      <c r="C3" s="171"/>
      <c r="D3" s="172"/>
      <c r="E3" s="41" t="s">
        <v>4</v>
      </c>
      <c r="F3" s="42">
        <v>0.03</v>
      </c>
      <c r="G3" s="43">
        <f>(B2-D17)*F3</f>
        <v>30000</v>
      </c>
      <c r="H3" s="45" t="s">
        <v>5</v>
      </c>
      <c r="I3" s="46">
        <f>(B3-B2)</f>
        <v>0</v>
      </c>
      <c r="K3" s="117"/>
    </row>
    <row r="4" spans="1:9" s="96" customFormat="1" ht="17.25" customHeight="1">
      <c r="A4" s="91"/>
      <c r="B4" s="92"/>
      <c r="C4" s="92"/>
      <c r="D4" s="92"/>
      <c r="E4" s="93"/>
      <c r="F4" s="112" t="s">
        <v>0</v>
      </c>
      <c r="G4" s="92"/>
      <c r="H4" s="94"/>
      <c r="I4" s="95"/>
    </row>
    <row r="5" spans="1:12" ht="39" customHeight="1">
      <c r="A5" s="97"/>
      <c r="B5" s="98"/>
      <c r="C5" s="98"/>
      <c r="D5" s="110"/>
      <c r="E5" s="99"/>
      <c r="F5" s="111"/>
      <c r="G5" s="98"/>
      <c r="H5" s="100"/>
      <c r="I5" s="101"/>
      <c r="J5" s="102"/>
      <c r="K5" s="103"/>
      <c r="L5" s="103"/>
    </row>
    <row r="6" spans="1:12" ht="21" customHeight="1">
      <c r="A6" s="107" t="s">
        <v>6</v>
      </c>
      <c r="B6" s="105" t="s">
        <v>0</v>
      </c>
      <c r="C6" s="105" t="s">
        <v>0</v>
      </c>
      <c r="D6" s="106"/>
      <c r="E6" s="105" t="s">
        <v>0</v>
      </c>
      <c r="F6" s="108" t="s">
        <v>0</v>
      </c>
      <c r="G6" s="44"/>
      <c r="H6" s="39"/>
      <c r="I6" s="39"/>
      <c r="L6" s="104"/>
    </row>
    <row r="7" spans="1:12" ht="30.75">
      <c r="A7" s="109" t="s">
        <v>7</v>
      </c>
      <c r="B7" s="51" t="s">
        <v>8</v>
      </c>
      <c r="C7" s="52" t="s">
        <v>9</v>
      </c>
      <c r="D7" s="53" t="s">
        <v>10</v>
      </c>
      <c r="E7" s="54" t="s">
        <v>11</v>
      </c>
      <c r="F7" s="52" t="s">
        <v>12</v>
      </c>
      <c r="G7" s="54" t="s">
        <v>13</v>
      </c>
      <c r="H7" s="53" t="s">
        <v>14</v>
      </c>
      <c r="I7" s="55" t="s">
        <v>15</v>
      </c>
      <c r="J7" s="58" t="s">
        <v>16</v>
      </c>
      <c r="K7" s="52" t="s">
        <v>17</v>
      </c>
      <c r="L7" s="56" t="s">
        <v>18</v>
      </c>
    </row>
    <row r="8" spans="1:12" ht="24.75" customHeight="1">
      <c r="A8" s="48">
        <v>42095</v>
      </c>
      <c r="B8" s="59">
        <v>0</v>
      </c>
      <c r="C8" s="60"/>
      <c r="D8" s="78">
        <f aca="true" t="shared" si="0" ref="D8:D16">SUM(B8-C8)</f>
        <v>0</v>
      </c>
      <c r="E8" s="61"/>
      <c r="F8" s="62"/>
      <c r="G8" s="61">
        <f aca="true" t="shared" si="1" ref="G8:G16">SUM(E8+F8)</f>
        <v>0</v>
      </c>
      <c r="H8" s="63" t="e">
        <f aca="true" t="shared" si="2" ref="H8:H16">E8/G8</f>
        <v>#DIV/0!</v>
      </c>
      <c r="I8" s="64" t="e">
        <f aca="true" t="shared" si="3" ref="I8:I16">B8/E8</f>
        <v>#DIV/0!</v>
      </c>
      <c r="J8" s="64" t="e">
        <f aca="true" t="shared" si="4" ref="J8:J16">C8/F8</f>
        <v>#DIV/0!</v>
      </c>
      <c r="K8" s="65" t="e">
        <f aca="true" t="shared" si="5" ref="K8:K16">I8/J8</f>
        <v>#DIV/0!</v>
      </c>
      <c r="L8" s="66" t="e">
        <f aca="true" t="shared" si="6" ref="L8:L16">B8/C8</f>
        <v>#DIV/0!</v>
      </c>
    </row>
    <row r="9" spans="1:12" ht="24.75" customHeight="1">
      <c r="A9" s="49">
        <v>42125</v>
      </c>
      <c r="B9" s="67"/>
      <c r="C9" s="68"/>
      <c r="D9" s="78">
        <f t="shared" si="0"/>
        <v>0</v>
      </c>
      <c r="E9" s="69"/>
      <c r="F9" s="69"/>
      <c r="G9" s="61">
        <f t="shared" si="1"/>
        <v>0</v>
      </c>
      <c r="H9" s="63" t="e">
        <f t="shared" si="2"/>
        <v>#DIV/0!</v>
      </c>
      <c r="I9" s="64" t="e">
        <f t="shared" si="3"/>
        <v>#DIV/0!</v>
      </c>
      <c r="J9" s="64" t="e">
        <f t="shared" si="4"/>
        <v>#DIV/0!</v>
      </c>
      <c r="K9" s="65" t="e">
        <f t="shared" si="5"/>
        <v>#DIV/0!</v>
      </c>
      <c r="L9" s="66" t="e">
        <f t="shared" si="6"/>
        <v>#DIV/0!</v>
      </c>
    </row>
    <row r="10" spans="1:12" ht="24.75" customHeight="1">
      <c r="A10" s="48">
        <v>42156</v>
      </c>
      <c r="B10" s="67"/>
      <c r="C10" s="68"/>
      <c r="D10" s="78">
        <f t="shared" si="0"/>
        <v>0</v>
      </c>
      <c r="E10" s="69"/>
      <c r="F10" s="69"/>
      <c r="G10" s="61">
        <f t="shared" si="1"/>
        <v>0</v>
      </c>
      <c r="H10" s="63" t="e">
        <f t="shared" si="2"/>
        <v>#DIV/0!</v>
      </c>
      <c r="I10" s="64" t="e">
        <f t="shared" si="3"/>
        <v>#DIV/0!</v>
      </c>
      <c r="J10" s="64" t="e">
        <f t="shared" si="4"/>
        <v>#DIV/0!</v>
      </c>
      <c r="K10" s="65" t="e">
        <f t="shared" si="5"/>
        <v>#DIV/0!</v>
      </c>
      <c r="L10" s="66" t="e">
        <f t="shared" si="6"/>
        <v>#DIV/0!</v>
      </c>
    </row>
    <row r="11" spans="1:12" ht="24.75" customHeight="1">
      <c r="A11" s="49">
        <v>42186</v>
      </c>
      <c r="B11" s="67"/>
      <c r="C11" s="68"/>
      <c r="D11" s="78">
        <f t="shared" si="0"/>
        <v>0</v>
      </c>
      <c r="E11" s="69"/>
      <c r="F11" s="69"/>
      <c r="G11" s="61">
        <f t="shared" si="1"/>
        <v>0</v>
      </c>
      <c r="H11" s="63" t="e">
        <f t="shared" si="2"/>
        <v>#DIV/0!</v>
      </c>
      <c r="I11" s="64" t="e">
        <f t="shared" si="3"/>
        <v>#DIV/0!</v>
      </c>
      <c r="J11" s="64" t="e">
        <f t="shared" si="4"/>
        <v>#DIV/0!</v>
      </c>
      <c r="K11" s="65" t="e">
        <f t="shared" si="5"/>
        <v>#DIV/0!</v>
      </c>
      <c r="L11" s="66" t="e">
        <f t="shared" si="6"/>
        <v>#DIV/0!</v>
      </c>
    </row>
    <row r="12" spans="1:12" ht="24.75" customHeight="1">
      <c r="A12" s="48">
        <v>42217</v>
      </c>
      <c r="B12" s="67"/>
      <c r="C12" s="60"/>
      <c r="D12" s="78">
        <f t="shared" si="0"/>
        <v>0</v>
      </c>
      <c r="E12" s="69"/>
      <c r="F12" s="69"/>
      <c r="G12" s="61">
        <f t="shared" si="1"/>
        <v>0</v>
      </c>
      <c r="H12" s="63" t="e">
        <f t="shared" si="2"/>
        <v>#DIV/0!</v>
      </c>
      <c r="I12" s="64" t="e">
        <f t="shared" si="3"/>
        <v>#DIV/0!</v>
      </c>
      <c r="J12" s="64" t="e">
        <f t="shared" si="4"/>
        <v>#DIV/0!</v>
      </c>
      <c r="K12" s="65" t="e">
        <f t="shared" si="5"/>
        <v>#DIV/0!</v>
      </c>
      <c r="L12" s="66" t="e">
        <f t="shared" si="6"/>
        <v>#DIV/0!</v>
      </c>
    </row>
    <row r="13" spans="1:12" ht="24.75" customHeight="1">
      <c r="A13" s="49">
        <v>42248</v>
      </c>
      <c r="B13" s="67"/>
      <c r="C13" s="68"/>
      <c r="D13" s="78">
        <f t="shared" si="0"/>
        <v>0</v>
      </c>
      <c r="E13" s="69"/>
      <c r="F13" s="69"/>
      <c r="G13" s="61">
        <f t="shared" si="1"/>
        <v>0</v>
      </c>
      <c r="H13" s="63" t="e">
        <f t="shared" si="2"/>
        <v>#DIV/0!</v>
      </c>
      <c r="I13" s="64" t="e">
        <f t="shared" si="3"/>
        <v>#DIV/0!</v>
      </c>
      <c r="J13" s="64" t="e">
        <f t="shared" si="4"/>
        <v>#DIV/0!</v>
      </c>
      <c r="K13" s="65" t="e">
        <f t="shared" si="5"/>
        <v>#DIV/0!</v>
      </c>
      <c r="L13" s="66" t="e">
        <f t="shared" si="6"/>
        <v>#DIV/0!</v>
      </c>
    </row>
    <row r="14" spans="1:12" ht="24.75" customHeight="1">
      <c r="A14" s="48">
        <v>42278</v>
      </c>
      <c r="B14" s="67"/>
      <c r="C14" s="60"/>
      <c r="D14" s="78">
        <f t="shared" si="0"/>
        <v>0</v>
      </c>
      <c r="E14" s="69"/>
      <c r="F14" s="69"/>
      <c r="G14" s="61">
        <f t="shared" si="1"/>
        <v>0</v>
      </c>
      <c r="H14" s="63" t="e">
        <f t="shared" si="2"/>
        <v>#DIV/0!</v>
      </c>
      <c r="I14" s="64" t="e">
        <f t="shared" si="3"/>
        <v>#DIV/0!</v>
      </c>
      <c r="J14" s="64" t="e">
        <f t="shared" si="4"/>
        <v>#DIV/0!</v>
      </c>
      <c r="K14" s="65" t="e">
        <f t="shared" si="5"/>
        <v>#DIV/0!</v>
      </c>
      <c r="L14" s="66" t="e">
        <f t="shared" si="6"/>
        <v>#DIV/0!</v>
      </c>
    </row>
    <row r="15" spans="1:12" ht="24.75" customHeight="1">
      <c r="A15" s="49">
        <v>42309</v>
      </c>
      <c r="B15" s="67"/>
      <c r="C15" s="60"/>
      <c r="D15" s="78">
        <f t="shared" si="0"/>
        <v>0</v>
      </c>
      <c r="E15" s="69"/>
      <c r="F15" s="69"/>
      <c r="G15" s="61">
        <f t="shared" si="1"/>
        <v>0</v>
      </c>
      <c r="H15" s="63" t="e">
        <f t="shared" si="2"/>
        <v>#DIV/0!</v>
      </c>
      <c r="I15" s="64" t="e">
        <f t="shared" si="3"/>
        <v>#DIV/0!</v>
      </c>
      <c r="J15" s="64" t="e">
        <f t="shared" si="4"/>
        <v>#DIV/0!</v>
      </c>
      <c r="K15" s="65" t="e">
        <f t="shared" si="5"/>
        <v>#DIV/0!</v>
      </c>
      <c r="L15" s="66" t="e">
        <f t="shared" si="6"/>
        <v>#DIV/0!</v>
      </c>
    </row>
    <row r="16" spans="1:12" ht="24.75" customHeight="1">
      <c r="A16" s="50">
        <v>42339</v>
      </c>
      <c r="B16" s="70"/>
      <c r="C16" s="71"/>
      <c r="D16" s="79">
        <f t="shared" si="0"/>
        <v>0</v>
      </c>
      <c r="E16" s="72"/>
      <c r="F16" s="72"/>
      <c r="G16" s="73">
        <f t="shared" si="1"/>
        <v>0</v>
      </c>
      <c r="H16" s="74" t="e">
        <f t="shared" si="2"/>
        <v>#DIV/0!</v>
      </c>
      <c r="I16" s="75" t="e">
        <f t="shared" si="3"/>
        <v>#DIV/0!</v>
      </c>
      <c r="J16" s="75" t="e">
        <f t="shared" si="4"/>
        <v>#DIV/0!</v>
      </c>
      <c r="K16" s="76" t="e">
        <f t="shared" si="5"/>
        <v>#DIV/0!</v>
      </c>
      <c r="L16" s="77" t="e">
        <f t="shared" si="6"/>
        <v>#DIV/0!</v>
      </c>
    </row>
    <row r="17" spans="1:12" ht="24.75" customHeight="1">
      <c r="A17" s="80" t="s">
        <v>19</v>
      </c>
      <c r="B17" s="81">
        <f aca="true" t="shared" si="7" ref="B17:G17">SUM(B8:B16)</f>
        <v>0</v>
      </c>
      <c r="C17" s="82">
        <f t="shared" si="7"/>
        <v>0</v>
      </c>
      <c r="D17" s="83">
        <f t="shared" si="7"/>
        <v>0</v>
      </c>
      <c r="E17" s="84">
        <f t="shared" si="7"/>
        <v>0</v>
      </c>
      <c r="F17" s="85">
        <f t="shared" si="7"/>
        <v>0</v>
      </c>
      <c r="G17" s="84">
        <f t="shared" si="7"/>
        <v>0</v>
      </c>
      <c r="H17" s="86" t="e">
        <f>AVERAGE(H8:H16)</f>
        <v>#DIV/0!</v>
      </c>
      <c r="I17" s="82" t="e">
        <f>AVERAGE(I8:I16)</f>
        <v>#DIV/0!</v>
      </c>
      <c r="J17" s="82" t="e">
        <f>AVERAGE(J8:J16)</f>
        <v>#DIV/0!</v>
      </c>
      <c r="K17" s="87" t="e">
        <f>AVERAGE(K8:K16)</f>
        <v>#DIV/0!</v>
      </c>
      <c r="L17" s="88" t="e">
        <f>AVERAGE(L8:L16)</f>
        <v>#DIV/0!</v>
      </c>
    </row>
    <row r="18" spans="1:12" ht="16.5">
      <c r="A18" s="47"/>
      <c r="J18" s="89"/>
      <c r="K18" s="90" t="s">
        <v>20</v>
      </c>
      <c r="L18" s="90" t="s">
        <v>21</v>
      </c>
    </row>
    <row r="19" ht="16.5">
      <c r="A19" s="47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1" bottom="1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3"/>
  <sheetViews>
    <sheetView tabSelected="1" zoomScale="80" zoomScaleNormal="80" zoomScaleSheetLayoutView="100" workbookViewId="0" topLeftCell="A1">
      <pane ySplit="1" topLeftCell="BM2" activePane="bottomLeft" state="frozen"/>
      <selection pane="topLeft" activeCell="A1" sqref="A1"/>
      <selection pane="bottomLeft" activeCell="I1" sqref="I1"/>
    </sheetView>
  </sheetViews>
  <sheetFormatPr defaultColWidth="10.00390625" defaultRowHeight="13.5" customHeight="1"/>
  <cols>
    <col min="1" max="1" width="4.875" style="138" customWidth="1"/>
    <col min="2" max="2" width="9.625" style="0" customWidth="1"/>
    <col min="3" max="3" width="10.00390625" style="0" customWidth="1"/>
    <col min="4" max="4" width="12.625" style="137" customWidth="1"/>
    <col min="5" max="5" width="32.625" style="0" customWidth="1"/>
    <col min="6" max="6" width="6.875" style="0" customWidth="1"/>
    <col min="7" max="7" width="15.875" style="0" customWidth="1"/>
    <col min="8" max="11" width="13.125" style="0" customWidth="1"/>
    <col min="12" max="12" width="13.125" style="126" customWidth="1"/>
    <col min="13" max="13" width="11.125" style="0" customWidth="1"/>
    <col min="14" max="14" width="15.875" style="0" customWidth="1"/>
    <col min="15" max="15" width="10.00390625" style="0" customWidth="1"/>
    <col min="16" max="16" width="18.375" style="0" customWidth="1"/>
    <col min="17" max="17" width="9.00390625" style="138" customWidth="1"/>
    <col min="18" max="19" width="10.00390625" style="0" customWidth="1"/>
    <col min="20" max="20" width="15.875" style="0" customWidth="1"/>
  </cols>
  <sheetData>
    <row r="1" spans="1:20" s="138" customFormat="1" ht="18" thickBot="1">
      <c r="A1" s="139" t="s">
        <v>85</v>
      </c>
      <c r="B1" s="139" t="s">
        <v>22</v>
      </c>
      <c r="C1" s="140" t="s">
        <v>23</v>
      </c>
      <c r="D1" s="146" t="s">
        <v>24</v>
      </c>
      <c r="E1" s="140" t="s">
        <v>25</v>
      </c>
      <c r="F1" s="140" t="s">
        <v>26</v>
      </c>
      <c r="G1" s="140" t="s">
        <v>27</v>
      </c>
      <c r="H1" s="140" t="s">
        <v>28</v>
      </c>
      <c r="I1" s="140" t="s">
        <v>79</v>
      </c>
      <c r="J1" s="140" t="s">
        <v>80</v>
      </c>
      <c r="K1" s="140" t="s">
        <v>81</v>
      </c>
      <c r="L1" s="140" t="s">
        <v>82</v>
      </c>
      <c r="M1" s="140" t="s">
        <v>29</v>
      </c>
      <c r="N1" s="140" t="s">
        <v>30</v>
      </c>
      <c r="O1" s="140" t="s">
        <v>31</v>
      </c>
      <c r="P1" s="140" t="s">
        <v>32</v>
      </c>
      <c r="Q1" s="140" t="s">
        <v>33</v>
      </c>
      <c r="R1" s="140" t="s">
        <v>34</v>
      </c>
      <c r="S1" s="141" t="s">
        <v>35</v>
      </c>
      <c r="T1" s="142" t="s">
        <v>36</v>
      </c>
    </row>
    <row r="2" spans="1:20" ht="16.5">
      <c r="A2" s="138">
        <v>1</v>
      </c>
      <c r="B2" t="s">
        <v>76</v>
      </c>
      <c r="C2" t="s">
        <v>86</v>
      </c>
      <c r="D2" s="159">
        <f aca="true" t="shared" si="0" ref="D2:D7">ROUNDDOWN(K2*L2/J2*100,-3)</f>
        <v>26000</v>
      </c>
      <c r="E2" t="s">
        <v>78</v>
      </c>
      <c r="F2" t="s">
        <v>77</v>
      </c>
      <c r="G2" s="160">
        <v>37165</v>
      </c>
      <c r="H2">
        <v>119.8</v>
      </c>
      <c r="I2">
        <v>118.67</v>
      </c>
      <c r="J2" s="157">
        <f aca="true" t="shared" si="1" ref="J2:J8">ABS((H2-I2)*100)</f>
        <v>112.99999999999955</v>
      </c>
      <c r="K2" s="153">
        <v>1000000</v>
      </c>
      <c r="L2" s="126">
        <v>0.03</v>
      </c>
      <c r="M2" t="s">
        <v>77</v>
      </c>
      <c r="N2" s="160">
        <v>37193</v>
      </c>
      <c r="O2">
        <v>122.22</v>
      </c>
      <c r="P2" t="s">
        <v>83</v>
      </c>
      <c r="Q2" s="138" t="s">
        <v>84</v>
      </c>
      <c r="R2" s="151">
        <f aca="true" t="shared" si="2" ref="R2:R8">IF(Q2="勝",ABS((O2-H2)*100),"")</f>
        <v>242.00000000000017</v>
      </c>
      <c r="S2" s="152">
        <f aca="true" t="shared" si="3" ref="S2:S8">IF(Q2="負",ABS((O2-H2)*100),"")</f>
      </c>
      <c r="T2" s="153">
        <f aca="true" t="shared" si="4" ref="T2:T8">IF(R2&lt;&gt;"",D2*R2/100,IF(S2&lt;&gt;"",D2*S2/100*(-1)))</f>
        <v>62920.000000000044</v>
      </c>
    </row>
    <row r="3" spans="1:20" ht="16.5">
      <c r="A3" s="138">
        <v>2</v>
      </c>
      <c r="B3" t="s">
        <v>76</v>
      </c>
      <c r="C3" t="s">
        <v>86</v>
      </c>
      <c r="D3" s="159">
        <f t="shared" si="0"/>
        <v>36000</v>
      </c>
      <c r="E3" t="s">
        <v>78</v>
      </c>
      <c r="F3" t="s">
        <v>77</v>
      </c>
      <c r="G3" s="160">
        <v>37244</v>
      </c>
      <c r="H3">
        <v>128.434</v>
      </c>
      <c r="I3">
        <v>127.557</v>
      </c>
      <c r="J3" s="157">
        <f t="shared" si="1"/>
        <v>87.69999999999953</v>
      </c>
      <c r="K3" s="153">
        <f aca="true" t="shared" si="5" ref="K3:K8">K2+T2</f>
        <v>1062920</v>
      </c>
      <c r="L3" s="126">
        <v>0.03</v>
      </c>
      <c r="M3" t="s">
        <v>77</v>
      </c>
      <c r="N3" s="160">
        <v>37263</v>
      </c>
      <c r="O3">
        <v>130.537</v>
      </c>
      <c r="P3" t="s">
        <v>83</v>
      </c>
      <c r="Q3" s="138" t="s">
        <v>84</v>
      </c>
      <c r="R3" s="151">
        <f t="shared" si="2"/>
        <v>210.30000000000086</v>
      </c>
      <c r="S3" s="152">
        <f t="shared" si="3"/>
      </c>
      <c r="T3" s="153">
        <f t="shared" si="4"/>
        <v>75708.0000000003</v>
      </c>
    </row>
    <row r="4" spans="1:20" ht="16.5">
      <c r="A4" s="138">
        <f aca="true" t="shared" si="6" ref="A4:A67">ROW()-1</f>
        <v>3</v>
      </c>
      <c r="B4" t="s">
        <v>76</v>
      </c>
      <c r="C4" t="s">
        <v>86</v>
      </c>
      <c r="D4" s="159">
        <f t="shared" si="0"/>
        <v>38000</v>
      </c>
      <c r="E4" t="s">
        <v>78</v>
      </c>
      <c r="F4" t="s">
        <v>77</v>
      </c>
      <c r="G4" s="160">
        <v>37274</v>
      </c>
      <c r="H4">
        <v>132.69</v>
      </c>
      <c r="I4">
        <v>131.8</v>
      </c>
      <c r="J4" s="157">
        <f t="shared" si="1"/>
        <v>88.99999999999864</v>
      </c>
      <c r="K4" s="153">
        <f t="shared" si="5"/>
        <v>1138628.0000000002</v>
      </c>
      <c r="L4" s="126">
        <v>0.03</v>
      </c>
      <c r="M4" t="s">
        <v>77</v>
      </c>
      <c r="N4" s="160">
        <v>37291</v>
      </c>
      <c r="O4">
        <v>132.232</v>
      </c>
      <c r="P4" t="s">
        <v>83</v>
      </c>
      <c r="Q4" s="138" t="s">
        <v>87</v>
      </c>
      <c r="R4" s="151">
        <f t="shared" si="2"/>
      </c>
      <c r="S4" s="152">
        <f t="shared" si="3"/>
        <v>45.79999999999984</v>
      </c>
      <c r="T4" s="153">
        <f t="shared" si="4"/>
        <v>-17403.999999999938</v>
      </c>
    </row>
    <row r="5" spans="1:20" ht="16.5">
      <c r="A5" s="138">
        <f t="shared" si="6"/>
        <v>4</v>
      </c>
      <c r="B5" t="s">
        <v>76</v>
      </c>
      <c r="C5" t="s">
        <v>86</v>
      </c>
      <c r="D5" s="159">
        <f t="shared" si="0"/>
        <v>34000</v>
      </c>
      <c r="E5" t="s">
        <v>78</v>
      </c>
      <c r="F5" t="s">
        <v>77</v>
      </c>
      <c r="G5" s="160">
        <v>37307</v>
      </c>
      <c r="H5">
        <v>133.98</v>
      </c>
      <c r="I5">
        <v>133.01</v>
      </c>
      <c r="J5" s="157">
        <f t="shared" si="1"/>
        <v>96.99999999999989</v>
      </c>
      <c r="K5" s="153">
        <f t="shared" si="5"/>
        <v>1121224.0000000002</v>
      </c>
      <c r="L5" s="126">
        <v>0.03</v>
      </c>
      <c r="M5" t="s">
        <v>77</v>
      </c>
      <c r="N5" s="160">
        <v>37316</v>
      </c>
      <c r="O5">
        <v>133.01</v>
      </c>
      <c r="Q5" s="138" t="s">
        <v>87</v>
      </c>
      <c r="R5" s="151">
        <f t="shared" si="2"/>
      </c>
      <c r="S5" s="152">
        <f t="shared" si="3"/>
        <v>96.99999999999989</v>
      </c>
      <c r="T5" s="153">
        <f t="shared" si="4"/>
        <v>-32979.99999999996</v>
      </c>
    </row>
    <row r="6" spans="1:20" ht="16.5">
      <c r="A6" s="138">
        <f t="shared" si="6"/>
        <v>5</v>
      </c>
      <c r="B6" t="s">
        <v>76</v>
      </c>
      <c r="C6" t="s">
        <v>88</v>
      </c>
      <c r="D6" s="159">
        <f t="shared" si="0"/>
        <v>36000</v>
      </c>
      <c r="E6" t="s">
        <v>78</v>
      </c>
      <c r="F6" t="s">
        <v>77</v>
      </c>
      <c r="G6" s="160">
        <v>37317</v>
      </c>
      <c r="H6">
        <v>133.01</v>
      </c>
      <c r="I6">
        <v>133.9</v>
      </c>
      <c r="J6" s="157">
        <f t="shared" si="1"/>
        <v>89.00000000000148</v>
      </c>
      <c r="K6" s="153">
        <f t="shared" si="5"/>
        <v>1088244.0000000002</v>
      </c>
      <c r="L6" s="126">
        <v>0.03</v>
      </c>
      <c r="M6" t="s">
        <v>77</v>
      </c>
      <c r="N6" s="160">
        <v>37333</v>
      </c>
      <c r="O6">
        <v>129.67</v>
      </c>
      <c r="P6" t="s">
        <v>83</v>
      </c>
      <c r="Q6" s="138" t="s">
        <v>84</v>
      </c>
      <c r="R6" s="151">
        <f t="shared" si="2"/>
        <v>334.00000000000034</v>
      </c>
      <c r="S6" s="152">
        <f t="shared" si="3"/>
      </c>
      <c r="T6" s="153">
        <f t="shared" si="4"/>
        <v>120240.00000000013</v>
      </c>
    </row>
    <row r="7" spans="1:20" ht="16.5">
      <c r="A7" s="138">
        <f t="shared" si="6"/>
        <v>6</v>
      </c>
      <c r="B7" t="s">
        <v>76</v>
      </c>
      <c r="C7" t="s">
        <v>88</v>
      </c>
      <c r="D7" s="159">
        <f t="shared" si="0"/>
        <v>51000</v>
      </c>
      <c r="E7" t="s">
        <v>78</v>
      </c>
      <c r="F7" t="s">
        <v>77</v>
      </c>
      <c r="G7" s="160">
        <v>37425</v>
      </c>
      <c r="H7">
        <v>124.19</v>
      </c>
      <c r="I7">
        <v>124.89</v>
      </c>
      <c r="J7" s="157">
        <f t="shared" si="1"/>
        <v>70.00000000000028</v>
      </c>
      <c r="K7" s="153">
        <f t="shared" si="5"/>
        <v>1208484.0000000005</v>
      </c>
      <c r="L7" s="126">
        <v>0.03</v>
      </c>
      <c r="M7" t="s">
        <v>77</v>
      </c>
      <c r="N7" s="160">
        <v>37460</v>
      </c>
      <c r="O7">
        <v>117.34</v>
      </c>
      <c r="P7" t="s">
        <v>83</v>
      </c>
      <c r="Q7" s="138" t="s">
        <v>84</v>
      </c>
      <c r="R7" s="151">
        <f t="shared" si="2"/>
        <v>684.9999999999994</v>
      </c>
      <c r="S7" s="152">
        <f t="shared" si="3"/>
      </c>
      <c r="T7" s="153">
        <f t="shared" si="4"/>
        <v>349349.9999999997</v>
      </c>
    </row>
    <row r="8" spans="1:20" ht="16.5">
      <c r="A8" s="138">
        <f t="shared" si="6"/>
        <v>7</v>
      </c>
      <c r="B8" t="s">
        <v>76</v>
      </c>
      <c r="C8" t="s">
        <v>86</v>
      </c>
      <c r="D8" s="159">
        <f aca="true" t="shared" si="7" ref="D8:D33">ROUNDDOWN(K8*L8/J8*100,-3)</f>
        <v>38000</v>
      </c>
      <c r="E8" t="s">
        <v>78</v>
      </c>
      <c r="F8" t="s">
        <v>77</v>
      </c>
      <c r="G8" s="160">
        <v>37545</v>
      </c>
      <c r="H8">
        <v>125.07</v>
      </c>
      <c r="I8">
        <v>123.87</v>
      </c>
      <c r="J8" s="157">
        <f t="shared" si="1"/>
        <v>119.99999999999886</v>
      </c>
      <c r="K8" s="153">
        <f t="shared" si="5"/>
        <v>1557834.0000000002</v>
      </c>
      <c r="L8" s="126">
        <v>0.03</v>
      </c>
      <c r="M8" t="s">
        <v>77</v>
      </c>
      <c r="N8" s="160">
        <v>37552</v>
      </c>
      <c r="O8">
        <v>123.87</v>
      </c>
      <c r="Q8" s="138" t="s">
        <v>87</v>
      </c>
      <c r="R8" s="151">
        <f t="shared" si="2"/>
      </c>
      <c r="S8" s="152">
        <f t="shared" si="3"/>
        <v>119.99999999999886</v>
      </c>
      <c r="T8" s="153">
        <f t="shared" si="4"/>
        <v>-45599.99999999957</v>
      </c>
    </row>
    <row r="9" spans="1:20" ht="16.5">
      <c r="A9" s="138">
        <f t="shared" si="6"/>
        <v>8</v>
      </c>
      <c r="B9" t="s">
        <v>76</v>
      </c>
      <c r="C9" t="s">
        <v>86</v>
      </c>
      <c r="D9" s="159">
        <f t="shared" si="7"/>
        <v>81000</v>
      </c>
      <c r="E9" t="s">
        <v>78</v>
      </c>
      <c r="F9" t="s">
        <v>77</v>
      </c>
      <c r="G9" s="160">
        <v>37589</v>
      </c>
      <c r="H9">
        <v>122.48</v>
      </c>
      <c r="I9">
        <v>121.922</v>
      </c>
      <c r="J9" s="157">
        <f aca="true" t="shared" si="8" ref="J9:J33">ABS((H9-I9)*100)</f>
        <v>55.80000000000069</v>
      </c>
      <c r="K9" s="153">
        <f aca="true" t="shared" si="9" ref="K9:K34">K8+T8</f>
        <v>1512234.0000000007</v>
      </c>
      <c r="L9" s="126">
        <v>0.03</v>
      </c>
      <c r="M9" t="s">
        <v>77</v>
      </c>
      <c r="N9" s="160">
        <v>37598</v>
      </c>
      <c r="O9">
        <v>124.1</v>
      </c>
      <c r="P9" t="s">
        <v>83</v>
      </c>
      <c r="Q9" s="138" t="s">
        <v>89</v>
      </c>
      <c r="R9" s="151">
        <f aca="true" t="shared" si="10" ref="R9:R33">IF(Q9="勝",ABS((O9-H9)*100),"")</f>
        <v>161.99999999999903</v>
      </c>
      <c r="S9" s="152">
        <f aca="true" t="shared" si="11" ref="S9:S33">IF(Q9="負",ABS((O9-H9)*100),"")</f>
      </c>
      <c r="T9" s="153">
        <f aca="true" t="shared" si="12" ref="T9:T33">IF(R9&lt;&gt;"",D9*R9/100,IF(S9&lt;&gt;"",D9*S9/100*(-1)))</f>
        <v>131219.9999999992</v>
      </c>
    </row>
    <row r="10" spans="1:20" ht="16.5">
      <c r="A10" s="138">
        <f t="shared" si="6"/>
        <v>9</v>
      </c>
      <c r="B10" t="s">
        <v>76</v>
      </c>
      <c r="C10" t="s">
        <v>88</v>
      </c>
      <c r="D10" s="159">
        <f t="shared" si="7"/>
        <v>48000</v>
      </c>
      <c r="E10" t="s">
        <v>78</v>
      </c>
      <c r="F10" t="s">
        <v>77</v>
      </c>
      <c r="G10" s="160">
        <v>37631</v>
      </c>
      <c r="H10">
        <v>119.04</v>
      </c>
      <c r="I10">
        <v>120.065</v>
      </c>
      <c r="J10" s="157">
        <f t="shared" si="8"/>
        <v>102.49999999999915</v>
      </c>
      <c r="K10" s="153">
        <f t="shared" si="9"/>
        <v>1643454</v>
      </c>
      <c r="L10" s="126">
        <v>0.03</v>
      </c>
      <c r="M10" t="s">
        <v>77</v>
      </c>
      <c r="N10" s="160">
        <v>37642</v>
      </c>
      <c r="O10">
        <v>118.354</v>
      </c>
      <c r="P10" t="s">
        <v>83</v>
      </c>
      <c r="Q10" s="138" t="s">
        <v>89</v>
      </c>
      <c r="R10" s="151">
        <f t="shared" si="10"/>
        <v>68.6000000000007</v>
      </c>
      <c r="S10" s="152">
        <f t="shared" si="11"/>
      </c>
      <c r="T10" s="153">
        <f t="shared" si="12"/>
        <v>32928.00000000034</v>
      </c>
    </row>
    <row r="11" spans="1:20" ht="16.5">
      <c r="A11" s="138">
        <f t="shared" si="6"/>
        <v>10</v>
      </c>
      <c r="B11" t="s">
        <v>76</v>
      </c>
      <c r="C11" t="s">
        <v>88</v>
      </c>
      <c r="D11" s="159">
        <f t="shared" si="7"/>
        <v>60000</v>
      </c>
      <c r="E11" t="s">
        <v>78</v>
      </c>
      <c r="F11" t="s">
        <v>77</v>
      </c>
      <c r="G11" s="160">
        <v>37684</v>
      </c>
      <c r="H11">
        <v>117.28</v>
      </c>
      <c r="I11">
        <v>118.11</v>
      </c>
      <c r="J11" s="157">
        <f t="shared" si="8"/>
        <v>82.99999999999983</v>
      </c>
      <c r="K11" s="153">
        <f t="shared" si="9"/>
        <v>1676382.0000000002</v>
      </c>
      <c r="L11" s="126">
        <v>0.03</v>
      </c>
      <c r="M11" t="s">
        <v>77</v>
      </c>
      <c r="N11" s="160">
        <v>37692</v>
      </c>
      <c r="O11">
        <v>117.345</v>
      </c>
      <c r="P11" t="s">
        <v>83</v>
      </c>
      <c r="Q11" s="138" t="s">
        <v>89</v>
      </c>
      <c r="R11" s="151">
        <f t="shared" si="10"/>
        <v>6.499999999999773</v>
      </c>
      <c r="S11" s="152">
        <f t="shared" si="11"/>
      </c>
      <c r="T11" s="153">
        <f t="shared" si="12"/>
        <v>3899.9999999998636</v>
      </c>
    </row>
    <row r="12" spans="1:20" ht="16.5">
      <c r="A12" s="138">
        <f t="shared" si="6"/>
        <v>11</v>
      </c>
      <c r="B12" t="s">
        <v>76</v>
      </c>
      <c r="C12" t="s">
        <v>86</v>
      </c>
      <c r="D12" s="159">
        <f t="shared" si="7"/>
        <v>96000</v>
      </c>
      <c r="E12" t="s">
        <v>78</v>
      </c>
      <c r="F12" t="s">
        <v>77</v>
      </c>
      <c r="G12" s="160">
        <v>37706</v>
      </c>
      <c r="H12">
        <v>120.068</v>
      </c>
      <c r="I12">
        <v>119.546</v>
      </c>
      <c r="J12" s="157">
        <f t="shared" si="8"/>
        <v>52.199999999999136</v>
      </c>
      <c r="K12" s="153">
        <f t="shared" si="9"/>
        <v>1680282</v>
      </c>
      <c r="L12" s="126">
        <v>0.03</v>
      </c>
      <c r="M12" t="s">
        <v>77</v>
      </c>
      <c r="N12" s="160">
        <v>37711</v>
      </c>
      <c r="O12">
        <v>119.546</v>
      </c>
      <c r="Q12" s="138" t="s">
        <v>87</v>
      </c>
      <c r="R12" s="151">
        <f t="shared" si="10"/>
      </c>
      <c r="S12" s="152">
        <f t="shared" si="11"/>
        <v>52.199999999999136</v>
      </c>
      <c r="T12" s="153">
        <f t="shared" si="12"/>
        <v>-50111.99999999917</v>
      </c>
    </row>
    <row r="13" spans="1:20" ht="16.5">
      <c r="A13" s="138">
        <f t="shared" si="6"/>
        <v>12</v>
      </c>
      <c r="B13" t="s">
        <v>76</v>
      </c>
      <c r="C13" t="s">
        <v>86</v>
      </c>
      <c r="D13" s="159">
        <f t="shared" si="7"/>
        <v>68000</v>
      </c>
      <c r="E13" t="s">
        <v>78</v>
      </c>
      <c r="F13" t="s">
        <v>77</v>
      </c>
      <c r="G13" s="160">
        <v>37739</v>
      </c>
      <c r="H13">
        <v>120.551</v>
      </c>
      <c r="I13">
        <v>119.839</v>
      </c>
      <c r="J13" s="157">
        <f t="shared" si="8"/>
        <v>71.20000000000033</v>
      </c>
      <c r="K13" s="153">
        <f t="shared" si="9"/>
        <v>1630170.000000001</v>
      </c>
      <c r="L13" s="126">
        <v>0.03</v>
      </c>
      <c r="M13" t="s">
        <v>77</v>
      </c>
      <c r="N13" s="160">
        <v>37740</v>
      </c>
      <c r="O13">
        <v>119.839</v>
      </c>
      <c r="Q13" s="138" t="s">
        <v>87</v>
      </c>
      <c r="R13" s="151">
        <f t="shared" si="10"/>
      </c>
      <c r="S13" s="152">
        <f t="shared" si="11"/>
        <v>71.20000000000033</v>
      </c>
      <c r="T13" s="153">
        <f t="shared" si="12"/>
        <v>-48416.000000000226</v>
      </c>
    </row>
    <row r="14" spans="1:20" ht="16.5">
      <c r="A14" s="138">
        <f t="shared" si="6"/>
        <v>13</v>
      </c>
      <c r="B14" t="s">
        <v>76</v>
      </c>
      <c r="C14" t="s">
        <v>88</v>
      </c>
      <c r="D14" s="159">
        <f t="shared" si="7"/>
        <v>72000</v>
      </c>
      <c r="E14" t="s">
        <v>78</v>
      </c>
      <c r="F14" t="s">
        <v>77</v>
      </c>
      <c r="G14" s="160">
        <v>37783</v>
      </c>
      <c r="H14">
        <v>117.494</v>
      </c>
      <c r="I14">
        <v>118.151</v>
      </c>
      <c r="J14" s="157">
        <f t="shared" si="8"/>
        <v>65.69999999999965</v>
      </c>
      <c r="K14" s="153">
        <f t="shared" si="9"/>
        <v>1581754.0000000007</v>
      </c>
      <c r="L14" s="126">
        <v>0.03</v>
      </c>
      <c r="M14" t="s">
        <v>77</v>
      </c>
      <c r="N14" s="160">
        <v>37789</v>
      </c>
      <c r="O14">
        <v>118.151</v>
      </c>
      <c r="Q14" s="138" t="s">
        <v>87</v>
      </c>
      <c r="R14" s="151">
        <f t="shared" si="10"/>
      </c>
      <c r="S14" s="152">
        <f t="shared" si="11"/>
        <v>65.69999999999965</v>
      </c>
      <c r="T14" s="153">
        <f t="shared" si="12"/>
        <v>-47303.999999999745</v>
      </c>
    </row>
    <row r="15" spans="1:20" ht="16.5">
      <c r="A15" s="138">
        <f t="shared" si="6"/>
        <v>14</v>
      </c>
      <c r="B15" t="s">
        <v>76</v>
      </c>
      <c r="C15" t="s">
        <v>88</v>
      </c>
      <c r="D15" s="159">
        <f t="shared" si="7"/>
        <v>89000</v>
      </c>
      <c r="E15" t="s">
        <v>78</v>
      </c>
      <c r="F15" t="s">
        <v>77</v>
      </c>
      <c r="G15" s="160">
        <v>37799</v>
      </c>
      <c r="H15">
        <v>117.587</v>
      </c>
      <c r="I15">
        <v>118.099</v>
      </c>
      <c r="J15" s="157">
        <f t="shared" si="8"/>
        <v>51.200000000000045</v>
      </c>
      <c r="K15" s="153">
        <f t="shared" si="9"/>
        <v>1534450.000000001</v>
      </c>
      <c r="L15" s="126">
        <v>0.03</v>
      </c>
      <c r="M15" t="s">
        <v>77</v>
      </c>
      <c r="N15" s="160">
        <v>37797</v>
      </c>
      <c r="O15">
        <v>118.099</v>
      </c>
      <c r="Q15" s="138" t="s">
        <v>87</v>
      </c>
      <c r="R15" s="151">
        <f t="shared" si="10"/>
      </c>
      <c r="S15" s="152">
        <f t="shared" si="11"/>
        <v>51.200000000000045</v>
      </c>
      <c r="T15" s="153">
        <f t="shared" si="12"/>
        <v>-45568.00000000004</v>
      </c>
    </row>
    <row r="16" spans="1:20" ht="16.5">
      <c r="A16" s="138">
        <f t="shared" si="6"/>
        <v>15</v>
      </c>
      <c r="B16" t="s">
        <v>76</v>
      </c>
      <c r="C16" t="s">
        <v>88</v>
      </c>
      <c r="D16" s="159">
        <f t="shared" si="7"/>
        <v>57000</v>
      </c>
      <c r="E16" t="s">
        <v>78</v>
      </c>
      <c r="F16" t="s">
        <v>77</v>
      </c>
      <c r="G16" s="160">
        <v>37805</v>
      </c>
      <c r="H16">
        <v>117.859</v>
      </c>
      <c r="I16">
        <v>118.637</v>
      </c>
      <c r="J16" s="157">
        <f t="shared" si="8"/>
        <v>77.80000000000058</v>
      </c>
      <c r="K16" s="153">
        <f t="shared" si="9"/>
        <v>1488882.000000001</v>
      </c>
      <c r="L16" s="126">
        <v>0.03</v>
      </c>
      <c r="M16" t="s">
        <v>77</v>
      </c>
      <c r="N16" s="160">
        <v>37810</v>
      </c>
      <c r="O16">
        <v>118.637</v>
      </c>
      <c r="Q16" s="138" t="s">
        <v>87</v>
      </c>
      <c r="R16" s="151">
        <f t="shared" si="10"/>
      </c>
      <c r="S16" s="152">
        <f t="shared" si="11"/>
        <v>77.80000000000058</v>
      </c>
      <c r="T16" s="153">
        <f t="shared" si="12"/>
        <v>-44346.00000000033</v>
      </c>
    </row>
    <row r="17" spans="1:20" ht="16.5">
      <c r="A17" s="138">
        <f t="shared" si="6"/>
        <v>16</v>
      </c>
      <c r="B17" t="s">
        <v>76</v>
      </c>
      <c r="C17" t="s">
        <v>88</v>
      </c>
      <c r="D17" s="159">
        <f t="shared" si="7"/>
        <v>48000</v>
      </c>
      <c r="E17" t="s">
        <v>78</v>
      </c>
      <c r="F17" t="s">
        <v>77</v>
      </c>
      <c r="G17" s="160">
        <v>37847</v>
      </c>
      <c r="H17">
        <v>118.847</v>
      </c>
      <c r="I17">
        <v>119.739</v>
      </c>
      <c r="J17" s="157">
        <f t="shared" si="8"/>
        <v>89.20000000000101</v>
      </c>
      <c r="K17" s="153">
        <f t="shared" si="9"/>
        <v>1444536.0000000007</v>
      </c>
      <c r="L17" s="126">
        <v>0.03</v>
      </c>
      <c r="M17" t="s">
        <v>77</v>
      </c>
      <c r="N17" s="160">
        <v>37851</v>
      </c>
      <c r="O17">
        <v>119.739</v>
      </c>
      <c r="Q17" s="138" t="s">
        <v>87</v>
      </c>
      <c r="R17" s="151">
        <f t="shared" si="10"/>
      </c>
      <c r="S17" s="152">
        <f t="shared" si="11"/>
        <v>89.20000000000101</v>
      </c>
      <c r="T17" s="153">
        <f t="shared" si="12"/>
        <v>-42816.00000000049</v>
      </c>
    </row>
    <row r="18" spans="1:20" ht="16.5">
      <c r="A18" s="138">
        <f t="shared" si="6"/>
        <v>17</v>
      </c>
      <c r="B18" t="s">
        <v>76</v>
      </c>
      <c r="C18" t="s">
        <v>88</v>
      </c>
      <c r="D18" s="159">
        <f t="shared" si="7"/>
        <v>41000</v>
      </c>
      <c r="E18" t="s">
        <v>78</v>
      </c>
      <c r="F18" t="s">
        <v>77</v>
      </c>
      <c r="G18" s="160">
        <v>37918</v>
      </c>
      <c r="H18">
        <v>109.025</v>
      </c>
      <c r="I18">
        <v>110.043</v>
      </c>
      <c r="J18" s="157">
        <f t="shared" si="8"/>
        <v>101.80000000000007</v>
      </c>
      <c r="K18" s="153">
        <f t="shared" si="9"/>
        <v>1401720.0000000002</v>
      </c>
      <c r="L18" s="126">
        <v>0.03</v>
      </c>
      <c r="M18" t="s">
        <v>77</v>
      </c>
      <c r="N18" s="160">
        <v>37925</v>
      </c>
      <c r="O18">
        <v>108.889</v>
      </c>
      <c r="P18" t="s">
        <v>83</v>
      </c>
      <c r="Q18" s="138" t="s">
        <v>89</v>
      </c>
      <c r="R18" s="151">
        <f t="shared" si="10"/>
        <v>13.600000000000989</v>
      </c>
      <c r="S18" s="152">
        <f t="shared" si="11"/>
      </c>
      <c r="T18" s="153">
        <f t="shared" si="12"/>
        <v>5576.000000000405</v>
      </c>
    </row>
    <row r="19" spans="1:20" ht="16.5">
      <c r="A19" s="138">
        <f t="shared" si="6"/>
        <v>18</v>
      </c>
      <c r="B19" t="s">
        <v>76</v>
      </c>
      <c r="C19" t="s">
        <v>88</v>
      </c>
      <c r="D19" s="159">
        <f t="shared" si="7"/>
        <v>26000</v>
      </c>
      <c r="E19" t="s">
        <v>78</v>
      </c>
      <c r="F19" t="s">
        <v>77</v>
      </c>
      <c r="G19" s="160">
        <v>37942</v>
      </c>
      <c r="H19">
        <v>108.199</v>
      </c>
      <c r="I19">
        <v>109.788</v>
      </c>
      <c r="J19" s="157">
        <f t="shared" si="8"/>
        <v>158.89999999999986</v>
      </c>
      <c r="K19" s="153">
        <f t="shared" si="9"/>
        <v>1407296.0000000007</v>
      </c>
      <c r="L19" s="126">
        <v>0.03</v>
      </c>
      <c r="M19" t="s">
        <v>77</v>
      </c>
      <c r="N19" s="160">
        <v>37949</v>
      </c>
      <c r="O19">
        <v>109.404</v>
      </c>
      <c r="Q19" s="138" t="s">
        <v>87</v>
      </c>
      <c r="R19" s="151">
        <f t="shared" si="10"/>
      </c>
      <c r="S19" s="152">
        <f t="shared" si="11"/>
        <v>120.49999999999983</v>
      </c>
      <c r="T19" s="153">
        <f t="shared" si="12"/>
        <v>-31329.999999999953</v>
      </c>
    </row>
    <row r="20" spans="1:20" ht="16.5">
      <c r="A20" s="138">
        <f t="shared" si="6"/>
        <v>19</v>
      </c>
      <c r="B20" t="s">
        <v>76</v>
      </c>
      <c r="C20" t="s">
        <v>88</v>
      </c>
      <c r="D20" s="159">
        <f t="shared" si="7"/>
        <v>100000</v>
      </c>
      <c r="E20" t="s">
        <v>78</v>
      </c>
      <c r="F20" t="s">
        <v>77</v>
      </c>
      <c r="G20" s="160">
        <v>37971</v>
      </c>
      <c r="H20">
        <v>107.399</v>
      </c>
      <c r="I20">
        <v>107.811</v>
      </c>
      <c r="J20" s="157">
        <f t="shared" si="8"/>
        <v>41.200000000000614</v>
      </c>
      <c r="K20" s="153">
        <f t="shared" si="9"/>
        <v>1375966.0000000007</v>
      </c>
      <c r="L20" s="126">
        <v>0.03</v>
      </c>
      <c r="M20" t="s">
        <v>77</v>
      </c>
      <c r="N20" s="160">
        <v>37973</v>
      </c>
      <c r="O20">
        <v>107.811</v>
      </c>
      <c r="Q20" s="138" t="s">
        <v>87</v>
      </c>
      <c r="R20" s="151">
        <f t="shared" si="10"/>
      </c>
      <c r="S20" s="152">
        <f t="shared" si="11"/>
        <v>41.200000000000614</v>
      </c>
      <c r="T20" s="153">
        <f t="shared" si="12"/>
        <v>-41200.00000000061</v>
      </c>
    </row>
    <row r="21" spans="1:20" ht="16.5">
      <c r="A21" s="138">
        <f t="shared" si="6"/>
        <v>20</v>
      </c>
      <c r="B21" t="s">
        <v>76</v>
      </c>
      <c r="C21" t="s">
        <v>88</v>
      </c>
      <c r="D21" s="159">
        <f t="shared" si="7"/>
        <v>46000</v>
      </c>
      <c r="E21" t="s">
        <v>78</v>
      </c>
      <c r="F21" t="s">
        <v>77</v>
      </c>
      <c r="G21" s="160">
        <v>37986</v>
      </c>
      <c r="H21">
        <v>106.888</v>
      </c>
      <c r="I21">
        <v>107.748</v>
      </c>
      <c r="J21" s="157">
        <f t="shared" si="8"/>
        <v>85.99999999999994</v>
      </c>
      <c r="K21" s="153">
        <f t="shared" si="9"/>
        <v>1334766</v>
      </c>
      <c r="L21" s="126">
        <v>0.03</v>
      </c>
      <c r="M21" t="s">
        <v>77</v>
      </c>
      <c r="N21" s="160">
        <v>37995</v>
      </c>
      <c r="O21">
        <v>106.468</v>
      </c>
      <c r="Q21" s="138" t="s">
        <v>89</v>
      </c>
      <c r="R21" s="151">
        <f t="shared" si="10"/>
        <v>42.00000000000017</v>
      </c>
      <c r="S21" s="152">
        <f t="shared" si="11"/>
      </c>
      <c r="T21" s="153">
        <f t="shared" si="12"/>
        <v>19320.00000000008</v>
      </c>
    </row>
    <row r="22" spans="1:20" ht="16.5">
      <c r="A22" s="138">
        <f t="shared" si="6"/>
        <v>21</v>
      </c>
      <c r="B22" t="s">
        <v>76</v>
      </c>
      <c r="C22" t="s">
        <v>88</v>
      </c>
      <c r="D22" s="159">
        <f t="shared" si="7"/>
        <v>27000</v>
      </c>
      <c r="E22" t="s">
        <v>78</v>
      </c>
      <c r="F22" t="s">
        <v>77</v>
      </c>
      <c r="G22" s="160">
        <v>38023</v>
      </c>
      <c r="H22">
        <v>105.359</v>
      </c>
      <c r="I22">
        <v>106.812</v>
      </c>
      <c r="J22" s="157">
        <f t="shared" si="8"/>
        <v>145.3000000000003</v>
      </c>
      <c r="K22" s="153">
        <f t="shared" si="9"/>
        <v>1354086</v>
      </c>
      <c r="L22" s="126">
        <v>0.03</v>
      </c>
      <c r="M22" t="s">
        <v>77</v>
      </c>
      <c r="N22" s="160">
        <v>38034</v>
      </c>
      <c r="O22">
        <v>105.606</v>
      </c>
      <c r="Q22" s="138" t="s">
        <v>87</v>
      </c>
      <c r="R22" s="151">
        <f t="shared" si="10"/>
      </c>
      <c r="S22" s="152">
        <f t="shared" si="11"/>
        <v>24.69999999999999</v>
      </c>
      <c r="T22" s="153">
        <f t="shared" si="12"/>
        <v>-6668.999999999996</v>
      </c>
    </row>
    <row r="23" spans="1:20" ht="16.5">
      <c r="A23" s="138">
        <f t="shared" si="6"/>
        <v>22</v>
      </c>
      <c r="B23" t="s">
        <v>76</v>
      </c>
      <c r="C23" t="s">
        <v>88</v>
      </c>
      <c r="D23" s="159">
        <f t="shared" si="7"/>
        <v>61000</v>
      </c>
      <c r="E23" t="s">
        <v>78</v>
      </c>
      <c r="F23" t="s">
        <v>77</v>
      </c>
      <c r="G23" s="160">
        <v>38057</v>
      </c>
      <c r="H23">
        <v>111.079</v>
      </c>
      <c r="I23">
        <v>110.423</v>
      </c>
      <c r="J23" s="157">
        <f t="shared" si="8"/>
        <v>65.59999999999917</v>
      </c>
      <c r="K23" s="153">
        <f t="shared" si="9"/>
        <v>1347417</v>
      </c>
      <c r="L23" s="126">
        <v>0.03</v>
      </c>
      <c r="M23" t="s">
        <v>77</v>
      </c>
      <c r="N23" s="160">
        <v>38061</v>
      </c>
      <c r="O23">
        <v>110.423</v>
      </c>
      <c r="Q23" s="138" t="s">
        <v>87</v>
      </c>
      <c r="R23" s="151">
        <f t="shared" si="10"/>
      </c>
      <c r="S23" s="152">
        <f t="shared" si="11"/>
        <v>65.59999999999917</v>
      </c>
      <c r="T23" s="153">
        <f t="shared" si="12"/>
        <v>-40015.99999999949</v>
      </c>
    </row>
    <row r="24" spans="1:20" ht="16.5">
      <c r="A24" s="138">
        <f t="shared" si="6"/>
        <v>23</v>
      </c>
      <c r="B24" t="s">
        <v>76</v>
      </c>
      <c r="C24" t="s">
        <v>88</v>
      </c>
      <c r="D24" s="159">
        <f t="shared" si="7"/>
        <v>37000</v>
      </c>
      <c r="E24" t="s">
        <v>78</v>
      </c>
      <c r="F24" t="s">
        <v>77</v>
      </c>
      <c r="G24" s="160">
        <v>38294</v>
      </c>
      <c r="H24">
        <v>105.882</v>
      </c>
      <c r="I24">
        <v>106.924</v>
      </c>
      <c r="J24" s="157">
        <f t="shared" si="8"/>
        <v>104.20000000000016</v>
      </c>
      <c r="K24" s="153">
        <f t="shared" si="9"/>
        <v>1307401.0000000005</v>
      </c>
      <c r="L24" s="126">
        <v>0.03</v>
      </c>
      <c r="M24" t="s">
        <v>77</v>
      </c>
      <c r="N24" s="160">
        <v>38301</v>
      </c>
      <c r="O24">
        <v>105.929</v>
      </c>
      <c r="Q24" s="138" t="s">
        <v>87</v>
      </c>
      <c r="R24" s="151">
        <f t="shared" si="10"/>
      </c>
      <c r="S24" s="152">
        <f t="shared" si="11"/>
        <v>4.699999999999704</v>
      </c>
      <c r="T24" s="153">
        <f t="shared" si="12"/>
        <v>-1738.9999999998906</v>
      </c>
    </row>
    <row r="25" spans="1:20" ht="16.5">
      <c r="A25" s="138">
        <f t="shared" si="6"/>
        <v>24</v>
      </c>
      <c r="B25" t="s">
        <v>76</v>
      </c>
      <c r="C25" t="s">
        <v>86</v>
      </c>
      <c r="D25" s="159">
        <f t="shared" si="7"/>
        <v>27000</v>
      </c>
      <c r="E25" t="s">
        <v>78</v>
      </c>
      <c r="F25" t="s">
        <v>77</v>
      </c>
      <c r="G25" s="160">
        <v>38380</v>
      </c>
      <c r="H25">
        <v>103.756</v>
      </c>
      <c r="I25">
        <v>102.349</v>
      </c>
      <c r="J25" s="157">
        <f t="shared" si="8"/>
        <v>140.69999999999965</v>
      </c>
      <c r="K25" s="153">
        <f t="shared" si="9"/>
        <v>1305662.0000000005</v>
      </c>
      <c r="L25" s="126">
        <v>0.03</v>
      </c>
      <c r="M25" t="s">
        <v>77</v>
      </c>
      <c r="N25" s="160">
        <v>38398</v>
      </c>
      <c r="O25">
        <v>104.628</v>
      </c>
      <c r="Q25" s="138" t="s">
        <v>89</v>
      </c>
      <c r="R25" s="151">
        <f t="shared" si="10"/>
        <v>87.19999999999999</v>
      </c>
      <c r="S25" s="152">
        <f t="shared" si="11"/>
      </c>
      <c r="T25" s="153">
        <f t="shared" si="12"/>
        <v>23543.999999999996</v>
      </c>
    </row>
    <row r="26" spans="1:20" ht="16.5">
      <c r="A26" s="138">
        <f t="shared" si="6"/>
        <v>25</v>
      </c>
      <c r="B26" t="s">
        <v>76</v>
      </c>
      <c r="C26" t="s">
        <v>86</v>
      </c>
      <c r="D26" s="159">
        <f t="shared" si="7"/>
        <v>71000</v>
      </c>
      <c r="E26" t="s">
        <v>78</v>
      </c>
      <c r="F26" t="s">
        <v>77</v>
      </c>
      <c r="G26" s="160">
        <v>38500</v>
      </c>
      <c r="H26">
        <v>107.801</v>
      </c>
      <c r="I26">
        <v>107.241</v>
      </c>
      <c r="J26" s="157">
        <f t="shared" si="8"/>
        <v>56.00000000000023</v>
      </c>
      <c r="K26" s="153">
        <f t="shared" si="9"/>
        <v>1329206.0000000005</v>
      </c>
      <c r="L26" s="126">
        <v>0.03</v>
      </c>
      <c r="M26" t="s">
        <v>77</v>
      </c>
      <c r="N26" s="160">
        <v>38505</v>
      </c>
      <c r="O26">
        <v>108.087</v>
      </c>
      <c r="Q26" s="138" t="s">
        <v>89</v>
      </c>
      <c r="R26" s="151">
        <f t="shared" si="10"/>
        <v>28.600000000000136</v>
      </c>
      <c r="S26" s="152">
        <f t="shared" si="11"/>
      </c>
      <c r="T26" s="153">
        <f t="shared" si="12"/>
        <v>20306.0000000001</v>
      </c>
    </row>
    <row r="27" spans="1:20" ht="16.5">
      <c r="A27" s="138">
        <f t="shared" si="6"/>
        <v>26</v>
      </c>
      <c r="B27" t="s">
        <v>76</v>
      </c>
      <c r="C27" t="s">
        <v>86</v>
      </c>
      <c r="D27" s="159">
        <f t="shared" si="7"/>
        <v>59000</v>
      </c>
      <c r="E27" t="s">
        <v>78</v>
      </c>
      <c r="F27" t="s">
        <v>77</v>
      </c>
      <c r="G27" s="160">
        <v>38548</v>
      </c>
      <c r="H27">
        <v>112.402</v>
      </c>
      <c r="I27">
        <v>111.726</v>
      </c>
      <c r="J27" s="157">
        <f t="shared" si="8"/>
        <v>67.6000000000002</v>
      </c>
      <c r="K27" s="153">
        <f t="shared" si="9"/>
        <v>1349512.0000000005</v>
      </c>
      <c r="L27" s="126">
        <v>0.03</v>
      </c>
      <c r="M27" t="s">
        <v>77</v>
      </c>
      <c r="N27" s="160">
        <v>38554</v>
      </c>
      <c r="O27">
        <v>111.726</v>
      </c>
      <c r="Q27" s="138" t="s">
        <v>87</v>
      </c>
      <c r="R27" s="151">
        <f t="shared" si="10"/>
      </c>
      <c r="S27" s="152">
        <f t="shared" si="11"/>
        <v>67.6000000000002</v>
      </c>
      <c r="T27" s="153">
        <f t="shared" si="12"/>
        <v>-39884.00000000011</v>
      </c>
    </row>
    <row r="28" spans="1:20" ht="16.5">
      <c r="A28" s="138">
        <f t="shared" si="6"/>
        <v>27</v>
      </c>
      <c r="B28" t="s">
        <v>76</v>
      </c>
      <c r="C28" t="s">
        <v>86</v>
      </c>
      <c r="D28" s="159">
        <f t="shared" si="7"/>
        <v>42000</v>
      </c>
      <c r="E28" t="s">
        <v>78</v>
      </c>
      <c r="F28" t="s">
        <v>77</v>
      </c>
      <c r="G28" s="160">
        <v>38609</v>
      </c>
      <c r="H28">
        <v>110.829</v>
      </c>
      <c r="I28">
        <v>109.903</v>
      </c>
      <c r="J28" s="157">
        <f t="shared" si="8"/>
        <v>92.59999999999877</v>
      </c>
      <c r="K28" s="153">
        <f t="shared" si="9"/>
        <v>1309628.0000000005</v>
      </c>
      <c r="L28" s="126">
        <v>0.03</v>
      </c>
      <c r="M28" t="s">
        <v>77</v>
      </c>
      <c r="N28" s="160">
        <v>38642</v>
      </c>
      <c r="O28">
        <v>113.874</v>
      </c>
      <c r="Q28" s="138" t="s">
        <v>89</v>
      </c>
      <c r="R28" s="151">
        <f t="shared" si="10"/>
        <v>304.50000000000017</v>
      </c>
      <c r="S28" s="152">
        <f t="shared" si="11"/>
      </c>
      <c r="T28" s="153">
        <f t="shared" si="12"/>
        <v>127890.00000000007</v>
      </c>
    </row>
    <row r="29" spans="1:20" ht="16.5">
      <c r="A29" s="138">
        <f t="shared" si="6"/>
        <v>28</v>
      </c>
      <c r="B29" t="s">
        <v>76</v>
      </c>
      <c r="C29" t="s">
        <v>86</v>
      </c>
      <c r="D29" s="159">
        <f t="shared" si="7"/>
        <v>71000</v>
      </c>
      <c r="E29" t="s">
        <v>78</v>
      </c>
      <c r="F29" t="s">
        <v>77</v>
      </c>
      <c r="G29" s="160">
        <v>38656</v>
      </c>
      <c r="H29">
        <v>115.663</v>
      </c>
      <c r="I29">
        <v>115.057</v>
      </c>
      <c r="J29" s="157">
        <f t="shared" si="8"/>
        <v>60.599999999999454</v>
      </c>
      <c r="K29" s="153">
        <f t="shared" si="9"/>
        <v>1437518.0000000005</v>
      </c>
      <c r="L29" s="126">
        <v>0.03</v>
      </c>
      <c r="M29" t="s">
        <v>77</v>
      </c>
      <c r="N29" s="160">
        <v>38679</v>
      </c>
      <c r="O29">
        <v>118.408</v>
      </c>
      <c r="P29" t="s">
        <v>83</v>
      </c>
      <c r="Q29" s="138" t="s">
        <v>89</v>
      </c>
      <c r="R29" s="151">
        <f t="shared" si="10"/>
        <v>274.50000000000045</v>
      </c>
      <c r="S29" s="152">
        <f t="shared" si="11"/>
      </c>
      <c r="T29" s="153">
        <f t="shared" si="12"/>
        <v>194895.00000000035</v>
      </c>
    </row>
    <row r="30" spans="1:20" ht="16.5">
      <c r="A30" s="138">
        <f t="shared" si="6"/>
        <v>29</v>
      </c>
      <c r="B30" t="s">
        <v>76</v>
      </c>
      <c r="C30" t="s">
        <v>86</v>
      </c>
      <c r="D30" s="159">
        <f t="shared" si="7"/>
        <v>73000</v>
      </c>
      <c r="E30" t="s">
        <v>78</v>
      </c>
      <c r="F30" t="s">
        <v>77</v>
      </c>
      <c r="G30" s="160">
        <v>38686</v>
      </c>
      <c r="H30">
        <v>119.882</v>
      </c>
      <c r="I30">
        <v>119.217</v>
      </c>
      <c r="J30" s="157">
        <f t="shared" si="8"/>
        <v>66.50000000000063</v>
      </c>
      <c r="K30" s="153">
        <f t="shared" si="9"/>
        <v>1632413.000000001</v>
      </c>
      <c r="L30" s="126">
        <v>0.03</v>
      </c>
      <c r="M30" t="s">
        <v>77</v>
      </c>
      <c r="N30" s="160">
        <v>38698</v>
      </c>
      <c r="O30">
        <v>119.94</v>
      </c>
      <c r="Q30" s="138" t="s">
        <v>89</v>
      </c>
      <c r="R30" s="151">
        <f t="shared" si="10"/>
        <v>5.799999999999272</v>
      </c>
      <c r="S30" s="152">
        <f t="shared" si="11"/>
      </c>
      <c r="T30" s="153">
        <f t="shared" si="12"/>
        <v>4233.999999999469</v>
      </c>
    </row>
    <row r="31" spans="1:20" ht="16.5">
      <c r="A31" s="138">
        <f t="shared" si="6"/>
        <v>30</v>
      </c>
      <c r="B31" t="s">
        <v>76</v>
      </c>
      <c r="C31" t="s">
        <v>86</v>
      </c>
      <c r="D31" s="159">
        <f t="shared" si="7"/>
        <v>111000</v>
      </c>
      <c r="E31" t="s">
        <v>78</v>
      </c>
      <c r="F31" t="s">
        <v>77</v>
      </c>
      <c r="G31" s="160">
        <v>38768</v>
      </c>
      <c r="H31">
        <v>118.352</v>
      </c>
      <c r="I31">
        <v>117.912</v>
      </c>
      <c r="J31" s="157">
        <f t="shared" si="8"/>
        <v>43.99999999999977</v>
      </c>
      <c r="K31" s="153">
        <f t="shared" si="9"/>
        <v>1636647.0000000005</v>
      </c>
      <c r="L31" s="126">
        <v>0.03</v>
      </c>
      <c r="M31" t="s">
        <v>77</v>
      </c>
      <c r="N31" s="160">
        <v>38771</v>
      </c>
      <c r="O31">
        <v>117.912</v>
      </c>
      <c r="Q31" s="138" t="s">
        <v>87</v>
      </c>
      <c r="R31" s="151">
        <f t="shared" si="10"/>
      </c>
      <c r="S31" s="152">
        <f t="shared" si="11"/>
        <v>43.99999999999977</v>
      </c>
      <c r="T31" s="153">
        <f t="shared" si="12"/>
        <v>-48839.999999999745</v>
      </c>
    </row>
    <row r="32" spans="1:21" ht="16.5">
      <c r="A32" s="138">
        <f t="shared" si="6"/>
        <v>31</v>
      </c>
      <c r="B32" t="s">
        <v>76</v>
      </c>
      <c r="C32" t="s">
        <v>86</v>
      </c>
      <c r="D32" s="159">
        <f t="shared" si="7"/>
        <v>66000</v>
      </c>
      <c r="E32" t="s">
        <v>78</v>
      </c>
      <c r="F32" t="s">
        <v>77</v>
      </c>
      <c r="G32" s="160">
        <v>38784</v>
      </c>
      <c r="H32">
        <v>118.007</v>
      </c>
      <c r="I32">
        <v>117.286</v>
      </c>
      <c r="J32" s="157">
        <f t="shared" si="8"/>
        <v>72.10000000000036</v>
      </c>
      <c r="K32" s="153">
        <f t="shared" si="9"/>
        <v>1587807.0000000007</v>
      </c>
      <c r="L32" s="126">
        <v>0.03</v>
      </c>
      <c r="M32" t="s">
        <v>77</v>
      </c>
      <c r="N32" s="160">
        <v>38786</v>
      </c>
      <c r="O32">
        <v>118.989</v>
      </c>
      <c r="Q32" s="138" t="s">
        <v>89</v>
      </c>
      <c r="R32" s="151">
        <f t="shared" si="10"/>
        <v>98.19999999999993</v>
      </c>
      <c r="S32" s="152">
        <f t="shared" si="11"/>
      </c>
      <c r="T32" s="153">
        <f t="shared" si="12"/>
        <v>64811.999999999956</v>
      </c>
      <c r="U32" t="s">
        <v>93</v>
      </c>
    </row>
    <row r="33" spans="1:20" ht="16.5">
      <c r="A33" s="138">
        <f t="shared" si="6"/>
        <v>32</v>
      </c>
      <c r="B33" t="s">
        <v>76</v>
      </c>
      <c r="C33" t="s">
        <v>88</v>
      </c>
      <c r="D33" s="159">
        <f t="shared" si="7"/>
        <v>41000</v>
      </c>
      <c r="E33" t="s">
        <v>78</v>
      </c>
      <c r="F33" t="s">
        <v>77</v>
      </c>
      <c r="G33" s="160">
        <v>38826</v>
      </c>
      <c r="H33">
        <v>116.767</v>
      </c>
      <c r="I33">
        <v>117.961</v>
      </c>
      <c r="J33" s="157">
        <f t="shared" si="8"/>
        <v>119.40000000000026</v>
      </c>
      <c r="K33" s="153">
        <f t="shared" si="9"/>
        <v>1652619.0000000007</v>
      </c>
      <c r="L33" s="126">
        <v>0.03</v>
      </c>
      <c r="M33" t="s">
        <v>77</v>
      </c>
      <c r="N33" s="160">
        <v>38826</v>
      </c>
      <c r="O33">
        <v>117.373</v>
      </c>
      <c r="P33" t="s">
        <v>83</v>
      </c>
      <c r="Q33" s="138" t="s">
        <v>89</v>
      </c>
      <c r="R33" s="151">
        <f t="shared" si="10"/>
        <v>60.600000000000875</v>
      </c>
      <c r="S33" s="152">
        <f t="shared" si="11"/>
      </c>
      <c r="T33" s="153">
        <f t="shared" si="12"/>
        <v>24846.00000000036</v>
      </c>
    </row>
    <row r="34" spans="1:20" ht="16.5">
      <c r="A34" s="138">
        <f t="shared" si="6"/>
        <v>33</v>
      </c>
      <c r="B34" t="s">
        <v>76</v>
      </c>
      <c r="D34" s="159"/>
      <c r="E34" t="s">
        <v>78</v>
      </c>
      <c r="F34" t="s">
        <v>77</v>
      </c>
      <c r="G34" s="160"/>
      <c r="J34" s="157"/>
      <c r="K34" s="153">
        <f t="shared" si="9"/>
        <v>1677465.0000000012</v>
      </c>
      <c r="N34" s="160"/>
      <c r="R34" s="151"/>
      <c r="S34" s="152"/>
      <c r="T34" s="153"/>
    </row>
    <row r="35" spans="1:20" ht="16.5">
      <c r="A35" s="138">
        <f t="shared" si="6"/>
        <v>34</v>
      </c>
      <c r="B35" t="s">
        <v>76</v>
      </c>
      <c r="D35" s="159"/>
      <c r="E35" t="s">
        <v>78</v>
      </c>
      <c r="F35" t="s">
        <v>77</v>
      </c>
      <c r="G35" s="160"/>
      <c r="J35" s="157"/>
      <c r="K35" s="157"/>
      <c r="N35" s="160"/>
      <c r="R35" s="151"/>
      <c r="S35" s="152"/>
      <c r="T35" s="153"/>
    </row>
    <row r="36" spans="1:20" ht="16.5">
      <c r="A36" s="138">
        <f t="shared" si="6"/>
        <v>35</v>
      </c>
      <c r="B36" t="s">
        <v>76</v>
      </c>
      <c r="D36" s="159"/>
      <c r="E36" t="s">
        <v>78</v>
      </c>
      <c r="F36" t="s">
        <v>77</v>
      </c>
      <c r="G36" s="160"/>
      <c r="J36" s="157"/>
      <c r="K36" s="157"/>
      <c r="N36" s="160"/>
      <c r="R36" s="151"/>
      <c r="S36" s="152"/>
      <c r="T36" s="153"/>
    </row>
    <row r="37" spans="1:20" ht="16.5">
      <c r="A37" s="138">
        <f t="shared" si="6"/>
        <v>36</v>
      </c>
      <c r="B37" t="s">
        <v>76</v>
      </c>
      <c r="D37" s="159"/>
      <c r="E37" t="s">
        <v>78</v>
      </c>
      <c r="F37" t="s">
        <v>77</v>
      </c>
      <c r="G37" s="160"/>
      <c r="J37" s="157"/>
      <c r="K37" s="157"/>
      <c r="N37" s="160"/>
      <c r="R37" s="151"/>
      <c r="S37" s="152"/>
      <c r="T37" s="153"/>
    </row>
    <row r="38" spans="1:20" ht="16.5">
      <c r="A38" s="138">
        <f t="shared" si="6"/>
        <v>37</v>
      </c>
      <c r="B38" t="s">
        <v>76</v>
      </c>
      <c r="D38" s="159"/>
      <c r="E38" t="s">
        <v>78</v>
      </c>
      <c r="F38" t="s">
        <v>77</v>
      </c>
      <c r="G38" s="160"/>
      <c r="J38" s="157"/>
      <c r="K38" s="157"/>
      <c r="N38" s="160"/>
      <c r="R38" s="151"/>
      <c r="S38" s="152"/>
      <c r="T38" s="153"/>
    </row>
    <row r="39" spans="1:20" ht="16.5">
      <c r="A39" s="138">
        <f t="shared" si="6"/>
        <v>38</v>
      </c>
      <c r="B39" t="s">
        <v>76</v>
      </c>
      <c r="D39" s="159"/>
      <c r="E39" t="s">
        <v>78</v>
      </c>
      <c r="F39" t="s">
        <v>77</v>
      </c>
      <c r="G39" s="160"/>
      <c r="J39" s="157"/>
      <c r="K39" s="157"/>
      <c r="N39" s="160"/>
      <c r="R39" s="151"/>
      <c r="S39" s="152"/>
      <c r="T39" s="153"/>
    </row>
    <row r="40" spans="1:20" ht="16.5">
      <c r="A40" s="138">
        <f t="shared" si="6"/>
        <v>39</v>
      </c>
      <c r="B40" t="s">
        <v>76</v>
      </c>
      <c r="D40" s="159"/>
      <c r="E40" t="s">
        <v>78</v>
      </c>
      <c r="F40" t="s">
        <v>77</v>
      </c>
      <c r="G40" s="160"/>
      <c r="J40" s="157"/>
      <c r="K40" s="157"/>
      <c r="N40" s="160"/>
      <c r="R40" s="151"/>
      <c r="S40" s="152"/>
      <c r="T40" s="153"/>
    </row>
    <row r="41" spans="1:20" ht="16.5">
      <c r="A41" s="138">
        <f t="shared" si="6"/>
        <v>40</v>
      </c>
      <c r="B41" t="s">
        <v>76</v>
      </c>
      <c r="D41" s="159"/>
      <c r="E41" t="s">
        <v>78</v>
      </c>
      <c r="F41" t="s">
        <v>77</v>
      </c>
      <c r="G41" s="160"/>
      <c r="J41" s="157"/>
      <c r="K41" s="157"/>
      <c r="N41" s="160"/>
      <c r="R41" s="151"/>
      <c r="S41" s="152"/>
      <c r="T41" s="153"/>
    </row>
    <row r="42" spans="1:20" ht="16.5">
      <c r="A42" s="138">
        <f t="shared" si="6"/>
        <v>41</v>
      </c>
      <c r="B42" t="s">
        <v>76</v>
      </c>
      <c r="D42" s="159"/>
      <c r="E42" t="s">
        <v>78</v>
      </c>
      <c r="F42" t="s">
        <v>77</v>
      </c>
      <c r="G42" s="160"/>
      <c r="J42" s="157"/>
      <c r="K42" s="157"/>
      <c r="N42" s="160"/>
      <c r="R42" s="151"/>
      <c r="S42" s="152"/>
      <c r="T42" s="153"/>
    </row>
    <row r="43" spans="1:20" ht="16.5">
      <c r="A43" s="138">
        <f t="shared" si="6"/>
        <v>42</v>
      </c>
      <c r="B43" t="s">
        <v>76</v>
      </c>
      <c r="D43" s="159"/>
      <c r="E43" t="s">
        <v>78</v>
      </c>
      <c r="F43" t="s">
        <v>77</v>
      </c>
      <c r="G43" s="160"/>
      <c r="J43" s="157"/>
      <c r="K43" s="157"/>
      <c r="N43" s="160"/>
      <c r="R43" s="151"/>
      <c r="S43" s="152"/>
      <c r="T43" s="153"/>
    </row>
    <row r="44" spans="1:20" ht="16.5">
      <c r="A44" s="138">
        <f t="shared" si="6"/>
        <v>43</v>
      </c>
      <c r="B44" t="s">
        <v>76</v>
      </c>
      <c r="D44" s="159"/>
      <c r="E44" t="s">
        <v>78</v>
      </c>
      <c r="F44" t="s">
        <v>77</v>
      </c>
      <c r="G44" s="160"/>
      <c r="J44" s="157"/>
      <c r="K44" s="157"/>
      <c r="N44" s="160"/>
      <c r="R44" s="151"/>
      <c r="S44" s="152"/>
      <c r="T44" s="153"/>
    </row>
    <row r="45" spans="1:20" ht="16.5">
      <c r="A45" s="138">
        <f t="shared" si="6"/>
        <v>44</v>
      </c>
      <c r="B45" t="s">
        <v>76</v>
      </c>
      <c r="D45" s="159"/>
      <c r="E45" t="s">
        <v>78</v>
      </c>
      <c r="F45" t="s">
        <v>77</v>
      </c>
      <c r="G45" s="160"/>
      <c r="J45" s="157"/>
      <c r="K45" s="157"/>
      <c r="N45" s="160"/>
      <c r="R45" s="151"/>
      <c r="S45" s="152"/>
      <c r="T45" s="153"/>
    </row>
    <row r="46" spans="1:20" ht="16.5">
      <c r="A46" s="138">
        <f t="shared" si="6"/>
        <v>45</v>
      </c>
      <c r="B46" t="s">
        <v>76</v>
      </c>
      <c r="D46" s="159"/>
      <c r="E46" t="s">
        <v>78</v>
      </c>
      <c r="F46" t="s">
        <v>77</v>
      </c>
      <c r="G46" s="160"/>
      <c r="J46" s="157"/>
      <c r="K46" s="157"/>
      <c r="N46" s="160"/>
      <c r="R46" s="151"/>
      <c r="S46" s="152"/>
      <c r="T46" s="153"/>
    </row>
    <row r="47" spans="1:20" ht="16.5">
      <c r="A47" s="138">
        <f t="shared" si="6"/>
        <v>46</v>
      </c>
      <c r="B47" t="s">
        <v>76</v>
      </c>
      <c r="D47" s="159"/>
      <c r="E47" t="s">
        <v>78</v>
      </c>
      <c r="F47" t="s">
        <v>77</v>
      </c>
      <c r="G47" s="160"/>
      <c r="J47" s="157"/>
      <c r="K47" s="157"/>
      <c r="N47" s="160"/>
      <c r="R47" s="151"/>
      <c r="S47" s="152"/>
      <c r="T47" s="153"/>
    </row>
    <row r="48" spans="1:20" ht="16.5">
      <c r="A48" s="138">
        <f t="shared" si="6"/>
        <v>47</v>
      </c>
      <c r="B48" t="s">
        <v>76</v>
      </c>
      <c r="D48" s="159"/>
      <c r="E48" t="s">
        <v>78</v>
      </c>
      <c r="F48" t="s">
        <v>77</v>
      </c>
      <c r="G48" s="160"/>
      <c r="J48" s="157"/>
      <c r="K48" s="157"/>
      <c r="N48" s="160"/>
      <c r="R48" s="151"/>
      <c r="S48" s="152"/>
      <c r="T48" s="153"/>
    </row>
    <row r="49" spans="1:20" ht="16.5">
      <c r="A49" s="138">
        <f t="shared" si="6"/>
        <v>48</v>
      </c>
      <c r="B49" t="s">
        <v>76</v>
      </c>
      <c r="D49" s="159"/>
      <c r="E49" t="s">
        <v>78</v>
      </c>
      <c r="F49" t="s">
        <v>77</v>
      </c>
      <c r="G49" s="160"/>
      <c r="J49" s="157"/>
      <c r="K49" s="157"/>
      <c r="N49" s="160"/>
      <c r="R49" s="151"/>
      <c r="S49" s="152"/>
      <c r="T49" s="153"/>
    </row>
    <row r="50" spans="1:20" ht="16.5">
      <c r="A50" s="138">
        <f t="shared" si="6"/>
        <v>49</v>
      </c>
      <c r="B50" t="s">
        <v>76</v>
      </c>
      <c r="D50" s="159"/>
      <c r="E50" t="s">
        <v>78</v>
      </c>
      <c r="F50" t="s">
        <v>77</v>
      </c>
      <c r="G50" s="160"/>
      <c r="J50" s="157"/>
      <c r="K50" s="157"/>
      <c r="N50" s="160"/>
      <c r="R50" s="151"/>
      <c r="S50" s="152"/>
      <c r="T50" s="153"/>
    </row>
    <row r="51" spans="1:20" ht="16.5">
      <c r="A51" s="138">
        <f t="shared" si="6"/>
        <v>50</v>
      </c>
      <c r="B51" t="s">
        <v>76</v>
      </c>
      <c r="D51" s="159"/>
      <c r="E51" t="s">
        <v>78</v>
      </c>
      <c r="F51" t="s">
        <v>77</v>
      </c>
      <c r="G51" s="160"/>
      <c r="J51" s="157"/>
      <c r="K51" s="157"/>
      <c r="N51" s="160"/>
      <c r="R51" s="151"/>
      <c r="S51" s="152"/>
      <c r="T51" s="153"/>
    </row>
    <row r="52" spans="1:20" ht="16.5">
      <c r="A52" s="138">
        <f t="shared" si="6"/>
        <v>51</v>
      </c>
      <c r="B52" t="s">
        <v>76</v>
      </c>
      <c r="D52" s="159"/>
      <c r="E52" t="s">
        <v>78</v>
      </c>
      <c r="F52" t="s">
        <v>77</v>
      </c>
      <c r="G52" s="160"/>
      <c r="J52" s="157"/>
      <c r="K52" s="157"/>
      <c r="N52" s="160"/>
      <c r="R52" s="151"/>
      <c r="S52" s="152"/>
      <c r="T52" s="153"/>
    </row>
    <row r="53" spans="1:20" ht="16.5">
      <c r="A53" s="138">
        <f t="shared" si="6"/>
        <v>52</v>
      </c>
      <c r="B53" t="s">
        <v>76</v>
      </c>
      <c r="D53" s="159"/>
      <c r="E53" t="s">
        <v>78</v>
      </c>
      <c r="F53" t="s">
        <v>77</v>
      </c>
      <c r="G53" s="160"/>
      <c r="J53" s="157"/>
      <c r="K53" s="157"/>
      <c r="N53" s="160"/>
      <c r="R53" s="151"/>
      <c r="S53" s="152"/>
      <c r="T53" s="153"/>
    </row>
    <row r="54" spans="1:20" ht="16.5">
      <c r="A54" s="138">
        <f t="shared" si="6"/>
        <v>53</v>
      </c>
      <c r="B54" t="s">
        <v>76</v>
      </c>
      <c r="D54" s="159"/>
      <c r="E54" t="s">
        <v>78</v>
      </c>
      <c r="F54" t="s">
        <v>77</v>
      </c>
      <c r="G54" s="160"/>
      <c r="J54" s="157"/>
      <c r="K54" s="157"/>
      <c r="N54" s="160"/>
      <c r="R54" s="151"/>
      <c r="S54" s="152"/>
      <c r="T54" s="153"/>
    </row>
    <row r="55" spans="1:20" ht="16.5">
      <c r="A55" s="138">
        <f t="shared" si="6"/>
        <v>54</v>
      </c>
      <c r="B55" t="s">
        <v>76</v>
      </c>
      <c r="D55" s="159"/>
      <c r="E55" t="s">
        <v>78</v>
      </c>
      <c r="F55" t="s">
        <v>77</v>
      </c>
      <c r="G55" s="160"/>
      <c r="J55" s="157"/>
      <c r="K55" s="157"/>
      <c r="N55" s="160"/>
      <c r="R55" s="151"/>
      <c r="S55" s="152"/>
      <c r="T55" s="153"/>
    </row>
    <row r="56" spans="1:20" ht="16.5">
      <c r="A56" s="138">
        <f t="shared" si="6"/>
        <v>55</v>
      </c>
      <c r="B56" t="s">
        <v>76</v>
      </c>
      <c r="D56" s="159"/>
      <c r="E56" t="s">
        <v>78</v>
      </c>
      <c r="F56" t="s">
        <v>77</v>
      </c>
      <c r="G56" s="160"/>
      <c r="J56" s="157"/>
      <c r="K56" s="157"/>
      <c r="N56" s="160"/>
      <c r="R56" s="151"/>
      <c r="S56" s="152"/>
      <c r="T56" s="153"/>
    </row>
    <row r="57" spans="1:20" ht="16.5">
      <c r="A57" s="138">
        <f t="shared" si="6"/>
        <v>56</v>
      </c>
      <c r="B57" t="s">
        <v>76</v>
      </c>
      <c r="D57" s="159"/>
      <c r="E57" t="s">
        <v>78</v>
      </c>
      <c r="F57" t="s">
        <v>77</v>
      </c>
      <c r="G57" s="160"/>
      <c r="J57" s="157"/>
      <c r="K57" s="157"/>
      <c r="N57" s="160"/>
      <c r="R57" s="151"/>
      <c r="S57" s="152"/>
      <c r="T57" s="153"/>
    </row>
    <row r="58" spans="1:20" ht="16.5">
      <c r="A58" s="138">
        <f t="shared" si="6"/>
        <v>57</v>
      </c>
      <c r="B58" t="s">
        <v>76</v>
      </c>
      <c r="D58" s="159"/>
      <c r="E58" t="s">
        <v>78</v>
      </c>
      <c r="F58" t="s">
        <v>77</v>
      </c>
      <c r="G58" s="160"/>
      <c r="J58" s="157"/>
      <c r="K58" s="157"/>
      <c r="N58" s="160"/>
      <c r="R58" s="151"/>
      <c r="S58" s="152"/>
      <c r="T58" s="153"/>
    </row>
    <row r="59" spans="1:20" ht="16.5">
      <c r="A59" s="138">
        <f t="shared" si="6"/>
        <v>58</v>
      </c>
      <c r="B59" t="s">
        <v>76</v>
      </c>
      <c r="D59" s="159"/>
      <c r="E59" t="s">
        <v>78</v>
      </c>
      <c r="F59" t="s">
        <v>77</v>
      </c>
      <c r="G59" s="160"/>
      <c r="J59" s="157"/>
      <c r="K59" s="157"/>
      <c r="N59" s="160"/>
      <c r="R59" s="151"/>
      <c r="S59" s="152"/>
      <c r="T59" s="153"/>
    </row>
    <row r="60" spans="1:20" ht="16.5">
      <c r="A60" s="138">
        <f t="shared" si="6"/>
        <v>59</v>
      </c>
      <c r="B60" t="s">
        <v>76</v>
      </c>
      <c r="D60" s="159"/>
      <c r="E60" t="s">
        <v>78</v>
      </c>
      <c r="F60" t="s">
        <v>77</v>
      </c>
      <c r="G60" s="160"/>
      <c r="J60" s="157"/>
      <c r="K60" s="157"/>
      <c r="N60" s="160"/>
      <c r="R60" s="151"/>
      <c r="S60" s="152"/>
      <c r="T60" s="153"/>
    </row>
    <row r="61" spans="1:20" ht="16.5">
      <c r="A61" s="138">
        <f t="shared" si="6"/>
        <v>60</v>
      </c>
      <c r="B61" t="s">
        <v>76</v>
      </c>
      <c r="D61" s="159"/>
      <c r="E61" t="s">
        <v>78</v>
      </c>
      <c r="F61" t="s">
        <v>77</v>
      </c>
      <c r="G61" s="160"/>
      <c r="J61" s="157"/>
      <c r="K61" s="157"/>
      <c r="N61" s="160"/>
      <c r="R61" s="151"/>
      <c r="S61" s="152"/>
      <c r="T61" s="153"/>
    </row>
    <row r="62" spans="1:20" ht="16.5">
      <c r="A62" s="138">
        <f t="shared" si="6"/>
        <v>61</v>
      </c>
      <c r="B62" t="s">
        <v>76</v>
      </c>
      <c r="D62" s="159"/>
      <c r="E62" t="s">
        <v>78</v>
      </c>
      <c r="F62" t="s">
        <v>77</v>
      </c>
      <c r="G62" s="160"/>
      <c r="J62" s="157"/>
      <c r="K62" s="157"/>
      <c r="N62" s="160"/>
      <c r="R62" s="151"/>
      <c r="S62" s="152"/>
      <c r="T62" s="153"/>
    </row>
    <row r="63" spans="1:20" ht="16.5">
      <c r="A63" s="138">
        <f t="shared" si="6"/>
        <v>62</v>
      </c>
      <c r="B63" t="s">
        <v>76</v>
      </c>
      <c r="D63" s="159"/>
      <c r="E63" t="s">
        <v>78</v>
      </c>
      <c r="F63" t="s">
        <v>77</v>
      </c>
      <c r="G63" s="160"/>
      <c r="J63" s="157"/>
      <c r="K63" s="157"/>
      <c r="N63" s="160"/>
      <c r="R63" s="151"/>
      <c r="S63" s="152"/>
      <c r="T63" s="153"/>
    </row>
    <row r="64" spans="1:20" ht="16.5">
      <c r="A64" s="138">
        <f t="shared" si="6"/>
        <v>63</v>
      </c>
      <c r="B64" t="s">
        <v>76</v>
      </c>
      <c r="D64" s="159"/>
      <c r="E64" t="s">
        <v>78</v>
      </c>
      <c r="F64" t="s">
        <v>77</v>
      </c>
      <c r="G64" s="160"/>
      <c r="J64" s="157"/>
      <c r="K64" s="157"/>
      <c r="N64" s="160"/>
      <c r="R64" s="151"/>
      <c r="S64" s="152"/>
      <c r="T64" s="153"/>
    </row>
    <row r="65" spans="1:20" ht="16.5">
      <c r="A65" s="138">
        <f t="shared" si="6"/>
        <v>64</v>
      </c>
      <c r="B65" t="s">
        <v>76</v>
      </c>
      <c r="D65" s="159"/>
      <c r="E65" t="s">
        <v>78</v>
      </c>
      <c r="F65" t="s">
        <v>77</v>
      </c>
      <c r="G65" s="160"/>
      <c r="J65" s="157"/>
      <c r="K65" s="157"/>
      <c r="N65" s="160"/>
      <c r="R65" s="151"/>
      <c r="S65" s="152"/>
      <c r="T65" s="153"/>
    </row>
    <row r="66" spans="1:20" ht="16.5">
      <c r="A66" s="138">
        <f t="shared" si="6"/>
        <v>65</v>
      </c>
      <c r="B66" t="s">
        <v>76</v>
      </c>
      <c r="D66" s="159"/>
      <c r="E66" t="s">
        <v>78</v>
      </c>
      <c r="F66" t="s">
        <v>77</v>
      </c>
      <c r="G66" s="160"/>
      <c r="J66" s="157"/>
      <c r="K66" s="157"/>
      <c r="N66" s="160"/>
      <c r="R66" s="151"/>
      <c r="S66" s="152"/>
      <c r="T66" s="153"/>
    </row>
    <row r="67" spans="1:20" ht="16.5">
      <c r="A67" s="138">
        <f t="shared" si="6"/>
        <v>66</v>
      </c>
      <c r="B67" t="s">
        <v>76</v>
      </c>
      <c r="D67" s="159"/>
      <c r="E67" t="s">
        <v>78</v>
      </c>
      <c r="F67" t="s">
        <v>77</v>
      </c>
      <c r="G67" s="160"/>
      <c r="J67" s="157"/>
      <c r="K67" s="157"/>
      <c r="N67" s="160"/>
      <c r="R67" s="151"/>
      <c r="S67" s="152"/>
      <c r="T67" s="153"/>
    </row>
    <row r="68" spans="1:20" ht="16.5">
      <c r="A68" s="138">
        <f aca="true" t="shared" si="13" ref="A68:A101">ROW()-1</f>
        <v>67</v>
      </c>
      <c r="B68" t="s">
        <v>76</v>
      </c>
      <c r="D68" s="159"/>
      <c r="E68" t="s">
        <v>78</v>
      </c>
      <c r="F68" t="s">
        <v>77</v>
      </c>
      <c r="G68" s="160"/>
      <c r="J68" s="157"/>
      <c r="K68" s="157"/>
      <c r="N68" s="160"/>
      <c r="R68" s="151"/>
      <c r="S68" s="152"/>
      <c r="T68" s="153"/>
    </row>
    <row r="69" spans="1:20" ht="16.5">
      <c r="A69" s="138">
        <f t="shared" si="13"/>
        <v>68</v>
      </c>
      <c r="B69" t="s">
        <v>76</v>
      </c>
      <c r="D69" s="159"/>
      <c r="E69" t="s">
        <v>78</v>
      </c>
      <c r="F69" t="s">
        <v>77</v>
      </c>
      <c r="G69" s="160"/>
      <c r="J69" s="157"/>
      <c r="K69" s="157"/>
      <c r="N69" s="160"/>
      <c r="R69" s="151"/>
      <c r="S69" s="152"/>
      <c r="T69" s="153"/>
    </row>
    <row r="70" spans="1:20" ht="16.5">
      <c r="A70" s="138">
        <f t="shared" si="13"/>
        <v>69</v>
      </c>
      <c r="B70" t="s">
        <v>76</v>
      </c>
      <c r="D70" s="159"/>
      <c r="E70" t="s">
        <v>78</v>
      </c>
      <c r="F70" t="s">
        <v>77</v>
      </c>
      <c r="G70" s="160"/>
      <c r="J70" s="157"/>
      <c r="K70" s="157"/>
      <c r="N70" s="160"/>
      <c r="R70" s="151"/>
      <c r="S70" s="152"/>
      <c r="T70" s="153"/>
    </row>
    <row r="71" spans="1:20" ht="16.5">
      <c r="A71" s="138">
        <f t="shared" si="13"/>
        <v>70</v>
      </c>
      <c r="B71" t="s">
        <v>76</v>
      </c>
      <c r="D71" s="159"/>
      <c r="E71" t="s">
        <v>78</v>
      </c>
      <c r="F71" t="s">
        <v>77</v>
      </c>
      <c r="G71" s="160"/>
      <c r="J71" s="157"/>
      <c r="K71" s="157"/>
      <c r="N71" s="160"/>
      <c r="R71" s="151"/>
      <c r="S71" s="152"/>
      <c r="T71" s="153"/>
    </row>
    <row r="72" spans="1:20" ht="16.5">
      <c r="A72" s="138">
        <f t="shared" si="13"/>
        <v>71</v>
      </c>
      <c r="B72" t="s">
        <v>76</v>
      </c>
      <c r="D72" s="159"/>
      <c r="E72" t="s">
        <v>78</v>
      </c>
      <c r="F72" t="s">
        <v>77</v>
      </c>
      <c r="G72" s="160"/>
      <c r="J72" s="157"/>
      <c r="K72" s="157"/>
      <c r="N72" s="160"/>
      <c r="R72" s="151"/>
      <c r="S72" s="152"/>
      <c r="T72" s="153"/>
    </row>
    <row r="73" spans="1:20" ht="16.5">
      <c r="A73" s="138">
        <f t="shared" si="13"/>
        <v>72</v>
      </c>
      <c r="B73" t="s">
        <v>76</v>
      </c>
      <c r="D73" s="159"/>
      <c r="E73" t="s">
        <v>78</v>
      </c>
      <c r="F73" t="s">
        <v>77</v>
      </c>
      <c r="G73" s="160"/>
      <c r="J73" s="157"/>
      <c r="K73" s="157"/>
      <c r="N73" s="160"/>
      <c r="R73" s="151"/>
      <c r="S73" s="152"/>
      <c r="T73" s="153"/>
    </row>
    <row r="74" spans="1:20" ht="16.5">
      <c r="A74" s="138">
        <f t="shared" si="13"/>
        <v>73</v>
      </c>
      <c r="B74" t="s">
        <v>76</v>
      </c>
      <c r="D74" s="159"/>
      <c r="E74" t="s">
        <v>78</v>
      </c>
      <c r="F74" t="s">
        <v>77</v>
      </c>
      <c r="G74" s="160"/>
      <c r="J74" s="157"/>
      <c r="K74" s="157"/>
      <c r="N74" s="160"/>
      <c r="R74" s="151"/>
      <c r="S74" s="152"/>
      <c r="T74" s="153"/>
    </row>
    <row r="75" spans="1:20" ht="16.5">
      <c r="A75" s="138">
        <f t="shared" si="13"/>
        <v>74</v>
      </c>
      <c r="B75" t="s">
        <v>76</v>
      </c>
      <c r="D75" s="159"/>
      <c r="E75" t="s">
        <v>78</v>
      </c>
      <c r="F75" t="s">
        <v>77</v>
      </c>
      <c r="G75" s="160"/>
      <c r="J75" s="157"/>
      <c r="K75" s="157"/>
      <c r="N75" s="160"/>
      <c r="R75" s="151"/>
      <c r="S75" s="152"/>
      <c r="T75" s="153"/>
    </row>
    <row r="76" spans="1:20" ht="16.5">
      <c r="A76" s="138">
        <f t="shared" si="13"/>
        <v>75</v>
      </c>
      <c r="B76" t="s">
        <v>76</v>
      </c>
      <c r="D76" s="159"/>
      <c r="E76" t="s">
        <v>78</v>
      </c>
      <c r="F76" t="s">
        <v>77</v>
      </c>
      <c r="G76" s="160"/>
      <c r="J76" s="157"/>
      <c r="K76" s="157"/>
      <c r="N76" s="160"/>
      <c r="R76" s="151"/>
      <c r="S76" s="152"/>
      <c r="T76" s="153"/>
    </row>
    <row r="77" spans="1:20" ht="16.5">
      <c r="A77" s="138">
        <f t="shared" si="13"/>
        <v>76</v>
      </c>
      <c r="B77" t="s">
        <v>76</v>
      </c>
      <c r="D77" s="159"/>
      <c r="E77" t="s">
        <v>78</v>
      </c>
      <c r="F77" t="s">
        <v>77</v>
      </c>
      <c r="G77" s="160"/>
      <c r="J77" s="157"/>
      <c r="K77" s="157"/>
      <c r="N77" s="160"/>
      <c r="R77" s="151"/>
      <c r="S77" s="152"/>
      <c r="T77" s="153"/>
    </row>
    <row r="78" spans="1:20" ht="16.5">
      <c r="A78" s="138">
        <f t="shared" si="13"/>
        <v>77</v>
      </c>
      <c r="B78" t="s">
        <v>76</v>
      </c>
      <c r="D78" s="159"/>
      <c r="E78" t="s">
        <v>78</v>
      </c>
      <c r="F78" t="s">
        <v>77</v>
      </c>
      <c r="G78" s="160"/>
      <c r="J78" s="157"/>
      <c r="K78" s="157"/>
      <c r="N78" s="160"/>
      <c r="R78" s="151"/>
      <c r="S78" s="152"/>
      <c r="T78" s="153"/>
    </row>
    <row r="79" spans="1:20" ht="16.5">
      <c r="A79" s="138">
        <f t="shared" si="13"/>
        <v>78</v>
      </c>
      <c r="B79" t="s">
        <v>76</v>
      </c>
      <c r="D79" s="159"/>
      <c r="E79" t="s">
        <v>78</v>
      </c>
      <c r="F79" t="s">
        <v>77</v>
      </c>
      <c r="G79" s="160"/>
      <c r="J79" s="157"/>
      <c r="K79" s="157"/>
      <c r="N79" s="160"/>
      <c r="R79" s="151"/>
      <c r="S79" s="152"/>
      <c r="T79" s="153"/>
    </row>
    <row r="80" spans="1:20" ht="16.5">
      <c r="A80" s="138">
        <f t="shared" si="13"/>
        <v>79</v>
      </c>
      <c r="B80" t="s">
        <v>76</v>
      </c>
      <c r="D80" s="159"/>
      <c r="E80" t="s">
        <v>78</v>
      </c>
      <c r="F80" t="s">
        <v>77</v>
      </c>
      <c r="G80" s="160"/>
      <c r="J80" s="157"/>
      <c r="K80" s="157"/>
      <c r="N80" s="160"/>
      <c r="R80" s="151"/>
      <c r="S80" s="152"/>
      <c r="T80" s="153"/>
    </row>
    <row r="81" spans="1:20" ht="16.5">
      <c r="A81" s="138">
        <f t="shared" si="13"/>
        <v>80</v>
      </c>
      <c r="B81" t="s">
        <v>76</v>
      </c>
      <c r="D81" s="159"/>
      <c r="E81" t="s">
        <v>78</v>
      </c>
      <c r="F81" t="s">
        <v>77</v>
      </c>
      <c r="G81" s="160"/>
      <c r="J81" s="157"/>
      <c r="K81" s="157"/>
      <c r="N81" s="160"/>
      <c r="R81" s="151"/>
      <c r="S81" s="152"/>
      <c r="T81" s="153"/>
    </row>
    <row r="82" spans="1:20" ht="16.5">
      <c r="A82" s="138">
        <f t="shared" si="13"/>
        <v>81</v>
      </c>
      <c r="B82" t="s">
        <v>76</v>
      </c>
      <c r="D82" s="159"/>
      <c r="E82" t="s">
        <v>78</v>
      </c>
      <c r="F82" t="s">
        <v>77</v>
      </c>
      <c r="G82" s="160"/>
      <c r="J82" s="157"/>
      <c r="K82" s="157"/>
      <c r="N82" s="160"/>
      <c r="R82" s="151"/>
      <c r="S82" s="152"/>
      <c r="T82" s="153"/>
    </row>
    <row r="83" spans="1:20" ht="16.5">
      <c r="A83" s="138">
        <f t="shared" si="13"/>
        <v>82</v>
      </c>
      <c r="B83" t="s">
        <v>76</v>
      </c>
      <c r="D83" s="159"/>
      <c r="E83" t="s">
        <v>78</v>
      </c>
      <c r="F83" t="s">
        <v>77</v>
      </c>
      <c r="G83" s="160"/>
      <c r="J83" s="157"/>
      <c r="K83" s="157"/>
      <c r="N83" s="160"/>
      <c r="R83" s="151"/>
      <c r="S83" s="152"/>
      <c r="T83" s="153"/>
    </row>
    <row r="84" spans="1:20" ht="16.5">
      <c r="A84" s="138">
        <f t="shared" si="13"/>
        <v>83</v>
      </c>
      <c r="B84" t="s">
        <v>76</v>
      </c>
      <c r="D84" s="159"/>
      <c r="E84" t="s">
        <v>78</v>
      </c>
      <c r="F84" t="s">
        <v>77</v>
      </c>
      <c r="G84" s="160"/>
      <c r="J84" s="157"/>
      <c r="K84" s="157"/>
      <c r="N84" s="160"/>
      <c r="R84" s="151"/>
      <c r="S84" s="152"/>
      <c r="T84" s="153"/>
    </row>
    <row r="85" spans="1:20" ht="16.5">
      <c r="A85" s="138">
        <f t="shared" si="13"/>
        <v>84</v>
      </c>
      <c r="B85" t="s">
        <v>76</v>
      </c>
      <c r="D85" s="159"/>
      <c r="E85" t="s">
        <v>78</v>
      </c>
      <c r="F85" t="s">
        <v>77</v>
      </c>
      <c r="G85" s="160"/>
      <c r="J85" s="157"/>
      <c r="K85" s="157"/>
      <c r="N85" s="160"/>
      <c r="R85" s="151"/>
      <c r="S85" s="152"/>
      <c r="T85" s="153"/>
    </row>
    <row r="86" spans="1:20" ht="16.5">
      <c r="A86" s="138">
        <f t="shared" si="13"/>
        <v>85</v>
      </c>
      <c r="B86" t="s">
        <v>76</v>
      </c>
      <c r="D86" s="159"/>
      <c r="E86" t="s">
        <v>78</v>
      </c>
      <c r="F86" t="s">
        <v>77</v>
      </c>
      <c r="G86" s="160"/>
      <c r="J86" s="157"/>
      <c r="K86" s="157"/>
      <c r="N86" s="160"/>
      <c r="R86" s="151"/>
      <c r="S86" s="152"/>
      <c r="T86" s="153"/>
    </row>
    <row r="87" spans="1:20" ht="16.5">
      <c r="A87" s="138">
        <f t="shared" si="13"/>
        <v>86</v>
      </c>
      <c r="B87" t="s">
        <v>76</v>
      </c>
      <c r="D87" s="159"/>
      <c r="E87" t="s">
        <v>78</v>
      </c>
      <c r="F87" t="s">
        <v>77</v>
      </c>
      <c r="G87" s="160"/>
      <c r="J87" s="157"/>
      <c r="K87" s="157"/>
      <c r="N87" s="160"/>
      <c r="R87" s="151"/>
      <c r="S87" s="152"/>
      <c r="T87" s="153"/>
    </row>
    <row r="88" spans="1:20" ht="16.5">
      <c r="A88" s="138">
        <f t="shared" si="13"/>
        <v>87</v>
      </c>
      <c r="B88" t="s">
        <v>76</v>
      </c>
      <c r="D88" s="159"/>
      <c r="E88" t="s">
        <v>78</v>
      </c>
      <c r="F88" t="s">
        <v>77</v>
      </c>
      <c r="G88" s="160"/>
      <c r="J88" s="157"/>
      <c r="K88" s="157"/>
      <c r="N88" s="160"/>
      <c r="R88" s="151"/>
      <c r="S88" s="152"/>
      <c r="T88" s="153"/>
    </row>
    <row r="89" spans="1:20" ht="16.5">
      <c r="A89" s="138">
        <f t="shared" si="13"/>
        <v>88</v>
      </c>
      <c r="B89" t="s">
        <v>76</v>
      </c>
      <c r="D89" s="159"/>
      <c r="E89" t="s">
        <v>78</v>
      </c>
      <c r="F89" t="s">
        <v>77</v>
      </c>
      <c r="G89" s="160"/>
      <c r="J89" s="157"/>
      <c r="K89" s="157"/>
      <c r="N89" s="160"/>
      <c r="R89" s="151"/>
      <c r="S89" s="152"/>
      <c r="T89" s="153"/>
    </row>
    <row r="90" spans="1:20" ht="16.5">
      <c r="A90" s="138">
        <f t="shared" si="13"/>
        <v>89</v>
      </c>
      <c r="B90" t="s">
        <v>76</v>
      </c>
      <c r="D90" s="159"/>
      <c r="E90" t="s">
        <v>78</v>
      </c>
      <c r="F90" t="s">
        <v>77</v>
      </c>
      <c r="G90" s="160"/>
      <c r="J90" s="157"/>
      <c r="K90" s="157"/>
      <c r="N90" s="160"/>
      <c r="R90" s="151"/>
      <c r="S90" s="152"/>
      <c r="T90" s="153"/>
    </row>
    <row r="91" spans="1:20" ht="16.5">
      <c r="A91" s="138">
        <f t="shared" si="13"/>
        <v>90</v>
      </c>
      <c r="B91" t="s">
        <v>76</v>
      </c>
      <c r="D91" s="159"/>
      <c r="E91" t="s">
        <v>78</v>
      </c>
      <c r="F91" t="s">
        <v>77</v>
      </c>
      <c r="G91" s="160"/>
      <c r="J91" s="157"/>
      <c r="K91" s="157"/>
      <c r="N91" s="160"/>
      <c r="R91" s="151"/>
      <c r="S91" s="152"/>
      <c r="T91" s="153"/>
    </row>
    <row r="92" spans="1:20" ht="16.5">
      <c r="A92" s="138">
        <f t="shared" si="13"/>
        <v>91</v>
      </c>
      <c r="B92" t="s">
        <v>76</v>
      </c>
      <c r="D92" s="159"/>
      <c r="E92" t="s">
        <v>78</v>
      </c>
      <c r="F92" t="s">
        <v>77</v>
      </c>
      <c r="G92" s="160"/>
      <c r="J92" s="157"/>
      <c r="K92" s="157"/>
      <c r="N92" s="160"/>
      <c r="R92" s="151"/>
      <c r="S92" s="152"/>
      <c r="T92" s="153"/>
    </row>
    <row r="93" spans="1:20" ht="16.5">
      <c r="A93" s="138">
        <f t="shared" si="13"/>
        <v>92</v>
      </c>
      <c r="B93" t="s">
        <v>76</v>
      </c>
      <c r="D93" s="159"/>
      <c r="E93" t="s">
        <v>78</v>
      </c>
      <c r="F93" t="s">
        <v>77</v>
      </c>
      <c r="G93" s="160"/>
      <c r="J93" s="157"/>
      <c r="K93" s="157"/>
      <c r="N93" s="160"/>
      <c r="R93" s="151"/>
      <c r="S93" s="152"/>
      <c r="T93" s="153"/>
    </row>
    <row r="94" spans="1:20" ht="16.5">
      <c r="A94" s="138">
        <f t="shared" si="13"/>
        <v>93</v>
      </c>
      <c r="B94" t="s">
        <v>76</v>
      </c>
      <c r="D94" s="159"/>
      <c r="E94" t="s">
        <v>78</v>
      </c>
      <c r="F94" t="s">
        <v>77</v>
      </c>
      <c r="G94" s="160"/>
      <c r="J94" s="157"/>
      <c r="K94" s="157"/>
      <c r="N94" s="160"/>
      <c r="R94" s="151"/>
      <c r="S94" s="152"/>
      <c r="T94" s="153"/>
    </row>
    <row r="95" spans="1:20" ht="16.5">
      <c r="A95" s="138">
        <f t="shared" si="13"/>
        <v>94</v>
      </c>
      <c r="B95" t="s">
        <v>76</v>
      </c>
      <c r="D95" s="159"/>
      <c r="E95" t="s">
        <v>78</v>
      </c>
      <c r="F95" t="s">
        <v>77</v>
      </c>
      <c r="G95" s="160"/>
      <c r="J95" s="157"/>
      <c r="K95" s="157"/>
      <c r="N95" s="160"/>
      <c r="R95" s="151"/>
      <c r="S95" s="152"/>
      <c r="T95" s="153"/>
    </row>
    <row r="96" spans="1:20" ht="16.5">
      <c r="A96" s="138">
        <f t="shared" si="13"/>
        <v>95</v>
      </c>
      <c r="B96" t="s">
        <v>76</v>
      </c>
      <c r="D96" s="159"/>
      <c r="E96" t="s">
        <v>78</v>
      </c>
      <c r="F96" t="s">
        <v>77</v>
      </c>
      <c r="G96" s="160"/>
      <c r="J96" s="157"/>
      <c r="K96" s="157"/>
      <c r="N96" s="160"/>
      <c r="R96" s="151"/>
      <c r="S96" s="152"/>
      <c r="T96" s="153"/>
    </row>
    <row r="97" spans="1:20" ht="16.5">
      <c r="A97" s="138">
        <f t="shared" si="13"/>
        <v>96</v>
      </c>
      <c r="B97" t="s">
        <v>76</v>
      </c>
      <c r="D97" s="159"/>
      <c r="E97" t="s">
        <v>78</v>
      </c>
      <c r="F97" t="s">
        <v>77</v>
      </c>
      <c r="G97" s="160"/>
      <c r="J97" s="157"/>
      <c r="K97" s="157"/>
      <c r="N97" s="160"/>
      <c r="R97" s="151"/>
      <c r="S97" s="152"/>
      <c r="T97" s="153"/>
    </row>
    <row r="98" spans="1:20" ht="16.5">
      <c r="A98" s="138">
        <f t="shared" si="13"/>
        <v>97</v>
      </c>
      <c r="B98" t="s">
        <v>76</v>
      </c>
      <c r="D98" s="159"/>
      <c r="E98" t="s">
        <v>78</v>
      </c>
      <c r="F98" t="s">
        <v>77</v>
      </c>
      <c r="G98" s="160"/>
      <c r="J98" s="157"/>
      <c r="K98" s="157"/>
      <c r="N98" s="160"/>
      <c r="R98" s="151"/>
      <c r="S98" s="152"/>
      <c r="T98" s="153"/>
    </row>
    <row r="99" spans="1:20" ht="16.5">
      <c r="A99" s="138">
        <f t="shared" si="13"/>
        <v>98</v>
      </c>
      <c r="B99" t="s">
        <v>76</v>
      </c>
      <c r="D99" s="159"/>
      <c r="E99" t="s">
        <v>78</v>
      </c>
      <c r="F99" t="s">
        <v>77</v>
      </c>
      <c r="G99" s="160"/>
      <c r="J99" s="157"/>
      <c r="K99" s="157"/>
      <c r="N99" s="160"/>
      <c r="R99" s="151"/>
      <c r="S99" s="152"/>
      <c r="T99" s="153"/>
    </row>
    <row r="100" spans="1:20" ht="16.5">
      <c r="A100" s="138">
        <f t="shared" si="13"/>
        <v>99</v>
      </c>
      <c r="B100" t="s">
        <v>76</v>
      </c>
      <c r="D100" s="159"/>
      <c r="E100" t="s">
        <v>78</v>
      </c>
      <c r="F100" t="s">
        <v>77</v>
      </c>
      <c r="G100" s="160"/>
      <c r="J100" s="157"/>
      <c r="K100" s="157"/>
      <c r="N100" s="160"/>
      <c r="R100" s="151"/>
      <c r="S100" s="152"/>
      <c r="T100" s="153"/>
    </row>
    <row r="101" spans="1:20" ht="16.5">
      <c r="A101" s="138">
        <f t="shared" si="13"/>
        <v>100</v>
      </c>
      <c r="B101" t="s">
        <v>76</v>
      </c>
      <c r="D101" s="159"/>
      <c r="E101" t="s">
        <v>78</v>
      </c>
      <c r="F101" t="s">
        <v>77</v>
      </c>
      <c r="G101" s="160"/>
      <c r="J101" s="157"/>
      <c r="K101" s="157"/>
      <c r="N101" s="160"/>
      <c r="R101" s="151"/>
      <c r="S101" s="152"/>
      <c r="T101" s="153"/>
    </row>
    <row r="102" spans="4:20" ht="16.5">
      <c r="D102" s="159"/>
      <c r="G102" s="160"/>
      <c r="J102" s="157"/>
      <c r="K102" s="157"/>
      <c r="N102" s="160"/>
      <c r="R102" s="151"/>
      <c r="S102" s="152"/>
      <c r="T102" s="153"/>
    </row>
    <row r="103" spans="4:20" ht="16.5">
      <c r="D103" s="159"/>
      <c r="G103" s="160"/>
      <c r="J103" s="157"/>
      <c r="K103" s="157"/>
      <c r="N103" s="160"/>
      <c r="R103" s="151"/>
      <c r="S103" s="152"/>
      <c r="T103" s="153"/>
    </row>
    <row r="104" spans="4:20" ht="16.5">
      <c r="D104" s="159"/>
      <c r="G104" s="160"/>
      <c r="J104" s="157"/>
      <c r="K104" s="157"/>
      <c r="N104" s="160"/>
      <c r="R104" s="151"/>
      <c r="S104" s="152"/>
      <c r="T104" s="153"/>
    </row>
    <row r="105" spans="4:20" ht="16.5">
      <c r="D105" s="159"/>
      <c r="G105" s="160"/>
      <c r="J105" s="157"/>
      <c r="K105" s="157"/>
      <c r="N105" s="160"/>
      <c r="R105" s="151"/>
      <c r="S105" s="152"/>
      <c r="T105" s="153"/>
    </row>
    <row r="106" spans="2:20" ht="18" thickBot="1">
      <c r="B106" s="37"/>
      <c r="C106" s="37"/>
      <c r="D106" s="154"/>
      <c r="E106" s="37"/>
      <c r="F106" s="37"/>
      <c r="G106" s="161"/>
      <c r="H106" s="37"/>
      <c r="I106" s="37"/>
      <c r="J106" s="158"/>
      <c r="K106" s="158"/>
      <c r="L106" s="127"/>
      <c r="M106" s="37"/>
      <c r="N106" s="161"/>
      <c r="O106" s="37"/>
      <c r="P106" s="37"/>
      <c r="Q106" s="143"/>
      <c r="R106" s="154"/>
      <c r="S106" s="155"/>
      <c r="T106" s="156"/>
    </row>
    <row r="107" spans="17:20" ht="18" thickTop="1">
      <c r="Q107" s="144" t="s">
        <v>37</v>
      </c>
      <c r="R107" s="136">
        <f>SUM(R2:R106)</f>
        <v>2623.4000000000024</v>
      </c>
      <c r="S107" s="9">
        <f>SUM(S2:S106)</f>
        <v>1038.3999999999985</v>
      </c>
      <c r="T107" s="125">
        <f>SUM(T2:T106)</f>
        <v>677465.0000000009</v>
      </c>
    </row>
    <row r="108" spans="18:19" ht="16.5">
      <c r="R108" s="9"/>
      <c r="S108" s="9"/>
    </row>
    <row r="109" spans="18:19" ht="16.5">
      <c r="R109" s="9"/>
      <c r="S109" s="9"/>
    </row>
    <row r="111" spans="17:19" ht="16.5">
      <c r="Q111" s="145"/>
      <c r="R111" s="10"/>
      <c r="S111" s="10"/>
    </row>
    <row r="113" ht="18" thickBot="1"/>
    <row r="114" spans="4:14" ht="18" thickBot="1">
      <c r="D114" s="173" t="s">
        <v>38</v>
      </c>
      <c r="E114" s="174"/>
      <c r="G114" s="175" t="s">
        <v>39</v>
      </c>
      <c r="H114" s="176"/>
      <c r="I114" s="26"/>
      <c r="J114" s="26"/>
      <c r="K114" s="26"/>
      <c r="L114" s="128"/>
      <c r="M114" s="26" t="s">
        <v>40</v>
      </c>
      <c r="N114" s="29" t="s">
        <v>41</v>
      </c>
    </row>
    <row r="115" spans="4:14" ht="16.5">
      <c r="D115" s="147" t="s">
        <v>42</v>
      </c>
      <c r="E115" s="6"/>
      <c r="G115" s="5"/>
      <c r="H115" s="13"/>
      <c r="I115" s="19"/>
      <c r="J115" s="19"/>
      <c r="K115" s="19"/>
      <c r="L115" s="129"/>
      <c r="M115" s="19"/>
      <c r="N115" s="22"/>
    </row>
    <row r="116" spans="4:14" ht="16.5">
      <c r="D116" s="148" t="s">
        <v>43</v>
      </c>
      <c r="E116" s="1"/>
      <c r="G116" s="2"/>
      <c r="H116" s="15"/>
      <c r="I116" s="20"/>
      <c r="J116" s="20"/>
      <c r="K116" s="20"/>
      <c r="L116" s="130"/>
      <c r="M116" s="20"/>
      <c r="N116" s="16"/>
    </row>
    <row r="117" spans="4:14" ht="16.5">
      <c r="D117" s="148" t="s">
        <v>44</v>
      </c>
      <c r="E117" s="1"/>
      <c r="G117" s="2"/>
      <c r="H117" s="15"/>
      <c r="I117" s="20"/>
      <c r="J117" s="20"/>
      <c r="K117" s="20"/>
      <c r="L117" s="130"/>
      <c r="M117" s="20"/>
      <c r="N117" s="16"/>
    </row>
    <row r="118" spans="4:14" ht="16.5">
      <c r="D118" s="148" t="s">
        <v>45</v>
      </c>
      <c r="E118" s="1"/>
      <c r="G118" s="2"/>
      <c r="H118" s="15"/>
      <c r="I118" s="20"/>
      <c r="J118" s="20"/>
      <c r="K118" s="20"/>
      <c r="L118" s="130"/>
      <c r="M118" s="20"/>
      <c r="N118" s="16"/>
    </row>
    <row r="119" spans="4:14" ht="16.5">
      <c r="D119" s="148" t="s">
        <v>46</v>
      </c>
      <c r="E119" s="1"/>
      <c r="G119" s="2"/>
      <c r="H119" s="15"/>
      <c r="I119" s="20"/>
      <c r="J119" s="20"/>
      <c r="K119" s="20"/>
      <c r="L119" s="130"/>
      <c r="M119" s="20"/>
      <c r="N119" s="16"/>
    </row>
    <row r="120" spans="4:14" ht="16.5">
      <c r="D120" s="148" t="s">
        <v>47</v>
      </c>
      <c r="E120" s="4"/>
      <c r="G120" s="2"/>
      <c r="H120" s="15"/>
      <c r="I120" s="20"/>
      <c r="J120" s="20"/>
      <c r="K120" s="20"/>
      <c r="L120" s="130"/>
      <c r="M120" s="20"/>
      <c r="N120" s="16"/>
    </row>
    <row r="121" spans="4:14" ht="16.5">
      <c r="D121" s="148" t="s">
        <v>48</v>
      </c>
      <c r="E121" s="1"/>
      <c r="G121" s="2"/>
      <c r="H121" s="15"/>
      <c r="I121" s="20"/>
      <c r="J121" s="20"/>
      <c r="K121" s="20"/>
      <c r="L121" s="130"/>
      <c r="M121" s="20"/>
      <c r="N121" s="16"/>
    </row>
    <row r="122" spans="4:14" ht="16.5">
      <c r="D122" s="149" t="s">
        <v>49</v>
      </c>
      <c r="E122" s="8"/>
      <c r="G122" s="2"/>
      <c r="H122" s="15"/>
      <c r="I122" s="20"/>
      <c r="J122" s="20"/>
      <c r="K122" s="20"/>
      <c r="L122" s="130"/>
      <c r="M122" s="20"/>
      <c r="N122" s="16"/>
    </row>
    <row r="123" spans="4:14" ht="16.5">
      <c r="D123" s="148" t="s">
        <v>50</v>
      </c>
      <c r="E123" s="1"/>
      <c r="G123" s="2"/>
      <c r="H123" s="15"/>
      <c r="I123" s="20"/>
      <c r="J123" s="20"/>
      <c r="K123" s="20"/>
      <c r="L123" s="130"/>
      <c r="M123" s="20"/>
      <c r="N123" s="16"/>
    </row>
    <row r="124" spans="4:14" ht="16.5">
      <c r="D124" s="148" t="s">
        <v>51</v>
      </c>
      <c r="E124" s="4"/>
      <c r="G124" s="2"/>
      <c r="H124" s="15"/>
      <c r="I124" s="20"/>
      <c r="J124" s="20"/>
      <c r="K124" s="20"/>
      <c r="L124" s="130"/>
      <c r="M124" s="20"/>
      <c r="N124" s="16"/>
    </row>
    <row r="125" spans="4:14" ht="16.5">
      <c r="D125" s="148" t="s">
        <v>52</v>
      </c>
      <c r="E125" s="1"/>
      <c r="G125" s="5"/>
      <c r="H125" s="13"/>
      <c r="I125" s="19"/>
      <c r="J125" s="19"/>
      <c r="K125" s="19"/>
      <c r="L125" s="129"/>
      <c r="M125" s="19"/>
      <c r="N125" s="14"/>
    </row>
    <row r="126" spans="4:14" ht="16.5">
      <c r="D126" s="148" t="s">
        <v>15</v>
      </c>
      <c r="E126" s="11"/>
      <c r="G126" s="2"/>
      <c r="H126" s="15"/>
      <c r="I126" s="20"/>
      <c r="J126" s="20"/>
      <c r="K126" s="20"/>
      <c r="L126" s="130"/>
      <c r="M126" s="20"/>
      <c r="N126" s="16"/>
    </row>
    <row r="127" spans="4:14" ht="16.5">
      <c r="D127" s="148" t="s">
        <v>16</v>
      </c>
      <c r="E127" s="11"/>
      <c r="G127" s="2"/>
      <c r="H127" s="15"/>
      <c r="I127" s="20"/>
      <c r="J127" s="20"/>
      <c r="K127" s="20"/>
      <c r="L127" s="130"/>
      <c r="M127" s="20"/>
      <c r="N127" s="16"/>
    </row>
    <row r="128" spans="4:14" ht="16.5">
      <c r="D128" s="148" t="s">
        <v>53</v>
      </c>
      <c r="E128" s="1"/>
      <c r="G128" s="2"/>
      <c r="H128" s="15"/>
      <c r="I128" s="20"/>
      <c r="J128" s="20"/>
      <c r="K128" s="20"/>
      <c r="L128" s="130"/>
      <c r="M128" s="20"/>
      <c r="N128" s="16"/>
    </row>
    <row r="129" spans="4:14" ht="16.5">
      <c r="D129" s="148" t="s">
        <v>54</v>
      </c>
      <c r="E129" s="1"/>
      <c r="G129" s="2"/>
      <c r="H129" s="15"/>
      <c r="I129" s="20"/>
      <c r="J129" s="20"/>
      <c r="K129" s="20"/>
      <c r="L129" s="130"/>
      <c r="M129" s="20"/>
      <c r="N129" s="16"/>
    </row>
    <row r="130" spans="4:14" ht="16.5">
      <c r="D130" s="148" t="s">
        <v>55</v>
      </c>
      <c r="E130" s="12"/>
      <c r="G130" s="2"/>
      <c r="H130" s="15"/>
      <c r="I130" s="20"/>
      <c r="J130" s="20"/>
      <c r="K130" s="20"/>
      <c r="L130" s="130"/>
      <c r="M130" s="20"/>
      <c r="N130" s="16"/>
    </row>
    <row r="131" spans="4:14" ht="18" thickBot="1">
      <c r="D131" s="150" t="s">
        <v>14</v>
      </c>
      <c r="E131" s="7"/>
      <c r="G131" s="2"/>
      <c r="H131" s="15"/>
      <c r="I131" s="20"/>
      <c r="J131" s="20"/>
      <c r="K131" s="20"/>
      <c r="L131" s="130"/>
      <c r="M131" s="20"/>
      <c r="N131" s="16"/>
    </row>
    <row r="132" spans="7:14" ht="16.5">
      <c r="G132" s="2"/>
      <c r="H132" s="15"/>
      <c r="I132" s="20"/>
      <c r="J132" s="20"/>
      <c r="K132" s="20"/>
      <c r="L132" s="130"/>
      <c r="M132" s="20"/>
      <c r="N132" s="16"/>
    </row>
    <row r="133" spans="7:14" ht="18" thickBot="1">
      <c r="G133" s="3"/>
      <c r="H133" s="17"/>
      <c r="I133" s="21"/>
      <c r="J133" s="21"/>
      <c r="K133" s="21"/>
      <c r="L133" s="131"/>
      <c r="M133" s="21"/>
      <c r="N133" s="18"/>
    </row>
    <row r="134" spans="7:14" ht="18" thickBot="1">
      <c r="G134" s="36" t="s">
        <v>37</v>
      </c>
      <c r="H134" s="38">
        <f>SUM(H115:H133)</f>
        <v>0</v>
      </c>
      <c r="I134" s="38"/>
      <c r="J134" s="38"/>
      <c r="K134" s="38"/>
      <c r="L134" s="132"/>
      <c r="M134" s="38">
        <f>SUM(M115:M133)</f>
        <v>0</v>
      </c>
      <c r="N134" s="38">
        <f>SUM(N115:N133)</f>
        <v>0</v>
      </c>
    </row>
    <row r="136" ht="18" thickBot="1"/>
    <row r="137" spans="7:15" ht="18" thickBot="1">
      <c r="G137" s="175" t="s">
        <v>56</v>
      </c>
      <c r="H137" s="176"/>
      <c r="I137" s="26"/>
      <c r="J137" s="26"/>
      <c r="K137" s="26"/>
      <c r="L137" s="128"/>
      <c r="M137" s="26" t="s">
        <v>40</v>
      </c>
      <c r="N137" s="27" t="s">
        <v>41</v>
      </c>
      <c r="O137" s="28" t="s">
        <v>57</v>
      </c>
    </row>
    <row r="138" spans="7:15" ht="16.5">
      <c r="G138" s="5" t="s">
        <v>58</v>
      </c>
      <c r="H138" s="13">
        <v>0</v>
      </c>
      <c r="I138" s="19"/>
      <c r="J138" s="19"/>
      <c r="K138" s="19"/>
      <c r="L138" s="129"/>
      <c r="M138" s="19">
        <v>0</v>
      </c>
      <c r="N138" s="23">
        <v>0</v>
      </c>
      <c r="O138" s="24">
        <v>0</v>
      </c>
    </row>
    <row r="139" spans="7:15" ht="16.5">
      <c r="G139" s="2" t="s">
        <v>59</v>
      </c>
      <c r="H139" s="15">
        <v>0</v>
      </c>
      <c r="I139" s="15"/>
      <c r="J139" s="15"/>
      <c r="K139" s="15"/>
      <c r="L139" s="133"/>
      <c r="M139" s="15">
        <v>0</v>
      </c>
      <c r="N139" s="20">
        <v>0</v>
      </c>
      <c r="O139" s="25">
        <v>0</v>
      </c>
    </row>
    <row r="140" spans="7:15" ht="16.5">
      <c r="G140" s="2" t="s">
        <v>60</v>
      </c>
      <c r="H140" s="15">
        <v>0</v>
      </c>
      <c r="I140" s="15"/>
      <c r="J140" s="15"/>
      <c r="K140" s="15"/>
      <c r="L140" s="133"/>
      <c r="M140" s="15">
        <v>0</v>
      </c>
      <c r="N140" s="20">
        <v>0</v>
      </c>
      <c r="O140" s="25">
        <v>0</v>
      </c>
    </row>
    <row r="141" spans="7:15" ht="16.5">
      <c r="G141" s="2" t="s">
        <v>61</v>
      </c>
      <c r="H141" s="15">
        <v>0</v>
      </c>
      <c r="I141" s="15"/>
      <c r="J141" s="15"/>
      <c r="K141" s="15"/>
      <c r="L141" s="133"/>
      <c r="M141" s="15">
        <v>0</v>
      </c>
      <c r="N141" s="20">
        <v>0</v>
      </c>
      <c r="O141" s="25">
        <v>0</v>
      </c>
    </row>
    <row r="142" spans="7:15" ht="18" thickBot="1">
      <c r="G142" s="31" t="s">
        <v>62</v>
      </c>
      <c r="H142" s="32">
        <v>0</v>
      </c>
      <c r="I142" s="32"/>
      <c r="J142" s="32"/>
      <c r="K142" s="32"/>
      <c r="L142" s="134"/>
      <c r="M142" s="32">
        <v>0</v>
      </c>
      <c r="N142" s="33">
        <v>0</v>
      </c>
      <c r="O142" s="34">
        <v>0</v>
      </c>
    </row>
    <row r="143" spans="7:15" ht="18" thickBot="1">
      <c r="G143" s="30" t="s">
        <v>37</v>
      </c>
      <c r="H143" s="30"/>
      <c r="I143" s="30"/>
      <c r="J143" s="30"/>
      <c r="K143" s="30"/>
      <c r="L143" s="135"/>
      <c r="M143" s="30"/>
      <c r="N143" s="35"/>
      <c r="O143" s="118">
        <f>SUM(O138:O142)</f>
        <v>0</v>
      </c>
    </row>
  </sheetData>
  <sheetProtection/>
  <mergeCells count="3">
    <mergeCell ref="D114:E114"/>
    <mergeCell ref="G114:H114"/>
    <mergeCell ref="G137:H137"/>
  </mergeCells>
  <printOptions/>
  <pageMargins left="0.6986111111111111" right="0.6986111111111111" top="1" bottom="1" header="0.3" footer="0.3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0">
      <selection activeCell="F10" sqref="F10"/>
    </sheetView>
  </sheetViews>
  <sheetFormatPr defaultColWidth="8.875" defaultRowHeight="13.5"/>
  <sheetData/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workbookViewId="0" topLeftCell="A1">
      <selection activeCell="A1" sqref="A1"/>
    </sheetView>
  </sheetViews>
  <sheetFormatPr defaultColWidth="8.875" defaultRowHeight="13.5"/>
  <sheetData>
    <row r="1" spans="1:9" ht="16.5">
      <c r="A1" s="120" t="s">
        <v>63</v>
      </c>
      <c r="B1" s="121"/>
      <c r="C1" s="121"/>
      <c r="D1" s="121"/>
      <c r="E1" s="121"/>
      <c r="F1" s="121"/>
      <c r="G1" s="121"/>
      <c r="H1" s="121"/>
      <c r="I1" s="124"/>
    </row>
    <row r="2" spans="1:9" ht="16.5">
      <c r="A2" s="122" t="s">
        <v>64</v>
      </c>
      <c r="B2" s="123"/>
      <c r="C2" s="123"/>
      <c r="D2" s="123"/>
      <c r="E2" s="123"/>
      <c r="F2" s="123"/>
      <c r="G2" s="123"/>
      <c r="H2" s="123"/>
      <c r="I2" s="124"/>
    </row>
    <row r="3" spans="1:4" ht="16.5">
      <c r="A3" s="119" t="s">
        <v>90</v>
      </c>
      <c r="D3" s="119"/>
    </row>
    <row r="4" ht="16.5">
      <c r="A4" s="162" t="s">
        <v>91</v>
      </c>
    </row>
    <row r="7" ht="16.5">
      <c r="A7" t="s">
        <v>65</v>
      </c>
    </row>
    <row r="8" ht="16.5">
      <c r="A8" t="s">
        <v>92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E14"/>
  <sheetViews>
    <sheetView zoomScaleSheetLayoutView="100" workbookViewId="0" topLeftCell="A1">
      <selection activeCell="E11" sqref="E11"/>
    </sheetView>
  </sheetViews>
  <sheetFormatPr defaultColWidth="8.875" defaultRowHeight="13.5"/>
  <sheetData>
    <row r="4" spans="2:5" ht="16.5">
      <c r="B4" t="s">
        <v>66</v>
      </c>
      <c r="C4" t="s">
        <v>67</v>
      </c>
      <c r="D4" t="s">
        <v>68</v>
      </c>
      <c r="E4" t="s">
        <v>69</v>
      </c>
    </row>
    <row r="5" spans="3:5" ht="16.5">
      <c r="C5" t="s">
        <v>70</v>
      </c>
      <c r="D5" t="s">
        <v>68</v>
      </c>
      <c r="E5" t="s">
        <v>69</v>
      </c>
    </row>
    <row r="9" spans="2:5" ht="16.5">
      <c r="B9" t="s">
        <v>71</v>
      </c>
      <c r="D9" t="s">
        <v>67</v>
      </c>
      <c r="E9" t="s">
        <v>72</v>
      </c>
    </row>
    <row r="10" spans="4:5" ht="16.5">
      <c r="D10" t="s">
        <v>73</v>
      </c>
      <c r="E10" t="s">
        <v>72</v>
      </c>
    </row>
    <row r="13" spans="2:5" ht="16.5">
      <c r="B13" t="s">
        <v>74</v>
      </c>
      <c r="E13" t="s">
        <v>67</v>
      </c>
    </row>
    <row r="14" ht="16.5">
      <c r="E14" t="s">
        <v>75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Seki Toshiaki</cp:lastModifiedBy>
  <cp:lastPrinted>1899-12-30T00:00:00Z</cp:lastPrinted>
  <dcterms:created xsi:type="dcterms:W3CDTF">2013-10-09T23:04:08Z</dcterms:created>
  <dcterms:modified xsi:type="dcterms:W3CDTF">2015-07-14T15:59:33Z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