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0"/>
  </bookViews>
  <sheets>
    <sheet name="ルール＆合計" sheetId="1" r:id="rId1"/>
    <sheet name="検証データ" sheetId="2" r:id="rId2"/>
    <sheet name="気づき" sheetId="3" r:id="rId3"/>
    <sheet name="検証終了通貨" sheetId="4" r:id="rId4"/>
  </sheets>
  <definedNames>
    <definedName name="_xlnm._FilterDatabase" localSheetId="1" hidden="1">'検証データ'!$A$2:$O$99</definedName>
  </definedNames>
  <calcPr fullCalcOnLoad="1"/>
</workbook>
</file>

<file path=xl/sharedStrings.xml><?xml version="1.0" encoding="utf-8"?>
<sst xmlns="http://schemas.openxmlformats.org/spreadsheetml/2006/main" count="468" uniqueCount="234">
  <si>
    <t>※入力</t>
  </si>
  <si>
    <t>初期資金</t>
  </si>
  <si>
    <t>スタート日</t>
  </si>
  <si>
    <t>現在資金</t>
  </si>
  <si>
    <t>損切り</t>
  </si>
  <si>
    <t>資金増減</t>
  </si>
  <si>
    <t>勝率</t>
  </si>
  <si>
    <t>平均利益</t>
  </si>
  <si>
    <t>平均損失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</si>
  <si>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</si>
  <si>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</si>
  <si>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</si>
  <si>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</si>
  <si>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</si>
  <si>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</si>
  <si>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</si>
  <si>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</si>
  <si>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</si>
  <si>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</si>
  <si>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</si>
  <si>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</si>
  <si>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</si>
  <si>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</si>
  <si>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</si>
  <si>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</si>
  <si>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</si>
  <si>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</si>
  <si>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</si>
  <si>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</si>
  <si>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</si>
  <si>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</si>
  <si>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</si>
  <si>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</si>
  <si>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</si>
  <si>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</si>
  <si>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PB:</t>
  </si>
  <si>
    <t>フィボナッチトレード</t>
  </si>
  <si>
    <t>ヘッドアンドショルダー</t>
  </si>
  <si>
    <t>２．MAに触って、PBが出現したらエントリー待ち。</t>
  </si>
  <si>
    <t>５．決済は４通り</t>
  </si>
  <si>
    <t>a.S/Rを２つ以上とってターゲットとする。分割決済。★まずどれか１つ検証</t>
  </si>
  <si>
    <t>b.ストップを移動していく（トレーリングストップ）</t>
  </si>
  <si>
    <t>⇒</t>
  </si>
  <si>
    <t>PBエントリー検証</t>
  </si>
  <si>
    <r>
      <t>１．移動平均線の１０EMAと２０ＥＭＡ、両方の上にキャンドルがあれば買い方向</t>
    </r>
    <r>
      <rPr>
        <sz val="11"/>
        <color indexed="8"/>
        <rFont val="ＭＳ Ｐゴシック"/>
        <family val="3"/>
      </rPr>
      <t>、下なら売り</t>
    </r>
    <r>
      <rPr>
        <sz val="11"/>
        <color indexed="8"/>
        <rFont val="ＭＳ Ｐゴシック"/>
        <family val="3"/>
      </rPr>
      <t>方向</t>
    </r>
    <r>
      <rPr>
        <sz val="11"/>
        <color indexed="8"/>
        <rFont val="ＭＳ Ｐゴシック"/>
        <family val="3"/>
      </rPr>
      <t>。</t>
    </r>
  </si>
  <si>
    <t>３．PBのエントリールール成立（PB高値／安値ブレイク）で、エントリー</t>
  </si>
  <si>
    <t>４．ストップはPBのストップ（PB安値／安値）</t>
  </si>
  <si>
    <t>c.aと似てますが、FIBをS/Rとして見て、ターゲットとする。</t>
  </si>
  <si>
    <t>d.aのS/R１つバージョン。分割決済なし。ターゲット１つの一本狙い</t>
  </si>
  <si>
    <t>＊簡単のため1ドル100円で計算</t>
  </si>
  <si>
    <t>＊具体的なエントリーポイント/ロスカットはPB高値安値の上下10pipsに設定（±10pipsでブレイクを判断）</t>
  </si>
  <si>
    <t>EUR/USD＠日足</t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</si>
  <si>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</si>
  <si>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</si>
  <si>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</si>
  <si>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</si>
  <si>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</si>
  <si>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</si>
  <si>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</si>
  <si>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</si>
  <si>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</si>
  <si>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</si>
  <si>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</si>
  <si>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</si>
  <si>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EURUSD</t>
  </si>
  <si>
    <t>sell</t>
  </si>
  <si>
    <t>buy</t>
  </si>
  <si>
    <t>Profit（＄）</t>
  </si>
  <si>
    <t>勝敗</t>
  </si>
  <si>
    <t>合計資金</t>
  </si>
  <si>
    <t>（利益円）</t>
  </si>
  <si>
    <t>平均リスクリワード</t>
  </si>
  <si>
    <t>EUR/USD＠4時間足(2回）</t>
  </si>
  <si>
    <t xml:space="preserve">    サポート、レジスタンスで反発していることを確認。</t>
  </si>
  <si>
    <t>2010.01.06 01:31</t>
  </si>
  <si>
    <t>2010.01.06 03:59</t>
  </si>
  <si>
    <t>2010.01.06 15:59</t>
  </si>
  <si>
    <t>2010.01.20 19:08</t>
  </si>
  <si>
    <t>2010.01.21 01:59</t>
  </si>
  <si>
    <t>2010.01.22 02:15</t>
  </si>
  <si>
    <t>2010.02.10 17:02</t>
  </si>
  <si>
    <t>2010.02.10 19:10</t>
  </si>
  <si>
    <t>2010.02.10 23:20</t>
  </si>
  <si>
    <t>2010.02.11 00:59</t>
  </si>
  <si>
    <t>2010.02.11 02:05</t>
  </si>
  <si>
    <t>2010.02.11 20:01</t>
  </si>
  <si>
    <t>2010.02.11 22:59</t>
  </si>
  <si>
    <t>2010.02.11 23:49</t>
  </si>
  <si>
    <t>2010.02.17 00:33</t>
  </si>
  <si>
    <t>2010.02.17 01:59</t>
  </si>
  <si>
    <t>2010.02.17 19:57</t>
  </si>
  <si>
    <t>2010.02.27 00:26</t>
  </si>
  <si>
    <t>2010.02.27 01:59</t>
  </si>
  <si>
    <t>2010.02.27 02:36</t>
  </si>
  <si>
    <t>2010.03.03 02:08</t>
  </si>
  <si>
    <t>2010.03.03 09:44</t>
  </si>
  <si>
    <t>2010.03.04 12:27</t>
  </si>
  <si>
    <t>2010.03.09 06:04</t>
  </si>
  <si>
    <t>2010.03.09 17:59</t>
  </si>
  <si>
    <t>2010.03.09 20:59</t>
  </si>
  <si>
    <t>2010.03.22 12:54</t>
  </si>
  <si>
    <t>2010.03.22 17:55</t>
  </si>
  <si>
    <t>2010.04.02 21:31</t>
  </si>
  <si>
    <t>2010.04.02 22:59</t>
  </si>
  <si>
    <t>2010.04.05 09:44</t>
  </si>
  <si>
    <t>2010.04.09 22:35</t>
  </si>
  <si>
    <t>2010.04.09 22:59</t>
  </si>
  <si>
    <t>2010.04.10 04:59</t>
  </si>
  <si>
    <t>2010.04.17 00:14</t>
  </si>
  <si>
    <t>2010.04.19 11:29</t>
  </si>
  <si>
    <t>2010.04.20 02:30</t>
  </si>
  <si>
    <t>2010.04.28 16:01</t>
  </si>
  <si>
    <t>2010.04.28 20:23</t>
  </si>
  <si>
    <t>2010.05.03 19:15</t>
  </si>
  <si>
    <t>2010.05.03 23:49</t>
  </si>
  <si>
    <t>2010.05.04 17:59</t>
  </si>
  <si>
    <t>2010.05.20 23:15</t>
  </si>
  <si>
    <t>2010.05.21 02:14</t>
  </si>
  <si>
    <t>2010.05.24 16:59</t>
  </si>
  <si>
    <t>2010.05.24 17:59</t>
  </si>
  <si>
    <t>2010.05.25 06:59</t>
  </si>
  <si>
    <t>2010.06.21 21:07</t>
  </si>
  <si>
    <t>2010.06.21 21:29</t>
  </si>
  <si>
    <t>2010.06.21 23:00</t>
  </si>
  <si>
    <t>2010.06.22 11:10</t>
  </si>
  <si>
    <t>2010.06.23 22:59</t>
  </si>
  <si>
    <t>2010.06.24 03:21</t>
  </si>
  <si>
    <t>2010.06.28 19:29</t>
  </si>
  <si>
    <t>2010.06.29 01:09</t>
  </si>
  <si>
    <t>2010.06.29 12:59</t>
  </si>
  <si>
    <t>2010.06.30 23:01</t>
  </si>
  <si>
    <t>2010.07.01 05:09</t>
  </si>
  <si>
    <t>2010.07.02 20:19</t>
  </si>
  <si>
    <t>2010.07.02 21:59</t>
  </si>
  <si>
    <t>2010.07.05 09:58</t>
  </si>
  <si>
    <t>2010.07.08 17:14</t>
  </si>
  <si>
    <t>2010.07.08 21:59</t>
  </si>
  <si>
    <t>2010.07.09 00:49</t>
  </si>
  <si>
    <t>2010.08.09 18:01</t>
  </si>
  <si>
    <t>2010.08.09 19:06</t>
  </si>
  <si>
    <t>2010.08.24 16:16</t>
  </si>
  <si>
    <t>2010.08.24 22:37</t>
  </si>
  <si>
    <t>2010.09.03 19:25</t>
  </si>
  <si>
    <t>2010.09.06 14:59</t>
  </si>
  <si>
    <t>2010.09.06 21:21</t>
  </si>
  <si>
    <t>2010.09.07 07:59</t>
  </si>
  <si>
    <t>2010.09.07 08:44</t>
  </si>
  <si>
    <t>2010.09.07 09:44</t>
  </si>
  <si>
    <t>2010.09.21 22:17</t>
  </si>
  <si>
    <t>2010.09.22 03:26</t>
  </si>
  <si>
    <t>2010.09.22 18:05</t>
  </si>
  <si>
    <t>2010.10.06 22:35</t>
  </si>
  <si>
    <t>2010.10.07 15:59</t>
  </si>
  <si>
    <t>2010.10.07 22:49</t>
  </si>
  <si>
    <t>2010.10.08 17:12</t>
  </si>
  <si>
    <t>2010.10.08 19:59</t>
  </si>
  <si>
    <t>2010.10.08 20:14</t>
  </si>
  <si>
    <t>2010.10.26 18:04</t>
  </si>
  <si>
    <t>2010.10.26 21:24</t>
  </si>
  <si>
    <t>2010.10.27 02:59</t>
  </si>
  <si>
    <t>2010.10.28 18:12</t>
  </si>
  <si>
    <t>2010.10.28 23:59</t>
  </si>
  <si>
    <t>2010.10.29 14:14</t>
  </si>
  <si>
    <t>2010.11.04 17:03</t>
  </si>
  <si>
    <t>2010.11.04 18:59</t>
  </si>
  <si>
    <t>2010.11.05 01:49</t>
  </si>
  <si>
    <t>2010.11.16 00:05</t>
  </si>
  <si>
    <t>2010.11.16 11:43</t>
  </si>
  <si>
    <t>2010.11.16 20:20</t>
  </si>
  <si>
    <t>2010.11.16 21:27</t>
  </si>
  <si>
    <t>2010.12.07 01:34</t>
  </si>
  <si>
    <t>2010.12.07 03:02</t>
  </si>
  <si>
    <t>2010.12.14 19:26</t>
  </si>
  <si>
    <t>2010.12.14 23:16</t>
  </si>
  <si>
    <t>2011.01.05 19:23</t>
  </si>
  <si>
    <t>2011.01.05 21:59</t>
  </si>
  <si>
    <t>2011.01.06 16:44</t>
  </si>
  <si>
    <t>2011.01.13 18:24</t>
  </si>
  <si>
    <t>2011.01.13 21:59</t>
  </si>
  <si>
    <t>2011.01.13 22:59</t>
  </si>
  <si>
    <t>2011.01.21 23:19</t>
  </si>
  <si>
    <t>2011.01.24 20:33</t>
  </si>
  <si>
    <t>2011.02.02 00:28</t>
  </si>
  <si>
    <t>2011.02.02 20:49</t>
  </si>
  <si>
    <t>2011.02.23 20:14</t>
  </si>
  <si>
    <t>2011.02.24 16:44</t>
  </si>
  <si>
    <t>2011.03.03 05:46</t>
  </si>
  <si>
    <t>2011.03.03 11:32</t>
  </si>
  <si>
    <t>2011.03.05 03:09</t>
  </si>
  <si>
    <t>2011.03.07 10:07</t>
  </si>
  <si>
    <t>2011.03.16 18:25</t>
  </si>
  <si>
    <t>2011.03.16 22:59</t>
  </si>
  <si>
    <t>2011.03.17 03:14</t>
  </si>
  <si>
    <t>2011.03.24 05:01</t>
  </si>
  <si>
    <t>2011.03.24 20:32</t>
  </si>
  <si>
    <t>2011.03.24 23:29</t>
  </si>
  <si>
    <t>2011.03.25 00:59</t>
  </si>
  <si>
    <t>2011.03.25 18:15</t>
  </si>
  <si>
    <t>2011.03.25 21:10</t>
  </si>
  <si>
    <t>2011.03.25 23:14</t>
  </si>
  <si>
    <t>2011.03.26 02:59</t>
  </si>
  <si>
    <t>2011.04.01 21:15</t>
  </si>
  <si>
    <t>2011.04.01 21:59</t>
  </si>
  <si>
    <t>2011.04.01 22:59</t>
  </si>
  <si>
    <t>2011.04.05 17:16</t>
  </si>
  <si>
    <t>2011.04.06 00:01</t>
  </si>
  <si>
    <t>2011.04.06 23:12</t>
  </si>
  <si>
    <t>2011.04.06 23:59</t>
  </si>
  <si>
    <t>2011.04.07 11:32</t>
  </si>
  <si>
    <t>2011.04.13 19:10</t>
  </si>
  <si>
    <t>2011.04.13 22:32</t>
  </si>
  <si>
    <t>2011.04.18 23:01</t>
  </si>
  <si>
    <t>2011.04.19 00:09</t>
  </si>
  <si>
    <t>2011.04.19 16:38</t>
  </si>
  <si>
    <t>2011.05.24 17:02</t>
  </si>
  <si>
    <t>2011.05.25 10:02</t>
  </si>
  <si>
    <t>2011.06.01 16:23</t>
  </si>
  <si>
    <t>2011.06.01 19:32</t>
  </si>
  <si>
    <t>2011.06.13 22:02</t>
  </si>
  <si>
    <t>2011.06.14 02:07</t>
  </si>
  <si>
    <t>2011.06.14 16:03</t>
  </si>
  <si>
    <t>2011.06.15 02:59</t>
  </si>
  <si>
    <t>2011.06.15 05:26</t>
  </si>
  <si>
    <t>2011.06.15 15:16</t>
  </si>
  <si>
    <t>2011.06.15 15:59</t>
  </si>
  <si>
    <t>2011.06.15 17:59</t>
  </si>
  <si>
    <t>2011.06.17 10:18</t>
  </si>
  <si>
    <t>2011.06.17 11:31</t>
  </si>
  <si>
    <t>2011.06.21 15:16</t>
  </si>
  <si>
    <t>2011.06.22 06:51</t>
  </si>
  <si>
    <t>2011.06.22 07:03</t>
  </si>
  <si>
    <t>2010/01/01～2011/06/21</t>
  </si>
  <si>
    <t>EUR/USD＠1時間足</t>
  </si>
  <si>
    <t>気づき：
資金増減は安定した右肩上がりだった。
決済を分割決済にしてS/R目標でやったため、爆発的な利益はないが、
安定した利益を得られていたのだと思う。
エントリーするPBをS/Rに支えられているところや長期足のトレンド方向に絞ったので、
勝率もそこそこ良かった。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</si>
</sst>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000_ "/>
    <numFmt numFmtId="191" formatCode="0.00000_ "/>
    <numFmt numFmtId="192" formatCode="0.0_ "/>
    <numFmt numFmtId="193" formatCode="0_ "/>
    <numFmt numFmtId="194" formatCode="0.000_ ;[Red]\-0.000\ "/>
    <numFmt numFmtId="195" formatCode="0.0000_ ;[Red]\-0.0000\ "/>
    <numFmt numFmtId="196" formatCode="0.00000_ ;[Red]\-0.00000\ "/>
    <numFmt numFmtId="197" formatCode="0.000_ "/>
    <numFmt numFmtId="198" formatCode="0.000000_ "/>
    <numFmt numFmtId="199" formatCode="0.000000_ ;[Red]\-0.000000\ "/>
    <numFmt numFmtId="200" formatCode="0.0_ ;[Red]\-0.0\ "/>
    <numFmt numFmtId="201" formatCode="0_ ;[Red]\-0\ "/>
    <numFmt numFmtId="202" formatCode="0.0000"/>
    <numFmt numFmtId="203" formatCode="&quot;¥&quot;#,##0;\-&quot;¥&quot;#,##0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9" fontId="0" fillId="0" borderId="14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0" fontId="6" fillId="34" borderId="37" xfId="62" applyNumberFormat="1" applyFont="1" applyFill="1" applyBorder="1" applyAlignment="1" applyProtection="1">
      <alignment vertical="center"/>
      <protection/>
    </xf>
    <xf numFmtId="182" fontId="6" fillId="34" borderId="38" xfId="62" applyNumberFormat="1" applyFont="1" applyFill="1" applyBorder="1" applyAlignment="1" applyProtection="1">
      <alignment vertical="center"/>
      <protection/>
    </xf>
    <xf numFmtId="9" fontId="6" fillId="0" borderId="39" xfId="62" applyNumberFormat="1" applyFont="1" applyFill="1" applyBorder="1" applyAlignment="1" applyProtection="1">
      <alignment horizontal="center" vertical="center"/>
      <protection/>
    </xf>
    <xf numFmtId="5" fontId="6" fillId="0" borderId="31" xfId="62" applyNumberFormat="1" applyFont="1" applyFill="1" applyBorder="1" applyAlignment="1" applyProtection="1">
      <alignment horizontal="center" vertical="center"/>
      <protection/>
    </xf>
    <xf numFmtId="6" fontId="6" fillId="34" borderId="38" xfId="62" applyNumberFormat="1" applyFont="1" applyFill="1" applyBorder="1" applyAlignment="1" applyProtection="1">
      <alignment vertical="center"/>
      <protection/>
    </xf>
    <xf numFmtId="6" fontId="6" fillId="0" borderId="40" xfId="62" applyNumberFormat="1" applyFont="1" applyFill="1" applyBorder="1" applyAlignment="1" applyProtection="1">
      <alignment horizontal="center" vertical="center"/>
      <protection/>
    </xf>
    <xf numFmtId="182" fontId="6" fillId="34" borderId="41" xfId="62" applyNumberFormat="1" applyFont="1" applyFill="1" applyBorder="1" applyAlignment="1" applyProtection="1">
      <alignment vertical="center"/>
      <protection/>
    </xf>
    <xf numFmtId="0" fontId="6" fillId="35" borderId="0" xfId="62" applyNumberFormat="1" applyFont="1" applyFill="1" applyBorder="1" applyAlignment="1" applyProtection="1">
      <alignment vertical="center"/>
      <protection/>
    </xf>
    <xf numFmtId="5" fontId="6" fillId="35" borderId="0" xfId="62" applyNumberFormat="1" applyFont="1" applyFill="1" applyBorder="1" applyAlignment="1" applyProtection="1">
      <alignment horizontal="center" vertical="center"/>
      <protection/>
    </xf>
    <xf numFmtId="182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vertical="center"/>
      <protection/>
    </xf>
    <xf numFmtId="6" fontId="6" fillId="35" borderId="0" xfId="6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5" fontId="7" fillId="36" borderId="42" xfId="62" applyNumberFormat="1" applyFont="1" applyFill="1" applyBorder="1" applyAlignment="1" applyProtection="1">
      <alignment horizont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0" fontId="6" fillId="34" borderId="38" xfId="62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0" fontId="1" fillId="0" borderId="0" xfId="63">
      <alignment vertical="center"/>
      <protection/>
    </xf>
    <xf numFmtId="0" fontId="1" fillId="0" borderId="47" xfId="63" applyBorder="1">
      <alignment vertical="center"/>
      <protection/>
    </xf>
    <xf numFmtId="0" fontId="1" fillId="0" borderId="48" xfId="63" applyBorder="1">
      <alignment vertical="center"/>
      <protection/>
    </xf>
    <xf numFmtId="0" fontId="1" fillId="0" borderId="0" xfId="63" applyBorder="1">
      <alignment vertical="center"/>
      <protection/>
    </xf>
    <xf numFmtId="0" fontId="0" fillId="0" borderId="0" xfId="0" applyFont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18" xfId="0" applyNumberFormat="1" applyFill="1" applyBorder="1" applyAlignment="1" applyProtection="1">
      <alignment vertical="center"/>
      <protection/>
    </xf>
    <xf numFmtId="0" fontId="1" fillId="0" borderId="0" xfId="63" applyFill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202" fontId="0" fillId="0" borderId="0" xfId="0" applyNumberFormat="1" applyAlignment="1">
      <alignment vertical="center"/>
    </xf>
    <xf numFmtId="200" fontId="0" fillId="0" borderId="10" xfId="0" applyNumberFormat="1" applyFont="1" applyFill="1" applyBorder="1" applyAlignment="1" applyProtection="1">
      <alignment vertical="center"/>
      <protection/>
    </xf>
    <xf numFmtId="201" fontId="0" fillId="0" borderId="10" xfId="0" applyNumberFormat="1" applyFont="1" applyFill="1" applyBorder="1" applyAlignment="1" applyProtection="1">
      <alignment vertical="center"/>
      <protection/>
    </xf>
    <xf numFmtId="5" fontId="0" fillId="0" borderId="0" xfId="0" applyNumberFormat="1" applyAlignment="1">
      <alignment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9" fontId="6" fillId="0" borderId="0" xfId="62" applyNumberFormat="1" applyFont="1" applyFill="1" applyBorder="1" applyAlignment="1" applyProtection="1">
      <alignment horizontal="center" vertical="center"/>
      <protection/>
    </xf>
    <xf numFmtId="5" fontId="6" fillId="0" borderId="0" xfId="62" applyNumberFormat="1" applyFont="1" applyFill="1" applyBorder="1" applyAlignment="1" applyProtection="1">
      <alignment horizontal="center" vertical="center"/>
      <protection/>
    </xf>
    <xf numFmtId="6" fontId="6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182" fontId="6" fillId="0" borderId="0" xfId="62" applyNumberFormat="1" applyFont="1" applyFill="1" applyBorder="1" applyAlignment="1" applyProtection="1">
      <alignment vertical="center"/>
      <protection/>
    </xf>
    <xf numFmtId="6" fontId="6" fillId="0" borderId="0" xfId="62" applyNumberFormat="1" applyFont="1" applyFill="1" applyBorder="1" applyAlignment="1" applyProtection="1">
      <alignment vertical="center"/>
      <protection/>
    </xf>
    <xf numFmtId="5" fontId="7" fillId="0" borderId="0" xfId="62" applyNumberFormat="1" applyFont="1" applyFill="1" applyBorder="1" applyAlignment="1" applyProtection="1">
      <alignment horizontal="center"/>
      <protection/>
    </xf>
    <xf numFmtId="5" fontId="7" fillId="0" borderId="0" xfId="62" applyNumberFormat="1" applyFont="1" applyFill="1" applyBorder="1" applyAlignment="1" applyProtection="1">
      <alignment/>
      <protection/>
    </xf>
    <xf numFmtId="5" fontId="8" fillId="0" borderId="0" xfId="62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Fill="1" applyBorder="1" applyAlignment="1" applyProtection="1">
      <alignment vertical="center"/>
      <protection/>
    </xf>
    <xf numFmtId="5" fontId="6" fillId="0" borderId="0" xfId="6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5" fontId="7" fillId="36" borderId="22" xfId="62" applyNumberFormat="1" applyFont="1" applyFill="1" applyBorder="1" applyAlignment="1" applyProtection="1">
      <alignment horizontal="center"/>
      <protection/>
    </xf>
    <xf numFmtId="5" fontId="7" fillId="36" borderId="49" xfId="62" applyNumberFormat="1" applyFont="1" applyFill="1" applyBorder="1" applyAlignment="1" applyProtection="1">
      <alignment horizontal="center"/>
      <protection/>
    </xf>
    <xf numFmtId="5" fontId="7" fillId="36" borderId="50" xfId="62" applyNumberFormat="1" applyFont="1" applyFill="1" applyBorder="1" applyAlignment="1" applyProtection="1">
      <alignment horizontal="center"/>
      <protection/>
    </xf>
    <xf numFmtId="5" fontId="7" fillId="36" borderId="43" xfId="62" applyNumberFormat="1" applyFont="1" applyFill="1" applyBorder="1" applyAlignment="1" applyProtection="1">
      <alignment horizontal="center"/>
      <protection/>
    </xf>
    <xf numFmtId="5" fontId="7" fillId="36" borderId="51" xfId="62" applyNumberFormat="1" applyFont="1" applyFill="1" applyBorder="1" applyAlignment="1" applyProtection="1">
      <alignment horizontal="center"/>
      <protection/>
    </xf>
    <xf numFmtId="5" fontId="8" fillId="0" borderId="20" xfId="62" applyNumberFormat="1" applyFont="1" applyFill="1" applyBorder="1" applyAlignment="1" applyProtection="1">
      <alignment horizontal="center" vertical="center"/>
      <protection/>
    </xf>
    <xf numFmtId="188" fontId="6" fillId="0" borderId="29" xfId="62" applyNumberFormat="1" applyFont="1" applyFill="1" applyBorder="1" applyAlignment="1" applyProtection="1">
      <alignment horizontal="center" vertical="center"/>
      <protection/>
    </xf>
    <xf numFmtId="188" fontId="6" fillId="0" borderId="40" xfId="62" applyNumberFormat="1" applyFont="1" applyFill="1" applyBorder="1" applyAlignment="1" applyProtection="1">
      <alignment horizontal="center" vertical="center"/>
      <protection/>
    </xf>
    <xf numFmtId="5" fontId="6" fillId="0" borderId="51" xfId="62" applyNumberFormat="1" applyFont="1" applyFill="1" applyBorder="1" applyAlignment="1" applyProtection="1">
      <alignment horizontal="center" vertical="center"/>
      <protection/>
    </xf>
    <xf numFmtId="5" fontId="6" fillId="0" borderId="52" xfId="62" applyNumberFormat="1" applyFont="1" applyFill="1" applyBorder="1" applyAlignment="1" applyProtection="1">
      <alignment horizontal="center" vertical="center"/>
      <protection/>
    </xf>
    <xf numFmtId="0" fontId="4" fillId="33" borderId="53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気づき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25"/>
          <c:w val="0.90725"/>
          <c:h val="0.99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'検証データ'!$A$3:$A$99</c:f>
              <c:numCache>
                <c:ptCount val="9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20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22</c:v>
                </c:pt>
                <c:pt idx="39">
                  <c:v>23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26</c:v>
                </c:pt>
                <c:pt idx="45">
                  <c:v>27</c:v>
                </c:pt>
                <c:pt idx="46">
                  <c:v>27</c:v>
                </c:pt>
                <c:pt idx="47">
                  <c:v>28</c:v>
                </c:pt>
                <c:pt idx="48">
                  <c:v>28</c:v>
                </c:pt>
                <c:pt idx="49">
                  <c:v>29</c:v>
                </c:pt>
                <c:pt idx="50">
                  <c:v>29</c:v>
                </c:pt>
                <c:pt idx="51">
                  <c:v>30</c:v>
                </c:pt>
                <c:pt idx="52">
                  <c:v>30</c:v>
                </c:pt>
                <c:pt idx="53">
                  <c:v>31</c:v>
                </c:pt>
                <c:pt idx="54">
                  <c:v>31</c:v>
                </c:pt>
                <c:pt idx="55">
                  <c:v>32</c:v>
                </c:pt>
                <c:pt idx="56">
                  <c:v>32</c:v>
                </c:pt>
                <c:pt idx="57">
                  <c:v>33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38</c:v>
                </c:pt>
                <c:pt idx="65">
                  <c:v>39</c:v>
                </c:pt>
                <c:pt idx="66">
                  <c:v>39</c:v>
                </c:pt>
                <c:pt idx="67">
                  <c:v>40</c:v>
                </c:pt>
                <c:pt idx="68">
                  <c:v>41</c:v>
                </c:pt>
                <c:pt idx="69">
                  <c:v>42</c:v>
                </c:pt>
                <c:pt idx="70">
                  <c:v>43</c:v>
                </c:pt>
                <c:pt idx="71">
                  <c:v>44</c:v>
                </c:pt>
                <c:pt idx="72">
                  <c:v>45</c:v>
                </c:pt>
                <c:pt idx="73">
                  <c:v>45</c:v>
                </c:pt>
                <c:pt idx="74">
                  <c:v>46</c:v>
                </c:pt>
                <c:pt idx="75">
                  <c:v>47</c:v>
                </c:pt>
                <c:pt idx="76">
                  <c:v>47</c:v>
                </c:pt>
                <c:pt idx="77">
                  <c:v>48</c:v>
                </c:pt>
                <c:pt idx="78">
                  <c:v>48</c:v>
                </c:pt>
                <c:pt idx="79">
                  <c:v>49</c:v>
                </c:pt>
                <c:pt idx="80">
                  <c:v>49</c:v>
                </c:pt>
                <c:pt idx="81">
                  <c:v>50</c:v>
                </c:pt>
                <c:pt idx="82">
                  <c:v>51</c:v>
                </c:pt>
                <c:pt idx="83">
                  <c:v>51</c:v>
                </c:pt>
                <c:pt idx="84">
                  <c:v>52</c:v>
                </c:pt>
                <c:pt idx="85">
                  <c:v>53</c:v>
                </c:pt>
                <c:pt idx="86">
                  <c:v>53</c:v>
                </c:pt>
                <c:pt idx="87">
                  <c:v>54</c:v>
                </c:pt>
                <c:pt idx="88">
                  <c:v>55</c:v>
                </c:pt>
                <c:pt idx="89">
                  <c:v>56</c:v>
                </c:pt>
                <c:pt idx="90">
                  <c:v>57</c:v>
                </c:pt>
                <c:pt idx="91">
                  <c:v>57</c:v>
                </c:pt>
                <c:pt idx="92">
                  <c:v>58</c:v>
                </c:pt>
                <c:pt idx="93">
                  <c:v>58</c:v>
                </c:pt>
                <c:pt idx="94">
                  <c:v>59</c:v>
                </c:pt>
                <c:pt idx="95">
                  <c:v>60</c:v>
                </c:pt>
                <c:pt idx="96">
                  <c:v>60</c:v>
                </c:pt>
              </c:numCache>
            </c:numRef>
          </c:xVal>
          <c:yVal>
            <c:numRef>
              <c:f>'検証データ'!$P$3:$P$99</c:f>
              <c:numCache>
                <c:ptCount val="97"/>
                <c:pt idx="0">
                  <c:v>1011900</c:v>
                </c:pt>
                <c:pt idx="1">
                  <c:v>1042000</c:v>
                </c:pt>
                <c:pt idx="2">
                  <c:v>1067365</c:v>
                </c:pt>
                <c:pt idx="3">
                  <c:v>1077985</c:v>
                </c:pt>
                <c:pt idx="4">
                  <c:v>1047985</c:v>
                </c:pt>
                <c:pt idx="5">
                  <c:v>1057277</c:v>
                </c:pt>
                <c:pt idx="6">
                  <c:v>1056070</c:v>
                </c:pt>
                <c:pt idx="7">
                  <c:v>1085320</c:v>
                </c:pt>
                <c:pt idx="8">
                  <c:v>1149670</c:v>
                </c:pt>
                <c:pt idx="9">
                  <c:v>1178020</c:v>
                </c:pt>
                <c:pt idx="10">
                  <c:v>1202770</c:v>
                </c:pt>
                <c:pt idx="11">
                  <c:v>1233270</c:v>
                </c:pt>
                <c:pt idx="12">
                  <c:v>1233270</c:v>
                </c:pt>
                <c:pt idx="13">
                  <c:v>1253370</c:v>
                </c:pt>
                <c:pt idx="14">
                  <c:v>1283550</c:v>
                </c:pt>
                <c:pt idx="15">
                  <c:v>1313000</c:v>
                </c:pt>
                <c:pt idx="16">
                  <c:v>1376650</c:v>
                </c:pt>
                <c:pt idx="17">
                  <c:v>1337650</c:v>
                </c:pt>
                <c:pt idx="18">
                  <c:v>1378450</c:v>
                </c:pt>
                <c:pt idx="19">
                  <c:v>1388610</c:v>
                </c:pt>
                <c:pt idx="20">
                  <c:v>1415910</c:v>
                </c:pt>
                <c:pt idx="21">
                  <c:v>1479090</c:v>
                </c:pt>
                <c:pt idx="22">
                  <c:v>1497030</c:v>
                </c:pt>
                <c:pt idx="23">
                  <c:v>1504110</c:v>
                </c:pt>
                <c:pt idx="24">
                  <c:v>1456110</c:v>
                </c:pt>
                <c:pt idx="25">
                  <c:v>1496060</c:v>
                </c:pt>
                <c:pt idx="26">
                  <c:v>1572432</c:v>
                </c:pt>
                <c:pt idx="27">
                  <c:v>1529627</c:v>
                </c:pt>
                <c:pt idx="28">
                  <c:v>1553827</c:v>
                </c:pt>
                <c:pt idx="29">
                  <c:v>1626894</c:v>
                </c:pt>
                <c:pt idx="30">
                  <c:v>1653494</c:v>
                </c:pt>
                <c:pt idx="31">
                  <c:v>1653494</c:v>
                </c:pt>
                <c:pt idx="32">
                  <c:v>1677034</c:v>
                </c:pt>
                <c:pt idx="33">
                  <c:v>1675194</c:v>
                </c:pt>
                <c:pt idx="34">
                  <c:v>1703789</c:v>
                </c:pt>
                <c:pt idx="35">
                  <c:v>1763884</c:v>
                </c:pt>
                <c:pt idx="36">
                  <c:v>1712664</c:v>
                </c:pt>
                <c:pt idx="37">
                  <c:v>1778664</c:v>
                </c:pt>
                <c:pt idx="38">
                  <c:v>1779064</c:v>
                </c:pt>
                <c:pt idx="39">
                  <c:v>1806364</c:v>
                </c:pt>
                <c:pt idx="40">
                  <c:v>1806574</c:v>
                </c:pt>
                <c:pt idx="41">
                  <c:v>1752574</c:v>
                </c:pt>
                <c:pt idx="42">
                  <c:v>1752574</c:v>
                </c:pt>
                <c:pt idx="43">
                  <c:v>1772734</c:v>
                </c:pt>
                <c:pt idx="44">
                  <c:v>1778894</c:v>
                </c:pt>
                <c:pt idx="45">
                  <c:v>1821794</c:v>
                </c:pt>
                <c:pt idx="46">
                  <c:v>1914094</c:v>
                </c:pt>
                <c:pt idx="47">
                  <c:v>1973454</c:v>
                </c:pt>
                <c:pt idx="48">
                  <c:v>2125614</c:v>
                </c:pt>
                <c:pt idx="49">
                  <c:v>2182374</c:v>
                </c:pt>
                <c:pt idx="50">
                  <c:v>2227734</c:v>
                </c:pt>
                <c:pt idx="51">
                  <c:v>2255284</c:v>
                </c:pt>
                <c:pt idx="52">
                  <c:v>2255284</c:v>
                </c:pt>
                <c:pt idx="53">
                  <c:v>2288084</c:v>
                </c:pt>
                <c:pt idx="54">
                  <c:v>2367164</c:v>
                </c:pt>
                <c:pt idx="55">
                  <c:v>2414414</c:v>
                </c:pt>
                <c:pt idx="56">
                  <c:v>2448314</c:v>
                </c:pt>
                <c:pt idx="57">
                  <c:v>2532314</c:v>
                </c:pt>
                <c:pt idx="58">
                  <c:v>2576474</c:v>
                </c:pt>
                <c:pt idx="59">
                  <c:v>2576474</c:v>
                </c:pt>
                <c:pt idx="60">
                  <c:v>2500474</c:v>
                </c:pt>
                <c:pt idx="61">
                  <c:v>2426974</c:v>
                </c:pt>
                <c:pt idx="62">
                  <c:v>2354974</c:v>
                </c:pt>
                <c:pt idx="63">
                  <c:v>2399824</c:v>
                </c:pt>
                <c:pt idx="64">
                  <c:v>2549956</c:v>
                </c:pt>
                <c:pt idx="65">
                  <c:v>2593006</c:v>
                </c:pt>
                <c:pt idx="66">
                  <c:v>2720056</c:v>
                </c:pt>
                <c:pt idx="67">
                  <c:v>2720856</c:v>
                </c:pt>
                <c:pt idx="68">
                  <c:v>2792856</c:v>
                </c:pt>
                <c:pt idx="69">
                  <c:v>2794476</c:v>
                </c:pt>
                <c:pt idx="70">
                  <c:v>2712476</c:v>
                </c:pt>
                <c:pt idx="71">
                  <c:v>2633116</c:v>
                </c:pt>
                <c:pt idx="72">
                  <c:v>2672116</c:v>
                </c:pt>
                <c:pt idx="73">
                  <c:v>2782031</c:v>
                </c:pt>
                <c:pt idx="74">
                  <c:v>2702031</c:v>
                </c:pt>
                <c:pt idx="75">
                  <c:v>2756231</c:v>
                </c:pt>
                <c:pt idx="76">
                  <c:v>2756431</c:v>
                </c:pt>
                <c:pt idx="77">
                  <c:v>2817481</c:v>
                </c:pt>
                <c:pt idx="78">
                  <c:v>2945934</c:v>
                </c:pt>
                <c:pt idx="79">
                  <c:v>2983334</c:v>
                </c:pt>
                <c:pt idx="80">
                  <c:v>3063634</c:v>
                </c:pt>
                <c:pt idx="81">
                  <c:v>2970184</c:v>
                </c:pt>
                <c:pt idx="82">
                  <c:v>3023834</c:v>
                </c:pt>
                <c:pt idx="83">
                  <c:v>3024704</c:v>
                </c:pt>
                <c:pt idx="84">
                  <c:v>2934704</c:v>
                </c:pt>
                <c:pt idx="85">
                  <c:v>2977387</c:v>
                </c:pt>
                <c:pt idx="86">
                  <c:v>2976870</c:v>
                </c:pt>
                <c:pt idx="87">
                  <c:v>2937190</c:v>
                </c:pt>
                <c:pt idx="88">
                  <c:v>2853190</c:v>
                </c:pt>
                <c:pt idx="89">
                  <c:v>2769669.9999999986</c:v>
                </c:pt>
                <c:pt idx="90">
                  <c:v>2813599.9999999963</c:v>
                </c:pt>
                <c:pt idx="91">
                  <c:v>2813829.9999999963</c:v>
                </c:pt>
                <c:pt idx="92">
                  <c:v>2843229.9999999963</c:v>
                </c:pt>
                <c:pt idx="93">
                  <c:v>2928629.9999999963</c:v>
                </c:pt>
                <c:pt idx="94">
                  <c:v>2841130.0000000005</c:v>
                </c:pt>
                <c:pt idx="95">
                  <c:v>2880260.0000000005</c:v>
                </c:pt>
                <c:pt idx="96">
                  <c:v>2880390.0000000005</c:v>
                </c:pt>
              </c:numCache>
            </c:numRef>
          </c:yVal>
          <c:smooth val="0"/>
        </c:ser>
        <c:axId val="14948934"/>
        <c:axId val="322679"/>
      </c:scatterChart>
      <c:val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 val="autoZero"/>
        <c:crossBetween val="midCat"/>
        <c:dispUnits/>
      </c:valAx>
      <c:valAx>
        <c:axId val="322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5"/>
          <c:y val="0.4695"/>
          <c:w val="0.073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23</xdr:row>
      <xdr:rowOff>0</xdr:rowOff>
    </xdr:from>
    <xdr:to>
      <xdr:col>8</xdr:col>
      <xdr:colOff>1009650</xdr:colOff>
      <xdr:row>48</xdr:row>
      <xdr:rowOff>0</xdr:rowOff>
    </xdr:to>
    <xdr:graphicFrame>
      <xdr:nvGraphicFramePr>
        <xdr:cNvPr id="1" name="グラフ 1"/>
        <xdr:cNvGraphicFramePr/>
      </xdr:nvGraphicFramePr>
      <xdr:xfrm>
        <a:off x="123825" y="4391025"/>
        <a:ext cx="95535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70" zoomScaleNormal="70" zoomScaleSheetLayoutView="100" zoomScalePageLayoutView="0" workbookViewId="0" topLeftCell="A1">
      <selection activeCell="I18" sqref="I18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  <col min="13" max="18" width="10.00390625" style="0" customWidth="1"/>
    <col min="19" max="19" width="11.75390625" style="0" bestFit="1" customWidth="1"/>
  </cols>
  <sheetData>
    <row r="1" spans="1:11" ht="13.5" customHeight="1">
      <c r="A1" s="65" t="s">
        <v>43</v>
      </c>
      <c r="K1" s="65"/>
    </row>
    <row r="2" ht="13.5" customHeight="1">
      <c r="A2" s="62" t="s">
        <v>44</v>
      </c>
    </row>
    <row r="3" ht="13.5" customHeight="1">
      <c r="A3" t="s">
        <v>38</v>
      </c>
    </row>
    <row r="4" ht="13.5" customHeight="1">
      <c r="A4" t="s">
        <v>73</v>
      </c>
    </row>
    <row r="5" ht="13.5" customHeight="1">
      <c r="A5" s="62" t="s">
        <v>45</v>
      </c>
    </row>
    <row r="6" ht="13.5" customHeight="1">
      <c r="A6" s="62" t="s">
        <v>46</v>
      </c>
    </row>
    <row r="7" ht="13.5" customHeight="1">
      <c r="A7" t="s">
        <v>39</v>
      </c>
    </row>
    <row r="8" spans="1:5" ht="13.5" customHeight="1">
      <c r="A8" s="90" t="s">
        <v>42</v>
      </c>
      <c r="B8" s="63" t="s">
        <v>40</v>
      </c>
      <c r="C8" s="63"/>
      <c r="D8" s="63"/>
      <c r="E8" s="63"/>
    </row>
    <row r="9" spans="1:4" ht="13.5" customHeight="1">
      <c r="A9" s="64"/>
      <c r="B9" s="89" t="s">
        <v>41</v>
      </c>
      <c r="C9" s="89"/>
      <c r="D9" s="89"/>
    </row>
    <row r="10" ht="13.5" customHeight="1">
      <c r="B10" s="62" t="s">
        <v>47</v>
      </c>
    </row>
    <row r="11" ht="13.5" customHeight="1">
      <c r="B11" s="62" t="s">
        <v>48</v>
      </c>
    </row>
    <row r="12" ht="13.5" customHeight="1">
      <c r="B12" s="62"/>
    </row>
    <row r="13" spans="1:2" ht="13.5" customHeight="1">
      <c r="A13" t="s">
        <v>50</v>
      </c>
      <c r="B13" s="62"/>
    </row>
    <row r="14" spans="1:2" ht="13.5" customHeight="1">
      <c r="A14" t="s">
        <v>49</v>
      </c>
      <c r="B14" s="62"/>
    </row>
    <row r="16" spans="11:20" ht="13.5" customHeight="1">
      <c r="K16" s="81"/>
      <c r="L16" s="81"/>
      <c r="M16" s="81"/>
      <c r="N16" s="81"/>
      <c r="O16" s="81"/>
      <c r="P16" s="81"/>
      <c r="Q16" s="81"/>
      <c r="R16" s="81"/>
      <c r="S16" s="81"/>
      <c r="T16" s="81"/>
    </row>
    <row r="17" spans="11:20" ht="13.5" customHeight="1"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1:20" ht="19.5" customHeight="1" thickBot="1">
      <c r="A18" s="54"/>
      <c r="B18" s="91" t="s">
        <v>0</v>
      </c>
      <c r="C18" s="92"/>
      <c r="D18" s="93"/>
      <c r="E18" s="53"/>
      <c r="F18" s="94" t="s">
        <v>0</v>
      </c>
      <c r="G18" s="95"/>
      <c r="H18" s="55"/>
      <c r="K18" s="77"/>
      <c r="L18" s="85"/>
      <c r="M18" s="85"/>
      <c r="N18" s="85"/>
      <c r="O18" s="77"/>
      <c r="P18" s="85"/>
      <c r="Q18" s="85"/>
      <c r="R18" s="77"/>
      <c r="S18" s="81"/>
      <c r="T18" s="81"/>
    </row>
    <row r="19" spans="1:20" ht="25.5" customHeight="1" thickBot="1">
      <c r="A19" s="56" t="s">
        <v>1</v>
      </c>
      <c r="B19" s="96">
        <v>1000000</v>
      </c>
      <c r="C19" s="96"/>
      <c r="D19" s="96"/>
      <c r="E19" s="45" t="s">
        <v>2</v>
      </c>
      <c r="F19" s="97">
        <v>40179</v>
      </c>
      <c r="G19" s="98"/>
      <c r="H19" s="38"/>
      <c r="I19" s="38"/>
      <c r="K19" s="38"/>
      <c r="L19" s="86"/>
      <c r="M19" s="86"/>
      <c r="N19" s="86"/>
      <c r="O19" s="82"/>
      <c r="P19" s="87"/>
      <c r="Q19" s="87"/>
      <c r="R19" s="38"/>
      <c r="S19" s="38"/>
      <c r="T19" s="81"/>
    </row>
    <row r="20" spans="1:20" ht="27" customHeight="1" thickBot="1">
      <c r="A20" s="39" t="s">
        <v>3</v>
      </c>
      <c r="B20" s="99">
        <f>'検証データ'!P99</f>
        <v>2880390.0000000005</v>
      </c>
      <c r="C20" s="99"/>
      <c r="D20" s="100"/>
      <c r="E20" s="40" t="s">
        <v>4</v>
      </c>
      <c r="F20" s="41">
        <v>0.03</v>
      </c>
      <c r="G20" s="42"/>
      <c r="H20" s="43" t="s">
        <v>5</v>
      </c>
      <c r="I20" s="44">
        <f>B20-B19</f>
        <v>1880390.0000000005</v>
      </c>
      <c r="K20" s="38"/>
      <c r="L20" s="88"/>
      <c r="M20" s="88"/>
      <c r="N20" s="88"/>
      <c r="O20" s="82"/>
      <c r="P20" s="78"/>
      <c r="Q20" s="79"/>
      <c r="R20" s="83"/>
      <c r="S20" s="80"/>
      <c r="T20" s="81"/>
    </row>
    <row r="21" spans="1:20" s="51" customFormat="1" ht="17.25" customHeight="1">
      <c r="A21" s="46"/>
      <c r="B21" s="47"/>
      <c r="C21" s="47"/>
      <c r="D21" s="47"/>
      <c r="E21" s="48"/>
      <c r="F21" s="52" t="s">
        <v>0</v>
      </c>
      <c r="G21" s="47"/>
      <c r="H21" s="49"/>
      <c r="I21" s="50"/>
      <c r="K21" s="38"/>
      <c r="L21" s="79"/>
      <c r="M21" s="79"/>
      <c r="N21" s="79"/>
      <c r="O21" s="82"/>
      <c r="P21" s="84"/>
      <c r="Q21" s="79"/>
      <c r="R21" s="83"/>
      <c r="S21" s="80"/>
      <c r="T21" s="77"/>
    </row>
    <row r="22" spans="11:20" ht="13.5" customHeight="1">
      <c r="K22" s="81"/>
      <c r="L22" s="81"/>
      <c r="M22" s="81"/>
      <c r="N22" s="81"/>
      <c r="O22" s="81"/>
      <c r="P22" s="81"/>
      <c r="Q22" s="81"/>
      <c r="R22" s="81"/>
      <c r="S22" s="81"/>
      <c r="T22" s="81"/>
    </row>
  </sheetData>
  <sheetProtection/>
  <mergeCells count="5">
    <mergeCell ref="B18:D18"/>
    <mergeCell ref="F18:G18"/>
    <mergeCell ref="B19:D19"/>
    <mergeCell ref="F19:G19"/>
    <mergeCell ref="B20:D20"/>
  </mergeCells>
  <printOptions/>
  <pageMargins left="0.6986111111111111" right="0.6986111111111111" top="0.75" bottom="0.75" header="0.3" footer="0.3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1"/>
  <sheetViews>
    <sheetView zoomScale="85" zoomScaleNormal="85" zoomScaleSheetLayoutView="100" zoomScalePageLayoutView="0" workbookViewId="0" topLeftCell="A1">
      <pane ySplit="2" topLeftCell="A98" activePane="bottomLeft" state="frozen"/>
      <selection pane="topLeft" activeCell="A1" sqref="A1"/>
      <selection pane="bottomLeft" activeCell="A3" sqref="A3"/>
    </sheetView>
  </sheetViews>
  <sheetFormatPr defaultColWidth="10.00390625" defaultRowHeight="13.5" customHeight="1"/>
  <cols>
    <col min="1" max="1" width="7.625" style="0" bestFit="1" customWidth="1"/>
    <col min="2" max="2" width="8.50390625" style="0" bestFit="1" customWidth="1"/>
    <col min="3" max="3" width="5.375" style="0" bestFit="1" customWidth="1"/>
    <col min="4" max="4" width="17.25390625" style="0" bestFit="1" customWidth="1"/>
    <col min="5" max="5" width="17.125" style="0" bestFit="1" customWidth="1"/>
    <col min="6" max="6" width="10.25390625" style="0" bestFit="1" customWidth="1"/>
    <col min="7" max="7" width="15.875" style="0" customWidth="1"/>
    <col min="8" max="8" width="10.125" style="0" bestFit="1" customWidth="1"/>
    <col min="9" max="9" width="15.875" style="0" bestFit="1" customWidth="1"/>
    <col min="10" max="10" width="10.50390625" style="0" bestFit="1" customWidth="1"/>
    <col min="11" max="11" width="8.375" style="0" bestFit="1" customWidth="1"/>
    <col min="12" max="12" width="5.50390625" style="0" bestFit="1" customWidth="1"/>
    <col min="13" max="13" width="9.75390625" style="0" bestFit="1" customWidth="1"/>
    <col min="14" max="14" width="12.75390625" style="0" bestFit="1" customWidth="1"/>
  </cols>
  <sheetData>
    <row r="2" spans="1:16" ht="13.5" customHeight="1">
      <c r="A2" s="68" t="s">
        <v>52</v>
      </c>
      <c r="B2" s="69" t="s">
        <v>53</v>
      </c>
      <c r="C2" s="69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67</v>
      </c>
      <c r="N2" t="s">
        <v>70</v>
      </c>
      <c r="O2" t="s">
        <v>68</v>
      </c>
      <c r="P2" t="s">
        <v>69</v>
      </c>
    </row>
    <row r="3" spans="1:16" ht="13.5">
      <c r="A3" s="68">
        <v>1</v>
      </c>
      <c r="B3" s="69" t="s">
        <v>64</v>
      </c>
      <c r="C3" s="69" t="s">
        <v>65</v>
      </c>
      <c r="D3" s="70">
        <v>0.35</v>
      </c>
      <c r="E3" t="s">
        <v>74</v>
      </c>
      <c r="F3" s="71">
        <v>1.4395</v>
      </c>
      <c r="G3" s="71">
        <v>1.4435</v>
      </c>
      <c r="H3" s="71">
        <v>0</v>
      </c>
      <c r="I3" t="s">
        <v>75</v>
      </c>
      <c r="J3" s="71">
        <v>1.4361</v>
      </c>
      <c r="K3" s="70">
        <v>0</v>
      </c>
      <c r="L3">
        <v>34</v>
      </c>
      <c r="M3" s="70">
        <v>119</v>
      </c>
      <c r="N3">
        <f>M3*100</f>
        <v>11900</v>
      </c>
      <c r="O3" t="str">
        <f>IF(N3&gt;0,"勝ち","負け")</f>
        <v>勝ち</v>
      </c>
      <c r="P3" s="74">
        <f>1000000+N3</f>
        <v>1011900</v>
      </c>
    </row>
    <row r="4" spans="1:16" ht="13.5">
      <c r="A4" s="68">
        <f>IF(E3=E4,A3,A3+1)</f>
        <v>1</v>
      </c>
      <c r="B4" s="69" t="s">
        <v>64</v>
      </c>
      <c r="C4" s="69" t="s">
        <v>65</v>
      </c>
      <c r="D4" s="70">
        <v>0.35</v>
      </c>
      <c r="E4" t="s">
        <v>74</v>
      </c>
      <c r="F4" s="71">
        <v>1.4395</v>
      </c>
      <c r="G4" s="71">
        <v>1.4395</v>
      </c>
      <c r="H4" s="71">
        <v>0</v>
      </c>
      <c r="I4" t="s">
        <v>76</v>
      </c>
      <c r="J4" s="71">
        <v>1.4309</v>
      </c>
      <c r="K4" s="70">
        <v>0</v>
      </c>
      <c r="L4">
        <v>86</v>
      </c>
      <c r="M4" s="70">
        <v>301</v>
      </c>
      <c r="N4">
        <f aca="true" t="shared" si="0" ref="N4:N67">M4*100</f>
        <v>30100</v>
      </c>
      <c r="O4" t="str">
        <f aca="true" t="shared" si="1" ref="O4:O67">IF(N4&gt;0,"勝ち","負け")</f>
        <v>勝ち</v>
      </c>
      <c r="P4" s="74">
        <f>P3+N4</f>
        <v>1042000</v>
      </c>
    </row>
    <row r="5" spans="1:16" ht="13.5">
      <c r="A5" s="68">
        <f aca="true" t="shared" si="2" ref="A5:A68">IF(E4=E5,A4,A4+1)</f>
        <v>2</v>
      </c>
      <c r="B5" s="69" t="s">
        <v>64</v>
      </c>
      <c r="C5" s="69" t="s">
        <v>65</v>
      </c>
      <c r="D5" s="70">
        <v>0.3</v>
      </c>
      <c r="E5" t="s">
        <v>77</v>
      </c>
      <c r="F5" s="71">
        <v>1.418</v>
      </c>
      <c r="G5" s="71">
        <v>1.4225</v>
      </c>
      <c r="H5" s="71">
        <v>0</v>
      </c>
      <c r="I5" t="s">
        <v>78</v>
      </c>
      <c r="J5" s="71">
        <v>1.4092</v>
      </c>
      <c r="K5" s="70">
        <v>-10.35</v>
      </c>
      <c r="L5">
        <v>88</v>
      </c>
      <c r="M5" s="70">
        <v>253.65</v>
      </c>
      <c r="N5">
        <f t="shared" si="0"/>
        <v>25365</v>
      </c>
      <c r="O5" t="str">
        <f t="shared" si="1"/>
        <v>勝ち</v>
      </c>
      <c r="P5" s="74">
        <f aca="true" t="shared" si="3" ref="P5:P16">P4+N5</f>
        <v>1067365</v>
      </c>
    </row>
    <row r="6" spans="1:16" ht="13.5">
      <c r="A6" s="68">
        <f t="shared" si="2"/>
        <v>2</v>
      </c>
      <c r="B6" s="69" t="s">
        <v>64</v>
      </c>
      <c r="C6" s="69" t="s">
        <v>65</v>
      </c>
      <c r="D6" s="70">
        <v>0.3</v>
      </c>
      <c r="E6" t="s">
        <v>77</v>
      </c>
      <c r="F6" s="71">
        <v>1.418</v>
      </c>
      <c r="G6" s="71">
        <v>1.414</v>
      </c>
      <c r="H6" s="71">
        <v>0</v>
      </c>
      <c r="I6" t="s">
        <v>79</v>
      </c>
      <c r="J6" s="71">
        <v>1.414</v>
      </c>
      <c r="K6" s="70">
        <v>-13.8</v>
      </c>
      <c r="L6">
        <v>40</v>
      </c>
      <c r="M6" s="70">
        <v>106.2</v>
      </c>
      <c r="N6">
        <f t="shared" si="0"/>
        <v>10620</v>
      </c>
      <c r="O6" t="str">
        <f t="shared" si="1"/>
        <v>勝ち</v>
      </c>
      <c r="P6" s="74">
        <f t="shared" si="3"/>
        <v>1077985</v>
      </c>
    </row>
    <row r="7" spans="1:16" ht="13.5">
      <c r="A7" s="68">
        <f t="shared" si="2"/>
        <v>3</v>
      </c>
      <c r="B7" s="69" t="s">
        <v>64</v>
      </c>
      <c r="C7" s="69" t="s">
        <v>65</v>
      </c>
      <c r="D7" s="70">
        <v>1</v>
      </c>
      <c r="E7" t="s">
        <v>80</v>
      </c>
      <c r="F7" s="71">
        <v>1.376</v>
      </c>
      <c r="G7" s="71">
        <v>1.379</v>
      </c>
      <c r="H7" s="71">
        <v>0</v>
      </c>
      <c r="I7" t="s">
        <v>81</v>
      </c>
      <c r="J7" s="71">
        <v>1.379</v>
      </c>
      <c r="K7" s="70">
        <v>0</v>
      </c>
      <c r="L7">
        <v>-30</v>
      </c>
      <c r="M7" s="70">
        <v>-300</v>
      </c>
      <c r="N7">
        <f t="shared" si="0"/>
        <v>-30000</v>
      </c>
      <c r="O7" t="str">
        <f t="shared" si="1"/>
        <v>負け</v>
      </c>
      <c r="P7" s="74">
        <f t="shared" si="3"/>
        <v>1047985</v>
      </c>
    </row>
    <row r="8" spans="1:16" ht="13.5" customHeight="1">
      <c r="A8" s="68">
        <f t="shared" si="2"/>
        <v>4</v>
      </c>
      <c r="B8" s="69" t="s">
        <v>64</v>
      </c>
      <c r="C8" s="69" t="s">
        <v>65</v>
      </c>
      <c r="D8" s="70">
        <v>0.35</v>
      </c>
      <c r="E8" t="s">
        <v>82</v>
      </c>
      <c r="F8" s="71">
        <v>1.3725</v>
      </c>
      <c r="G8" s="71">
        <v>1.3765</v>
      </c>
      <c r="H8" s="71">
        <v>0</v>
      </c>
      <c r="I8" t="s">
        <v>83</v>
      </c>
      <c r="J8" s="71">
        <v>1.3695</v>
      </c>
      <c r="K8" s="70">
        <v>-12.07</v>
      </c>
      <c r="L8">
        <v>30</v>
      </c>
      <c r="M8" s="70">
        <v>92.92</v>
      </c>
      <c r="N8">
        <f t="shared" si="0"/>
        <v>9292</v>
      </c>
      <c r="O8" t="str">
        <f t="shared" si="1"/>
        <v>勝ち</v>
      </c>
      <c r="P8" s="74">
        <f t="shared" si="3"/>
        <v>1057277</v>
      </c>
    </row>
    <row r="9" spans="1:16" ht="13.5">
      <c r="A9" s="68">
        <f t="shared" si="2"/>
        <v>4</v>
      </c>
      <c r="B9" s="69" t="s">
        <v>64</v>
      </c>
      <c r="C9" s="69" t="s">
        <v>65</v>
      </c>
      <c r="D9" s="70">
        <v>0.35</v>
      </c>
      <c r="E9" t="s">
        <v>82</v>
      </c>
      <c r="F9" s="71">
        <v>1.3725</v>
      </c>
      <c r="G9" s="71">
        <v>1.3725</v>
      </c>
      <c r="H9" s="71">
        <v>0</v>
      </c>
      <c r="I9" t="s">
        <v>84</v>
      </c>
      <c r="J9" s="71">
        <v>1.3725</v>
      </c>
      <c r="K9" s="70">
        <v>-12.07</v>
      </c>
      <c r="L9">
        <v>0</v>
      </c>
      <c r="M9" s="70">
        <v>-12.07</v>
      </c>
      <c r="N9">
        <f t="shared" si="0"/>
        <v>-1207</v>
      </c>
      <c r="O9" t="str">
        <f t="shared" si="1"/>
        <v>負け</v>
      </c>
      <c r="P9" s="74">
        <f t="shared" si="3"/>
        <v>1056070</v>
      </c>
    </row>
    <row r="10" spans="1:16" ht="13.5" customHeight="1">
      <c r="A10" s="68">
        <f t="shared" si="2"/>
        <v>5</v>
      </c>
      <c r="B10" s="69" t="s">
        <v>64</v>
      </c>
      <c r="C10" s="69" t="s">
        <v>65</v>
      </c>
      <c r="D10" s="70">
        <v>0.65</v>
      </c>
      <c r="E10" t="s">
        <v>85</v>
      </c>
      <c r="F10" s="71">
        <v>1.3745</v>
      </c>
      <c r="G10" s="71">
        <v>1.3769</v>
      </c>
      <c r="H10" s="71">
        <v>0</v>
      </c>
      <c r="I10" t="s">
        <v>86</v>
      </c>
      <c r="J10" s="71">
        <v>1.37</v>
      </c>
      <c r="K10" s="70">
        <v>0</v>
      </c>
      <c r="L10">
        <v>45</v>
      </c>
      <c r="M10" s="70">
        <v>292.5</v>
      </c>
      <c r="N10">
        <f t="shared" si="0"/>
        <v>29250</v>
      </c>
      <c r="O10" t="str">
        <f t="shared" si="1"/>
        <v>勝ち</v>
      </c>
      <c r="P10" s="74">
        <f t="shared" si="3"/>
        <v>1085320</v>
      </c>
    </row>
    <row r="11" spans="1:16" ht="13.5" customHeight="1">
      <c r="A11" s="68">
        <f t="shared" si="2"/>
        <v>5</v>
      </c>
      <c r="B11" s="69" t="s">
        <v>64</v>
      </c>
      <c r="C11" s="69" t="s">
        <v>65</v>
      </c>
      <c r="D11" s="70">
        <v>0.65</v>
      </c>
      <c r="E11" t="s">
        <v>85</v>
      </c>
      <c r="F11" s="71">
        <v>1.3745</v>
      </c>
      <c r="G11" s="71">
        <v>1.3745</v>
      </c>
      <c r="H11" s="71">
        <v>0</v>
      </c>
      <c r="I11" t="s">
        <v>87</v>
      </c>
      <c r="J11" s="71">
        <v>1.3646</v>
      </c>
      <c r="K11" s="70">
        <v>0</v>
      </c>
      <c r="L11">
        <v>99</v>
      </c>
      <c r="M11" s="70">
        <v>643.5</v>
      </c>
      <c r="N11">
        <f t="shared" si="0"/>
        <v>64350</v>
      </c>
      <c r="O11" t="str">
        <f t="shared" si="1"/>
        <v>勝ち</v>
      </c>
      <c r="P11" s="74">
        <f t="shared" si="3"/>
        <v>1149670</v>
      </c>
    </row>
    <row r="12" spans="1:16" ht="13.5">
      <c r="A12" s="68">
        <f t="shared" si="2"/>
        <v>6</v>
      </c>
      <c r="B12" s="69" t="s">
        <v>64</v>
      </c>
      <c r="C12" s="69" t="s">
        <v>66</v>
      </c>
      <c r="D12" s="70">
        <v>0.45</v>
      </c>
      <c r="E12" t="s">
        <v>88</v>
      </c>
      <c r="F12" s="71">
        <v>1.3675</v>
      </c>
      <c r="G12" s="71">
        <v>1.364</v>
      </c>
      <c r="H12" s="71">
        <v>0</v>
      </c>
      <c r="I12" t="s">
        <v>89</v>
      </c>
      <c r="J12" s="71">
        <v>1.3738</v>
      </c>
      <c r="K12" s="70">
        <v>0</v>
      </c>
      <c r="L12">
        <v>63</v>
      </c>
      <c r="M12" s="70">
        <v>283.5</v>
      </c>
      <c r="N12">
        <f t="shared" si="0"/>
        <v>28350</v>
      </c>
      <c r="O12" t="str">
        <f t="shared" si="1"/>
        <v>勝ち</v>
      </c>
      <c r="P12" s="74">
        <f t="shared" si="3"/>
        <v>1178020</v>
      </c>
    </row>
    <row r="13" spans="1:16" ht="13.5">
      <c r="A13" s="68">
        <f t="shared" si="2"/>
        <v>6</v>
      </c>
      <c r="B13" s="69" t="s">
        <v>64</v>
      </c>
      <c r="C13" s="69" t="s">
        <v>66</v>
      </c>
      <c r="D13" s="70">
        <v>0.45</v>
      </c>
      <c r="E13" t="s">
        <v>88</v>
      </c>
      <c r="F13" s="71">
        <v>1.3675</v>
      </c>
      <c r="G13" s="71">
        <v>1.373</v>
      </c>
      <c r="H13" s="71">
        <v>0</v>
      </c>
      <c r="I13" t="s">
        <v>90</v>
      </c>
      <c r="J13" s="71">
        <v>1.373</v>
      </c>
      <c r="K13" s="70">
        <v>0</v>
      </c>
      <c r="L13">
        <v>55</v>
      </c>
      <c r="M13" s="70">
        <v>247.5</v>
      </c>
      <c r="N13">
        <f t="shared" si="0"/>
        <v>24750</v>
      </c>
      <c r="O13" t="str">
        <f t="shared" si="1"/>
        <v>勝ち</v>
      </c>
      <c r="P13" s="74">
        <f t="shared" si="3"/>
        <v>1202770</v>
      </c>
    </row>
    <row r="14" spans="1:16" ht="13.5">
      <c r="A14" s="68">
        <f t="shared" si="2"/>
        <v>7</v>
      </c>
      <c r="B14" s="69" t="s">
        <v>64</v>
      </c>
      <c r="C14" s="69" t="s">
        <v>66</v>
      </c>
      <c r="D14" s="70">
        <v>0.5</v>
      </c>
      <c r="E14" t="s">
        <v>91</v>
      </c>
      <c r="F14" s="71">
        <v>1.3595</v>
      </c>
      <c r="G14" s="71">
        <v>1.356</v>
      </c>
      <c r="H14" s="71">
        <v>0</v>
      </c>
      <c r="I14" t="s">
        <v>92</v>
      </c>
      <c r="J14" s="71">
        <v>1.3656</v>
      </c>
      <c r="K14" s="70">
        <v>0</v>
      </c>
      <c r="L14">
        <v>61</v>
      </c>
      <c r="M14" s="70">
        <v>305</v>
      </c>
      <c r="N14">
        <f t="shared" si="0"/>
        <v>30500</v>
      </c>
      <c r="O14" t="str">
        <f t="shared" si="1"/>
        <v>勝ち</v>
      </c>
      <c r="P14" s="74">
        <f t="shared" si="3"/>
        <v>1233270</v>
      </c>
    </row>
    <row r="15" spans="1:16" ht="13.5">
      <c r="A15" s="68">
        <f t="shared" si="2"/>
        <v>7</v>
      </c>
      <c r="B15" s="69" t="s">
        <v>64</v>
      </c>
      <c r="C15" s="69" t="s">
        <v>66</v>
      </c>
      <c r="D15" s="70">
        <v>0.5</v>
      </c>
      <c r="E15" t="s">
        <v>91</v>
      </c>
      <c r="F15" s="71">
        <v>1.3595</v>
      </c>
      <c r="G15" s="71">
        <v>1.3595</v>
      </c>
      <c r="H15" s="71">
        <v>0</v>
      </c>
      <c r="I15" t="s">
        <v>93</v>
      </c>
      <c r="J15" s="71">
        <v>1.3595</v>
      </c>
      <c r="K15" s="70">
        <v>0</v>
      </c>
      <c r="L15">
        <v>0</v>
      </c>
      <c r="M15" s="70">
        <v>0</v>
      </c>
      <c r="N15">
        <f t="shared" si="0"/>
        <v>0</v>
      </c>
      <c r="O15" t="str">
        <f t="shared" si="1"/>
        <v>負け</v>
      </c>
      <c r="P15" s="74">
        <f t="shared" si="3"/>
        <v>1233270</v>
      </c>
    </row>
    <row r="16" spans="1:16" ht="13.5">
      <c r="A16" s="68">
        <f t="shared" si="2"/>
        <v>8</v>
      </c>
      <c r="B16" s="69" t="s">
        <v>64</v>
      </c>
      <c r="C16" s="69" t="s">
        <v>66</v>
      </c>
      <c r="D16" s="70">
        <v>0.3</v>
      </c>
      <c r="E16" t="s">
        <v>94</v>
      </c>
      <c r="F16" s="71">
        <v>1.3575</v>
      </c>
      <c r="G16" s="71">
        <v>1.352</v>
      </c>
      <c r="H16" s="71">
        <v>0</v>
      </c>
      <c r="I16" t="s">
        <v>95</v>
      </c>
      <c r="J16" s="71">
        <v>1.3642</v>
      </c>
      <c r="K16" s="70">
        <v>0</v>
      </c>
      <c r="L16">
        <v>67</v>
      </c>
      <c r="M16" s="70">
        <v>201</v>
      </c>
      <c r="N16">
        <f t="shared" si="0"/>
        <v>20100</v>
      </c>
      <c r="O16" t="str">
        <f t="shared" si="1"/>
        <v>勝ち</v>
      </c>
      <c r="P16" s="74">
        <f t="shared" si="3"/>
        <v>1253370</v>
      </c>
    </row>
    <row r="17" spans="1:16" ht="13.5">
      <c r="A17" s="68">
        <f t="shared" si="2"/>
        <v>8</v>
      </c>
      <c r="B17" s="69" t="s">
        <v>64</v>
      </c>
      <c r="C17" s="69" t="s">
        <v>66</v>
      </c>
      <c r="D17" s="70">
        <v>0.3</v>
      </c>
      <c r="E17" t="s">
        <v>94</v>
      </c>
      <c r="F17" s="71">
        <v>1.3575</v>
      </c>
      <c r="G17" s="71">
        <v>1.3675</v>
      </c>
      <c r="H17" s="71">
        <v>0</v>
      </c>
      <c r="I17" t="s">
        <v>96</v>
      </c>
      <c r="J17" s="71">
        <v>1.3675</v>
      </c>
      <c r="K17" s="70">
        <v>1.8</v>
      </c>
      <c r="L17">
        <v>100</v>
      </c>
      <c r="M17" s="70">
        <v>301.8</v>
      </c>
      <c r="N17">
        <f t="shared" si="0"/>
        <v>30180</v>
      </c>
      <c r="O17" t="str">
        <f t="shared" si="1"/>
        <v>勝ち</v>
      </c>
      <c r="P17" s="74">
        <f>P16+N17</f>
        <v>1283550</v>
      </c>
    </row>
    <row r="18" spans="1:16" ht="13.5">
      <c r="A18" s="68">
        <f t="shared" si="2"/>
        <v>9</v>
      </c>
      <c r="B18" s="69" t="s">
        <v>64</v>
      </c>
      <c r="C18" s="69" t="s">
        <v>65</v>
      </c>
      <c r="D18" s="70">
        <v>0.95</v>
      </c>
      <c r="E18" t="s">
        <v>97</v>
      </c>
      <c r="F18" s="71">
        <v>1.3625</v>
      </c>
      <c r="G18" s="71">
        <v>1.3645</v>
      </c>
      <c r="H18" s="71">
        <v>0</v>
      </c>
      <c r="I18" t="s">
        <v>98</v>
      </c>
      <c r="J18" s="71">
        <v>1.3594</v>
      </c>
      <c r="K18" s="70">
        <v>0</v>
      </c>
      <c r="L18">
        <v>31</v>
      </c>
      <c r="M18" s="70">
        <v>294.5</v>
      </c>
      <c r="N18">
        <f t="shared" si="0"/>
        <v>29450</v>
      </c>
      <c r="O18" t="str">
        <f t="shared" si="1"/>
        <v>勝ち</v>
      </c>
      <c r="P18" s="74">
        <f aca="true" t="shared" si="4" ref="P18:P81">P17+N18</f>
        <v>1313000</v>
      </c>
    </row>
    <row r="19" spans="1:16" ht="13.5">
      <c r="A19" s="68">
        <f t="shared" si="2"/>
        <v>9</v>
      </c>
      <c r="B19" s="69" t="s">
        <v>64</v>
      </c>
      <c r="C19" s="69" t="s">
        <v>65</v>
      </c>
      <c r="D19" s="70">
        <v>0.95</v>
      </c>
      <c r="E19" t="s">
        <v>97</v>
      </c>
      <c r="F19" s="71">
        <v>1.3625</v>
      </c>
      <c r="G19" s="71">
        <v>1.3625</v>
      </c>
      <c r="H19" s="71">
        <v>0</v>
      </c>
      <c r="I19" t="s">
        <v>99</v>
      </c>
      <c r="J19" s="71">
        <v>1.3558</v>
      </c>
      <c r="K19" s="70">
        <v>0</v>
      </c>
      <c r="L19">
        <v>67</v>
      </c>
      <c r="M19" s="70">
        <v>636.5</v>
      </c>
      <c r="N19">
        <f t="shared" si="0"/>
        <v>63650</v>
      </c>
      <c r="O19" t="str">
        <f t="shared" si="1"/>
        <v>勝ち</v>
      </c>
      <c r="P19" s="74">
        <f t="shared" si="4"/>
        <v>1376650</v>
      </c>
    </row>
    <row r="20" spans="1:16" ht="13.5">
      <c r="A20" s="68">
        <f t="shared" si="2"/>
        <v>10</v>
      </c>
      <c r="B20" s="69" t="s">
        <v>64</v>
      </c>
      <c r="C20" s="69" t="s">
        <v>65</v>
      </c>
      <c r="D20" s="70">
        <v>1.3</v>
      </c>
      <c r="E20" t="s">
        <v>100</v>
      </c>
      <c r="F20" s="71">
        <v>1.3505</v>
      </c>
      <c r="G20" s="71">
        <v>1.3535</v>
      </c>
      <c r="H20" s="71">
        <v>0</v>
      </c>
      <c r="I20" t="s">
        <v>101</v>
      </c>
      <c r="J20" s="71">
        <v>1.3535</v>
      </c>
      <c r="K20" s="70">
        <v>0</v>
      </c>
      <c r="L20">
        <v>-30</v>
      </c>
      <c r="M20" s="70">
        <v>-390</v>
      </c>
      <c r="N20">
        <f t="shared" si="0"/>
        <v>-39000</v>
      </c>
      <c r="O20" t="str">
        <f t="shared" si="1"/>
        <v>負け</v>
      </c>
      <c r="P20" s="74">
        <f t="shared" si="4"/>
        <v>1337650</v>
      </c>
    </row>
    <row r="21" spans="1:16" ht="13.5">
      <c r="A21" s="68">
        <f t="shared" si="2"/>
        <v>11</v>
      </c>
      <c r="B21" s="69" t="s">
        <v>64</v>
      </c>
      <c r="C21" s="69" t="s">
        <v>65</v>
      </c>
      <c r="D21" s="70">
        <v>0.8</v>
      </c>
      <c r="E21" t="s">
        <v>102</v>
      </c>
      <c r="F21" s="71">
        <v>1.354</v>
      </c>
      <c r="G21" s="71">
        <v>1.3565</v>
      </c>
      <c r="H21" s="71">
        <v>0</v>
      </c>
      <c r="I21" t="s">
        <v>103</v>
      </c>
      <c r="J21" s="71">
        <v>1.3489</v>
      </c>
      <c r="K21" s="70">
        <v>0</v>
      </c>
      <c r="L21">
        <v>51</v>
      </c>
      <c r="M21" s="70">
        <v>408</v>
      </c>
      <c r="N21">
        <f t="shared" si="0"/>
        <v>40800</v>
      </c>
      <c r="O21" t="str">
        <f t="shared" si="1"/>
        <v>勝ち</v>
      </c>
      <c r="P21" s="74">
        <f t="shared" si="4"/>
        <v>1378450</v>
      </c>
    </row>
    <row r="22" spans="1:16" ht="13.5">
      <c r="A22" s="68">
        <f t="shared" si="2"/>
        <v>11</v>
      </c>
      <c r="B22" s="69" t="s">
        <v>64</v>
      </c>
      <c r="C22" s="69" t="s">
        <v>65</v>
      </c>
      <c r="D22" s="70">
        <v>0.8</v>
      </c>
      <c r="E22" t="s">
        <v>102</v>
      </c>
      <c r="F22" s="71">
        <v>1.354</v>
      </c>
      <c r="G22" s="71">
        <v>1.3525</v>
      </c>
      <c r="H22" s="71">
        <v>0</v>
      </c>
      <c r="I22" t="s">
        <v>104</v>
      </c>
      <c r="J22" s="71">
        <v>1.3525</v>
      </c>
      <c r="K22" s="70">
        <v>-18.4</v>
      </c>
      <c r="L22">
        <v>15</v>
      </c>
      <c r="M22" s="70">
        <v>101.6</v>
      </c>
      <c r="N22">
        <f t="shared" si="0"/>
        <v>10160</v>
      </c>
      <c r="O22" t="str">
        <f t="shared" si="1"/>
        <v>勝ち</v>
      </c>
      <c r="P22" s="74">
        <f t="shared" si="4"/>
        <v>1388610</v>
      </c>
    </row>
    <row r="23" spans="1:16" ht="13.5">
      <c r="A23" s="68">
        <f t="shared" si="2"/>
        <v>12</v>
      </c>
      <c r="B23" s="69" t="s">
        <v>64</v>
      </c>
      <c r="C23" s="69" t="s">
        <v>66</v>
      </c>
      <c r="D23" s="70">
        <v>0.65</v>
      </c>
      <c r="E23" t="s">
        <v>105</v>
      </c>
      <c r="F23" s="71">
        <v>1.3395</v>
      </c>
      <c r="G23" s="71">
        <v>1.3365</v>
      </c>
      <c r="H23" s="71">
        <v>0</v>
      </c>
      <c r="I23" t="s">
        <v>106</v>
      </c>
      <c r="J23" s="71">
        <v>1.3437</v>
      </c>
      <c r="K23" s="70">
        <v>0</v>
      </c>
      <c r="L23">
        <v>42</v>
      </c>
      <c r="M23" s="70">
        <v>273</v>
      </c>
      <c r="N23">
        <f t="shared" si="0"/>
        <v>27300</v>
      </c>
      <c r="O23" t="str">
        <f t="shared" si="1"/>
        <v>勝ち</v>
      </c>
      <c r="P23" s="74">
        <f t="shared" si="4"/>
        <v>1415910</v>
      </c>
    </row>
    <row r="24" spans="1:16" ht="13.5">
      <c r="A24" s="68">
        <f t="shared" si="2"/>
        <v>12</v>
      </c>
      <c r="B24" s="69" t="s">
        <v>64</v>
      </c>
      <c r="C24" s="69" t="s">
        <v>66</v>
      </c>
      <c r="D24" s="70">
        <v>0.65</v>
      </c>
      <c r="E24" t="s">
        <v>105</v>
      </c>
      <c r="F24" s="71">
        <v>1.3395</v>
      </c>
      <c r="G24" s="71">
        <v>1.3395</v>
      </c>
      <c r="H24" s="71">
        <v>0</v>
      </c>
      <c r="I24" t="s">
        <v>107</v>
      </c>
      <c r="J24" s="71">
        <v>1.3492</v>
      </c>
      <c r="K24" s="70">
        <v>1.3</v>
      </c>
      <c r="L24">
        <v>97</v>
      </c>
      <c r="M24" s="70">
        <v>631.8</v>
      </c>
      <c r="N24">
        <f t="shared" si="0"/>
        <v>63179.99999999999</v>
      </c>
      <c r="O24" t="str">
        <f t="shared" si="1"/>
        <v>勝ち</v>
      </c>
      <c r="P24" s="74">
        <f t="shared" si="4"/>
        <v>1479090</v>
      </c>
    </row>
    <row r="25" spans="1:16" ht="13.5">
      <c r="A25" s="68">
        <f t="shared" si="2"/>
        <v>13</v>
      </c>
      <c r="B25" s="69" t="s">
        <v>64</v>
      </c>
      <c r="C25" s="69" t="s">
        <v>65</v>
      </c>
      <c r="D25" s="70">
        <v>0.4</v>
      </c>
      <c r="E25" t="s">
        <v>108</v>
      </c>
      <c r="F25" s="71">
        <v>1.3495</v>
      </c>
      <c r="G25" s="71">
        <v>1.3545</v>
      </c>
      <c r="H25" s="71">
        <v>0</v>
      </c>
      <c r="I25" t="s">
        <v>109</v>
      </c>
      <c r="J25" s="71">
        <v>1.3449</v>
      </c>
      <c r="K25" s="70">
        <v>-4.6</v>
      </c>
      <c r="L25">
        <v>46</v>
      </c>
      <c r="M25" s="70">
        <v>179.4</v>
      </c>
      <c r="N25">
        <f t="shared" si="0"/>
        <v>17940</v>
      </c>
      <c r="O25" t="str">
        <f t="shared" si="1"/>
        <v>勝ち</v>
      </c>
      <c r="P25" s="74">
        <f t="shared" si="4"/>
        <v>1497030</v>
      </c>
    </row>
    <row r="26" spans="1:16" ht="13.5">
      <c r="A26" s="68">
        <f t="shared" si="2"/>
        <v>13</v>
      </c>
      <c r="B26" s="69" t="s">
        <v>64</v>
      </c>
      <c r="C26" s="69" t="s">
        <v>65</v>
      </c>
      <c r="D26" s="70">
        <v>0.4</v>
      </c>
      <c r="E26" t="s">
        <v>108</v>
      </c>
      <c r="F26" s="71">
        <v>1.3495</v>
      </c>
      <c r="G26" s="71">
        <v>1.3475</v>
      </c>
      <c r="H26" s="71">
        <v>0</v>
      </c>
      <c r="I26" t="s">
        <v>110</v>
      </c>
      <c r="J26" s="71">
        <v>1.3475</v>
      </c>
      <c r="K26" s="70">
        <v>-9.2</v>
      </c>
      <c r="L26">
        <v>20</v>
      </c>
      <c r="M26" s="70">
        <v>70.8</v>
      </c>
      <c r="N26">
        <f t="shared" si="0"/>
        <v>7080</v>
      </c>
      <c r="O26" t="str">
        <f t="shared" si="1"/>
        <v>勝ち</v>
      </c>
      <c r="P26" s="74">
        <f t="shared" si="4"/>
        <v>1504110</v>
      </c>
    </row>
    <row r="27" spans="1:16" ht="13.5">
      <c r="A27" s="68">
        <f t="shared" si="2"/>
        <v>14</v>
      </c>
      <c r="B27" s="69" t="s">
        <v>64</v>
      </c>
      <c r="C27" s="69" t="s">
        <v>65</v>
      </c>
      <c r="D27" s="70">
        <v>1.2</v>
      </c>
      <c r="E27" t="s">
        <v>111</v>
      </c>
      <c r="F27" s="71">
        <v>1.3175</v>
      </c>
      <c r="G27" s="71">
        <v>1.3215</v>
      </c>
      <c r="H27" s="71">
        <v>0</v>
      </c>
      <c r="I27" t="s">
        <v>112</v>
      </c>
      <c r="J27" s="71">
        <v>1.3215</v>
      </c>
      <c r="K27" s="70">
        <v>0</v>
      </c>
      <c r="L27">
        <v>-40</v>
      </c>
      <c r="M27" s="70">
        <v>-480</v>
      </c>
      <c r="N27">
        <f t="shared" si="0"/>
        <v>-48000</v>
      </c>
      <c r="O27" t="str">
        <f t="shared" si="1"/>
        <v>負け</v>
      </c>
      <c r="P27" s="74">
        <f t="shared" si="4"/>
        <v>1456110</v>
      </c>
    </row>
    <row r="28" spans="1:16" ht="13.5">
      <c r="A28" s="68">
        <f>IF(E27=E28,A27,A27+1)</f>
        <v>15</v>
      </c>
      <c r="B28" s="69" t="s">
        <v>64</v>
      </c>
      <c r="C28" s="69" t="s">
        <v>65</v>
      </c>
      <c r="D28" s="70">
        <v>0.85</v>
      </c>
      <c r="E28" t="s">
        <v>113</v>
      </c>
      <c r="F28" s="71">
        <v>1.3225</v>
      </c>
      <c r="G28" s="71">
        <v>1.325</v>
      </c>
      <c r="H28" s="71">
        <v>0</v>
      </c>
      <c r="I28" t="s">
        <v>114</v>
      </c>
      <c r="J28" s="71">
        <v>1.3178</v>
      </c>
      <c r="K28" s="70">
        <v>0</v>
      </c>
      <c r="L28">
        <v>47</v>
      </c>
      <c r="M28" s="70">
        <v>399.5</v>
      </c>
      <c r="N28">
        <f t="shared" si="0"/>
        <v>39950</v>
      </c>
      <c r="O28" t="str">
        <f t="shared" si="1"/>
        <v>勝ち</v>
      </c>
      <c r="P28" s="74">
        <f t="shared" si="4"/>
        <v>1496060</v>
      </c>
    </row>
    <row r="29" spans="1:16" ht="13.5">
      <c r="A29" s="68">
        <f t="shared" si="2"/>
        <v>15</v>
      </c>
      <c r="B29" s="69" t="s">
        <v>64</v>
      </c>
      <c r="C29" s="69" t="s">
        <v>65</v>
      </c>
      <c r="D29" s="70">
        <v>0.85</v>
      </c>
      <c r="E29" t="s">
        <v>113</v>
      </c>
      <c r="F29" s="71">
        <v>1.3225</v>
      </c>
      <c r="G29" s="71">
        <v>1.3225</v>
      </c>
      <c r="H29" s="71">
        <v>0</v>
      </c>
      <c r="I29" t="s">
        <v>115</v>
      </c>
      <c r="J29" s="71">
        <v>1.3134</v>
      </c>
      <c r="K29" s="70">
        <v>-9.78</v>
      </c>
      <c r="L29">
        <v>91</v>
      </c>
      <c r="M29" s="70">
        <v>763.72</v>
      </c>
      <c r="N29">
        <f t="shared" si="0"/>
        <v>76372</v>
      </c>
      <c r="O29" t="str">
        <f t="shared" si="1"/>
        <v>勝ち</v>
      </c>
      <c r="P29" s="74">
        <f t="shared" si="4"/>
        <v>1572432</v>
      </c>
    </row>
    <row r="30" spans="1:16" ht="13.5">
      <c r="A30" s="68">
        <f t="shared" si="2"/>
        <v>16</v>
      </c>
      <c r="B30" s="69" t="s">
        <v>64</v>
      </c>
      <c r="C30" s="69" t="s">
        <v>65</v>
      </c>
      <c r="D30" s="70">
        <v>0.7</v>
      </c>
      <c r="E30" t="s">
        <v>116</v>
      </c>
      <c r="F30" s="71">
        <v>1.233</v>
      </c>
      <c r="G30" s="71">
        <v>1.239</v>
      </c>
      <c r="H30" s="71">
        <v>0</v>
      </c>
      <c r="I30" t="s">
        <v>117</v>
      </c>
      <c r="J30" s="71">
        <v>1.239</v>
      </c>
      <c r="K30" s="70">
        <v>-8.05</v>
      </c>
      <c r="L30">
        <v>-60</v>
      </c>
      <c r="M30" s="70">
        <v>-428.05</v>
      </c>
      <c r="N30">
        <f t="shared" si="0"/>
        <v>-42805</v>
      </c>
      <c r="O30" t="str">
        <f t="shared" si="1"/>
        <v>負け</v>
      </c>
      <c r="P30" s="74">
        <f t="shared" si="4"/>
        <v>1529627</v>
      </c>
    </row>
    <row r="31" spans="1:16" ht="13.5">
      <c r="A31" s="68">
        <f t="shared" si="2"/>
        <v>17</v>
      </c>
      <c r="B31" s="69" t="s">
        <v>64</v>
      </c>
      <c r="C31" s="69" t="s">
        <v>65</v>
      </c>
      <c r="D31" s="70">
        <v>0.55</v>
      </c>
      <c r="E31" t="s">
        <v>118</v>
      </c>
      <c r="F31" s="71">
        <v>1.248</v>
      </c>
      <c r="G31" s="71">
        <v>1.252</v>
      </c>
      <c r="H31" s="71">
        <v>0</v>
      </c>
      <c r="I31" t="s">
        <v>119</v>
      </c>
      <c r="J31" s="71">
        <v>1.2436</v>
      </c>
      <c r="K31" s="70">
        <v>0</v>
      </c>
      <c r="L31">
        <v>44</v>
      </c>
      <c r="M31" s="70">
        <v>242</v>
      </c>
      <c r="N31">
        <f t="shared" si="0"/>
        <v>24200</v>
      </c>
      <c r="O31" t="str">
        <f t="shared" si="1"/>
        <v>勝ち</v>
      </c>
      <c r="P31" s="74">
        <f t="shared" si="4"/>
        <v>1553827</v>
      </c>
    </row>
    <row r="32" spans="1:16" ht="13.5">
      <c r="A32" s="68">
        <f t="shared" si="2"/>
        <v>17</v>
      </c>
      <c r="B32" s="69" t="s">
        <v>64</v>
      </c>
      <c r="C32" s="69" t="s">
        <v>65</v>
      </c>
      <c r="D32" s="70">
        <v>0.55</v>
      </c>
      <c r="E32" t="s">
        <v>118</v>
      </c>
      <c r="F32" s="71">
        <v>1.248</v>
      </c>
      <c r="G32" s="71">
        <v>1.252</v>
      </c>
      <c r="H32" s="71">
        <v>0</v>
      </c>
      <c r="I32" t="s">
        <v>120</v>
      </c>
      <c r="J32" s="71">
        <v>1.2346</v>
      </c>
      <c r="K32" s="70">
        <v>-6.33</v>
      </c>
      <c r="L32">
        <v>134</v>
      </c>
      <c r="M32" s="70">
        <v>730.67</v>
      </c>
      <c r="N32">
        <f t="shared" si="0"/>
        <v>73067</v>
      </c>
      <c r="O32" t="str">
        <f t="shared" si="1"/>
        <v>勝ち</v>
      </c>
      <c r="P32" s="74">
        <f t="shared" si="4"/>
        <v>1626894</v>
      </c>
    </row>
    <row r="33" spans="1:16" ht="13.5" customHeight="1">
      <c r="A33" s="68">
        <f t="shared" si="2"/>
        <v>18</v>
      </c>
      <c r="B33" s="69" t="s">
        <v>64</v>
      </c>
      <c r="C33" s="69" t="s">
        <v>65</v>
      </c>
      <c r="D33" s="70">
        <v>0.95</v>
      </c>
      <c r="E33" t="s">
        <v>121</v>
      </c>
      <c r="F33" s="71">
        <v>1.2385</v>
      </c>
      <c r="G33" s="71">
        <v>1.241</v>
      </c>
      <c r="H33" s="71">
        <v>0</v>
      </c>
      <c r="I33" t="s">
        <v>122</v>
      </c>
      <c r="J33" s="71">
        <v>1.2357</v>
      </c>
      <c r="K33" s="70">
        <v>0</v>
      </c>
      <c r="L33">
        <v>28</v>
      </c>
      <c r="M33" s="70">
        <v>266</v>
      </c>
      <c r="N33">
        <f t="shared" si="0"/>
        <v>26600</v>
      </c>
      <c r="O33" t="str">
        <f t="shared" si="1"/>
        <v>勝ち</v>
      </c>
      <c r="P33" s="74">
        <f t="shared" si="4"/>
        <v>1653494</v>
      </c>
    </row>
    <row r="34" spans="1:16" ht="13.5" customHeight="1">
      <c r="A34" s="68">
        <f t="shared" si="2"/>
        <v>18</v>
      </c>
      <c r="B34" s="69" t="s">
        <v>64</v>
      </c>
      <c r="C34" s="69" t="s">
        <v>65</v>
      </c>
      <c r="D34" s="70">
        <v>0.95</v>
      </c>
      <c r="E34" t="s">
        <v>121</v>
      </c>
      <c r="F34" s="71">
        <v>1.2385</v>
      </c>
      <c r="G34" s="71">
        <v>1.2385</v>
      </c>
      <c r="H34" s="71">
        <v>0</v>
      </c>
      <c r="I34" t="s">
        <v>123</v>
      </c>
      <c r="J34" s="71">
        <v>1.2385</v>
      </c>
      <c r="K34" s="70">
        <v>0</v>
      </c>
      <c r="L34">
        <v>0</v>
      </c>
      <c r="M34" s="70">
        <v>0</v>
      </c>
      <c r="N34">
        <f t="shared" si="0"/>
        <v>0</v>
      </c>
      <c r="O34" t="str">
        <f t="shared" si="1"/>
        <v>負け</v>
      </c>
      <c r="P34" s="74">
        <f t="shared" si="4"/>
        <v>1653494</v>
      </c>
    </row>
    <row r="35" spans="1:16" ht="13.5">
      <c r="A35" s="68">
        <f t="shared" si="2"/>
        <v>19</v>
      </c>
      <c r="B35" s="69" t="s">
        <v>64</v>
      </c>
      <c r="C35" s="69" t="s">
        <v>65</v>
      </c>
      <c r="D35" s="70">
        <v>0.4</v>
      </c>
      <c r="E35" t="s">
        <v>124</v>
      </c>
      <c r="F35" s="71">
        <v>1.2295</v>
      </c>
      <c r="G35" s="71">
        <v>1.2355</v>
      </c>
      <c r="H35" s="71">
        <v>0</v>
      </c>
      <c r="I35" t="s">
        <v>125</v>
      </c>
      <c r="J35" s="71">
        <v>1.2235</v>
      </c>
      <c r="K35" s="70">
        <v>-4.6</v>
      </c>
      <c r="L35">
        <v>60</v>
      </c>
      <c r="M35" s="70">
        <v>235.4</v>
      </c>
      <c r="N35">
        <f t="shared" si="0"/>
        <v>23540</v>
      </c>
      <c r="O35" t="str">
        <f t="shared" si="1"/>
        <v>勝ち</v>
      </c>
      <c r="P35" s="74">
        <f t="shared" si="4"/>
        <v>1677034</v>
      </c>
    </row>
    <row r="36" spans="1:16" ht="13.5">
      <c r="A36" s="68">
        <f t="shared" si="2"/>
        <v>19</v>
      </c>
      <c r="B36" s="69" t="s">
        <v>64</v>
      </c>
      <c r="C36" s="69" t="s">
        <v>65</v>
      </c>
      <c r="D36" s="70">
        <v>0.4</v>
      </c>
      <c r="E36" t="s">
        <v>124</v>
      </c>
      <c r="F36" s="71">
        <v>1.2295</v>
      </c>
      <c r="G36" s="71">
        <v>1.2295</v>
      </c>
      <c r="H36" s="71">
        <v>0</v>
      </c>
      <c r="I36" t="s">
        <v>126</v>
      </c>
      <c r="J36" s="71">
        <v>1.2295</v>
      </c>
      <c r="K36" s="70">
        <v>-18.4</v>
      </c>
      <c r="L36">
        <v>0</v>
      </c>
      <c r="M36" s="70">
        <v>-18.4</v>
      </c>
      <c r="N36">
        <f t="shared" si="0"/>
        <v>-1839.9999999999998</v>
      </c>
      <c r="O36" t="str">
        <f t="shared" si="1"/>
        <v>負け</v>
      </c>
      <c r="P36" s="74">
        <f t="shared" si="4"/>
        <v>1675194</v>
      </c>
    </row>
    <row r="37" spans="1:16" ht="13.5">
      <c r="A37" s="68">
        <f>IF(E36=E37,A36,A36+1)</f>
        <v>20</v>
      </c>
      <c r="B37" s="69" t="s">
        <v>64</v>
      </c>
      <c r="C37" s="69" t="s">
        <v>65</v>
      </c>
      <c r="D37" s="70">
        <v>0.7</v>
      </c>
      <c r="E37" t="s">
        <v>127</v>
      </c>
      <c r="F37" s="71">
        <v>1.235</v>
      </c>
      <c r="G37" s="71">
        <v>1.2385</v>
      </c>
      <c r="H37" s="71">
        <v>0</v>
      </c>
      <c r="I37" t="s">
        <v>128</v>
      </c>
      <c r="J37" s="71">
        <v>1.2308</v>
      </c>
      <c r="K37" s="70">
        <v>-8.05</v>
      </c>
      <c r="L37">
        <v>42</v>
      </c>
      <c r="M37" s="70">
        <v>285.95</v>
      </c>
      <c r="N37">
        <f t="shared" si="0"/>
        <v>28595</v>
      </c>
      <c r="O37" t="str">
        <f t="shared" si="1"/>
        <v>勝ち</v>
      </c>
      <c r="P37" s="74">
        <f t="shared" si="4"/>
        <v>1703789</v>
      </c>
    </row>
    <row r="38" spans="1:16" ht="13.5">
      <c r="A38" s="68">
        <f t="shared" si="2"/>
        <v>20</v>
      </c>
      <c r="B38" s="69" t="s">
        <v>64</v>
      </c>
      <c r="C38" s="69" t="s">
        <v>65</v>
      </c>
      <c r="D38" s="70">
        <v>0.7</v>
      </c>
      <c r="E38" t="s">
        <v>127</v>
      </c>
      <c r="F38" s="71">
        <v>1.235</v>
      </c>
      <c r="G38" s="71">
        <v>1.235</v>
      </c>
      <c r="H38" s="71">
        <v>0</v>
      </c>
      <c r="I38" t="s">
        <v>129</v>
      </c>
      <c r="J38" s="71">
        <v>1.2263</v>
      </c>
      <c r="K38" s="70">
        <v>-8.05</v>
      </c>
      <c r="L38">
        <v>87</v>
      </c>
      <c r="M38" s="70">
        <v>600.95</v>
      </c>
      <c r="N38">
        <f t="shared" si="0"/>
        <v>60095.00000000001</v>
      </c>
      <c r="O38" t="str">
        <f t="shared" si="1"/>
        <v>勝ち</v>
      </c>
      <c r="P38" s="74">
        <f t="shared" si="4"/>
        <v>1763884</v>
      </c>
    </row>
    <row r="39" spans="1:16" ht="13.5">
      <c r="A39" s="68">
        <f t="shared" si="2"/>
        <v>21</v>
      </c>
      <c r="B39" s="69" t="s">
        <v>64</v>
      </c>
      <c r="C39" s="69" t="s">
        <v>66</v>
      </c>
      <c r="D39" s="70">
        <v>1.3</v>
      </c>
      <c r="E39" t="s">
        <v>130</v>
      </c>
      <c r="F39" s="71">
        <v>1.2265</v>
      </c>
      <c r="G39" s="71">
        <v>1.2225</v>
      </c>
      <c r="H39" s="71">
        <v>0</v>
      </c>
      <c r="I39" t="s">
        <v>131</v>
      </c>
      <c r="J39" s="71">
        <v>1.2225</v>
      </c>
      <c r="K39" s="70">
        <v>7.8</v>
      </c>
      <c r="L39">
        <v>-40</v>
      </c>
      <c r="M39" s="70">
        <v>-512.2</v>
      </c>
      <c r="N39">
        <f t="shared" si="0"/>
        <v>-51220.00000000001</v>
      </c>
      <c r="O39" t="str">
        <f t="shared" si="1"/>
        <v>負け</v>
      </c>
      <c r="P39" s="74">
        <f t="shared" si="4"/>
        <v>1712664</v>
      </c>
    </row>
    <row r="40" spans="1:16" ht="13.5">
      <c r="A40" s="68">
        <f t="shared" si="2"/>
        <v>22</v>
      </c>
      <c r="B40" s="69" t="s">
        <v>64</v>
      </c>
      <c r="C40" s="69" t="s">
        <v>66</v>
      </c>
      <c r="D40" s="70">
        <v>1</v>
      </c>
      <c r="E40" t="s">
        <v>132</v>
      </c>
      <c r="F40" s="71">
        <v>1.252</v>
      </c>
      <c r="G40" s="71">
        <v>1.2495</v>
      </c>
      <c r="H40" s="71">
        <v>0</v>
      </c>
      <c r="I40" t="s">
        <v>133</v>
      </c>
      <c r="J40" s="71">
        <v>1.2586</v>
      </c>
      <c r="K40" s="70">
        <v>0</v>
      </c>
      <c r="L40">
        <v>66</v>
      </c>
      <c r="M40" s="70">
        <v>660</v>
      </c>
      <c r="N40">
        <f t="shared" si="0"/>
        <v>66000</v>
      </c>
      <c r="O40" t="str">
        <f t="shared" si="1"/>
        <v>勝ち</v>
      </c>
      <c r="P40" s="74">
        <f t="shared" si="4"/>
        <v>1778664</v>
      </c>
    </row>
    <row r="41" spans="1:16" ht="13.5">
      <c r="A41" s="68">
        <f t="shared" si="2"/>
        <v>22</v>
      </c>
      <c r="B41" s="69" t="s">
        <v>64</v>
      </c>
      <c r="C41" s="69" t="s">
        <v>66</v>
      </c>
      <c r="D41" s="70">
        <v>1</v>
      </c>
      <c r="E41" t="s">
        <v>132</v>
      </c>
      <c r="F41" s="71">
        <v>1.252</v>
      </c>
      <c r="G41" s="71">
        <v>1.252</v>
      </c>
      <c r="H41" s="71">
        <v>0</v>
      </c>
      <c r="I41" t="s">
        <v>134</v>
      </c>
      <c r="J41" s="71">
        <v>1.252</v>
      </c>
      <c r="K41" s="70">
        <v>4</v>
      </c>
      <c r="L41">
        <v>0</v>
      </c>
      <c r="M41" s="70">
        <v>4</v>
      </c>
      <c r="N41">
        <f t="shared" si="0"/>
        <v>400</v>
      </c>
      <c r="O41" t="str">
        <f t="shared" si="1"/>
        <v>勝ち</v>
      </c>
      <c r="P41" s="74">
        <f t="shared" si="4"/>
        <v>1779064</v>
      </c>
    </row>
    <row r="42" spans="1:16" ht="13.5" customHeight="1">
      <c r="A42" s="68">
        <f t="shared" si="2"/>
        <v>23</v>
      </c>
      <c r="B42" s="69" t="s">
        <v>64</v>
      </c>
      <c r="C42" s="69" t="s">
        <v>66</v>
      </c>
      <c r="D42" s="70">
        <v>1.05</v>
      </c>
      <c r="E42" t="s">
        <v>135</v>
      </c>
      <c r="F42" s="71">
        <v>1.2655</v>
      </c>
      <c r="G42" s="71">
        <v>1.263</v>
      </c>
      <c r="H42" s="71">
        <v>0</v>
      </c>
      <c r="I42" t="s">
        <v>136</v>
      </c>
      <c r="J42" s="71">
        <v>1.2681</v>
      </c>
      <c r="K42" s="70">
        <v>0</v>
      </c>
      <c r="L42">
        <v>26</v>
      </c>
      <c r="M42" s="70">
        <v>273</v>
      </c>
      <c r="N42">
        <f t="shared" si="0"/>
        <v>27300</v>
      </c>
      <c r="O42" t="str">
        <f t="shared" si="1"/>
        <v>勝ち</v>
      </c>
      <c r="P42" s="74">
        <f t="shared" si="4"/>
        <v>1806364</v>
      </c>
    </row>
    <row r="43" spans="1:16" ht="13.5" customHeight="1">
      <c r="A43" s="68">
        <f t="shared" si="2"/>
        <v>23</v>
      </c>
      <c r="B43" s="69" t="s">
        <v>64</v>
      </c>
      <c r="C43" s="69" t="s">
        <v>66</v>
      </c>
      <c r="D43" s="70">
        <v>1.05</v>
      </c>
      <c r="E43" t="s">
        <v>135</v>
      </c>
      <c r="F43" s="71">
        <v>1.2655</v>
      </c>
      <c r="G43" s="71">
        <v>1.2655</v>
      </c>
      <c r="H43" s="71">
        <v>0</v>
      </c>
      <c r="I43" t="s">
        <v>137</v>
      </c>
      <c r="J43" s="71">
        <v>1.2655</v>
      </c>
      <c r="K43" s="70">
        <v>2.1</v>
      </c>
      <c r="L43">
        <v>0</v>
      </c>
      <c r="M43" s="70">
        <v>2.1</v>
      </c>
      <c r="N43">
        <f t="shared" si="0"/>
        <v>210</v>
      </c>
      <c r="O43" t="str">
        <f t="shared" si="1"/>
        <v>勝ち</v>
      </c>
      <c r="P43" s="74">
        <f t="shared" si="4"/>
        <v>1806574</v>
      </c>
    </row>
    <row r="44" spans="1:16" ht="13.5" customHeight="1">
      <c r="A44" s="68">
        <f t="shared" si="2"/>
        <v>24</v>
      </c>
      <c r="B44" s="69" t="s">
        <v>64</v>
      </c>
      <c r="C44" s="69" t="s">
        <v>66</v>
      </c>
      <c r="D44" s="70">
        <v>2.7</v>
      </c>
      <c r="E44" t="s">
        <v>138</v>
      </c>
      <c r="F44" s="71">
        <v>1.3295</v>
      </c>
      <c r="G44" s="71">
        <v>1.3275</v>
      </c>
      <c r="H44" s="71">
        <v>0</v>
      </c>
      <c r="I44" t="s">
        <v>139</v>
      </c>
      <c r="J44" s="71">
        <v>1.3275</v>
      </c>
      <c r="K44" s="70">
        <v>0</v>
      </c>
      <c r="L44">
        <v>-20</v>
      </c>
      <c r="M44" s="70">
        <v>-540</v>
      </c>
      <c r="N44">
        <f t="shared" si="0"/>
        <v>-54000</v>
      </c>
      <c r="O44" t="str">
        <f t="shared" si="1"/>
        <v>負け</v>
      </c>
      <c r="P44" s="74">
        <f t="shared" si="4"/>
        <v>1752574</v>
      </c>
    </row>
    <row r="45" spans="1:16" ht="13.5" customHeight="1">
      <c r="A45" s="68">
        <f t="shared" si="2"/>
        <v>25</v>
      </c>
      <c r="B45" s="69" t="s">
        <v>64</v>
      </c>
      <c r="C45" s="69" t="s">
        <v>65</v>
      </c>
      <c r="D45" s="70">
        <v>1.5</v>
      </c>
      <c r="E45" t="s">
        <v>140</v>
      </c>
      <c r="F45" s="71">
        <v>1.2625</v>
      </c>
      <c r="G45" s="71">
        <v>1.2625</v>
      </c>
      <c r="H45" s="71">
        <v>0</v>
      </c>
      <c r="I45" t="s">
        <v>141</v>
      </c>
      <c r="J45" s="71">
        <v>1.2625</v>
      </c>
      <c r="K45" s="70">
        <v>0</v>
      </c>
      <c r="L45">
        <v>0</v>
      </c>
      <c r="M45" s="70">
        <v>0</v>
      </c>
      <c r="N45">
        <f t="shared" si="0"/>
        <v>0</v>
      </c>
      <c r="O45" t="str">
        <f t="shared" si="1"/>
        <v>負け</v>
      </c>
      <c r="P45" s="74">
        <f t="shared" si="4"/>
        <v>1752574</v>
      </c>
    </row>
    <row r="46" spans="1:16" ht="13.5" customHeight="1">
      <c r="A46" s="68">
        <f t="shared" si="2"/>
        <v>26</v>
      </c>
      <c r="B46" s="69" t="s">
        <v>64</v>
      </c>
      <c r="C46" s="69" t="s">
        <v>66</v>
      </c>
      <c r="D46" s="70">
        <v>0.4</v>
      </c>
      <c r="E46" t="s">
        <v>142</v>
      </c>
      <c r="F46" s="71">
        <v>1.285</v>
      </c>
      <c r="G46" s="71">
        <v>1.279</v>
      </c>
      <c r="H46" s="71">
        <v>0</v>
      </c>
      <c r="I46" t="s">
        <v>143</v>
      </c>
      <c r="J46" s="71">
        <v>1.29</v>
      </c>
      <c r="K46" s="70">
        <v>1.6</v>
      </c>
      <c r="L46">
        <v>50</v>
      </c>
      <c r="M46" s="70">
        <v>201.6</v>
      </c>
      <c r="N46">
        <f t="shared" si="0"/>
        <v>20160</v>
      </c>
      <c r="O46" t="str">
        <f t="shared" si="1"/>
        <v>勝ち</v>
      </c>
      <c r="P46" s="74">
        <f t="shared" si="4"/>
        <v>1772734</v>
      </c>
    </row>
    <row r="47" spans="1:16" ht="13.5" customHeight="1">
      <c r="A47" s="68">
        <f t="shared" si="2"/>
        <v>26</v>
      </c>
      <c r="B47" s="69" t="s">
        <v>64</v>
      </c>
      <c r="C47" s="69" t="s">
        <v>66</v>
      </c>
      <c r="D47" s="70">
        <v>0.4</v>
      </c>
      <c r="E47" t="s">
        <v>142</v>
      </c>
      <c r="F47" s="71">
        <v>1.285</v>
      </c>
      <c r="G47" s="71">
        <v>1.2865</v>
      </c>
      <c r="H47" s="71">
        <v>0</v>
      </c>
      <c r="I47" t="s">
        <v>144</v>
      </c>
      <c r="J47" s="71">
        <v>1.2865</v>
      </c>
      <c r="K47" s="70">
        <v>1.6</v>
      </c>
      <c r="L47">
        <v>15</v>
      </c>
      <c r="M47" s="70">
        <v>61.6</v>
      </c>
      <c r="N47">
        <f t="shared" si="0"/>
        <v>6160</v>
      </c>
      <c r="O47" t="str">
        <f t="shared" si="1"/>
        <v>勝ち</v>
      </c>
      <c r="P47" s="74">
        <f t="shared" si="4"/>
        <v>1778894</v>
      </c>
    </row>
    <row r="48" spans="1:16" ht="13.5" customHeight="1">
      <c r="A48" s="68">
        <f t="shared" si="2"/>
        <v>27</v>
      </c>
      <c r="B48" s="69" t="s">
        <v>64</v>
      </c>
      <c r="C48" s="69" t="s">
        <v>65</v>
      </c>
      <c r="D48" s="70">
        <v>1.3</v>
      </c>
      <c r="E48" t="s">
        <v>145</v>
      </c>
      <c r="F48" s="71">
        <v>1.2865</v>
      </c>
      <c r="G48" s="71">
        <v>1.2885</v>
      </c>
      <c r="H48" s="71">
        <v>0</v>
      </c>
      <c r="I48" t="s">
        <v>146</v>
      </c>
      <c r="J48" s="71">
        <v>1.2832</v>
      </c>
      <c r="K48" s="70">
        <v>0</v>
      </c>
      <c r="L48">
        <v>33</v>
      </c>
      <c r="M48" s="70">
        <v>429</v>
      </c>
      <c r="N48">
        <f t="shared" si="0"/>
        <v>42900</v>
      </c>
      <c r="O48" t="str">
        <f t="shared" si="1"/>
        <v>勝ち</v>
      </c>
      <c r="P48" s="74">
        <f t="shared" si="4"/>
        <v>1821794</v>
      </c>
    </row>
    <row r="49" spans="1:16" ht="13.5" customHeight="1">
      <c r="A49" s="68">
        <f t="shared" si="2"/>
        <v>27</v>
      </c>
      <c r="B49" s="69" t="s">
        <v>64</v>
      </c>
      <c r="C49" s="69" t="s">
        <v>65</v>
      </c>
      <c r="D49" s="70">
        <v>1.3</v>
      </c>
      <c r="E49" t="s">
        <v>145</v>
      </c>
      <c r="F49" s="71">
        <v>1.2865</v>
      </c>
      <c r="G49" s="71">
        <v>1.2865</v>
      </c>
      <c r="H49" s="71">
        <v>0</v>
      </c>
      <c r="I49" t="s">
        <v>147</v>
      </c>
      <c r="J49" s="71">
        <v>1.2794</v>
      </c>
      <c r="K49" s="70">
        <v>0</v>
      </c>
      <c r="L49">
        <v>71</v>
      </c>
      <c r="M49" s="70">
        <v>923</v>
      </c>
      <c r="N49">
        <f t="shared" si="0"/>
        <v>92300</v>
      </c>
      <c r="O49" t="str">
        <f t="shared" si="1"/>
        <v>勝ち</v>
      </c>
      <c r="P49" s="74">
        <f t="shared" si="4"/>
        <v>1914094</v>
      </c>
    </row>
    <row r="50" spans="1:16" ht="13.5" customHeight="1">
      <c r="A50" s="68">
        <f t="shared" si="2"/>
        <v>28</v>
      </c>
      <c r="B50" s="69" t="s">
        <v>64</v>
      </c>
      <c r="C50" s="69" t="s">
        <v>66</v>
      </c>
      <c r="D50" s="70">
        <v>0.8</v>
      </c>
      <c r="E50" t="s">
        <v>148</v>
      </c>
      <c r="F50" s="71">
        <v>1.3135</v>
      </c>
      <c r="G50" s="71">
        <v>1.31</v>
      </c>
      <c r="H50" s="71">
        <v>0</v>
      </c>
      <c r="I50" t="s">
        <v>149</v>
      </c>
      <c r="J50" s="71">
        <v>1.3209</v>
      </c>
      <c r="K50" s="70">
        <v>1.6</v>
      </c>
      <c r="L50">
        <v>74</v>
      </c>
      <c r="M50" s="70">
        <v>593.6</v>
      </c>
      <c r="N50">
        <f t="shared" si="0"/>
        <v>59360</v>
      </c>
      <c r="O50" t="str">
        <f t="shared" si="1"/>
        <v>勝ち</v>
      </c>
      <c r="P50" s="74">
        <f t="shared" si="4"/>
        <v>1973454</v>
      </c>
    </row>
    <row r="51" spans="1:16" ht="13.5" customHeight="1">
      <c r="A51" s="68">
        <f>IF(E50=E51,A50,A50+1)</f>
        <v>28</v>
      </c>
      <c r="B51" s="69" t="s">
        <v>64</v>
      </c>
      <c r="C51" s="69" t="s">
        <v>66</v>
      </c>
      <c r="D51" s="70">
        <v>0.8</v>
      </c>
      <c r="E51" t="s">
        <v>148</v>
      </c>
      <c r="F51" s="71">
        <v>1.3135</v>
      </c>
      <c r="G51" s="71">
        <v>1.3135</v>
      </c>
      <c r="H51" s="71">
        <v>0</v>
      </c>
      <c r="I51" t="s">
        <v>150</v>
      </c>
      <c r="J51" s="71">
        <v>1.3325</v>
      </c>
      <c r="K51" s="70">
        <v>1.6</v>
      </c>
      <c r="L51">
        <v>190</v>
      </c>
      <c r="M51" s="70">
        <v>1521.6</v>
      </c>
      <c r="N51">
        <f t="shared" si="0"/>
        <v>152160</v>
      </c>
      <c r="O51" t="str">
        <f t="shared" si="1"/>
        <v>勝ち</v>
      </c>
      <c r="P51" s="74">
        <f t="shared" si="4"/>
        <v>2125614</v>
      </c>
    </row>
    <row r="52" spans="1:16" ht="13.5" customHeight="1">
      <c r="A52" s="68">
        <f t="shared" si="2"/>
        <v>29</v>
      </c>
      <c r="B52" s="69" t="s">
        <v>64</v>
      </c>
      <c r="C52" s="69" t="s">
        <v>66</v>
      </c>
      <c r="D52" s="70">
        <v>0.6</v>
      </c>
      <c r="E52" t="s">
        <v>151</v>
      </c>
      <c r="F52" s="71">
        <v>1.388</v>
      </c>
      <c r="G52" s="71">
        <v>1.388</v>
      </c>
      <c r="H52" s="71">
        <v>0</v>
      </c>
      <c r="I52" t="s">
        <v>152</v>
      </c>
      <c r="J52" s="71">
        <v>1.3974</v>
      </c>
      <c r="K52" s="70">
        <v>3.6</v>
      </c>
      <c r="L52">
        <v>94</v>
      </c>
      <c r="M52" s="70">
        <v>567.6</v>
      </c>
      <c r="N52">
        <f t="shared" si="0"/>
        <v>56760</v>
      </c>
      <c r="O52" t="str">
        <f t="shared" si="1"/>
        <v>勝ち</v>
      </c>
      <c r="P52" s="74">
        <f t="shared" si="4"/>
        <v>2182374</v>
      </c>
    </row>
    <row r="53" spans="1:16" ht="13.5" customHeight="1">
      <c r="A53" s="68">
        <f t="shared" si="2"/>
        <v>29</v>
      </c>
      <c r="B53" s="69" t="s">
        <v>64</v>
      </c>
      <c r="C53" s="69" t="s">
        <v>66</v>
      </c>
      <c r="D53" s="70">
        <v>0.6</v>
      </c>
      <c r="E53" t="s">
        <v>151</v>
      </c>
      <c r="F53" s="71">
        <v>1.388</v>
      </c>
      <c r="G53" s="71">
        <v>1.3955</v>
      </c>
      <c r="H53" s="71">
        <v>0</v>
      </c>
      <c r="I53" t="s">
        <v>153</v>
      </c>
      <c r="J53" s="71">
        <v>1.3955</v>
      </c>
      <c r="K53" s="70">
        <v>3.6</v>
      </c>
      <c r="L53">
        <v>75</v>
      </c>
      <c r="M53" s="70">
        <v>453.6</v>
      </c>
      <c r="N53">
        <f t="shared" si="0"/>
        <v>45360</v>
      </c>
      <c r="O53" t="str">
        <f t="shared" si="1"/>
        <v>勝ち</v>
      </c>
      <c r="P53" s="74">
        <f t="shared" si="4"/>
        <v>2227734</v>
      </c>
    </row>
    <row r="54" spans="1:16" ht="13.5" customHeight="1">
      <c r="A54" s="68">
        <f t="shared" si="2"/>
        <v>30</v>
      </c>
      <c r="B54" s="69" t="s">
        <v>64</v>
      </c>
      <c r="C54" s="69" t="s">
        <v>65</v>
      </c>
      <c r="D54" s="70">
        <v>0.95</v>
      </c>
      <c r="E54" t="s">
        <v>154</v>
      </c>
      <c r="F54" s="71">
        <v>1.391</v>
      </c>
      <c r="G54" s="71">
        <v>1.3945</v>
      </c>
      <c r="H54" s="71">
        <v>0</v>
      </c>
      <c r="I54" t="s">
        <v>155</v>
      </c>
      <c r="J54" s="71">
        <v>1.3881</v>
      </c>
      <c r="K54" s="70">
        <v>0</v>
      </c>
      <c r="L54">
        <v>29</v>
      </c>
      <c r="M54" s="70">
        <v>275.5</v>
      </c>
      <c r="N54">
        <f t="shared" si="0"/>
        <v>27550</v>
      </c>
      <c r="O54" t="str">
        <f t="shared" si="1"/>
        <v>勝ち</v>
      </c>
      <c r="P54" s="74">
        <f t="shared" si="4"/>
        <v>2255284</v>
      </c>
    </row>
    <row r="55" spans="1:16" ht="13.5" customHeight="1">
      <c r="A55" s="68">
        <f t="shared" si="2"/>
        <v>30</v>
      </c>
      <c r="B55" s="69" t="s">
        <v>64</v>
      </c>
      <c r="C55" s="69" t="s">
        <v>65</v>
      </c>
      <c r="D55" s="70">
        <v>0.95</v>
      </c>
      <c r="E55" t="s">
        <v>154</v>
      </c>
      <c r="F55" s="71">
        <v>1.391</v>
      </c>
      <c r="G55" s="71">
        <v>1.391</v>
      </c>
      <c r="H55" s="71">
        <v>0</v>
      </c>
      <c r="I55" t="s">
        <v>156</v>
      </c>
      <c r="J55" s="71">
        <v>1.391</v>
      </c>
      <c r="K55" s="70">
        <v>0</v>
      </c>
      <c r="L55">
        <v>0</v>
      </c>
      <c r="M55" s="70">
        <v>0</v>
      </c>
      <c r="N55">
        <f t="shared" si="0"/>
        <v>0</v>
      </c>
      <c r="O55" t="str">
        <f t="shared" si="1"/>
        <v>負け</v>
      </c>
      <c r="P55" s="74">
        <f t="shared" si="4"/>
        <v>2255284</v>
      </c>
    </row>
    <row r="56" spans="1:16" ht="13.5" customHeight="1">
      <c r="A56" s="68">
        <f t="shared" si="2"/>
        <v>31</v>
      </c>
      <c r="B56" s="69" t="s">
        <v>64</v>
      </c>
      <c r="C56" s="69" t="s">
        <v>65</v>
      </c>
      <c r="D56" s="70">
        <v>0.8</v>
      </c>
      <c r="E56" t="s">
        <v>157</v>
      </c>
      <c r="F56" s="71">
        <v>1.3935</v>
      </c>
      <c r="G56" s="71">
        <v>1.3975</v>
      </c>
      <c r="H56" s="71">
        <v>0</v>
      </c>
      <c r="I56" t="s">
        <v>158</v>
      </c>
      <c r="J56" s="71">
        <v>1.3894</v>
      </c>
      <c r="K56" s="70">
        <v>0</v>
      </c>
      <c r="L56">
        <v>41</v>
      </c>
      <c r="M56" s="70">
        <v>328</v>
      </c>
      <c r="N56">
        <f t="shared" si="0"/>
        <v>32800</v>
      </c>
      <c r="O56" t="str">
        <f t="shared" si="1"/>
        <v>勝ち</v>
      </c>
      <c r="P56" s="74">
        <f t="shared" si="4"/>
        <v>2288084</v>
      </c>
    </row>
    <row r="57" spans="1:16" ht="13.5" customHeight="1">
      <c r="A57" s="68">
        <f t="shared" si="2"/>
        <v>31</v>
      </c>
      <c r="B57" s="69" t="s">
        <v>64</v>
      </c>
      <c r="C57" s="69" t="s">
        <v>65</v>
      </c>
      <c r="D57" s="70">
        <v>0.8</v>
      </c>
      <c r="E57" t="s">
        <v>157</v>
      </c>
      <c r="F57" s="71">
        <v>1.3935</v>
      </c>
      <c r="G57" s="71">
        <v>1.3935</v>
      </c>
      <c r="H57" s="71">
        <v>0</v>
      </c>
      <c r="I57" t="s">
        <v>159</v>
      </c>
      <c r="J57" s="71">
        <v>1.3835</v>
      </c>
      <c r="K57" s="70">
        <v>-9.2</v>
      </c>
      <c r="L57">
        <v>100</v>
      </c>
      <c r="M57" s="70">
        <v>790.8</v>
      </c>
      <c r="N57">
        <f t="shared" si="0"/>
        <v>79080</v>
      </c>
      <c r="O57" t="str">
        <f t="shared" si="1"/>
        <v>勝ち</v>
      </c>
      <c r="P57" s="74">
        <f t="shared" si="4"/>
        <v>2367164</v>
      </c>
    </row>
    <row r="58" spans="1:16" ht="13.5" customHeight="1">
      <c r="A58" s="68">
        <f t="shared" si="2"/>
        <v>32</v>
      </c>
      <c r="B58" s="69" t="s">
        <v>64</v>
      </c>
      <c r="C58" s="69" t="s">
        <v>66</v>
      </c>
      <c r="D58" s="70">
        <v>0.75</v>
      </c>
      <c r="E58" t="s">
        <v>160</v>
      </c>
      <c r="F58" s="71">
        <v>1.3835</v>
      </c>
      <c r="G58" s="71">
        <v>1.379</v>
      </c>
      <c r="H58" s="71">
        <v>0</v>
      </c>
      <c r="I58" t="s">
        <v>161</v>
      </c>
      <c r="J58" s="71">
        <v>1.3898</v>
      </c>
      <c r="K58" s="70">
        <v>0</v>
      </c>
      <c r="L58">
        <v>63</v>
      </c>
      <c r="M58" s="70">
        <v>472.5</v>
      </c>
      <c r="N58">
        <f t="shared" si="0"/>
        <v>47250</v>
      </c>
      <c r="O58" t="str">
        <f t="shared" si="1"/>
        <v>勝ち</v>
      </c>
      <c r="P58" s="74">
        <f t="shared" si="4"/>
        <v>2414414</v>
      </c>
    </row>
    <row r="59" spans="1:16" ht="13.5" customHeight="1">
      <c r="A59" s="68">
        <f t="shared" si="2"/>
        <v>32</v>
      </c>
      <c r="B59" s="69" t="s">
        <v>64</v>
      </c>
      <c r="C59" s="69" t="s">
        <v>66</v>
      </c>
      <c r="D59" s="70">
        <v>0.75</v>
      </c>
      <c r="E59" t="s">
        <v>160</v>
      </c>
      <c r="F59" s="71">
        <v>1.3835</v>
      </c>
      <c r="G59" s="71">
        <v>1.388</v>
      </c>
      <c r="H59" s="71">
        <v>0</v>
      </c>
      <c r="I59" t="s">
        <v>162</v>
      </c>
      <c r="J59" s="71">
        <v>1.388</v>
      </c>
      <c r="K59" s="70">
        <v>1.5</v>
      </c>
      <c r="L59">
        <v>45</v>
      </c>
      <c r="M59" s="70">
        <v>339</v>
      </c>
      <c r="N59">
        <f t="shared" si="0"/>
        <v>33900</v>
      </c>
      <c r="O59" t="str">
        <f t="shared" si="1"/>
        <v>勝ち</v>
      </c>
      <c r="P59" s="74">
        <f t="shared" si="4"/>
        <v>2448314</v>
      </c>
    </row>
    <row r="60" spans="1:16" ht="13.5" customHeight="1">
      <c r="A60" s="68">
        <f t="shared" si="2"/>
        <v>33</v>
      </c>
      <c r="B60" s="69" t="s">
        <v>64</v>
      </c>
      <c r="C60" s="69" t="s">
        <v>66</v>
      </c>
      <c r="D60" s="70">
        <v>0.8</v>
      </c>
      <c r="E60" t="s">
        <v>163</v>
      </c>
      <c r="F60" s="71">
        <v>1.415</v>
      </c>
      <c r="G60" s="71">
        <v>1.415</v>
      </c>
      <c r="H60" s="71">
        <v>0</v>
      </c>
      <c r="I60" t="s">
        <v>164</v>
      </c>
      <c r="J60" s="71">
        <v>1.4255</v>
      </c>
      <c r="K60" s="70">
        <v>0</v>
      </c>
      <c r="L60">
        <v>105</v>
      </c>
      <c r="M60" s="70">
        <v>840</v>
      </c>
      <c r="N60">
        <f t="shared" si="0"/>
        <v>84000</v>
      </c>
      <c r="O60" t="str">
        <f t="shared" si="1"/>
        <v>勝ち</v>
      </c>
      <c r="P60" s="74">
        <f t="shared" si="4"/>
        <v>2532314</v>
      </c>
    </row>
    <row r="61" spans="1:16" ht="13.5" customHeight="1">
      <c r="A61" s="68">
        <f t="shared" si="2"/>
        <v>33</v>
      </c>
      <c r="B61" s="69" t="s">
        <v>64</v>
      </c>
      <c r="C61" s="69" t="s">
        <v>66</v>
      </c>
      <c r="D61" s="70">
        <v>0.8</v>
      </c>
      <c r="E61" t="s">
        <v>163</v>
      </c>
      <c r="F61" s="71">
        <v>1.415</v>
      </c>
      <c r="G61" s="71">
        <v>1.4205</v>
      </c>
      <c r="H61" s="71">
        <v>0</v>
      </c>
      <c r="I61" t="s">
        <v>165</v>
      </c>
      <c r="J61" s="71">
        <v>1.4205</v>
      </c>
      <c r="K61" s="70">
        <v>1.6</v>
      </c>
      <c r="L61">
        <v>55</v>
      </c>
      <c r="M61" s="70">
        <v>441.6</v>
      </c>
      <c r="N61">
        <f t="shared" si="0"/>
        <v>44160</v>
      </c>
      <c r="O61" t="str">
        <f t="shared" si="1"/>
        <v>勝ち</v>
      </c>
      <c r="P61" s="74">
        <f t="shared" si="4"/>
        <v>2576474</v>
      </c>
    </row>
    <row r="62" spans="1:16" ht="13.5" customHeight="1">
      <c r="A62" s="68">
        <f>IF(E61=E62,A61,A61+1)</f>
        <v>34</v>
      </c>
      <c r="B62" s="69" t="s">
        <v>64</v>
      </c>
      <c r="C62" s="69" t="s">
        <v>65</v>
      </c>
      <c r="D62" s="70">
        <v>1.4</v>
      </c>
      <c r="E62" t="s">
        <v>166</v>
      </c>
      <c r="F62" s="71">
        <v>1.3615</v>
      </c>
      <c r="G62" s="71">
        <v>1.3615</v>
      </c>
      <c r="H62" s="71">
        <v>0</v>
      </c>
      <c r="I62" t="s">
        <v>167</v>
      </c>
      <c r="J62" s="71">
        <v>1.3615</v>
      </c>
      <c r="K62" s="70">
        <v>0</v>
      </c>
      <c r="L62">
        <v>0</v>
      </c>
      <c r="M62" s="70">
        <v>0</v>
      </c>
      <c r="N62">
        <f t="shared" si="0"/>
        <v>0</v>
      </c>
      <c r="O62" t="str">
        <f t="shared" si="1"/>
        <v>負け</v>
      </c>
      <c r="P62" s="74">
        <f t="shared" si="4"/>
        <v>2576474</v>
      </c>
    </row>
    <row r="63" spans="1:16" ht="13.5" customHeight="1">
      <c r="A63" s="68">
        <f t="shared" si="2"/>
        <v>35</v>
      </c>
      <c r="B63" s="69" t="s">
        <v>64</v>
      </c>
      <c r="C63" s="69" t="s">
        <v>65</v>
      </c>
      <c r="D63" s="70">
        <v>1.9</v>
      </c>
      <c r="E63" t="s">
        <v>168</v>
      </c>
      <c r="F63" s="71">
        <v>1.3575</v>
      </c>
      <c r="G63" s="71">
        <v>1.3615</v>
      </c>
      <c r="H63" s="71">
        <v>0</v>
      </c>
      <c r="I63" t="s">
        <v>169</v>
      </c>
      <c r="J63" s="71">
        <v>1.3615</v>
      </c>
      <c r="K63" s="70">
        <v>0</v>
      </c>
      <c r="L63">
        <v>-40</v>
      </c>
      <c r="M63" s="70">
        <v>-760</v>
      </c>
      <c r="N63">
        <f t="shared" si="0"/>
        <v>-76000</v>
      </c>
      <c r="O63" t="str">
        <f t="shared" si="1"/>
        <v>負け</v>
      </c>
      <c r="P63" s="74">
        <f t="shared" si="4"/>
        <v>2500474</v>
      </c>
    </row>
    <row r="64" spans="1:16" ht="13.5" customHeight="1">
      <c r="A64" s="68">
        <f t="shared" si="2"/>
        <v>36</v>
      </c>
      <c r="B64" s="69" t="s">
        <v>64</v>
      </c>
      <c r="C64" s="69" t="s">
        <v>65</v>
      </c>
      <c r="D64" s="70">
        <v>2.1</v>
      </c>
      <c r="E64" t="s">
        <v>170</v>
      </c>
      <c r="F64" s="71">
        <v>1.3265</v>
      </c>
      <c r="G64" s="71">
        <v>1.33</v>
      </c>
      <c r="H64" s="71">
        <v>0</v>
      </c>
      <c r="I64" t="s">
        <v>171</v>
      </c>
      <c r="J64" s="71">
        <v>1.33</v>
      </c>
      <c r="K64" s="70">
        <v>0</v>
      </c>
      <c r="L64">
        <v>-35</v>
      </c>
      <c r="M64" s="70">
        <v>-735</v>
      </c>
      <c r="N64">
        <f t="shared" si="0"/>
        <v>-73500</v>
      </c>
      <c r="O64" t="str">
        <f t="shared" si="1"/>
        <v>負け</v>
      </c>
      <c r="P64" s="74">
        <f t="shared" si="4"/>
        <v>2426974</v>
      </c>
    </row>
    <row r="65" spans="1:16" ht="13.5" customHeight="1">
      <c r="A65" s="68">
        <f t="shared" si="2"/>
        <v>37</v>
      </c>
      <c r="B65" s="69" t="s">
        <v>64</v>
      </c>
      <c r="C65" s="69" t="s">
        <v>66</v>
      </c>
      <c r="D65" s="70">
        <v>1.8</v>
      </c>
      <c r="E65" t="s">
        <v>172</v>
      </c>
      <c r="F65" s="71">
        <v>1.3445</v>
      </c>
      <c r="G65" s="71">
        <v>1.3405</v>
      </c>
      <c r="H65" s="71">
        <v>0</v>
      </c>
      <c r="I65" t="s">
        <v>173</v>
      </c>
      <c r="J65" s="71">
        <v>1.3405</v>
      </c>
      <c r="K65" s="70">
        <v>0</v>
      </c>
      <c r="L65">
        <v>-40</v>
      </c>
      <c r="M65" s="70">
        <v>-720</v>
      </c>
      <c r="N65">
        <f t="shared" si="0"/>
        <v>-72000</v>
      </c>
      <c r="O65" t="str">
        <f t="shared" si="1"/>
        <v>負け</v>
      </c>
      <c r="P65" s="74">
        <f t="shared" si="4"/>
        <v>2354974</v>
      </c>
    </row>
    <row r="66" spans="1:16" ht="13.5" customHeight="1">
      <c r="A66" s="68">
        <f t="shared" si="2"/>
        <v>38</v>
      </c>
      <c r="B66" s="69" t="s">
        <v>64</v>
      </c>
      <c r="C66" s="69" t="s">
        <v>65</v>
      </c>
      <c r="D66" s="70">
        <v>1.15</v>
      </c>
      <c r="E66" t="s">
        <v>174</v>
      </c>
      <c r="F66" s="71">
        <v>1.325</v>
      </c>
      <c r="G66" s="71">
        <v>1.328</v>
      </c>
      <c r="H66" s="71">
        <v>0</v>
      </c>
      <c r="I66" t="s">
        <v>175</v>
      </c>
      <c r="J66" s="71">
        <v>1.3211</v>
      </c>
      <c r="K66" s="70">
        <v>0</v>
      </c>
      <c r="L66">
        <v>39</v>
      </c>
      <c r="M66" s="70">
        <v>448.5</v>
      </c>
      <c r="N66">
        <f t="shared" si="0"/>
        <v>44850</v>
      </c>
      <c r="O66" t="str">
        <f t="shared" si="1"/>
        <v>勝ち</v>
      </c>
      <c r="P66" s="74">
        <f t="shared" si="4"/>
        <v>2399824</v>
      </c>
    </row>
    <row r="67" spans="1:16" ht="13.5" customHeight="1">
      <c r="A67" s="68">
        <f t="shared" si="2"/>
        <v>38</v>
      </c>
      <c r="B67" s="69" t="s">
        <v>64</v>
      </c>
      <c r="C67" s="69" t="s">
        <v>65</v>
      </c>
      <c r="D67" s="70">
        <v>1.15</v>
      </c>
      <c r="E67" t="s">
        <v>174</v>
      </c>
      <c r="F67" s="71">
        <v>1.325</v>
      </c>
      <c r="G67" s="71">
        <v>1.325</v>
      </c>
      <c r="H67" s="71">
        <v>0</v>
      </c>
      <c r="I67" t="s">
        <v>176</v>
      </c>
      <c r="J67" s="71">
        <v>1.3116</v>
      </c>
      <c r="K67" s="70">
        <v>-39.68</v>
      </c>
      <c r="L67">
        <v>134</v>
      </c>
      <c r="M67" s="70">
        <v>1501.32</v>
      </c>
      <c r="N67">
        <f t="shared" si="0"/>
        <v>150132</v>
      </c>
      <c r="O67" t="str">
        <f t="shared" si="1"/>
        <v>勝ち</v>
      </c>
      <c r="P67" s="74">
        <f t="shared" si="4"/>
        <v>2549956</v>
      </c>
    </row>
    <row r="68" spans="1:16" ht="13.5" customHeight="1">
      <c r="A68" s="68">
        <f t="shared" si="2"/>
        <v>39</v>
      </c>
      <c r="B68" s="69" t="s">
        <v>64</v>
      </c>
      <c r="C68" s="69" t="s">
        <v>66</v>
      </c>
      <c r="D68" s="70">
        <v>1.05</v>
      </c>
      <c r="E68" t="s">
        <v>177</v>
      </c>
      <c r="F68" s="71">
        <v>1.315</v>
      </c>
      <c r="G68" s="71">
        <v>1.311</v>
      </c>
      <c r="H68" s="71">
        <v>0</v>
      </c>
      <c r="I68" t="s">
        <v>178</v>
      </c>
      <c r="J68" s="71">
        <v>1.3191</v>
      </c>
      <c r="K68" s="70">
        <v>0</v>
      </c>
      <c r="L68">
        <v>41</v>
      </c>
      <c r="M68" s="70">
        <v>430.5</v>
      </c>
      <c r="N68">
        <f aca="true" t="shared" si="5" ref="N68:N94">M68*100</f>
        <v>43050</v>
      </c>
      <c r="O68" t="str">
        <f aca="true" t="shared" si="6" ref="O68:O94">IF(N68&gt;0,"勝ち","負け")</f>
        <v>勝ち</v>
      </c>
      <c r="P68" s="74">
        <f t="shared" si="4"/>
        <v>2593006</v>
      </c>
    </row>
    <row r="69" spans="1:16" ht="13.5" customHeight="1">
      <c r="A69" s="68">
        <f>IF(E68=E69,A68,A68+1)</f>
        <v>39</v>
      </c>
      <c r="B69" s="69" t="s">
        <v>64</v>
      </c>
      <c r="C69" s="69" t="s">
        <v>66</v>
      </c>
      <c r="D69" s="70">
        <v>1.05</v>
      </c>
      <c r="E69" t="s">
        <v>177</v>
      </c>
      <c r="F69" s="71">
        <v>1.315</v>
      </c>
      <c r="G69" s="71">
        <v>1.315</v>
      </c>
      <c r="H69" s="71">
        <v>0</v>
      </c>
      <c r="I69" t="s">
        <v>179</v>
      </c>
      <c r="J69" s="71">
        <v>1.3271</v>
      </c>
      <c r="K69" s="70">
        <v>0</v>
      </c>
      <c r="L69">
        <v>121</v>
      </c>
      <c r="M69" s="70">
        <v>1270.5</v>
      </c>
      <c r="N69">
        <f t="shared" si="5"/>
        <v>127050</v>
      </c>
      <c r="O69" t="str">
        <f t="shared" si="6"/>
        <v>勝ち</v>
      </c>
      <c r="P69" s="74">
        <f t="shared" si="4"/>
        <v>2720056</v>
      </c>
    </row>
    <row r="70" spans="1:16" ht="13.5" customHeight="1">
      <c r="A70" s="68">
        <f>IF(E69=E70,A69,A69+1)</f>
        <v>40</v>
      </c>
      <c r="B70" s="69" t="s">
        <v>64</v>
      </c>
      <c r="C70" s="69" t="s">
        <v>66</v>
      </c>
      <c r="D70" s="70">
        <v>2</v>
      </c>
      <c r="E70" t="s">
        <v>180</v>
      </c>
      <c r="F70" s="71">
        <v>1.355</v>
      </c>
      <c r="G70" s="71">
        <v>1.355</v>
      </c>
      <c r="H70" s="71">
        <v>0</v>
      </c>
      <c r="I70" t="s">
        <v>181</v>
      </c>
      <c r="J70" s="71">
        <v>1.355</v>
      </c>
      <c r="K70" s="70">
        <v>8</v>
      </c>
      <c r="L70">
        <v>0</v>
      </c>
      <c r="M70" s="70">
        <v>8</v>
      </c>
      <c r="N70">
        <f t="shared" si="5"/>
        <v>800</v>
      </c>
      <c r="O70" t="str">
        <f t="shared" si="6"/>
        <v>勝ち</v>
      </c>
      <c r="P70" s="74">
        <f t="shared" si="4"/>
        <v>2720856</v>
      </c>
    </row>
    <row r="71" spans="1:16" ht="13.5" customHeight="1">
      <c r="A71" s="68">
        <f aca="true" t="shared" si="7" ref="A71:A99">IF(E70=E71,A70,A70+1)</f>
        <v>41</v>
      </c>
      <c r="B71" s="69" t="s">
        <v>64</v>
      </c>
      <c r="C71" s="69" t="s">
        <v>66</v>
      </c>
      <c r="D71" s="70">
        <v>1.8</v>
      </c>
      <c r="E71" t="s">
        <v>182</v>
      </c>
      <c r="F71" s="71">
        <v>1.377</v>
      </c>
      <c r="G71" s="71">
        <v>1.381</v>
      </c>
      <c r="H71" s="71">
        <v>0</v>
      </c>
      <c r="I71" t="s">
        <v>183</v>
      </c>
      <c r="J71" s="71">
        <v>1.381</v>
      </c>
      <c r="K71" s="70">
        <v>0</v>
      </c>
      <c r="L71">
        <v>40</v>
      </c>
      <c r="M71" s="70">
        <v>720</v>
      </c>
      <c r="N71">
        <f t="shared" si="5"/>
        <v>72000</v>
      </c>
      <c r="O71" t="str">
        <f t="shared" si="6"/>
        <v>勝ち</v>
      </c>
      <c r="P71" s="74">
        <f t="shared" si="4"/>
        <v>2792856</v>
      </c>
    </row>
    <row r="72" spans="1:16" ht="13.5" customHeight="1">
      <c r="A72" s="68">
        <f t="shared" si="7"/>
        <v>42</v>
      </c>
      <c r="B72" s="69" t="s">
        <v>64</v>
      </c>
      <c r="C72" s="69" t="s">
        <v>66</v>
      </c>
      <c r="D72" s="70">
        <v>2.7</v>
      </c>
      <c r="E72" t="s">
        <v>184</v>
      </c>
      <c r="F72" s="71">
        <v>1.372</v>
      </c>
      <c r="G72" s="71">
        <v>1.372</v>
      </c>
      <c r="H72" s="71">
        <v>0</v>
      </c>
      <c r="I72" t="s">
        <v>185</v>
      </c>
      <c r="J72" s="71">
        <v>1.372</v>
      </c>
      <c r="K72" s="70">
        <v>16.2</v>
      </c>
      <c r="L72">
        <v>0</v>
      </c>
      <c r="M72" s="70">
        <v>16.2</v>
      </c>
      <c r="N72">
        <f t="shared" si="5"/>
        <v>1620</v>
      </c>
      <c r="O72" t="str">
        <f t="shared" si="6"/>
        <v>勝ち</v>
      </c>
      <c r="P72" s="74">
        <f t="shared" si="4"/>
        <v>2794476</v>
      </c>
    </row>
    <row r="73" spans="1:16" ht="13.5" customHeight="1">
      <c r="A73" s="68">
        <f t="shared" si="7"/>
        <v>43</v>
      </c>
      <c r="B73" s="69" t="s">
        <v>64</v>
      </c>
      <c r="C73" s="69" t="s">
        <v>66</v>
      </c>
      <c r="D73" s="70">
        <v>4.1</v>
      </c>
      <c r="E73" t="s">
        <v>186</v>
      </c>
      <c r="F73" s="71">
        <v>1.3865</v>
      </c>
      <c r="G73" s="71">
        <v>1.3845</v>
      </c>
      <c r="H73" s="71">
        <v>0</v>
      </c>
      <c r="I73" t="s">
        <v>187</v>
      </c>
      <c r="J73" s="71">
        <v>1.3845</v>
      </c>
      <c r="K73" s="70">
        <v>0</v>
      </c>
      <c r="L73">
        <v>-20</v>
      </c>
      <c r="M73" s="70">
        <v>-820</v>
      </c>
      <c r="N73">
        <f t="shared" si="5"/>
        <v>-82000</v>
      </c>
      <c r="O73" t="str">
        <f t="shared" si="6"/>
        <v>負け</v>
      </c>
      <c r="P73" s="74">
        <f t="shared" si="4"/>
        <v>2712476</v>
      </c>
    </row>
    <row r="74" spans="1:16" ht="13.5" customHeight="1">
      <c r="A74" s="68">
        <f t="shared" si="7"/>
        <v>44</v>
      </c>
      <c r="B74" s="69" t="s">
        <v>64</v>
      </c>
      <c r="C74" s="69" t="s">
        <v>66</v>
      </c>
      <c r="D74" s="70">
        <v>3.2</v>
      </c>
      <c r="E74" t="s">
        <v>188</v>
      </c>
      <c r="F74" s="71">
        <v>1.3985</v>
      </c>
      <c r="G74" s="71">
        <v>1.396</v>
      </c>
      <c r="H74" s="71">
        <v>0</v>
      </c>
      <c r="I74" t="s">
        <v>189</v>
      </c>
      <c r="J74" s="71">
        <v>1.396</v>
      </c>
      <c r="K74" s="70">
        <v>6.4</v>
      </c>
      <c r="L74">
        <v>-25</v>
      </c>
      <c r="M74" s="70">
        <v>-793.6</v>
      </c>
      <c r="N74">
        <f t="shared" si="5"/>
        <v>-79360</v>
      </c>
      <c r="O74" t="str">
        <f t="shared" si="6"/>
        <v>負け</v>
      </c>
      <c r="P74" s="74">
        <f t="shared" si="4"/>
        <v>2633116</v>
      </c>
    </row>
    <row r="75" spans="1:16" ht="13.5" customHeight="1">
      <c r="A75" s="68">
        <f t="shared" si="7"/>
        <v>45</v>
      </c>
      <c r="B75" s="69" t="s">
        <v>64</v>
      </c>
      <c r="C75" s="69" t="s">
        <v>65</v>
      </c>
      <c r="D75" s="70">
        <v>1.3</v>
      </c>
      <c r="E75" t="s">
        <v>190</v>
      </c>
      <c r="F75" s="71">
        <v>1.3955</v>
      </c>
      <c r="G75" s="71">
        <v>1.3985</v>
      </c>
      <c r="H75" s="71">
        <v>0</v>
      </c>
      <c r="I75" t="s">
        <v>191</v>
      </c>
      <c r="J75" s="71">
        <v>1.3925</v>
      </c>
      <c r="K75" s="70">
        <v>0</v>
      </c>
      <c r="L75">
        <v>30</v>
      </c>
      <c r="M75" s="70">
        <v>390</v>
      </c>
      <c r="N75">
        <f t="shared" si="5"/>
        <v>39000</v>
      </c>
      <c r="O75" t="str">
        <f t="shared" si="6"/>
        <v>勝ち</v>
      </c>
      <c r="P75" s="74">
        <f t="shared" si="4"/>
        <v>2672116</v>
      </c>
    </row>
    <row r="76" spans="1:16" ht="13.5" customHeight="1">
      <c r="A76" s="68">
        <f t="shared" si="7"/>
        <v>45</v>
      </c>
      <c r="B76" s="69" t="s">
        <v>64</v>
      </c>
      <c r="C76" s="69" t="s">
        <v>65</v>
      </c>
      <c r="D76" s="70">
        <v>1.3</v>
      </c>
      <c r="E76" t="s">
        <v>190</v>
      </c>
      <c r="F76" s="71">
        <v>1.3955</v>
      </c>
      <c r="G76" s="71">
        <v>1.3955</v>
      </c>
      <c r="H76" s="71">
        <v>0</v>
      </c>
      <c r="I76" t="s">
        <v>192</v>
      </c>
      <c r="J76" s="71">
        <v>1.3867</v>
      </c>
      <c r="K76" s="70">
        <v>-44.85</v>
      </c>
      <c r="L76">
        <v>88</v>
      </c>
      <c r="M76" s="70">
        <v>1099.15</v>
      </c>
      <c r="N76">
        <f t="shared" si="5"/>
        <v>109915.00000000001</v>
      </c>
      <c r="O76" t="str">
        <f t="shared" si="6"/>
        <v>勝ち</v>
      </c>
      <c r="P76" s="74">
        <f t="shared" si="4"/>
        <v>2782031</v>
      </c>
    </row>
    <row r="77" spans="1:16" ht="13.5" customHeight="1">
      <c r="A77" s="68">
        <f t="shared" si="7"/>
        <v>46</v>
      </c>
      <c r="B77" s="69" t="s">
        <v>64</v>
      </c>
      <c r="C77" s="69" t="s">
        <v>65</v>
      </c>
      <c r="D77" s="70">
        <v>2</v>
      </c>
      <c r="E77" t="s">
        <v>193</v>
      </c>
      <c r="F77" s="71">
        <v>1.41</v>
      </c>
      <c r="G77" s="71">
        <v>1.414</v>
      </c>
      <c r="H77" s="71">
        <v>0</v>
      </c>
      <c r="I77" t="s">
        <v>194</v>
      </c>
      <c r="J77" s="71">
        <v>1.414</v>
      </c>
      <c r="K77" s="70">
        <v>0</v>
      </c>
      <c r="L77">
        <v>-40</v>
      </c>
      <c r="M77" s="70">
        <v>-800</v>
      </c>
      <c r="N77">
        <f t="shared" si="5"/>
        <v>-80000</v>
      </c>
      <c r="O77" t="str">
        <f t="shared" si="6"/>
        <v>負け</v>
      </c>
      <c r="P77" s="74">
        <f t="shared" si="4"/>
        <v>2702031</v>
      </c>
    </row>
    <row r="78" spans="1:16" ht="13.5" customHeight="1">
      <c r="A78" s="68">
        <f t="shared" si="7"/>
        <v>47</v>
      </c>
      <c r="B78" s="69" t="s">
        <v>64</v>
      </c>
      <c r="C78" s="69" t="s">
        <v>66</v>
      </c>
      <c r="D78" s="70">
        <v>1</v>
      </c>
      <c r="E78" t="s">
        <v>195</v>
      </c>
      <c r="F78" s="71">
        <v>1.414</v>
      </c>
      <c r="G78" s="71">
        <v>1.41</v>
      </c>
      <c r="H78" s="71">
        <v>0</v>
      </c>
      <c r="I78" t="s">
        <v>196</v>
      </c>
      <c r="J78" s="71">
        <v>1.4194</v>
      </c>
      <c r="K78" s="70">
        <v>2</v>
      </c>
      <c r="L78">
        <v>54</v>
      </c>
      <c r="M78" s="70">
        <v>542</v>
      </c>
      <c r="N78">
        <f t="shared" si="5"/>
        <v>54200</v>
      </c>
      <c r="O78" t="str">
        <f t="shared" si="6"/>
        <v>勝ち</v>
      </c>
      <c r="P78" s="74">
        <f t="shared" si="4"/>
        <v>2756231</v>
      </c>
    </row>
    <row r="79" spans="1:16" ht="13.5" customHeight="1">
      <c r="A79" s="68">
        <f t="shared" si="7"/>
        <v>47</v>
      </c>
      <c r="B79" s="69" t="s">
        <v>64</v>
      </c>
      <c r="C79" s="69" t="s">
        <v>66</v>
      </c>
      <c r="D79" s="70">
        <v>1</v>
      </c>
      <c r="E79" t="s">
        <v>195</v>
      </c>
      <c r="F79" s="71">
        <v>1.414</v>
      </c>
      <c r="G79" s="71">
        <v>1.414</v>
      </c>
      <c r="H79" s="71">
        <v>0</v>
      </c>
      <c r="I79" t="s">
        <v>197</v>
      </c>
      <c r="J79" s="71">
        <v>1.414</v>
      </c>
      <c r="K79" s="70">
        <v>2</v>
      </c>
      <c r="L79">
        <v>0</v>
      </c>
      <c r="M79" s="70">
        <v>2</v>
      </c>
      <c r="N79">
        <f t="shared" si="5"/>
        <v>200</v>
      </c>
      <c r="O79" t="str">
        <f t="shared" si="6"/>
        <v>勝ち</v>
      </c>
      <c r="P79" s="74">
        <f t="shared" si="4"/>
        <v>2756431</v>
      </c>
    </row>
    <row r="80" spans="1:16" ht="13.5" customHeight="1">
      <c r="A80" s="68">
        <f t="shared" si="7"/>
        <v>48</v>
      </c>
      <c r="B80" s="69" t="s">
        <v>64</v>
      </c>
      <c r="C80" s="69" t="s">
        <v>65</v>
      </c>
      <c r="D80" s="70">
        <v>1.65</v>
      </c>
      <c r="E80" t="s">
        <v>198</v>
      </c>
      <c r="F80" s="71">
        <v>1.415</v>
      </c>
      <c r="G80" s="71">
        <v>1.4175</v>
      </c>
      <c r="H80" s="71">
        <v>0</v>
      </c>
      <c r="I80" t="s">
        <v>199</v>
      </c>
      <c r="J80" s="71">
        <v>1.4113</v>
      </c>
      <c r="K80" s="70">
        <v>0</v>
      </c>
      <c r="L80">
        <v>37</v>
      </c>
      <c r="M80" s="70">
        <v>610.5</v>
      </c>
      <c r="N80">
        <f t="shared" si="5"/>
        <v>61050</v>
      </c>
      <c r="O80" t="str">
        <f t="shared" si="6"/>
        <v>勝ち</v>
      </c>
      <c r="P80" s="74">
        <f t="shared" si="4"/>
        <v>2817481</v>
      </c>
    </row>
    <row r="81" spans="1:16" ht="13.5" customHeight="1">
      <c r="A81" s="68">
        <f t="shared" si="7"/>
        <v>48</v>
      </c>
      <c r="B81" s="69" t="s">
        <v>64</v>
      </c>
      <c r="C81" s="69" t="s">
        <v>65</v>
      </c>
      <c r="D81" s="70">
        <v>1.65</v>
      </c>
      <c r="E81" t="s">
        <v>198</v>
      </c>
      <c r="F81" s="71">
        <v>1.415</v>
      </c>
      <c r="G81" s="71">
        <v>1.4175</v>
      </c>
      <c r="H81" s="71">
        <v>0</v>
      </c>
      <c r="I81" t="s">
        <v>200</v>
      </c>
      <c r="J81" s="71">
        <v>1.4071</v>
      </c>
      <c r="K81" s="70">
        <v>-18.97</v>
      </c>
      <c r="L81">
        <v>79</v>
      </c>
      <c r="M81" s="70">
        <v>1284.53</v>
      </c>
      <c r="N81">
        <f t="shared" si="5"/>
        <v>128453</v>
      </c>
      <c r="O81" t="str">
        <f t="shared" si="6"/>
        <v>勝ち</v>
      </c>
      <c r="P81" s="74">
        <f t="shared" si="4"/>
        <v>2945934</v>
      </c>
    </row>
    <row r="82" spans="1:16" ht="13.5" customHeight="1">
      <c r="A82" s="68">
        <f t="shared" si="7"/>
        <v>49</v>
      </c>
      <c r="B82" s="69" t="s">
        <v>64</v>
      </c>
      <c r="C82" s="69" t="s">
        <v>65</v>
      </c>
      <c r="D82" s="70">
        <v>1.1</v>
      </c>
      <c r="E82" t="s">
        <v>201</v>
      </c>
      <c r="F82" s="71">
        <v>1.414</v>
      </c>
      <c r="G82" s="71">
        <v>1.418</v>
      </c>
      <c r="H82" s="71">
        <v>0</v>
      </c>
      <c r="I82" t="s">
        <v>202</v>
      </c>
      <c r="J82" s="71">
        <v>1.4106</v>
      </c>
      <c r="K82" s="70">
        <v>0</v>
      </c>
      <c r="L82">
        <v>34</v>
      </c>
      <c r="M82" s="70">
        <v>374</v>
      </c>
      <c r="N82">
        <f t="shared" si="5"/>
        <v>37400</v>
      </c>
      <c r="O82" t="str">
        <f t="shared" si="6"/>
        <v>勝ち</v>
      </c>
      <c r="P82" s="74">
        <f aca="true" t="shared" si="8" ref="P82:P94">P81+N82</f>
        <v>2983334</v>
      </c>
    </row>
    <row r="83" spans="1:16" ht="13.5" customHeight="1">
      <c r="A83" s="68">
        <f t="shared" si="7"/>
        <v>49</v>
      </c>
      <c r="B83" s="69" t="s">
        <v>64</v>
      </c>
      <c r="C83" s="69" t="s">
        <v>65</v>
      </c>
      <c r="D83" s="70">
        <v>1.1</v>
      </c>
      <c r="E83" t="s">
        <v>201</v>
      </c>
      <c r="F83" s="71">
        <v>1.414</v>
      </c>
      <c r="G83" s="71">
        <v>1.418</v>
      </c>
      <c r="H83" s="71">
        <v>0</v>
      </c>
      <c r="I83" t="s">
        <v>203</v>
      </c>
      <c r="J83" s="71">
        <v>1.4067</v>
      </c>
      <c r="K83" s="70">
        <v>0</v>
      </c>
      <c r="L83">
        <v>73</v>
      </c>
      <c r="M83" s="70">
        <v>803</v>
      </c>
      <c r="N83">
        <f t="shared" si="5"/>
        <v>80300</v>
      </c>
      <c r="O83" t="str">
        <f t="shared" si="6"/>
        <v>勝ち</v>
      </c>
      <c r="P83" s="74">
        <f t="shared" si="8"/>
        <v>3063634</v>
      </c>
    </row>
    <row r="84" spans="1:16" ht="13.5" customHeight="1">
      <c r="A84" s="68">
        <f t="shared" si="7"/>
        <v>50</v>
      </c>
      <c r="B84" s="69" t="s">
        <v>64</v>
      </c>
      <c r="C84" s="69" t="s">
        <v>65</v>
      </c>
      <c r="D84" s="70">
        <v>3</v>
      </c>
      <c r="E84" t="s">
        <v>204</v>
      </c>
      <c r="F84" s="71">
        <v>1.4175</v>
      </c>
      <c r="G84" s="71">
        <v>1.4205</v>
      </c>
      <c r="H84" s="71">
        <v>0</v>
      </c>
      <c r="I84" t="s">
        <v>205</v>
      </c>
      <c r="J84" s="71">
        <v>1.4205</v>
      </c>
      <c r="K84" s="70">
        <v>-34.5</v>
      </c>
      <c r="L84">
        <v>-30</v>
      </c>
      <c r="M84" s="70">
        <v>-934.5</v>
      </c>
      <c r="N84">
        <f t="shared" si="5"/>
        <v>-93450</v>
      </c>
      <c r="O84" t="str">
        <f t="shared" si="6"/>
        <v>負け</v>
      </c>
      <c r="P84" s="74">
        <f t="shared" si="8"/>
        <v>2970184</v>
      </c>
    </row>
    <row r="85" spans="1:16" ht="13.5" customHeight="1">
      <c r="A85" s="68">
        <f t="shared" si="7"/>
        <v>51</v>
      </c>
      <c r="B85" s="69" t="s">
        <v>64</v>
      </c>
      <c r="C85" s="69" t="s">
        <v>66</v>
      </c>
      <c r="D85" s="70">
        <v>1.45</v>
      </c>
      <c r="E85" t="s">
        <v>206</v>
      </c>
      <c r="F85" s="71">
        <v>1.43</v>
      </c>
      <c r="G85" s="71">
        <v>1.427</v>
      </c>
      <c r="H85" s="71">
        <v>0</v>
      </c>
      <c r="I85" t="s">
        <v>207</v>
      </c>
      <c r="J85" s="71">
        <v>1.4337</v>
      </c>
      <c r="K85" s="70">
        <v>0</v>
      </c>
      <c r="L85">
        <v>37</v>
      </c>
      <c r="M85" s="70">
        <v>536.5</v>
      </c>
      <c r="N85">
        <f t="shared" si="5"/>
        <v>53650</v>
      </c>
      <c r="O85" t="str">
        <f t="shared" si="6"/>
        <v>勝ち</v>
      </c>
      <c r="P85" s="74">
        <f t="shared" si="8"/>
        <v>3023834</v>
      </c>
    </row>
    <row r="86" spans="1:16" ht="13.5" customHeight="1">
      <c r="A86" s="68">
        <f t="shared" si="7"/>
        <v>51</v>
      </c>
      <c r="B86" s="69" t="s">
        <v>64</v>
      </c>
      <c r="C86" s="69" t="s">
        <v>66</v>
      </c>
      <c r="D86" s="70">
        <v>1.45</v>
      </c>
      <c r="E86" t="s">
        <v>206</v>
      </c>
      <c r="F86" s="71">
        <v>1.43</v>
      </c>
      <c r="G86" s="71">
        <v>1.43</v>
      </c>
      <c r="H86" s="71">
        <v>0</v>
      </c>
      <c r="I86" t="s">
        <v>208</v>
      </c>
      <c r="J86" s="71">
        <v>1.43</v>
      </c>
      <c r="K86" s="70">
        <v>8.7</v>
      </c>
      <c r="L86">
        <v>0</v>
      </c>
      <c r="M86" s="70">
        <v>8.7</v>
      </c>
      <c r="N86">
        <f t="shared" si="5"/>
        <v>869.9999999999999</v>
      </c>
      <c r="O86" t="str">
        <f t="shared" si="6"/>
        <v>勝ち</v>
      </c>
      <c r="P86" s="74">
        <f t="shared" si="8"/>
        <v>3024704</v>
      </c>
    </row>
    <row r="87" spans="1:16" ht="13.5" customHeight="1">
      <c r="A87" s="68">
        <f t="shared" si="7"/>
        <v>52</v>
      </c>
      <c r="B87" s="69" t="s">
        <v>64</v>
      </c>
      <c r="C87" s="69" t="s">
        <v>66</v>
      </c>
      <c r="D87" s="70">
        <v>3.6</v>
      </c>
      <c r="E87" t="s">
        <v>209</v>
      </c>
      <c r="F87" s="71">
        <v>1.4505</v>
      </c>
      <c r="G87" s="71">
        <v>1.448</v>
      </c>
      <c r="H87" s="71">
        <v>0</v>
      </c>
      <c r="I87" t="s">
        <v>210</v>
      </c>
      <c r="J87" s="71">
        <v>1.448</v>
      </c>
      <c r="K87" s="70">
        <v>0</v>
      </c>
      <c r="L87">
        <v>-25</v>
      </c>
      <c r="M87" s="70">
        <v>-900</v>
      </c>
      <c r="N87">
        <f t="shared" si="5"/>
        <v>-90000</v>
      </c>
      <c r="O87" t="str">
        <f t="shared" si="6"/>
        <v>負け</v>
      </c>
      <c r="P87" s="74">
        <f t="shared" si="8"/>
        <v>2934704</v>
      </c>
    </row>
    <row r="88" spans="1:16" ht="13.5" customHeight="1">
      <c r="A88" s="68">
        <f t="shared" si="7"/>
        <v>53</v>
      </c>
      <c r="B88" s="69" t="s">
        <v>64</v>
      </c>
      <c r="C88" s="69" t="s">
        <v>65</v>
      </c>
      <c r="D88" s="70">
        <v>0.45</v>
      </c>
      <c r="E88" t="s">
        <v>211</v>
      </c>
      <c r="F88" s="71">
        <v>1.426</v>
      </c>
      <c r="G88" s="71">
        <v>1.435</v>
      </c>
      <c r="H88" s="71">
        <v>0</v>
      </c>
      <c r="I88" t="s">
        <v>212</v>
      </c>
      <c r="J88" s="71">
        <v>1.4164</v>
      </c>
      <c r="K88" s="70">
        <v>-5.17</v>
      </c>
      <c r="L88">
        <v>96</v>
      </c>
      <c r="M88" s="70">
        <v>426.83</v>
      </c>
      <c r="N88">
        <f t="shared" si="5"/>
        <v>42683</v>
      </c>
      <c r="O88" t="str">
        <f t="shared" si="6"/>
        <v>勝ち</v>
      </c>
      <c r="P88" s="74">
        <f t="shared" si="8"/>
        <v>2977387</v>
      </c>
    </row>
    <row r="89" spans="1:16" ht="13.5" customHeight="1">
      <c r="A89" s="68">
        <f t="shared" si="7"/>
        <v>53</v>
      </c>
      <c r="B89" s="69" t="s">
        <v>64</v>
      </c>
      <c r="C89" s="69" t="s">
        <v>65</v>
      </c>
      <c r="D89" s="70">
        <v>0.45</v>
      </c>
      <c r="E89" t="s">
        <v>211</v>
      </c>
      <c r="F89" s="71">
        <v>1.426</v>
      </c>
      <c r="G89" s="71">
        <v>1.426</v>
      </c>
      <c r="H89" s="71">
        <v>0</v>
      </c>
      <c r="I89" t="s">
        <v>213</v>
      </c>
      <c r="J89" s="71">
        <v>1.426</v>
      </c>
      <c r="K89" s="70">
        <v>-5.17</v>
      </c>
      <c r="L89">
        <v>0</v>
      </c>
      <c r="M89" s="70">
        <v>-5.17</v>
      </c>
      <c r="N89">
        <f t="shared" si="5"/>
        <v>-517</v>
      </c>
      <c r="O89" t="str">
        <f t="shared" si="6"/>
        <v>負け</v>
      </c>
      <c r="P89" s="74">
        <f t="shared" si="8"/>
        <v>2976870</v>
      </c>
    </row>
    <row r="90" spans="1:16" ht="13.5" customHeight="1">
      <c r="A90" s="68">
        <f t="shared" si="7"/>
        <v>54</v>
      </c>
      <c r="B90" s="69" t="s">
        <v>64</v>
      </c>
      <c r="C90" s="69" t="s">
        <v>66</v>
      </c>
      <c r="D90" s="70">
        <v>1.6</v>
      </c>
      <c r="E90" t="s">
        <v>214</v>
      </c>
      <c r="F90" s="71">
        <v>1.4085</v>
      </c>
      <c r="G90" s="71">
        <v>1.406</v>
      </c>
      <c r="H90" s="71">
        <v>0</v>
      </c>
      <c r="I90" t="s">
        <v>215</v>
      </c>
      <c r="J90" s="71">
        <v>1.406</v>
      </c>
      <c r="K90" s="70">
        <v>3.2</v>
      </c>
      <c r="L90">
        <v>-25</v>
      </c>
      <c r="M90" s="70">
        <v>-396.8</v>
      </c>
      <c r="N90">
        <f t="shared" si="5"/>
        <v>-39680</v>
      </c>
      <c r="O90" t="str">
        <f t="shared" si="6"/>
        <v>負け</v>
      </c>
      <c r="P90" s="74">
        <f t="shared" si="8"/>
        <v>2937190</v>
      </c>
    </row>
    <row r="91" spans="1:16" ht="13.5" customHeight="1">
      <c r="A91" s="68">
        <f t="shared" si="7"/>
        <v>55</v>
      </c>
      <c r="B91" s="69" t="s">
        <v>64</v>
      </c>
      <c r="C91" s="69" t="s">
        <v>66</v>
      </c>
      <c r="D91" s="70">
        <v>1.4</v>
      </c>
      <c r="E91" t="s">
        <v>216</v>
      </c>
      <c r="F91" s="71">
        <v>1.4445</v>
      </c>
      <c r="G91" s="71">
        <v>1.4385</v>
      </c>
      <c r="H91" s="71">
        <v>0</v>
      </c>
      <c r="I91" t="s">
        <v>217</v>
      </c>
      <c r="J91" s="71">
        <v>1.4385</v>
      </c>
      <c r="K91" s="70">
        <v>0</v>
      </c>
      <c r="L91">
        <v>-60</v>
      </c>
      <c r="M91" s="70">
        <v>-840</v>
      </c>
      <c r="N91">
        <f t="shared" si="5"/>
        <v>-84000</v>
      </c>
      <c r="O91" t="str">
        <f t="shared" si="6"/>
        <v>負け</v>
      </c>
      <c r="P91" s="74">
        <f t="shared" si="8"/>
        <v>2853190</v>
      </c>
    </row>
    <row r="92" spans="1:16" ht="13.5" customHeight="1">
      <c r="A92" s="68">
        <f t="shared" si="7"/>
        <v>56</v>
      </c>
      <c r="B92" s="69" t="s">
        <v>64</v>
      </c>
      <c r="C92" s="69" t="s">
        <v>66</v>
      </c>
      <c r="D92" s="70">
        <v>2.4</v>
      </c>
      <c r="E92" t="s">
        <v>218</v>
      </c>
      <c r="F92" s="71">
        <v>1.4380000000000002</v>
      </c>
      <c r="G92" s="71">
        <v>1.4345</v>
      </c>
      <c r="H92" s="71">
        <v>0</v>
      </c>
      <c r="I92" t="s">
        <v>219</v>
      </c>
      <c r="J92" s="71">
        <v>1.4345</v>
      </c>
      <c r="K92" s="70">
        <v>4.800000000000001</v>
      </c>
      <c r="L92">
        <v>-35</v>
      </c>
      <c r="M92" s="70">
        <v>-835.2000000000141</v>
      </c>
      <c r="N92">
        <f t="shared" si="5"/>
        <v>-83520.00000000141</v>
      </c>
      <c r="O92" t="str">
        <f t="shared" si="6"/>
        <v>負け</v>
      </c>
      <c r="P92" s="74">
        <f t="shared" si="8"/>
        <v>2769669.9999999986</v>
      </c>
    </row>
    <row r="93" spans="1:16" ht="13.5" customHeight="1">
      <c r="A93" s="68">
        <f t="shared" si="7"/>
        <v>57</v>
      </c>
      <c r="B93" s="69" t="s">
        <v>64</v>
      </c>
      <c r="C93" s="69" t="s">
        <v>66</v>
      </c>
      <c r="D93" s="70">
        <v>1.1500000000000001</v>
      </c>
      <c r="E93" t="s">
        <v>220</v>
      </c>
      <c r="F93" s="71">
        <v>1.4440000000000002</v>
      </c>
      <c r="G93" s="71">
        <v>1.4405000000000001</v>
      </c>
      <c r="H93" s="71">
        <v>0</v>
      </c>
      <c r="I93" t="s">
        <v>221</v>
      </c>
      <c r="J93" s="71">
        <v>1.4478</v>
      </c>
      <c r="K93" s="70">
        <v>2.3000000000000007</v>
      </c>
      <c r="L93">
        <v>38</v>
      </c>
      <c r="M93" s="70">
        <v>439.2999999999775</v>
      </c>
      <c r="N93">
        <f t="shared" si="5"/>
        <v>43929.99999999775</v>
      </c>
      <c r="O93" t="str">
        <f t="shared" si="6"/>
        <v>勝ち</v>
      </c>
      <c r="P93" s="74">
        <f t="shared" si="8"/>
        <v>2813599.9999999963</v>
      </c>
    </row>
    <row r="94" spans="1:16" ht="13.5" customHeight="1">
      <c r="A94" s="68">
        <f t="shared" si="7"/>
        <v>57</v>
      </c>
      <c r="B94" s="69" t="s">
        <v>64</v>
      </c>
      <c r="C94" s="69" t="s">
        <v>66</v>
      </c>
      <c r="D94" s="70">
        <v>1.1500000000000001</v>
      </c>
      <c r="E94" t="s">
        <v>220</v>
      </c>
      <c r="F94" s="71">
        <v>1.4440000000000002</v>
      </c>
      <c r="G94" s="71">
        <v>1.4440000000000002</v>
      </c>
      <c r="H94" s="71">
        <v>0</v>
      </c>
      <c r="I94" t="s">
        <v>222</v>
      </c>
      <c r="J94" s="71">
        <v>1.4440000000000002</v>
      </c>
      <c r="K94" s="70">
        <v>2.3000000000000007</v>
      </c>
      <c r="L94">
        <v>0</v>
      </c>
      <c r="M94" s="70">
        <v>2.3000000000000007</v>
      </c>
      <c r="N94">
        <f t="shared" si="5"/>
        <v>230.00000000000006</v>
      </c>
      <c r="O94" t="str">
        <f t="shared" si="6"/>
        <v>勝ち</v>
      </c>
      <c r="P94" s="74">
        <f t="shared" si="8"/>
        <v>2813829.9999999963</v>
      </c>
    </row>
    <row r="95" spans="1:16" ht="13.5" customHeight="1">
      <c r="A95" s="68">
        <f t="shared" si="7"/>
        <v>58</v>
      </c>
      <c r="B95" s="69" t="s">
        <v>64</v>
      </c>
      <c r="C95" s="69" t="s">
        <v>65</v>
      </c>
      <c r="D95" s="70">
        <v>1.4000000000000001</v>
      </c>
      <c r="E95" t="s">
        <v>223</v>
      </c>
      <c r="F95" s="71">
        <v>1.4400000000000002</v>
      </c>
      <c r="G95" s="71">
        <v>1.443</v>
      </c>
      <c r="H95" s="71">
        <v>0</v>
      </c>
      <c r="I95" t="s">
        <v>224</v>
      </c>
      <c r="J95" s="71">
        <v>1.4379000000000002</v>
      </c>
      <c r="K95" s="70">
        <v>0</v>
      </c>
      <c r="L95">
        <v>21</v>
      </c>
      <c r="M95" s="70">
        <v>293.9999999999987</v>
      </c>
      <c r="N95">
        <f>M95*100</f>
        <v>29399.99999999987</v>
      </c>
      <c r="O95" t="str">
        <f>IF(N95&gt;0,"勝ち","負け")</f>
        <v>勝ち</v>
      </c>
      <c r="P95" s="74">
        <f>P94+N95</f>
        <v>2843229.9999999963</v>
      </c>
    </row>
    <row r="96" spans="1:16" ht="13.5" customHeight="1">
      <c r="A96" s="68">
        <f t="shared" si="7"/>
        <v>58</v>
      </c>
      <c r="B96" s="69" t="s">
        <v>64</v>
      </c>
      <c r="C96" s="69" t="s">
        <v>65</v>
      </c>
      <c r="D96" s="70">
        <v>1.4000000000000001</v>
      </c>
      <c r="E96" t="s">
        <v>223</v>
      </c>
      <c r="F96" s="71">
        <v>1.4400000000000002</v>
      </c>
      <c r="G96" s="71">
        <v>1.4400000000000002</v>
      </c>
      <c r="H96" s="71">
        <v>0</v>
      </c>
      <c r="I96" t="s">
        <v>225</v>
      </c>
      <c r="J96" s="71">
        <v>1.4339000000000002</v>
      </c>
      <c r="K96" s="70">
        <v>0</v>
      </c>
      <c r="L96">
        <v>61</v>
      </c>
      <c r="M96" s="70">
        <v>853.9999999999992</v>
      </c>
      <c r="N96">
        <f>M96*100</f>
        <v>85399.99999999993</v>
      </c>
      <c r="O96" t="str">
        <f>IF(N96&gt;0,"勝ち","負け")</f>
        <v>勝ち</v>
      </c>
      <c r="P96" s="74">
        <f>P95+N96</f>
        <v>2928629.9999999963</v>
      </c>
    </row>
    <row r="97" spans="1:16" ht="13.5" customHeight="1">
      <c r="A97" s="68">
        <f t="shared" si="7"/>
        <v>59</v>
      </c>
      <c r="B97" s="69" t="s">
        <v>64</v>
      </c>
      <c r="C97" s="69" t="s">
        <v>66</v>
      </c>
      <c r="D97" s="70">
        <v>2.5</v>
      </c>
      <c r="E97" t="s">
        <v>226</v>
      </c>
      <c r="F97" s="71">
        <v>1.4215</v>
      </c>
      <c r="G97" s="71">
        <v>1.4180000000000001</v>
      </c>
      <c r="H97" s="71">
        <v>0</v>
      </c>
      <c r="I97" t="s">
        <v>227</v>
      </c>
      <c r="J97" s="71">
        <v>1.4180000000000001</v>
      </c>
      <c r="K97" s="70">
        <v>0</v>
      </c>
      <c r="L97">
        <v>-35</v>
      </c>
      <c r="M97" s="70">
        <v>-874.9999999999592</v>
      </c>
      <c r="N97">
        <f>M97*100</f>
        <v>-87499.99999999593</v>
      </c>
      <c r="O97" t="str">
        <f>IF(N97&gt;0,"勝ち","負け")</f>
        <v>負け</v>
      </c>
      <c r="P97" s="74">
        <f>P96+N97</f>
        <v>2841130.0000000005</v>
      </c>
    </row>
    <row r="98" spans="1:16" ht="13.5" customHeight="1">
      <c r="A98" s="68">
        <f t="shared" si="7"/>
        <v>60</v>
      </c>
      <c r="B98" s="69" t="s">
        <v>64</v>
      </c>
      <c r="C98" s="69" t="s">
        <v>66</v>
      </c>
      <c r="D98" s="70">
        <v>0.65</v>
      </c>
      <c r="E98" t="s">
        <v>228</v>
      </c>
      <c r="F98" s="71">
        <v>1.4365</v>
      </c>
      <c r="G98" s="71">
        <v>1.4300000000000002</v>
      </c>
      <c r="H98" s="71">
        <v>0</v>
      </c>
      <c r="I98" t="s">
        <v>229</v>
      </c>
      <c r="J98" s="71">
        <v>1.4425000000000001</v>
      </c>
      <c r="K98" s="70">
        <v>1.3</v>
      </c>
      <c r="L98">
        <v>60</v>
      </c>
      <c r="M98" s="70">
        <v>391.30000000000035</v>
      </c>
      <c r="N98">
        <f>M98*100</f>
        <v>39130.00000000004</v>
      </c>
      <c r="O98" t="str">
        <f>IF(N98&gt;0,"勝ち","負け")</f>
        <v>勝ち</v>
      </c>
      <c r="P98" s="74">
        <f>P97+N98</f>
        <v>2880260.0000000005</v>
      </c>
    </row>
    <row r="99" spans="1:16" ht="13.5" customHeight="1">
      <c r="A99" s="68">
        <f t="shared" si="7"/>
        <v>60</v>
      </c>
      <c r="B99" s="69" t="s">
        <v>64</v>
      </c>
      <c r="C99" s="69" t="s">
        <v>66</v>
      </c>
      <c r="D99" s="70">
        <v>0.65</v>
      </c>
      <c r="E99" t="s">
        <v>228</v>
      </c>
      <c r="F99" s="71">
        <v>1.4365</v>
      </c>
      <c r="G99" s="71">
        <v>1.4365</v>
      </c>
      <c r="H99" s="71">
        <v>0</v>
      </c>
      <c r="I99" t="s">
        <v>230</v>
      </c>
      <c r="J99" s="71">
        <v>1.4365</v>
      </c>
      <c r="K99" s="70">
        <v>1.3</v>
      </c>
      <c r="L99">
        <v>0</v>
      </c>
      <c r="M99" s="70">
        <v>1.3</v>
      </c>
      <c r="N99">
        <f>M99*100</f>
        <v>130</v>
      </c>
      <c r="O99" t="str">
        <f>IF(N99&gt;0,"勝ち","負け")</f>
        <v>勝ち</v>
      </c>
      <c r="P99" s="74">
        <f>P98+N99</f>
        <v>2880390.0000000005</v>
      </c>
    </row>
    <row r="103" spans="1:14" ht="13.5" customHeight="1" thickBo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1:14" ht="13.5" customHeight="1" thickTop="1">
      <c r="K104" s="36" t="s">
        <v>9</v>
      </c>
      <c r="L104">
        <f>SUM(L3:L94)</f>
        <v>3148</v>
      </c>
      <c r="M104">
        <f>SUM(M3:M94)</f>
        <v>18138.29999999997</v>
      </c>
      <c r="N104">
        <f>SUM(N3:N94)</f>
        <v>1813829.9999999963</v>
      </c>
    </row>
    <row r="108" ht="13.5" customHeight="1">
      <c r="M108" s="9"/>
    </row>
    <row r="110" ht="13.5" customHeight="1" thickBot="1"/>
    <row r="111" spans="4:10" ht="13.5" customHeight="1" thickBot="1">
      <c r="D111" s="101" t="s">
        <v>10</v>
      </c>
      <c r="E111" s="102"/>
      <c r="G111" s="103" t="s">
        <v>11</v>
      </c>
      <c r="H111" s="104"/>
      <c r="I111" s="24" t="s">
        <v>12</v>
      </c>
      <c r="J111" s="27" t="s">
        <v>13</v>
      </c>
    </row>
    <row r="112" spans="4:10" ht="13.5" customHeight="1">
      <c r="D112" s="5" t="s">
        <v>14</v>
      </c>
      <c r="E112" s="66" t="s">
        <v>231</v>
      </c>
      <c r="G112" s="5"/>
      <c r="H112" s="11"/>
      <c r="I112" s="17"/>
      <c r="J112" s="20"/>
    </row>
    <row r="113" spans="4:10" ht="13.5" customHeight="1">
      <c r="D113" s="2" t="s">
        <v>15</v>
      </c>
      <c r="E113" s="1"/>
      <c r="G113" s="2"/>
      <c r="H113" s="13"/>
      <c r="I113" s="18"/>
      <c r="J113" s="14"/>
    </row>
    <row r="114" spans="4:10" ht="13.5" customHeight="1">
      <c r="D114" s="2" t="s">
        <v>16</v>
      </c>
      <c r="E114" s="1"/>
      <c r="G114" s="2"/>
      <c r="H114" s="13"/>
      <c r="I114" s="18"/>
      <c r="J114" s="14"/>
    </row>
    <row r="115" spans="4:10" ht="13.5" customHeight="1">
      <c r="D115" s="2" t="s">
        <v>17</v>
      </c>
      <c r="E115" s="1">
        <v>60</v>
      </c>
      <c r="G115" s="2"/>
      <c r="H115" s="13"/>
      <c r="I115" s="18"/>
      <c r="J115" s="14"/>
    </row>
    <row r="116" spans="4:10" ht="13.5" customHeight="1">
      <c r="D116" s="2" t="s">
        <v>18</v>
      </c>
      <c r="E116" s="1">
        <v>34</v>
      </c>
      <c r="G116" s="2"/>
      <c r="H116" s="13"/>
      <c r="I116" s="18"/>
      <c r="J116" s="14"/>
    </row>
    <row r="117" spans="4:10" ht="13.5" customHeight="1">
      <c r="D117" s="2" t="s">
        <v>19</v>
      </c>
      <c r="E117" s="4">
        <v>26</v>
      </c>
      <c r="G117" s="2"/>
      <c r="H117" s="13"/>
      <c r="I117" s="18"/>
      <c r="J117" s="14"/>
    </row>
    <row r="118" spans="4:10" ht="13.5" customHeight="1">
      <c r="D118" s="2" t="s">
        <v>20</v>
      </c>
      <c r="E118" s="1"/>
      <c r="G118" s="2"/>
      <c r="H118" s="13"/>
      <c r="I118" s="18"/>
      <c r="J118" s="14"/>
    </row>
    <row r="119" spans="4:10" ht="13.5" customHeight="1">
      <c r="D119" s="7" t="s">
        <v>21</v>
      </c>
      <c r="E119" s="8"/>
      <c r="G119" s="2"/>
      <c r="H119" s="13"/>
      <c r="I119" s="18"/>
      <c r="J119" s="14"/>
    </row>
    <row r="120" spans="4:10" ht="13.5" customHeight="1">
      <c r="D120" s="2" t="s">
        <v>22</v>
      </c>
      <c r="E120" s="1">
        <v>3089989</v>
      </c>
      <c r="G120" s="2"/>
      <c r="H120" s="13"/>
      <c r="I120" s="18"/>
      <c r="J120" s="14"/>
    </row>
    <row r="121" spans="4:10" ht="13.5" customHeight="1">
      <c r="D121" s="2" t="s">
        <v>23</v>
      </c>
      <c r="E121" s="4">
        <v>1209599</v>
      </c>
      <c r="G121" s="2"/>
      <c r="H121" s="13"/>
      <c r="I121" s="18"/>
      <c r="J121" s="14"/>
    </row>
    <row r="122" spans="4:10" ht="13.5" customHeight="1">
      <c r="D122" s="2" t="s">
        <v>24</v>
      </c>
      <c r="E122" s="1">
        <f>E120-E121</f>
        <v>1880390</v>
      </c>
      <c r="G122" s="5"/>
      <c r="H122" s="11"/>
      <c r="I122" s="17"/>
      <c r="J122" s="12"/>
    </row>
    <row r="123" spans="4:10" ht="13.5" customHeight="1">
      <c r="D123" s="2" t="s">
        <v>7</v>
      </c>
      <c r="E123" s="73">
        <f>E120/E116</f>
        <v>90882.0294117647</v>
      </c>
      <c r="G123" s="2"/>
      <c r="H123" s="13"/>
      <c r="I123" s="18"/>
      <c r="J123" s="14"/>
    </row>
    <row r="124" spans="4:10" ht="13.5" customHeight="1">
      <c r="D124" s="2" t="s">
        <v>8</v>
      </c>
      <c r="E124" s="73">
        <f>E121/E117</f>
        <v>46523.03846153846</v>
      </c>
      <c r="G124" s="2"/>
      <c r="H124" s="13"/>
      <c r="I124" s="18"/>
      <c r="J124" s="14"/>
    </row>
    <row r="125" spans="4:10" ht="13.5" customHeight="1">
      <c r="D125" s="75" t="s">
        <v>71</v>
      </c>
      <c r="E125" s="72">
        <f>E123/E124</f>
        <v>1.9534843900382541</v>
      </c>
      <c r="G125" s="2"/>
      <c r="H125" s="13"/>
      <c r="I125" s="18"/>
      <c r="J125" s="14"/>
    </row>
    <row r="126" spans="4:10" ht="13.5" customHeight="1">
      <c r="D126" s="2" t="s">
        <v>25</v>
      </c>
      <c r="E126" s="1">
        <v>8</v>
      </c>
      <c r="G126" s="2"/>
      <c r="H126" s="13"/>
      <c r="I126" s="18"/>
      <c r="J126" s="14"/>
    </row>
    <row r="127" spans="4:10" ht="13.5" customHeight="1">
      <c r="D127" s="2" t="s">
        <v>26</v>
      </c>
      <c r="E127" s="1">
        <v>5</v>
      </c>
      <c r="G127" s="2"/>
      <c r="H127" s="13"/>
      <c r="I127" s="18"/>
      <c r="J127" s="14"/>
    </row>
    <row r="128" spans="4:10" ht="13.5" customHeight="1">
      <c r="D128" s="2" t="s">
        <v>27</v>
      </c>
      <c r="E128" s="10">
        <v>145</v>
      </c>
      <c r="G128" s="2"/>
      <c r="H128" s="13"/>
      <c r="I128" s="18"/>
      <c r="J128" s="14"/>
    </row>
    <row r="129" spans="4:10" ht="13.5" customHeight="1" thickBot="1">
      <c r="D129" s="3" t="s">
        <v>6</v>
      </c>
      <c r="E129" s="6">
        <f>E116/E115</f>
        <v>0.5666666666666667</v>
      </c>
      <c r="G129" s="2"/>
      <c r="H129" s="13"/>
      <c r="I129" s="18"/>
      <c r="J129" s="14"/>
    </row>
    <row r="130" spans="7:10" ht="13.5" customHeight="1">
      <c r="G130" s="2"/>
      <c r="H130" s="13"/>
      <c r="I130" s="18"/>
      <c r="J130" s="14"/>
    </row>
    <row r="131" spans="7:10" ht="13.5" customHeight="1" thickBot="1">
      <c r="G131" s="3"/>
      <c r="H131" s="15"/>
      <c r="I131" s="19"/>
      <c r="J131" s="16"/>
    </row>
    <row r="132" spans="7:10" ht="13.5" customHeight="1" thickBot="1">
      <c r="G132" s="34" t="s">
        <v>9</v>
      </c>
      <c r="H132" s="37">
        <f>SUM(H112:H131)</f>
        <v>0</v>
      </c>
      <c r="I132" s="37">
        <f>SUM(I112:I131)</f>
        <v>0</v>
      </c>
      <c r="J132" s="37">
        <f>SUM(J112:J131)</f>
        <v>0</v>
      </c>
    </row>
    <row r="134" ht="13.5" customHeight="1" thickBot="1"/>
    <row r="135" spans="7:11" ht="13.5" customHeight="1" thickBot="1">
      <c r="G135" s="103" t="s">
        <v>28</v>
      </c>
      <c r="H135" s="104"/>
      <c r="I135" s="24" t="s">
        <v>12</v>
      </c>
      <c r="J135" s="25" t="s">
        <v>13</v>
      </c>
      <c r="K135" s="26" t="s">
        <v>29</v>
      </c>
    </row>
    <row r="136" spans="7:11" ht="13.5" customHeight="1">
      <c r="G136" s="5" t="s">
        <v>30</v>
      </c>
      <c r="H136" s="11">
        <v>0</v>
      </c>
      <c r="I136" s="17">
        <v>0</v>
      </c>
      <c r="J136" s="21">
        <v>0</v>
      </c>
      <c r="K136" s="22">
        <v>0</v>
      </c>
    </row>
    <row r="137" spans="7:11" ht="13.5" customHeight="1">
      <c r="G137" s="2" t="s">
        <v>31</v>
      </c>
      <c r="H137" s="13">
        <v>0</v>
      </c>
      <c r="I137" s="13">
        <v>0</v>
      </c>
      <c r="J137" s="18">
        <v>0</v>
      </c>
      <c r="K137" s="23">
        <v>0</v>
      </c>
    </row>
    <row r="138" spans="7:11" ht="13.5" customHeight="1">
      <c r="G138" s="2" t="s">
        <v>32</v>
      </c>
      <c r="H138" s="13">
        <v>0</v>
      </c>
      <c r="I138" s="13">
        <v>0</v>
      </c>
      <c r="J138" s="18">
        <v>0</v>
      </c>
      <c r="K138" s="23">
        <v>0</v>
      </c>
    </row>
    <row r="139" spans="7:11" ht="13.5" customHeight="1">
      <c r="G139" s="2" t="s">
        <v>33</v>
      </c>
      <c r="H139" s="13">
        <v>0</v>
      </c>
      <c r="I139" s="13">
        <v>0</v>
      </c>
      <c r="J139" s="18">
        <v>0</v>
      </c>
      <c r="K139" s="23">
        <v>0</v>
      </c>
    </row>
    <row r="140" spans="7:11" ht="13.5" customHeight="1" thickBot="1">
      <c r="G140" s="29" t="s">
        <v>34</v>
      </c>
      <c r="H140" s="30">
        <v>0</v>
      </c>
      <c r="I140" s="30">
        <v>0</v>
      </c>
      <c r="J140" s="31">
        <v>0</v>
      </c>
      <c r="K140" s="32">
        <v>0</v>
      </c>
    </row>
    <row r="141" spans="7:11" ht="13.5" customHeight="1" thickBot="1">
      <c r="G141" s="28" t="s">
        <v>9</v>
      </c>
      <c r="H141" s="28"/>
      <c r="I141" s="28"/>
      <c r="J141" s="33"/>
      <c r="K141" s="57">
        <f>SUM(K136:K140)</f>
        <v>0</v>
      </c>
    </row>
  </sheetData>
  <sheetProtection/>
  <autoFilter ref="A2:O99"/>
  <mergeCells count="3">
    <mergeCell ref="D111:E111"/>
    <mergeCell ref="G111:H111"/>
    <mergeCell ref="G135:H1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6" sqref="A6"/>
    </sheetView>
  </sheetViews>
  <sheetFormatPr defaultColWidth="8.875" defaultRowHeight="13.5"/>
  <cols>
    <col min="1" max="1" width="76.25390625" style="0" customWidth="1"/>
  </cols>
  <sheetData>
    <row r="1" spans="1:9" ht="13.5">
      <c r="A1" s="59"/>
      <c r="B1" s="60"/>
      <c r="C1" s="60"/>
      <c r="D1" s="60"/>
      <c r="E1" s="60"/>
      <c r="F1" s="60"/>
      <c r="G1" s="60"/>
      <c r="H1" s="60"/>
      <c r="I1" s="61"/>
    </row>
    <row r="2" spans="1:9" ht="13.5">
      <c r="A2" s="61"/>
      <c r="B2" s="61"/>
      <c r="C2" s="61"/>
      <c r="D2" s="61"/>
      <c r="E2" s="61"/>
      <c r="F2" s="61"/>
      <c r="G2" s="61"/>
      <c r="H2" s="61"/>
      <c r="I2" s="61"/>
    </row>
    <row r="3" ht="13.5">
      <c r="D3" s="58"/>
    </row>
    <row r="4" ht="13.5">
      <c r="D4" s="58"/>
    </row>
    <row r="5" ht="138.75" customHeight="1">
      <c r="A5" s="76" t="s">
        <v>233</v>
      </c>
    </row>
    <row r="12" ht="13.5">
      <c r="A12" s="67"/>
    </row>
    <row r="13" ht="13.5">
      <c r="A13" s="67"/>
    </row>
    <row r="15" ht="13.5">
      <c r="A15" s="67"/>
    </row>
    <row r="16" ht="13.5">
      <c r="A16" s="67"/>
    </row>
    <row r="18" ht="13.5">
      <c r="A18" s="67"/>
    </row>
    <row r="20" ht="13.5">
      <c r="A20" s="67"/>
    </row>
    <row r="22" ht="13.5">
      <c r="A22" s="67"/>
    </row>
    <row r="24" ht="13.5">
      <c r="A24" s="67"/>
    </row>
    <row r="26" ht="13.5">
      <c r="A26" s="67"/>
    </row>
    <row r="28" ht="13.5">
      <c r="A28" s="67"/>
    </row>
    <row r="29" ht="13.5">
      <c r="A29" s="76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H13"/>
  <sheetViews>
    <sheetView zoomScaleSheetLayoutView="100" zoomScalePageLayoutView="0" workbookViewId="0" topLeftCell="A1">
      <selection activeCell="I12" sqref="I12"/>
    </sheetView>
  </sheetViews>
  <sheetFormatPr defaultColWidth="8.875" defaultRowHeight="13.5"/>
  <sheetData>
    <row r="4" spans="2:8" ht="13.5">
      <c r="B4" t="s">
        <v>35</v>
      </c>
      <c r="C4" t="s">
        <v>51</v>
      </c>
      <c r="E4" t="s">
        <v>72</v>
      </c>
      <c r="H4" t="s">
        <v>232</v>
      </c>
    </row>
    <row r="9" ht="13.5">
      <c r="B9" t="s">
        <v>36</v>
      </c>
    </row>
    <row r="13" ht="13.5">
      <c r="B13" t="s">
        <v>37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Takahiro Maruyama</cp:lastModifiedBy>
  <cp:lastPrinted>1899-12-30T00:00:00Z</cp:lastPrinted>
  <dcterms:created xsi:type="dcterms:W3CDTF">2013-10-09T23:04:08Z</dcterms:created>
  <dcterms:modified xsi:type="dcterms:W3CDTF">2015-07-25T15:23:53Z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