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0"/>
  </bookViews>
  <sheets>
    <sheet name="ルール＆合計" sheetId="1" r:id="rId1"/>
    <sheet name="検証データ" sheetId="2" r:id="rId2"/>
    <sheet name="気づき" sheetId="3" r:id="rId3"/>
    <sheet name="検証終了通貨" sheetId="4" r:id="rId4"/>
  </sheets>
  <definedNames>
    <definedName name="_xlnm._FilterDatabase" localSheetId="1" hidden="1">'検証データ'!$A$2:$Q$103</definedName>
  </definedNames>
  <calcPr fullCalcOnLoad="1"/>
</workbook>
</file>

<file path=xl/sharedStrings.xml><?xml version="1.0" encoding="utf-8"?>
<sst xmlns="http://schemas.openxmlformats.org/spreadsheetml/2006/main" count="878" uniqueCount="298">
  <si>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</si>
  <si>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</si>
  <si>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</si>
  <si>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</si>
  <si>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</si>
  <si>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</si>
  <si>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</si>
  <si>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</si>
  <si>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</si>
  <si>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</si>
  <si>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</si>
  <si>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</si>
  <si>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</si>
  <si>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</si>
  <si>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</si>
  <si>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</si>
  <si>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</si>
  <si>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</si>
  <si>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</si>
  <si>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</si>
  <si>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</si>
  <si>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通貨ペア</t>
  </si>
  <si>
    <t>売買</t>
  </si>
  <si>
    <t>エントリー手法</t>
  </si>
  <si>
    <t>時間足</t>
  </si>
  <si>
    <t>エントリー日時</t>
  </si>
  <si>
    <t>エントリー価格</t>
  </si>
  <si>
    <t>決済時間足</t>
  </si>
  <si>
    <t>決済日時</t>
  </si>
  <si>
    <t>決済価格</t>
  </si>
  <si>
    <t>決済手法</t>
  </si>
  <si>
    <t>結果</t>
  </si>
  <si>
    <t>利益pips</t>
  </si>
  <si>
    <t>損失pips</t>
  </si>
  <si>
    <t>金額　</t>
  </si>
  <si>
    <t>USD/JPY</t>
  </si>
  <si>
    <t>PB</t>
  </si>
  <si>
    <t>60分</t>
  </si>
  <si>
    <t>2015.07.02.10:00</t>
  </si>
  <si>
    <t>2015.07.02.15:00</t>
  </si>
  <si>
    <t>ストップ切り上げ</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</si>
  <si>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</si>
  <si>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</si>
  <si>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</si>
  <si>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</si>
  <si>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</si>
  <si>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</si>
  <si>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</si>
  <si>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</si>
  <si>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</si>
  <si>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</si>
  <si>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</si>
  <si>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</si>
  <si>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</si>
  <si>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</si>
  <si>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</si>
  <si>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</si>
  <si>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</si>
  <si>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</si>
  <si>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</si>
  <si>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</si>
  <si>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</si>
  <si>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</si>
  <si>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</si>
  <si>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</si>
  <si>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</si>
  <si>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</si>
  <si>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</si>
  <si>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</si>
  <si>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</si>
  <si>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</si>
  <si>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</si>
  <si>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フィボナッチトレード</t>
  </si>
  <si>
    <t>ヘッドアンドショルダー</t>
  </si>
  <si>
    <t>No.</t>
  </si>
  <si>
    <t>２．MAに触って、PBが出現したらエントリー待ち。</t>
  </si>
  <si>
    <t>５．決済は４通り</t>
  </si>
  <si>
    <t>a.S/Rを２つ以上とってターゲットとする。分割決済。★まずどれか１つ検証</t>
  </si>
  <si>
    <t>b.ストップを移動していく（トレーリングストップ）</t>
  </si>
  <si>
    <t>⇒</t>
  </si>
  <si>
    <t>（例）</t>
  </si>
  <si>
    <t>PBエントリー検証</t>
  </si>
  <si>
    <r>
      <t>１．移動平均線の１０EMAと２０ＥＭＡ、両方の上にキャンドルがあれば買い方向</t>
    </r>
    <r>
      <rPr>
        <sz val="11"/>
        <color indexed="8"/>
        <rFont val="ＭＳ Ｐゴシック"/>
        <family val="3"/>
      </rPr>
      <t>、下なら売り</t>
    </r>
    <r>
      <rPr>
        <sz val="11"/>
        <color indexed="8"/>
        <rFont val="ＭＳ Ｐゴシック"/>
        <family val="3"/>
      </rPr>
      <t>方向</t>
    </r>
    <r>
      <rPr>
        <sz val="11"/>
        <color indexed="8"/>
        <rFont val="ＭＳ Ｐゴシック"/>
        <family val="3"/>
      </rPr>
      <t>。</t>
    </r>
  </si>
  <si>
    <t>３．PBのエントリールール成立（PB高値／安値ブレイク）で、エントリー</t>
  </si>
  <si>
    <t>４．ストップはPBのストップ（PB安値／安値）</t>
  </si>
  <si>
    <t>c.aと似てますが、FIBをS/Rとして見て、ターゲットとする。</t>
  </si>
  <si>
    <t>d.aのS/R１つバージョン。分割決済なし。ターゲット１つの一本狙い</t>
  </si>
  <si>
    <t>ロット</t>
  </si>
  <si>
    <t>EUR/USD</t>
  </si>
  <si>
    <t>buy</t>
  </si>
  <si>
    <t>日足</t>
  </si>
  <si>
    <t>2012.02.07</t>
  </si>
  <si>
    <t>負け</t>
  </si>
  <si>
    <t>ロスカット</t>
  </si>
  <si>
    <t>2012.02.16</t>
  </si>
  <si>
    <t>PB</t>
  </si>
  <si>
    <t>＊簡単のため1ドル100円で計算</t>
  </si>
  <si>
    <t>＊具体的なエントリーポイント/ロスカットはPB高値安値の上下10pipsに設定（±10pipsでブレイクを判断）</t>
  </si>
  <si>
    <t>2012.03.29</t>
  </si>
  <si>
    <t>2012.04.03</t>
  </si>
  <si>
    <t>2012.04.27</t>
  </si>
  <si>
    <t>2012.05.02</t>
  </si>
  <si>
    <t>2012.08.20</t>
  </si>
  <si>
    <t>2012.11.02</t>
  </si>
  <si>
    <t>勝ち</t>
  </si>
  <si>
    <t>2012.10.31</t>
  </si>
  <si>
    <t>2012.11.07</t>
  </si>
  <si>
    <t>sell</t>
  </si>
  <si>
    <t>2012.11.21</t>
  </si>
  <si>
    <t>2013.02.07</t>
  </si>
  <si>
    <t>2013.08.22</t>
  </si>
  <si>
    <t>2013.08.29</t>
  </si>
  <si>
    <t>2013.09.12</t>
  </si>
  <si>
    <t>2013.10.31</t>
  </si>
  <si>
    <t>2013.12.04</t>
  </si>
  <si>
    <t>2013.12.20</t>
  </si>
  <si>
    <t>2014.01.16</t>
  </si>
  <si>
    <t>2014.01.23</t>
  </si>
  <si>
    <t>2014.03.05</t>
  </si>
  <si>
    <t>2014.03.19</t>
  </si>
  <si>
    <t>2014.05.05</t>
  </si>
  <si>
    <t>2014.05.09</t>
  </si>
  <si>
    <t>buy</t>
  </si>
  <si>
    <t>2014.08.13</t>
  </si>
  <si>
    <t>2015.03.26</t>
  </si>
  <si>
    <t>2015.06.12</t>
  </si>
  <si>
    <t>2015.06.23</t>
  </si>
  <si>
    <t>2001.11.12</t>
  </si>
  <si>
    <t>2001.11.28</t>
  </si>
  <si>
    <t>2001.12.10</t>
  </si>
  <si>
    <t>2001.12.21</t>
  </si>
  <si>
    <t>2002.01.08</t>
  </si>
  <si>
    <t>2002.01.15</t>
  </si>
  <si>
    <t>2002.02.15</t>
  </si>
  <si>
    <t>2002.02.19</t>
  </si>
  <si>
    <t>2002.03.12</t>
  </si>
  <si>
    <t>2002.07.29</t>
  </si>
  <si>
    <t>2002.08.02</t>
  </si>
  <si>
    <t>2002.09.03</t>
  </si>
  <si>
    <t>2002.10.11</t>
  </si>
  <si>
    <t>2002.10.15</t>
  </si>
  <si>
    <t>2002.11.18</t>
  </si>
  <si>
    <t>2002.11.19</t>
  </si>
  <si>
    <t>2003.03.25</t>
  </si>
  <si>
    <t>2003.03.27</t>
  </si>
  <si>
    <t>2003.11.10</t>
  </si>
  <si>
    <t>2003.11.12</t>
  </si>
  <si>
    <t>2003.12.10</t>
  </si>
  <si>
    <t>2004.01.16</t>
  </si>
  <si>
    <t>2004.03.17</t>
  </si>
  <si>
    <t>2004.03.18</t>
  </si>
  <si>
    <t>2004.04.19</t>
  </si>
  <si>
    <t>2004.04.21</t>
  </si>
  <si>
    <t>2004.05.24</t>
  </si>
  <si>
    <t>2004.06.04</t>
  </si>
  <si>
    <t>2004.08.18</t>
  </si>
  <si>
    <t>2004.08.23</t>
  </si>
  <si>
    <t>2004.10.29</t>
  </si>
  <si>
    <t>2004.12.08</t>
  </si>
  <si>
    <t>2005.01.20</t>
  </si>
  <si>
    <t>2005.02.22</t>
  </si>
  <si>
    <t>2005.04.04</t>
  </si>
  <si>
    <t>2005.04.19</t>
  </si>
  <si>
    <t>2005.05.02</t>
  </si>
  <si>
    <t>2005.07.11</t>
  </si>
  <si>
    <t>2005.07.30</t>
  </si>
  <si>
    <t>2005.08.16</t>
  </si>
  <si>
    <t>2005.09.15</t>
  </si>
  <si>
    <t>2005.10.06</t>
  </si>
  <si>
    <t>ストップ移動</t>
  </si>
  <si>
    <t>2005.12.12</t>
  </si>
  <si>
    <t>2005.12.20</t>
  </si>
  <si>
    <t>2005.12.30</t>
  </si>
  <si>
    <t>2006.01.03</t>
  </si>
  <si>
    <t>2006.01.18</t>
  </si>
  <si>
    <t>2006.02.03</t>
  </si>
  <si>
    <t>2006.03.29</t>
  </si>
  <si>
    <t>2006.03.30</t>
  </si>
  <si>
    <t>2006.04.04</t>
  </si>
  <si>
    <t>2006.06.08</t>
  </si>
  <si>
    <t>2006.06.28</t>
  </si>
  <si>
    <t>2006.06.29</t>
  </si>
  <si>
    <t>2006.08.10</t>
  </si>
  <si>
    <t>2006.08.21</t>
  </si>
  <si>
    <t>2006.08.23</t>
  </si>
  <si>
    <t>2006.08.25</t>
  </si>
  <si>
    <t>2006.08.30</t>
  </si>
  <si>
    <t>2006.09.04</t>
  </si>
  <si>
    <t>2006.09.07</t>
  </si>
  <si>
    <t>2006.11.07</t>
  </si>
  <si>
    <t>2006.12.15</t>
  </si>
  <si>
    <t>2006.12.26</t>
  </si>
  <si>
    <t>2006.12.27</t>
  </si>
  <si>
    <t>2007.01.18</t>
  </si>
  <si>
    <t>2007.01.19</t>
  </si>
  <si>
    <t>2007.02.22</t>
  </si>
  <si>
    <t>2007.03.05</t>
  </si>
  <si>
    <t>2007.04.05</t>
  </si>
  <si>
    <t>2007.05.08</t>
  </si>
  <si>
    <t>2007.05.30</t>
  </si>
  <si>
    <t>2007.06.05</t>
  </si>
  <si>
    <t>2007.06.28</t>
  </si>
  <si>
    <t>2007.07.25</t>
  </si>
  <si>
    <t>2007.10.24</t>
  </si>
  <si>
    <t>2007.11.03</t>
  </si>
  <si>
    <t>2008.02.21</t>
  </si>
  <si>
    <t>2008.03.20</t>
  </si>
  <si>
    <t>2008.04.03</t>
  </si>
  <si>
    <t>2008.04.24</t>
  </si>
  <si>
    <t>2008.07.21</t>
  </si>
  <si>
    <t>2008.07.22</t>
  </si>
  <si>
    <t>2008.08.01</t>
  </si>
  <si>
    <t>2008.09.22</t>
  </si>
  <si>
    <t>2008.10.15</t>
  </si>
  <si>
    <t>2008.10.30</t>
  </si>
  <si>
    <t>2008.10.31</t>
  </si>
  <si>
    <t>2008.12.11</t>
  </si>
  <si>
    <t>2008.12.10</t>
  </si>
  <si>
    <t>2009.01.05</t>
  </si>
  <si>
    <t>2009.02.16</t>
  </si>
  <si>
    <t>2009.02.23</t>
  </si>
  <si>
    <t>2009.03.04</t>
  </si>
  <si>
    <t>2009.03.06</t>
  </si>
  <si>
    <t>2009.04.04</t>
  </si>
  <si>
    <t>2009.04.07</t>
  </si>
  <si>
    <t>2009.06.22</t>
  </si>
  <si>
    <t>2009.06.23</t>
  </si>
  <si>
    <t>2009.06.30</t>
  </si>
  <si>
    <t>2009.07.02</t>
  </si>
  <si>
    <t>2009.09.01</t>
  </si>
  <si>
    <t>2009.09.22</t>
  </si>
  <si>
    <t>2009.09.28</t>
  </si>
  <si>
    <t>2009.11.25</t>
  </si>
  <si>
    <t>2009.11.27</t>
  </si>
  <si>
    <t>2009.11.30</t>
  </si>
  <si>
    <t>2009.12.07</t>
  </si>
  <si>
    <t>sell</t>
  </si>
  <si>
    <t>2009.12.30</t>
  </si>
  <si>
    <t>2010.01.05</t>
  </si>
  <si>
    <t>2010.02.25</t>
  </si>
  <si>
    <t>2010.02.26</t>
  </si>
  <si>
    <t>2010.03.12</t>
  </si>
  <si>
    <t>2010.03.25</t>
  </si>
  <si>
    <t>ギャップダウンでロスカット</t>
  </si>
  <si>
    <t>2010.04.05</t>
  </si>
  <si>
    <t>2010.04.12</t>
  </si>
  <si>
    <t>ギャップアップでロスカット</t>
  </si>
  <si>
    <t>2010.08.13</t>
  </si>
  <si>
    <t>2010.08.26</t>
  </si>
  <si>
    <t>2010.10.12</t>
  </si>
  <si>
    <t>2010.11.08</t>
  </si>
  <si>
    <t>2010.11.22</t>
  </si>
  <si>
    <t>2010.12.03</t>
  </si>
  <si>
    <t>2011.02.22</t>
  </si>
  <si>
    <t>2011.05.06</t>
  </si>
  <si>
    <t>2011.09.30</t>
  </si>
  <si>
    <t>2011.10.06</t>
  </si>
  <si>
    <t>2011.10.21</t>
  </si>
  <si>
    <t>2011.11.01</t>
  </si>
  <si>
    <t>buy</t>
  </si>
  <si>
    <t>2011.11.21</t>
  </si>
  <si>
    <t>2011.11.29</t>
  </si>
  <si>
    <t>2011.11.30</t>
  </si>
  <si>
    <t>2011.12.22</t>
  </si>
  <si>
    <t>2012.01.29</t>
  </si>
  <si>
    <t>2011年</t>
  </si>
  <si>
    <t>2001年</t>
  </si>
  <si>
    <t>2002年</t>
  </si>
  <si>
    <t>2003年</t>
  </si>
  <si>
    <t>2004年</t>
  </si>
  <si>
    <t>2005年</t>
  </si>
  <si>
    <t>2006年</t>
  </si>
  <si>
    <t>2007年</t>
  </si>
  <si>
    <t>2008年</t>
  </si>
  <si>
    <t>2009年</t>
  </si>
  <si>
    <t>2010年</t>
  </si>
  <si>
    <t>2012年</t>
  </si>
  <si>
    <t>2013年</t>
  </si>
  <si>
    <t>2014年</t>
  </si>
  <si>
    <t>2015年</t>
  </si>
  <si>
    <t>合計</t>
  </si>
  <si>
    <t>EUR/USD＠日足</t>
  </si>
  <si>
    <t>2001/11～2015/7</t>
  </si>
  <si>
    <t>損小利大のトレードの大切さに気付いた。</t>
  </si>
  <si>
    <t>損失をコントロールし、利益を最大に伸ばすことで、何連敗しても1回のトレードでひっくり返せる。</t>
  </si>
  <si>
    <t>まさに負けている人の典型「コツコツドカン」の逆のトレードだと感じた。</t>
  </si>
  <si>
    <t>連敗は精神的にきついが、最終的にプラスになるという自信が大事。</t>
  </si>
  <si>
    <t>その自信がないと、利益が取れるところを逃してしまうことになりかねない。</t>
  </si>
  <si>
    <t>最終的には勝率とリスクリワードを考えて自分の一番精神的に楽なトレードをみつけないといけない。</t>
  </si>
  <si>
    <t>現状：負けている</t>
  </si>
  <si>
    <t>買っているときはルールを守ってトレードできるが、</t>
  </si>
  <si>
    <t>負け始めるとメンタルがコントロールできなくなり、</t>
  </si>
  <si>
    <t>FX歴：3年</t>
  </si>
  <si>
    <t>ルールを破ってトレードしてしまい損が大きくなってしまっていた。</t>
  </si>
  <si>
    <t>今までは5分足でスキャルピングをやっていたが、</t>
  </si>
  <si>
    <t>最近は15分をメインにして長時間足の環境を見ながらトレードすることで</t>
  </si>
  <si>
    <t>収支がトントンになりはじめている。</t>
  </si>
  <si>
    <t>時間足を伸ばしたことで、負けたときに一呼吸おける時間ができたので冷静になれるようになった。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</si>
</sst>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mmm\-yyyy"/>
    <numFmt numFmtId="190" formatCode="0.0000_ "/>
    <numFmt numFmtId="191" formatCode="0.00000_ "/>
    <numFmt numFmtId="192" formatCode="0.0_ "/>
    <numFmt numFmtId="193" formatCode="0_ "/>
    <numFmt numFmtId="194" formatCode="0.000_ ;[Red]\-0.000\ "/>
    <numFmt numFmtId="195" formatCode="0.0000_ ;[Red]\-0.0000\ "/>
    <numFmt numFmtId="196" formatCode="0.00000_ ;[Red]\-0.00000\ "/>
    <numFmt numFmtId="197" formatCode="0.000_ "/>
    <numFmt numFmtId="198" formatCode="0.000000_ "/>
    <numFmt numFmtId="199" formatCode="0.000000_ ;[Red]\-0.000000\ "/>
    <numFmt numFmtId="200" formatCode="0.0_ ;[Red]\-0.0\ "/>
    <numFmt numFmtId="201" formatCode="0_ ;[Red]\-0\ "/>
  </numFmts>
  <fonts count="44">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14"/>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42"/>
        <bgColor indexed="64"/>
      </patternFill>
    </fill>
    <fill>
      <patternFill patternType="solid">
        <fgColor theme="0" tint="-0.2499700039625167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color indexed="63"/>
      </top>
      <bottom style="double"/>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3" fillId="32" borderId="0" applyNumberFormat="0" applyBorder="0" applyAlignment="0" applyProtection="0"/>
  </cellStyleXfs>
  <cellXfs count="150">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9" fontId="0" fillId="0" borderId="14"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80" fontId="3" fillId="0" borderId="0"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180" fontId="0" fillId="0" borderId="36"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34" borderId="37" xfId="61" applyNumberFormat="1" applyFont="1" applyFill="1" applyBorder="1" applyAlignment="1" applyProtection="1">
      <alignment vertical="center"/>
      <protection/>
    </xf>
    <xf numFmtId="182" fontId="6" fillId="34" borderId="38" xfId="61" applyNumberFormat="1" applyFont="1" applyFill="1" applyBorder="1" applyAlignment="1" applyProtection="1">
      <alignment vertical="center"/>
      <protection/>
    </xf>
    <xf numFmtId="9" fontId="6" fillId="0" borderId="39" xfId="61" applyNumberFormat="1" applyFont="1" applyFill="1" applyBorder="1" applyAlignment="1" applyProtection="1">
      <alignment horizontal="center" vertical="center"/>
      <protection/>
    </xf>
    <xf numFmtId="5" fontId="6" fillId="0" borderId="31" xfId="61" applyNumberFormat="1" applyFont="1" applyFill="1" applyBorder="1" applyAlignment="1" applyProtection="1">
      <alignment horizontal="center" vertical="center"/>
      <protection/>
    </xf>
    <xf numFmtId="5" fontId="6" fillId="0" borderId="0" xfId="61" applyNumberFormat="1" applyFont="1" applyFill="1" applyBorder="1" applyAlignment="1" applyProtection="1">
      <alignment horizontal="center" vertical="center"/>
      <protection/>
    </xf>
    <xf numFmtId="6" fontId="6" fillId="34" borderId="38" xfId="61" applyNumberFormat="1" applyFont="1" applyFill="1" applyBorder="1" applyAlignment="1" applyProtection="1">
      <alignment vertical="center"/>
      <protection/>
    </xf>
    <xf numFmtId="6" fontId="6" fillId="0" borderId="40"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7" fillId="0" borderId="22" xfId="61" applyNumberFormat="1" applyFont="1" applyFill="1" applyBorder="1" applyAlignment="1" applyProtection="1">
      <alignment horizontal="center" vertical="center"/>
      <protection/>
    </xf>
    <xf numFmtId="0" fontId="6" fillId="34" borderId="41" xfId="61" applyNumberFormat="1" applyFont="1" applyFill="1" applyBorder="1" applyAlignment="1" applyProtection="1">
      <alignment horizontal="center" vertical="center"/>
      <protection/>
    </xf>
    <xf numFmtId="0" fontId="6" fillId="34" borderId="42" xfId="61" applyNumberFormat="1" applyFont="1" applyFill="1" applyBorder="1" applyAlignment="1" applyProtection="1">
      <alignment horizontal="center" vertical="center" wrapText="1"/>
      <protection/>
    </xf>
    <xf numFmtId="0" fontId="6" fillId="34" borderId="42" xfId="61" applyNumberFormat="1" applyFont="1" applyFill="1" applyBorder="1" applyAlignment="1" applyProtection="1">
      <alignment horizontal="center" vertical="center"/>
      <protection/>
    </xf>
    <xf numFmtId="182" fontId="6" fillId="34" borderId="42" xfId="61" applyNumberFormat="1" applyFont="1" applyFill="1" applyBorder="1" applyAlignment="1" applyProtection="1">
      <alignment horizontal="center" vertical="center" wrapText="1"/>
      <protection/>
    </xf>
    <xf numFmtId="183" fontId="6" fillId="34" borderId="42" xfId="61" applyNumberFormat="1" applyFont="1" applyFill="1" applyBorder="1" applyAlignment="1" applyProtection="1">
      <alignment horizontal="center" vertical="center"/>
      <protection/>
    </xf>
    <xf numFmtId="0" fontId="6" fillId="34" borderId="43" xfId="61" applyNumberFormat="1" applyFont="1" applyFill="1" applyBorder="1" applyAlignment="1" applyProtection="1">
      <alignment horizontal="center" vertical="center" wrapText="1"/>
      <protection/>
    </xf>
    <xf numFmtId="182" fontId="6" fillId="34" borderId="44" xfId="61" applyNumberFormat="1" applyFont="1" applyFill="1" applyBorder="1" applyAlignment="1" applyProtection="1">
      <alignment vertical="center"/>
      <protection/>
    </xf>
    <xf numFmtId="184" fontId="6" fillId="34" borderId="45" xfId="61" applyNumberFormat="1" applyFont="1" applyFill="1" applyBorder="1" applyAlignment="1" applyProtection="1">
      <alignment horizontal="center" vertical="center"/>
      <protection/>
    </xf>
    <xf numFmtId="184" fontId="7" fillId="0" borderId="46" xfId="61" applyNumberFormat="1" applyFont="1" applyFill="1" applyBorder="1" applyAlignment="1" applyProtection="1">
      <alignment horizontal="right" vertical="center"/>
      <protection/>
    </xf>
    <xf numFmtId="184" fontId="7" fillId="0" borderId="47" xfId="61" applyNumberFormat="1" applyFont="1" applyFill="1" applyBorder="1" applyAlignment="1" applyProtection="1">
      <alignment horizontal="right" vertical="center"/>
      <protection/>
    </xf>
    <xf numFmtId="185" fontId="7" fillId="0" borderId="47" xfId="61" applyNumberFormat="1" applyFont="1" applyFill="1" applyBorder="1" applyAlignment="1" applyProtection="1">
      <alignment horizontal="right" vertical="center"/>
      <protection/>
    </xf>
    <xf numFmtId="186" fontId="7" fillId="0" borderId="47" xfId="61" applyNumberFormat="1" applyFont="1" applyFill="1" applyBorder="1" applyAlignment="1" applyProtection="1">
      <alignment horizontal="right" vertical="center"/>
      <protection/>
    </xf>
    <xf numFmtId="187" fontId="7" fillId="0" borderId="47" xfId="61" applyNumberFormat="1" applyFont="1" applyFill="1" applyBorder="1" applyAlignment="1" applyProtection="1">
      <alignment vertical="center"/>
      <protection/>
    </xf>
    <xf numFmtId="184" fontId="7" fillId="0" borderId="47" xfId="61" applyNumberFormat="1" applyFont="1" applyFill="1" applyBorder="1" applyAlignment="1" applyProtection="1">
      <alignment vertical="center"/>
      <protection/>
    </xf>
    <xf numFmtId="181" fontId="7" fillId="0" borderId="47" xfId="61" applyNumberFormat="1" applyFont="1" applyFill="1" applyBorder="1" applyAlignment="1" applyProtection="1">
      <alignment vertical="center"/>
      <protection/>
    </xf>
    <xf numFmtId="181" fontId="7" fillId="0" borderId="48" xfId="61" applyNumberFormat="1" applyFont="1" applyFill="1" applyBorder="1" applyAlignment="1" applyProtection="1">
      <alignment vertical="center"/>
      <protection/>
    </xf>
    <xf numFmtId="184" fontId="0" fillId="0" borderId="46" xfId="0"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6" fontId="7" fillId="0" borderId="47" xfId="61" applyNumberFormat="1" applyFont="1" applyFill="1" applyBorder="1" applyAlignment="1" applyProtection="1">
      <alignment horizontal="right" vertical="center"/>
      <protection/>
    </xf>
    <xf numFmtId="5" fontId="1" fillId="0" borderId="49" xfId="0" applyNumberFormat="1" applyFont="1" applyFill="1" applyBorder="1" applyAlignment="1" applyProtection="1">
      <alignment vertical="center"/>
      <protection/>
    </xf>
    <xf numFmtId="184" fontId="1" fillId="0" borderId="50" xfId="0" applyNumberFormat="1" applyFont="1" applyFill="1" applyBorder="1" applyAlignment="1" applyProtection="1">
      <alignment vertical="center"/>
      <protection/>
    </xf>
    <xf numFmtId="6" fontId="1" fillId="0" borderId="50" xfId="0" applyNumberFormat="1" applyFont="1" applyFill="1" applyBorder="1" applyAlignment="1" applyProtection="1">
      <alignment vertical="center"/>
      <protection/>
    </xf>
    <xf numFmtId="186" fontId="1" fillId="0" borderId="50" xfId="0" applyNumberFormat="1" applyFont="1" applyFill="1" applyBorder="1" applyAlignment="1" applyProtection="1">
      <alignment vertical="center"/>
      <protection/>
    </xf>
    <xf numFmtId="185" fontId="1" fillId="0" borderId="50" xfId="0" applyNumberFormat="1" applyFont="1" applyFill="1" applyBorder="1" applyAlignment="1" applyProtection="1">
      <alignment vertical="center"/>
      <protection/>
    </xf>
    <xf numFmtId="187" fontId="8" fillId="0" borderId="50" xfId="0" applyNumberFormat="1" applyFont="1" applyFill="1" applyBorder="1" applyAlignment="1" applyProtection="1">
      <alignment vertical="center"/>
      <protection/>
    </xf>
    <xf numFmtId="181" fontId="1" fillId="0" borderId="51" xfId="0" applyNumberFormat="1" applyFont="1" applyFill="1" applyBorder="1" applyAlignment="1" applyProtection="1">
      <alignment vertical="center"/>
      <protection/>
    </xf>
    <xf numFmtId="181" fontId="1" fillId="0" borderId="52" xfId="0" applyNumberFormat="1" applyFont="1" applyFill="1" applyBorder="1" applyAlignment="1" applyProtection="1">
      <alignment vertical="center"/>
      <protection/>
    </xf>
    <xf numFmtId="0" fontId="0" fillId="0" borderId="53" xfId="0" applyNumberFormat="1" applyFont="1" applyFill="1" applyBorder="1" applyAlignment="1" applyProtection="1">
      <alignment vertical="center"/>
      <protection/>
    </xf>
    <xf numFmtId="0" fontId="9" fillId="0" borderId="48" xfId="0" applyNumberFormat="1" applyFont="1" applyFill="1" applyBorder="1" applyAlignment="1" applyProtection="1">
      <alignment vertical="center"/>
      <protection/>
    </xf>
    <xf numFmtId="0" fontId="6" fillId="35" borderId="0" xfId="61" applyNumberFormat="1" applyFont="1" applyFill="1" applyBorder="1" applyAlignment="1" applyProtection="1">
      <alignment vertical="center"/>
      <protection/>
    </xf>
    <xf numFmtId="5" fontId="6" fillId="35" borderId="0" xfId="61" applyNumberFormat="1" applyFont="1" applyFill="1" applyBorder="1" applyAlignment="1" applyProtection="1">
      <alignment horizontal="center" vertical="center"/>
      <protection/>
    </xf>
    <xf numFmtId="182" fontId="6" fillId="35" borderId="0" xfId="61" applyNumberFormat="1" applyFont="1" applyFill="1" applyBorder="1" applyAlignment="1" applyProtection="1">
      <alignment vertical="center"/>
      <protection/>
    </xf>
    <xf numFmtId="6" fontId="6" fillId="35" borderId="0" xfId="61" applyNumberFormat="1" applyFont="1" applyFill="1" applyBorder="1" applyAlignment="1" applyProtection="1">
      <alignment vertical="center"/>
      <protection/>
    </xf>
    <xf numFmtId="6" fontId="6" fillId="35" borderId="0" xfId="61"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6" fillId="35" borderId="54" xfId="61" applyNumberFormat="1" applyFont="1" applyFill="1" applyBorder="1" applyAlignment="1" applyProtection="1">
      <alignment vertical="center"/>
      <protection/>
    </xf>
    <xf numFmtId="5" fontId="6" fillId="35" borderId="54" xfId="61" applyNumberFormat="1" applyFont="1" applyFill="1" applyBorder="1" applyAlignment="1" applyProtection="1">
      <alignment horizontal="center" vertical="center"/>
      <protection/>
    </xf>
    <xf numFmtId="182" fontId="6" fillId="35" borderId="54" xfId="61" applyNumberFormat="1" applyFont="1" applyFill="1" applyBorder="1" applyAlignment="1" applyProtection="1">
      <alignment vertical="center"/>
      <protection/>
    </xf>
    <xf numFmtId="6" fontId="6" fillId="35" borderId="54" xfId="61" applyNumberFormat="1" applyFont="1" applyFill="1" applyBorder="1" applyAlignment="1" applyProtection="1">
      <alignment vertical="center"/>
      <protection/>
    </xf>
    <xf numFmtId="6" fontId="6" fillId="35" borderId="54" xfId="61" applyNumberFormat="1" applyFont="1" applyFill="1" applyBorder="1" applyAlignment="1" applyProtection="1">
      <alignment horizontal="center" vertical="center"/>
      <protection/>
    </xf>
    <xf numFmtId="0" fontId="0" fillId="35" borderId="54" xfId="0" applyNumberFormat="1" applyFont="1" applyFill="1" applyBorder="1" applyAlignment="1" applyProtection="1">
      <alignment vertical="center"/>
      <protection/>
    </xf>
    <xf numFmtId="0" fontId="0" fillId="0" borderId="54" xfId="0" applyNumberFormat="1" applyFont="1" applyFill="1" applyBorder="1" applyAlignment="1" applyProtection="1">
      <alignment vertical="center"/>
      <protection/>
    </xf>
    <xf numFmtId="0" fontId="0" fillId="0" borderId="55" xfId="0" applyNumberFormat="1" applyFont="1" applyFill="1" applyBorder="1" applyAlignment="1" applyProtection="1">
      <alignment vertical="center"/>
      <protection/>
    </xf>
    <xf numFmtId="5" fontId="7" fillId="36" borderId="55" xfId="61" applyNumberFormat="1" applyFont="1" applyFill="1" applyBorder="1" applyAlignment="1" applyProtection="1">
      <alignment horizontal="center"/>
      <protection/>
    </xf>
    <xf numFmtId="5" fontId="6" fillId="0" borderId="55" xfId="61" applyNumberFormat="1" applyFont="1" applyFill="1" applyBorder="1" applyAlignment="1" applyProtection="1">
      <alignment horizontal="center" vertical="center"/>
      <protection/>
    </xf>
    <xf numFmtId="0" fontId="6" fillId="0" borderId="55" xfId="61" applyNumberFormat="1" applyFont="1" applyFill="1" applyBorder="1" applyAlignment="1" applyProtection="1">
      <alignment/>
      <protection/>
    </xf>
    <xf numFmtId="5" fontId="7" fillId="36" borderId="20" xfId="61" applyNumberFormat="1" applyFont="1" applyFill="1" applyBorder="1" applyAlignment="1" applyProtection="1">
      <alignment horizontal="center"/>
      <protection/>
    </xf>
    <xf numFmtId="0" fontId="10" fillId="34" borderId="56" xfId="61" applyNumberFormat="1" applyFont="1" applyFill="1" applyBorder="1" applyAlignment="1" applyProtection="1">
      <alignment horizontal="center" vertical="center"/>
      <protection/>
    </xf>
    <xf numFmtId="5" fontId="10" fillId="35" borderId="54" xfId="61" applyNumberFormat="1" applyFont="1" applyFill="1" applyBorder="1" applyAlignment="1" applyProtection="1">
      <alignment horizontal="center" vertical="center"/>
      <protection/>
    </xf>
    <xf numFmtId="9" fontId="6" fillId="35" borderId="57" xfId="61" applyNumberFormat="1" applyFont="1" applyFill="1" applyBorder="1" applyAlignment="1" applyProtection="1">
      <alignment horizontal="center" vertical="center"/>
      <protection/>
    </xf>
    <xf numFmtId="5" fontId="7" fillId="36" borderId="58" xfId="61" applyNumberFormat="1" applyFont="1" applyFill="1" applyBorder="1" applyAlignment="1" applyProtection="1">
      <alignment horizontal="center"/>
      <protection/>
    </xf>
    <xf numFmtId="0" fontId="0" fillId="0" borderId="59" xfId="0" applyNumberFormat="1" applyFont="1" applyFill="1" applyBorder="1" applyAlignment="1" applyProtection="1">
      <alignment vertical="center"/>
      <protection/>
    </xf>
    <xf numFmtId="0" fontId="0" fillId="0" borderId="60" xfId="0" applyNumberFormat="1" applyFont="1" applyFill="1" applyBorder="1" applyAlignment="1" applyProtection="1">
      <alignment vertical="center"/>
      <protection/>
    </xf>
    <xf numFmtId="0" fontId="0" fillId="0" borderId="61" xfId="0" applyNumberFormat="1" applyFont="1" applyFill="1" applyBorder="1" applyAlignment="1" applyProtection="1">
      <alignment vertical="center"/>
      <protection/>
    </xf>
    <xf numFmtId="0" fontId="6" fillId="34" borderId="38"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2" xfId="0" applyNumberFormat="1" applyFont="1" applyFill="1" applyBorder="1" applyAlignment="1" applyProtection="1">
      <alignment vertical="center"/>
      <protection/>
    </xf>
    <xf numFmtId="0" fontId="1" fillId="0" borderId="0" xfId="62">
      <alignment vertical="center"/>
      <protection/>
    </xf>
    <xf numFmtId="0" fontId="1" fillId="0" borderId="63" xfId="62" applyBorder="1">
      <alignment vertical="center"/>
      <protection/>
    </xf>
    <xf numFmtId="0" fontId="1" fillId="0" borderId="64" xfId="62" applyBorder="1">
      <alignment vertical="center"/>
      <protection/>
    </xf>
    <xf numFmtId="0" fontId="1" fillId="0" borderId="65" xfId="62" applyBorder="1">
      <alignment vertical="center"/>
      <protection/>
    </xf>
    <xf numFmtId="0" fontId="1" fillId="0" borderId="36" xfId="62" applyBorder="1">
      <alignment vertical="center"/>
      <protection/>
    </xf>
    <xf numFmtId="0" fontId="1" fillId="0" borderId="0" xfId="62" applyBorder="1">
      <alignment vertical="center"/>
      <protection/>
    </xf>
    <xf numFmtId="55" fontId="0" fillId="0" borderId="21" xfId="0" applyNumberFormat="1" applyFill="1" applyBorder="1" applyAlignment="1" applyProtection="1">
      <alignment horizontal="center" vertical="center"/>
      <protection/>
    </xf>
    <xf numFmtId="0" fontId="0" fillId="0" borderId="0" xfId="0" applyFont="1" applyAlignment="1">
      <alignment vertical="center"/>
    </xf>
    <xf numFmtId="0" fontId="0" fillId="37" borderId="0" xfId="0" applyFill="1" applyAlignment="1">
      <alignment vertical="center"/>
    </xf>
    <xf numFmtId="0" fontId="0" fillId="0" borderId="0" xfId="0" applyFont="1" applyAlignment="1">
      <alignment horizontal="right" vertical="center"/>
    </xf>
    <xf numFmtId="0" fontId="0" fillId="38" borderId="66" xfId="0" applyNumberFormat="1" applyFill="1" applyBorder="1" applyAlignment="1" applyProtection="1">
      <alignment vertical="center"/>
      <protection/>
    </xf>
    <xf numFmtId="0" fontId="0" fillId="38" borderId="66" xfId="0" applyNumberFormat="1" applyFont="1" applyFill="1" applyBorder="1" applyAlignment="1" applyProtection="1">
      <alignment vertical="center"/>
      <protection/>
    </xf>
    <xf numFmtId="0" fontId="0" fillId="38" borderId="67" xfId="0" applyNumberFormat="1" applyFont="1" applyFill="1" applyBorder="1" applyAlignment="1" applyProtection="1">
      <alignment vertical="center"/>
      <protection/>
    </xf>
    <xf numFmtId="0" fontId="0" fillId="38" borderId="68" xfId="0" applyNumberFormat="1" applyFont="1" applyFill="1" applyBorder="1" applyAlignment="1" applyProtection="1">
      <alignment vertical="center"/>
      <protection/>
    </xf>
    <xf numFmtId="0" fontId="0" fillId="38" borderId="69" xfId="0" applyNumberFormat="1" applyFont="1" applyFill="1" applyBorder="1" applyAlignment="1" applyProtection="1">
      <alignment vertical="center"/>
      <protection/>
    </xf>
    <xf numFmtId="0" fontId="0" fillId="0" borderId="19" xfId="0" applyBorder="1" applyAlignment="1">
      <alignment vertical="center"/>
    </xf>
    <xf numFmtId="0" fontId="0" fillId="39" borderId="19" xfId="0" applyFont="1" applyFill="1" applyBorder="1" applyAlignment="1">
      <alignment vertical="center"/>
    </xf>
    <xf numFmtId="0" fontId="0" fillId="39" borderId="19" xfId="0" applyFill="1" applyBorder="1" applyAlignment="1">
      <alignment vertical="center"/>
    </xf>
    <xf numFmtId="0" fontId="13" fillId="0" borderId="0" xfId="0" applyFont="1" applyAlignment="1">
      <alignment vertical="center"/>
    </xf>
    <xf numFmtId="0" fontId="0" fillId="38" borderId="67" xfId="0" applyNumberFormat="1" applyFill="1" applyBorder="1" applyAlignment="1" applyProtection="1">
      <alignment vertical="center"/>
      <protection/>
    </xf>
    <xf numFmtId="191" fontId="0" fillId="0" borderId="19" xfId="0" applyNumberFormat="1" applyBorder="1" applyAlignment="1">
      <alignment vertical="center"/>
    </xf>
    <xf numFmtId="193" fontId="0" fillId="0" borderId="19" xfId="0" applyNumberFormat="1" applyBorder="1" applyAlignment="1">
      <alignment vertical="center"/>
    </xf>
    <xf numFmtId="193" fontId="0" fillId="0" borderId="0" xfId="0" applyNumberFormat="1" applyAlignment="1">
      <alignment vertical="center"/>
    </xf>
    <xf numFmtId="200" fontId="0" fillId="0" borderId="19" xfId="0" applyNumberFormat="1" applyFont="1" applyFill="1" applyBorder="1" applyAlignment="1" applyProtection="1">
      <alignment vertical="center"/>
      <protection/>
    </xf>
    <xf numFmtId="0" fontId="0" fillId="0" borderId="18" xfId="0" applyNumberFormat="1" applyFill="1" applyBorder="1" applyAlignment="1" applyProtection="1">
      <alignment vertical="center"/>
      <protection/>
    </xf>
    <xf numFmtId="0" fontId="1" fillId="0" borderId="0" xfId="62" applyFill="1" applyBorder="1">
      <alignment vertical="center"/>
      <protection/>
    </xf>
    <xf numFmtId="5" fontId="7" fillId="36" borderId="22" xfId="61" applyNumberFormat="1" applyFont="1" applyFill="1" applyBorder="1" applyAlignment="1" applyProtection="1">
      <alignment horizontal="center"/>
      <protection/>
    </xf>
    <xf numFmtId="5" fontId="7" fillId="36" borderId="57" xfId="61" applyNumberFormat="1" applyFont="1" applyFill="1" applyBorder="1" applyAlignment="1" applyProtection="1">
      <alignment horizontal="center"/>
      <protection/>
    </xf>
    <xf numFmtId="5" fontId="7" fillId="36" borderId="48" xfId="61" applyNumberFormat="1" applyFont="1" applyFill="1" applyBorder="1" applyAlignment="1" applyProtection="1">
      <alignment horizontal="center"/>
      <protection/>
    </xf>
    <xf numFmtId="5" fontId="7" fillId="36" borderId="59" xfId="61" applyNumberFormat="1" applyFont="1" applyFill="1" applyBorder="1" applyAlignment="1" applyProtection="1">
      <alignment horizontal="center"/>
      <protection/>
    </xf>
    <xf numFmtId="5" fontId="7" fillId="36" borderId="70" xfId="61" applyNumberFormat="1" applyFont="1" applyFill="1" applyBorder="1" applyAlignment="1" applyProtection="1">
      <alignment horizontal="center"/>
      <protection/>
    </xf>
    <xf numFmtId="5" fontId="11" fillId="0" borderId="20" xfId="61" applyNumberFormat="1" applyFont="1" applyFill="1" applyBorder="1" applyAlignment="1" applyProtection="1">
      <alignment horizontal="center" vertical="center"/>
      <protection/>
    </xf>
    <xf numFmtId="188" fontId="6" fillId="0" borderId="29" xfId="61" applyNumberFormat="1" applyFont="1" applyFill="1" applyBorder="1" applyAlignment="1" applyProtection="1">
      <alignment horizontal="center" vertical="center"/>
      <protection/>
    </xf>
    <xf numFmtId="188" fontId="6" fillId="0" borderId="40" xfId="61" applyNumberFormat="1" applyFont="1" applyFill="1" applyBorder="1" applyAlignment="1" applyProtection="1">
      <alignment horizontal="center" vertical="center"/>
      <protection/>
    </xf>
    <xf numFmtId="5" fontId="6" fillId="0" borderId="70" xfId="61" applyNumberFormat="1" applyFont="1" applyFill="1" applyBorder="1" applyAlignment="1" applyProtection="1">
      <alignment horizontal="center" vertical="center"/>
      <protection/>
    </xf>
    <xf numFmtId="5" fontId="6" fillId="0" borderId="71" xfId="61" applyNumberFormat="1" applyFont="1" applyFill="1" applyBorder="1" applyAlignment="1" applyProtection="1">
      <alignment horizontal="center" vertical="center"/>
      <protection/>
    </xf>
    <xf numFmtId="0" fontId="4" fillId="33" borderId="72" xfId="0" applyNumberFormat="1" applyFont="1" applyFill="1" applyBorder="1" applyAlignment="1" applyProtection="1">
      <alignment horizontal="center" vertical="center"/>
      <protection/>
    </xf>
    <xf numFmtId="0" fontId="4" fillId="33" borderId="40" xfId="0" applyNumberFormat="1" applyFont="1" applyFill="1" applyBorder="1" applyAlignment="1" applyProtection="1">
      <alignment horizontal="center" vertical="center"/>
      <protection/>
    </xf>
    <xf numFmtId="0" fontId="4" fillId="33" borderId="38"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70" zoomScaleNormal="70" zoomScaleSheetLayoutView="100" zoomScalePageLayoutView="0" workbookViewId="0" topLeftCell="A1">
      <selection activeCell="B30" sqref="B30"/>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ht="13.5" customHeight="1">
      <c r="A1" s="128" t="s">
        <v>81</v>
      </c>
    </row>
    <row r="2" ht="13.5" customHeight="1">
      <c r="A2" s="117" t="s">
        <v>82</v>
      </c>
    </row>
    <row r="3" ht="13.5" customHeight="1">
      <c r="A3" t="s">
        <v>75</v>
      </c>
    </row>
    <row r="4" ht="13.5" customHeight="1">
      <c r="A4" s="117" t="s">
        <v>83</v>
      </c>
    </row>
    <row r="5" ht="13.5" customHeight="1">
      <c r="A5" s="117" t="s">
        <v>84</v>
      </c>
    </row>
    <row r="6" ht="13.5" customHeight="1">
      <c r="A6" t="s">
        <v>76</v>
      </c>
    </row>
    <row r="7" ht="13.5" customHeight="1">
      <c r="B7" t="s">
        <v>77</v>
      </c>
    </row>
    <row r="8" spans="1:4" ht="13.5" customHeight="1">
      <c r="A8" s="119" t="s">
        <v>79</v>
      </c>
      <c r="B8" s="118" t="s">
        <v>78</v>
      </c>
      <c r="C8" s="118"/>
      <c r="D8" s="118"/>
    </row>
    <row r="9" ht="13.5" customHeight="1">
      <c r="B9" s="117" t="s">
        <v>85</v>
      </c>
    </row>
    <row r="10" ht="13.5" customHeight="1">
      <c r="B10" s="117" t="s">
        <v>86</v>
      </c>
    </row>
    <row r="11" ht="13.5" customHeight="1">
      <c r="B11" s="117"/>
    </row>
    <row r="12" spans="1:2" ht="13.5" customHeight="1">
      <c r="A12" t="s">
        <v>97</v>
      </c>
      <c r="B12" s="117"/>
    </row>
    <row r="13" spans="1:2" ht="13.5" customHeight="1">
      <c r="A13" t="s">
        <v>96</v>
      </c>
      <c r="B13" s="117"/>
    </row>
    <row r="17" spans="1:8" ht="19.5" customHeight="1" thickBot="1">
      <c r="A17" s="105"/>
      <c r="B17" s="136" t="s">
        <v>0</v>
      </c>
      <c r="C17" s="137"/>
      <c r="D17" s="138"/>
      <c r="E17" s="104"/>
      <c r="F17" s="139" t="s">
        <v>0</v>
      </c>
      <c r="G17" s="140"/>
      <c r="H17" s="106"/>
    </row>
    <row r="18" spans="1:9" ht="25.5" customHeight="1">
      <c r="A18" s="107" t="s">
        <v>1</v>
      </c>
      <c r="B18" s="141">
        <v>200000</v>
      </c>
      <c r="C18" s="141"/>
      <c r="D18" s="141"/>
      <c r="E18" s="58" t="s">
        <v>2</v>
      </c>
      <c r="F18" s="142">
        <v>37196</v>
      </c>
      <c r="G18" s="143"/>
      <c r="H18" s="42"/>
      <c r="I18" s="42"/>
    </row>
    <row r="19" spans="1:11" ht="27" customHeight="1">
      <c r="A19" s="43" t="s">
        <v>3</v>
      </c>
      <c r="B19" s="144">
        <f>SUM(B18+D39)</f>
        <v>631511</v>
      </c>
      <c r="C19" s="144"/>
      <c r="D19" s="145"/>
      <c r="E19" s="44" t="s">
        <v>4</v>
      </c>
      <c r="F19" s="45">
        <v>0.03</v>
      </c>
      <c r="G19" s="46">
        <f>(B18+D39)*F19</f>
        <v>18945.329999999998</v>
      </c>
      <c r="H19" s="48" t="s">
        <v>5</v>
      </c>
      <c r="I19" s="49">
        <f>(B19-B18)</f>
        <v>431511</v>
      </c>
      <c r="K19" s="108"/>
    </row>
    <row r="20" spans="1:9" s="87" customFormat="1" ht="17.25" customHeight="1">
      <c r="A20" s="82"/>
      <c r="B20" s="83"/>
      <c r="C20" s="83"/>
      <c r="D20" s="83"/>
      <c r="E20" s="84"/>
      <c r="F20" s="103" t="s">
        <v>0</v>
      </c>
      <c r="G20" s="83"/>
      <c r="H20" s="85"/>
      <c r="I20" s="86"/>
    </row>
    <row r="21" spans="1:12" ht="39" customHeight="1">
      <c r="A21" s="88"/>
      <c r="B21" s="89"/>
      <c r="C21" s="89"/>
      <c r="D21" s="101"/>
      <c r="E21" s="90"/>
      <c r="F21" s="102"/>
      <c r="G21" s="89"/>
      <c r="H21" s="91"/>
      <c r="I21" s="92"/>
      <c r="J21" s="93"/>
      <c r="K21" s="94"/>
      <c r="L21" s="94"/>
    </row>
    <row r="22" spans="1:12" ht="21" customHeight="1" thickBot="1">
      <c r="A22" s="98" t="s">
        <v>6</v>
      </c>
      <c r="B22" s="96" t="s">
        <v>0</v>
      </c>
      <c r="C22" s="96" t="s">
        <v>0</v>
      </c>
      <c r="D22" s="97"/>
      <c r="E22" s="96" t="s">
        <v>0</v>
      </c>
      <c r="F22" s="99" t="s">
        <v>0</v>
      </c>
      <c r="G22" s="47"/>
      <c r="H22" s="42"/>
      <c r="I22" s="42"/>
      <c r="L22" s="95"/>
    </row>
    <row r="23" spans="1:12" ht="28.5">
      <c r="A23" s="100" t="s">
        <v>7</v>
      </c>
      <c r="B23" s="52" t="s">
        <v>8</v>
      </c>
      <c r="C23" s="53" t="s">
        <v>9</v>
      </c>
      <c r="D23" s="54" t="s">
        <v>10</v>
      </c>
      <c r="E23" s="55" t="s">
        <v>11</v>
      </c>
      <c r="F23" s="53" t="s">
        <v>12</v>
      </c>
      <c r="G23" s="55" t="s">
        <v>13</v>
      </c>
      <c r="H23" s="54" t="s">
        <v>14</v>
      </c>
      <c r="I23" s="56" t="s">
        <v>15</v>
      </c>
      <c r="J23" s="59" t="s">
        <v>16</v>
      </c>
      <c r="K23" s="53" t="s">
        <v>17</v>
      </c>
      <c r="L23" s="57" t="s">
        <v>18</v>
      </c>
    </row>
    <row r="24" spans="1:12" ht="24.75" customHeight="1">
      <c r="A24" s="51" t="s">
        <v>266</v>
      </c>
      <c r="B24" s="60">
        <v>1400</v>
      </c>
      <c r="C24" s="61">
        <v>1200</v>
      </c>
      <c r="D24" s="71">
        <f aca="true" t="shared" si="0" ref="D24:D30">SUM(B24-C24)</f>
        <v>200</v>
      </c>
      <c r="E24" s="62">
        <v>1</v>
      </c>
      <c r="F24" s="63">
        <v>1</v>
      </c>
      <c r="G24" s="62">
        <f aca="true" t="shared" si="1" ref="G24:G30">SUM(E24+F24)</f>
        <v>2</v>
      </c>
      <c r="H24" s="64">
        <f aca="true" t="shared" si="2" ref="H24:H30">E24/G24</f>
        <v>0.5</v>
      </c>
      <c r="I24" s="65">
        <f aca="true" t="shared" si="3" ref="I24:I30">B24/E24</f>
        <v>1400</v>
      </c>
      <c r="J24" s="65">
        <f aca="true" t="shared" si="4" ref="J24:J30">C24/F24</f>
        <v>1200</v>
      </c>
      <c r="K24" s="66">
        <f aca="true" t="shared" si="5" ref="K24:K30">I24/J24</f>
        <v>1.1666666666666667</v>
      </c>
      <c r="L24" s="67">
        <f aca="true" t="shared" si="6" ref="L24:L30">B24/C24</f>
        <v>1.1666666666666667</v>
      </c>
    </row>
    <row r="25" spans="1:12" ht="24.75" customHeight="1">
      <c r="A25" s="51" t="s">
        <v>267</v>
      </c>
      <c r="B25" s="68">
        <v>80640</v>
      </c>
      <c r="C25" s="69">
        <v>27430</v>
      </c>
      <c r="D25" s="71">
        <f t="shared" si="0"/>
        <v>53210</v>
      </c>
      <c r="E25" s="70">
        <v>1</v>
      </c>
      <c r="F25" s="70">
        <v>5</v>
      </c>
      <c r="G25" s="62">
        <f t="shared" si="1"/>
        <v>6</v>
      </c>
      <c r="H25" s="64">
        <f t="shared" si="2"/>
        <v>0.16666666666666666</v>
      </c>
      <c r="I25" s="65">
        <f t="shared" si="3"/>
        <v>80640</v>
      </c>
      <c r="J25" s="65">
        <f t="shared" si="4"/>
        <v>5486</v>
      </c>
      <c r="K25" s="66">
        <f t="shared" si="5"/>
        <v>14.699234414874224</v>
      </c>
      <c r="L25" s="67">
        <f t="shared" si="6"/>
        <v>2.939846882974845</v>
      </c>
    </row>
    <row r="26" spans="1:12" ht="24.75" customHeight="1">
      <c r="A26" s="51" t="s">
        <v>268</v>
      </c>
      <c r="B26" s="68">
        <v>0</v>
      </c>
      <c r="C26" s="69">
        <v>11280</v>
      </c>
      <c r="D26" s="71">
        <f t="shared" si="0"/>
        <v>-11280</v>
      </c>
      <c r="E26" s="70">
        <v>0</v>
      </c>
      <c r="F26" s="70">
        <v>2</v>
      </c>
      <c r="G26" s="62">
        <f t="shared" si="1"/>
        <v>2</v>
      </c>
      <c r="H26" s="64">
        <f t="shared" si="2"/>
        <v>0</v>
      </c>
      <c r="I26" s="65">
        <v>0</v>
      </c>
      <c r="J26" s="65">
        <f t="shared" si="4"/>
        <v>5640</v>
      </c>
      <c r="K26" s="66">
        <f t="shared" si="5"/>
        <v>0</v>
      </c>
      <c r="L26" s="67">
        <f t="shared" si="6"/>
        <v>0</v>
      </c>
    </row>
    <row r="27" spans="1:12" ht="24.75" customHeight="1">
      <c r="A27" s="51" t="s">
        <v>269</v>
      </c>
      <c r="B27" s="68">
        <v>34950</v>
      </c>
      <c r="C27" s="69">
        <v>10010</v>
      </c>
      <c r="D27" s="71">
        <f>SUM(B27-C27)</f>
        <v>24940</v>
      </c>
      <c r="E27" s="70">
        <v>4</v>
      </c>
      <c r="F27" s="70">
        <v>2</v>
      </c>
      <c r="G27" s="62">
        <f>SUM(E27+F27)</f>
        <v>6</v>
      </c>
      <c r="H27" s="64">
        <f t="shared" si="2"/>
        <v>0.6666666666666666</v>
      </c>
      <c r="I27" s="65">
        <f t="shared" si="3"/>
        <v>8737.5</v>
      </c>
      <c r="J27" s="65">
        <f t="shared" si="4"/>
        <v>5005</v>
      </c>
      <c r="K27" s="66">
        <f t="shared" si="5"/>
        <v>1.7457542457542456</v>
      </c>
      <c r="L27" s="67">
        <f t="shared" si="6"/>
        <v>3.4915084915084913</v>
      </c>
    </row>
    <row r="28" spans="1:12" ht="24.75" customHeight="1">
      <c r="A28" s="51" t="s">
        <v>270</v>
      </c>
      <c r="B28" s="68">
        <v>51000</v>
      </c>
      <c r="C28" s="69">
        <v>9690</v>
      </c>
      <c r="D28" s="71">
        <f>SUM(B28-C28)</f>
        <v>41310</v>
      </c>
      <c r="E28" s="70">
        <v>4</v>
      </c>
      <c r="F28" s="70">
        <v>2</v>
      </c>
      <c r="G28" s="62">
        <f>SUM(E28+F28)</f>
        <v>6</v>
      </c>
      <c r="H28" s="64">
        <f t="shared" si="2"/>
        <v>0.6666666666666666</v>
      </c>
      <c r="I28" s="65">
        <f t="shared" si="3"/>
        <v>12750</v>
      </c>
      <c r="J28" s="65">
        <f t="shared" si="4"/>
        <v>4845</v>
      </c>
      <c r="K28" s="66">
        <f t="shared" si="5"/>
        <v>2.6315789473684212</v>
      </c>
      <c r="L28" s="67">
        <f t="shared" si="6"/>
        <v>5.2631578947368425</v>
      </c>
    </row>
    <row r="29" spans="1:12" ht="24.75" customHeight="1">
      <c r="A29" s="51" t="s">
        <v>271</v>
      </c>
      <c r="B29" s="68">
        <v>60960</v>
      </c>
      <c r="C29" s="61">
        <v>49810</v>
      </c>
      <c r="D29" s="71">
        <f>SUM(B29-C29)</f>
        <v>11150</v>
      </c>
      <c r="E29" s="70">
        <v>2</v>
      </c>
      <c r="F29" s="70">
        <v>9</v>
      </c>
      <c r="G29" s="62">
        <f>SUM(E29+F29)</f>
        <v>11</v>
      </c>
      <c r="H29" s="64">
        <f t="shared" si="2"/>
        <v>0.18181818181818182</v>
      </c>
      <c r="I29" s="65">
        <f t="shared" si="3"/>
        <v>30480</v>
      </c>
      <c r="J29" s="65">
        <f t="shared" si="4"/>
        <v>5534.444444444444</v>
      </c>
      <c r="K29" s="66">
        <f t="shared" si="5"/>
        <v>5.5073278458140935</v>
      </c>
      <c r="L29" s="67">
        <f t="shared" si="6"/>
        <v>1.223850632403132</v>
      </c>
    </row>
    <row r="30" spans="1:12" ht="24.75" customHeight="1">
      <c r="A30" s="51" t="s">
        <v>272</v>
      </c>
      <c r="B30" s="68">
        <v>64230</v>
      </c>
      <c r="C30" s="61">
        <v>6000</v>
      </c>
      <c r="D30" s="71">
        <f t="shared" si="0"/>
        <v>58230</v>
      </c>
      <c r="E30" s="70">
        <v>4</v>
      </c>
      <c r="F30" s="70">
        <v>1</v>
      </c>
      <c r="G30" s="62">
        <f t="shared" si="1"/>
        <v>5</v>
      </c>
      <c r="H30" s="64">
        <f t="shared" si="2"/>
        <v>0.8</v>
      </c>
      <c r="I30" s="65">
        <f t="shared" si="3"/>
        <v>16057.5</v>
      </c>
      <c r="J30" s="65">
        <f t="shared" si="4"/>
        <v>6000</v>
      </c>
      <c r="K30" s="66">
        <f t="shared" si="5"/>
        <v>2.67625</v>
      </c>
      <c r="L30" s="67">
        <f t="shared" si="6"/>
        <v>10.705</v>
      </c>
    </row>
    <row r="31" spans="1:12" ht="24.75" customHeight="1">
      <c r="A31" s="51" t="s">
        <v>273</v>
      </c>
      <c r="B31" s="68">
        <v>99730</v>
      </c>
      <c r="C31" s="61">
        <v>11030</v>
      </c>
      <c r="D31" s="71">
        <f aca="true" t="shared" si="7" ref="D31:D38">SUM(B31-C31)</f>
        <v>88700</v>
      </c>
      <c r="E31" s="70">
        <v>4</v>
      </c>
      <c r="F31" s="70">
        <v>2</v>
      </c>
      <c r="G31" s="62">
        <f aca="true" t="shared" si="8" ref="G31:G38">SUM(E31+F31)</f>
        <v>6</v>
      </c>
      <c r="H31" s="64">
        <f aca="true" t="shared" si="9" ref="H31:H38">E31/G31</f>
        <v>0.6666666666666666</v>
      </c>
      <c r="I31" s="65">
        <f aca="true" t="shared" si="10" ref="I31:I36">B31/E31</f>
        <v>24932.5</v>
      </c>
      <c r="J31" s="65">
        <f aca="true" t="shared" si="11" ref="J31:J38">C31/F31</f>
        <v>5515</v>
      </c>
      <c r="K31" s="66">
        <f aca="true" t="shared" si="12" ref="K31:K38">I31/J31</f>
        <v>4.520852221214868</v>
      </c>
      <c r="L31" s="67">
        <f aca="true" t="shared" si="13" ref="L31:L38">B31/C31</f>
        <v>9.041704442429737</v>
      </c>
    </row>
    <row r="32" spans="1:12" ht="24.75" customHeight="1">
      <c r="A32" s="51" t="s">
        <v>274</v>
      </c>
      <c r="B32" s="68">
        <v>25780</v>
      </c>
      <c r="C32" s="61">
        <v>47420</v>
      </c>
      <c r="D32" s="71">
        <f t="shared" si="7"/>
        <v>-21640</v>
      </c>
      <c r="E32" s="70">
        <v>1</v>
      </c>
      <c r="F32" s="70">
        <v>9</v>
      </c>
      <c r="G32" s="62">
        <f t="shared" si="8"/>
        <v>10</v>
      </c>
      <c r="H32" s="64">
        <f t="shared" si="9"/>
        <v>0.1</v>
      </c>
      <c r="I32" s="65">
        <f t="shared" si="10"/>
        <v>25780</v>
      </c>
      <c r="J32" s="65">
        <f t="shared" si="11"/>
        <v>5268.888888888889</v>
      </c>
      <c r="K32" s="66">
        <f t="shared" si="12"/>
        <v>4.892872205820329</v>
      </c>
      <c r="L32" s="67">
        <f t="shared" si="13"/>
        <v>0.5436524673133699</v>
      </c>
    </row>
    <row r="33" spans="1:12" ht="24.75" customHeight="1">
      <c r="A33" s="51" t="s">
        <v>275</v>
      </c>
      <c r="B33" s="68">
        <v>8790</v>
      </c>
      <c r="C33" s="61">
        <v>51580</v>
      </c>
      <c r="D33" s="71">
        <f t="shared" si="7"/>
        <v>-42790</v>
      </c>
      <c r="E33" s="70">
        <v>3</v>
      </c>
      <c r="F33" s="70">
        <v>4</v>
      </c>
      <c r="G33" s="62">
        <f t="shared" si="8"/>
        <v>7</v>
      </c>
      <c r="H33" s="64">
        <f t="shared" si="9"/>
        <v>0.42857142857142855</v>
      </c>
      <c r="I33" s="65">
        <f t="shared" si="10"/>
        <v>2930</v>
      </c>
      <c r="J33" s="65">
        <f t="shared" si="11"/>
        <v>12895</v>
      </c>
      <c r="K33" s="66">
        <f t="shared" si="12"/>
        <v>0.22721985265606826</v>
      </c>
      <c r="L33" s="67">
        <f t="shared" si="13"/>
        <v>0.1704148894920512</v>
      </c>
    </row>
    <row r="34" spans="1:12" ht="24.75" customHeight="1">
      <c r="A34" s="51" t="s">
        <v>265</v>
      </c>
      <c r="B34" s="68">
        <v>28929</v>
      </c>
      <c r="C34" s="61">
        <v>5799</v>
      </c>
      <c r="D34" s="71">
        <f t="shared" si="7"/>
        <v>23130</v>
      </c>
      <c r="E34" s="70">
        <v>3</v>
      </c>
      <c r="F34" s="70">
        <v>2</v>
      </c>
      <c r="G34" s="62">
        <f t="shared" si="8"/>
        <v>5</v>
      </c>
      <c r="H34" s="64">
        <f t="shared" si="9"/>
        <v>0.6</v>
      </c>
      <c r="I34" s="65">
        <f t="shared" si="10"/>
        <v>9643</v>
      </c>
      <c r="J34" s="65">
        <f t="shared" si="11"/>
        <v>2899.5</v>
      </c>
      <c r="K34" s="66">
        <f t="shared" si="12"/>
        <v>3.325745818244525</v>
      </c>
      <c r="L34" s="67">
        <f t="shared" si="13"/>
        <v>4.988618727366787</v>
      </c>
    </row>
    <row r="35" spans="1:12" ht="24.75" customHeight="1">
      <c r="A35" s="51" t="s">
        <v>276</v>
      </c>
      <c r="B35" s="68">
        <v>31937</v>
      </c>
      <c r="C35" s="61">
        <v>16348</v>
      </c>
      <c r="D35" s="71">
        <f t="shared" si="7"/>
        <v>15589</v>
      </c>
      <c r="E35" s="70">
        <v>3</v>
      </c>
      <c r="F35" s="70">
        <v>3</v>
      </c>
      <c r="G35" s="62">
        <f t="shared" si="8"/>
        <v>6</v>
      </c>
      <c r="H35" s="64">
        <f t="shared" si="9"/>
        <v>0.5</v>
      </c>
      <c r="I35" s="65">
        <f t="shared" si="10"/>
        <v>10645.666666666666</v>
      </c>
      <c r="J35" s="65">
        <f t="shared" si="11"/>
        <v>5449.333333333333</v>
      </c>
      <c r="K35" s="66">
        <f t="shared" si="12"/>
        <v>1.9535723024223146</v>
      </c>
      <c r="L35" s="67">
        <f t="shared" si="13"/>
        <v>1.9535723024223146</v>
      </c>
    </row>
    <row r="36" spans="1:12" ht="24.75" customHeight="1">
      <c r="A36" s="51" t="s">
        <v>277</v>
      </c>
      <c r="B36" s="68">
        <v>46444</v>
      </c>
      <c r="C36" s="61">
        <v>5700</v>
      </c>
      <c r="D36" s="71">
        <f t="shared" si="7"/>
        <v>40744</v>
      </c>
      <c r="E36" s="70">
        <v>2</v>
      </c>
      <c r="F36" s="70">
        <v>2</v>
      </c>
      <c r="G36" s="62">
        <f t="shared" si="8"/>
        <v>4</v>
      </c>
      <c r="H36" s="64">
        <f t="shared" si="9"/>
        <v>0.5</v>
      </c>
      <c r="I36" s="65">
        <f t="shared" si="10"/>
        <v>23222</v>
      </c>
      <c r="J36" s="65">
        <f t="shared" si="11"/>
        <v>2850</v>
      </c>
      <c r="K36" s="66">
        <f t="shared" si="12"/>
        <v>8.148070175438596</v>
      </c>
      <c r="L36" s="67">
        <f t="shared" si="13"/>
        <v>8.148070175438596</v>
      </c>
    </row>
    <row r="37" spans="1:12" ht="24.75" customHeight="1">
      <c r="A37" s="51" t="s">
        <v>278</v>
      </c>
      <c r="B37" s="68">
        <v>5796</v>
      </c>
      <c r="C37" s="61">
        <v>10506</v>
      </c>
      <c r="D37" s="71">
        <f t="shared" si="7"/>
        <v>-4710</v>
      </c>
      <c r="E37" s="70">
        <v>0</v>
      </c>
      <c r="F37" s="70">
        <v>2</v>
      </c>
      <c r="G37" s="62">
        <f t="shared" si="8"/>
        <v>2</v>
      </c>
      <c r="H37" s="64">
        <f t="shared" si="9"/>
        <v>0</v>
      </c>
      <c r="I37" s="65">
        <v>0</v>
      </c>
      <c r="J37" s="65">
        <f t="shared" si="11"/>
        <v>5253</v>
      </c>
      <c r="K37" s="66">
        <f t="shared" si="12"/>
        <v>0</v>
      </c>
      <c r="L37" s="67">
        <f t="shared" si="13"/>
        <v>0.5516847515705311</v>
      </c>
    </row>
    <row r="38" spans="1:12" ht="24.75" customHeight="1" thickBot="1">
      <c r="A38" s="51" t="s">
        <v>279</v>
      </c>
      <c r="B38" s="68">
        <v>159684</v>
      </c>
      <c r="C38" s="61">
        <v>4956</v>
      </c>
      <c r="D38" s="71">
        <f t="shared" si="7"/>
        <v>154728</v>
      </c>
      <c r="E38" s="70">
        <v>1</v>
      </c>
      <c r="F38" s="70">
        <v>1</v>
      </c>
      <c r="G38" s="62">
        <f t="shared" si="8"/>
        <v>2</v>
      </c>
      <c r="H38" s="64">
        <f t="shared" si="9"/>
        <v>0.5</v>
      </c>
      <c r="I38" s="65">
        <f>B38/E38</f>
        <v>159684</v>
      </c>
      <c r="J38" s="65">
        <f t="shared" si="11"/>
        <v>4956</v>
      </c>
      <c r="K38" s="66">
        <f t="shared" si="12"/>
        <v>32.220338983050844</v>
      </c>
      <c r="L38" s="67">
        <f t="shared" si="13"/>
        <v>32.220338983050844</v>
      </c>
    </row>
    <row r="39" spans="1:12" ht="24.75" customHeight="1" thickTop="1">
      <c r="A39" s="116" t="s">
        <v>280</v>
      </c>
      <c r="B39" s="72">
        <f aca="true" t="shared" si="14" ref="B39:G39">SUM(B24:B38)</f>
        <v>700270</v>
      </c>
      <c r="C39" s="73">
        <f t="shared" si="14"/>
        <v>268759</v>
      </c>
      <c r="D39" s="74">
        <f t="shared" si="14"/>
        <v>431511</v>
      </c>
      <c r="E39" s="75">
        <f t="shared" si="14"/>
        <v>33</v>
      </c>
      <c r="F39" s="76">
        <f t="shared" si="14"/>
        <v>47</v>
      </c>
      <c r="G39" s="75">
        <f t="shared" si="14"/>
        <v>80</v>
      </c>
      <c r="H39" s="77">
        <f>AVERAGE(H24:H38)</f>
        <v>0.41847041847041844</v>
      </c>
      <c r="I39" s="73">
        <f>AVERAGE(I24:I38)</f>
        <v>27126.81111111111</v>
      </c>
      <c r="J39" s="73">
        <f>AVERAGE(J24:J38)</f>
        <v>5253.144444444445</v>
      </c>
      <c r="K39" s="78">
        <f>AVERAGE(K24:K38)</f>
        <v>5.5810322452883465</v>
      </c>
      <c r="L39" s="79">
        <f>AVERAGE(L24:L38)</f>
        <v>5.493872487158281</v>
      </c>
    </row>
    <row r="40" spans="1:12" ht="13.5">
      <c r="A40" s="50"/>
      <c r="J40" s="80"/>
      <c r="K40" s="81" t="s">
        <v>19</v>
      </c>
      <c r="L40" s="81" t="s">
        <v>20</v>
      </c>
    </row>
    <row r="41" ht="13.5">
      <c r="A41" s="50"/>
    </row>
  </sheetData>
  <sheetProtection/>
  <mergeCells count="5">
    <mergeCell ref="B17:D17"/>
    <mergeCell ref="F17:G17"/>
    <mergeCell ref="B18:D18"/>
    <mergeCell ref="F18:G18"/>
    <mergeCell ref="B19:D19"/>
  </mergeCells>
  <printOptions/>
  <pageMargins left="0.6986111111111111" right="0.6986111111111111"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2:Q142"/>
  <sheetViews>
    <sheetView zoomScale="85" zoomScaleNormal="85" zoomScaleSheetLayoutView="100" zoomScalePageLayoutView="0" workbookViewId="0" topLeftCell="A1">
      <pane ySplit="2" topLeftCell="A3" activePane="bottomLeft" state="frozen"/>
      <selection pane="topLeft" activeCell="A1" sqref="A1"/>
      <selection pane="bottomLeft" activeCell="D7" sqref="D7"/>
    </sheetView>
  </sheetViews>
  <sheetFormatPr defaultColWidth="10.00390625" defaultRowHeight="13.5" customHeight="1"/>
  <cols>
    <col min="1" max="1" width="5.375" style="0" customWidth="1"/>
    <col min="2" max="2" width="9.625" style="0" customWidth="1"/>
    <col min="3" max="3" width="10.00390625" style="0" customWidth="1"/>
    <col min="4" max="4" width="17.25390625" style="0" bestFit="1" customWidth="1"/>
    <col min="5" max="5" width="13.125" style="0" bestFit="1" customWidth="1"/>
    <col min="6" max="6" width="6.875" style="0" customWidth="1"/>
    <col min="7" max="7" width="15.875" style="0" customWidth="1"/>
    <col min="8" max="8" width="13.125" style="0" customWidth="1"/>
    <col min="9" max="9" width="11.25390625" style="0" customWidth="1"/>
    <col min="10" max="10" width="15.875" style="0" customWidth="1"/>
    <col min="11" max="11" width="10.00390625" style="0" customWidth="1"/>
    <col min="12" max="12" width="18.375" style="0" customWidth="1"/>
    <col min="13" max="13" width="9.00390625" style="0" customWidth="1"/>
    <col min="14" max="14" width="10.50390625" style="0" bestFit="1" customWidth="1"/>
    <col min="15" max="15" width="11.75390625" style="0" bestFit="1" customWidth="1"/>
    <col min="16" max="16" width="15.875" style="0" customWidth="1"/>
  </cols>
  <sheetData>
    <row r="1" ht="13.5" customHeight="1" thickBot="1"/>
    <row r="2" spans="1:16" ht="13.5">
      <c r="A2" s="120" t="s">
        <v>74</v>
      </c>
      <c r="B2" s="121" t="s">
        <v>21</v>
      </c>
      <c r="C2" s="122" t="s">
        <v>22</v>
      </c>
      <c r="D2" s="129" t="s">
        <v>87</v>
      </c>
      <c r="E2" s="122" t="s">
        <v>23</v>
      </c>
      <c r="F2" s="122" t="s">
        <v>24</v>
      </c>
      <c r="G2" s="122" t="s">
        <v>25</v>
      </c>
      <c r="H2" s="122" t="s">
        <v>26</v>
      </c>
      <c r="I2" s="122" t="s">
        <v>27</v>
      </c>
      <c r="J2" s="122" t="s">
        <v>28</v>
      </c>
      <c r="K2" s="122" t="s">
        <v>29</v>
      </c>
      <c r="L2" s="122" t="s">
        <v>30</v>
      </c>
      <c r="M2" s="122" t="s">
        <v>31</v>
      </c>
      <c r="N2" s="122" t="s">
        <v>32</v>
      </c>
      <c r="O2" s="123" t="s">
        <v>33</v>
      </c>
      <c r="P2" s="124" t="s">
        <v>34</v>
      </c>
    </row>
    <row r="3" spans="1:16" ht="13.5" customHeight="1">
      <c r="A3" s="126" t="s">
        <v>80</v>
      </c>
      <c r="B3" s="127" t="s">
        <v>35</v>
      </c>
      <c r="C3" s="127" t="s">
        <v>89</v>
      </c>
      <c r="D3" s="127">
        <v>0.1</v>
      </c>
      <c r="E3" s="127" t="s">
        <v>36</v>
      </c>
      <c r="F3" s="127" t="s">
        <v>37</v>
      </c>
      <c r="G3" s="127" t="s">
        <v>38</v>
      </c>
      <c r="H3" s="127">
        <v>123.4</v>
      </c>
      <c r="I3" s="127" t="s">
        <v>37</v>
      </c>
      <c r="J3" s="127" t="s">
        <v>39</v>
      </c>
      <c r="K3" s="127">
        <v>124.15</v>
      </c>
      <c r="L3" s="127" t="s">
        <v>40</v>
      </c>
      <c r="M3" s="127" t="s">
        <v>41</v>
      </c>
      <c r="N3" s="127">
        <v>75</v>
      </c>
      <c r="O3" s="127">
        <v>0</v>
      </c>
      <c r="P3" s="127">
        <v>7500</v>
      </c>
    </row>
    <row r="4" spans="1:16" ht="13.5">
      <c r="A4" s="125">
        <v>1</v>
      </c>
      <c r="B4" s="125" t="s">
        <v>88</v>
      </c>
      <c r="C4" s="125" t="s">
        <v>107</v>
      </c>
      <c r="D4" s="125">
        <v>0.07</v>
      </c>
      <c r="E4" s="125" t="s">
        <v>95</v>
      </c>
      <c r="F4" s="125" t="s">
        <v>90</v>
      </c>
      <c r="G4" s="125" t="s">
        <v>127</v>
      </c>
      <c r="H4" s="130">
        <v>0.89</v>
      </c>
      <c r="I4" s="125" t="s">
        <v>90</v>
      </c>
      <c r="J4" s="125" t="s">
        <v>128</v>
      </c>
      <c r="K4" s="130">
        <v>0.888</v>
      </c>
      <c r="L4" s="125" t="s">
        <v>169</v>
      </c>
      <c r="M4" s="125" t="s">
        <v>104</v>
      </c>
      <c r="N4" s="133">
        <f aca="true" t="shared" si="0" ref="N4:N29">IF(C4="buy",IF(M4="勝ち",(K4-H4)*10000,0),IF(M4="勝ち",(H4-K4)*10000,0))</f>
        <v>20.000000000000018</v>
      </c>
      <c r="O4" s="133">
        <f aca="true" t="shared" si="1" ref="O4:O29">IF(C4="buy",IF(M4="負け",(H4-K4)*10000,0),IF(M4="負け",(K4-H4)*10000,0))</f>
        <v>0</v>
      </c>
      <c r="P4" s="131">
        <f aca="true" t="shared" si="2" ref="P4:P29">IF(M4="勝ち",N4*D4*1000,-O4*D4*1000)</f>
        <v>1400.0000000000014</v>
      </c>
    </row>
    <row r="5" spans="1:16" ht="13.5">
      <c r="A5" s="125">
        <v>2</v>
      </c>
      <c r="B5" s="125" t="s">
        <v>88</v>
      </c>
      <c r="C5" s="125" t="s">
        <v>122</v>
      </c>
      <c r="D5" s="125">
        <v>0.05</v>
      </c>
      <c r="E5" s="125" t="s">
        <v>95</v>
      </c>
      <c r="F5" s="125" t="s">
        <v>90</v>
      </c>
      <c r="G5" s="125" t="s">
        <v>129</v>
      </c>
      <c r="H5" s="130">
        <v>0.8933</v>
      </c>
      <c r="I5" s="125" t="s">
        <v>90</v>
      </c>
      <c r="J5" s="125" t="s">
        <v>130</v>
      </c>
      <c r="K5" s="130">
        <v>0.8909</v>
      </c>
      <c r="L5" s="125" t="s">
        <v>169</v>
      </c>
      <c r="M5" s="125" t="s">
        <v>92</v>
      </c>
      <c r="N5" s="133">
        <f t="shared" si="0"/>
        <v>0</v>
      </c>
      <c r="O5" s="133">
        <f t="shared" si="1"/>
        <v>23.999999999999577</v>
      </c>
      <c r="P5" s="131">
        <f t="shared" si="2"/>
        <v>-1199.9999999999789</v>
      </c>
    </row>
    <row r="6" spans="1:16" ht="13.5">
      <c r="A6" s="125">
        <v>3</v>
      </c>
      <c r="B6" s="125" t="s">
        <v>88</v>
      </c>
      <c r="C6" s="125" t="s">
        <v>122</v>
      </c>
      <c r="D6" s="125">
        <v>0.07</v>
      </c>
      <c r="E6" s="125" t="s">
        <v>95</v>
      </c>
      <c r="F6" s="125" t="s">
        <v>90</v>
      </c>
      <c r="G6" s="125" t="s">
        <v>131</v>
      </c>
      <c r="H6" s="130">
        <v>0.8952</v>
      </c>
      <c r="I6" s="125" t="s">
        <v>90</v>
      </c>
      <c r="J6" s="125" t="s">
        <v>132</v>
      </c>
      <c r="K6" s="130">
        <v>0.8871</v>
      </c>
      <c r="L6" s="125" t="s">
        <v>93</v>
      </c>
      <c r="M6" s="125" t="s">
        <v>92</v>
      </c>
      <c r="N6" s="133">
        <f t="shared" si="0"/>
        <v>0</v>
      </c>
      <c r="O6" s="133">
        <f t="shared" si="1"/>
        <v>80.99999999999996</v>
      </c>
      <c r="P6" s="131">
        <f t="shared" si="2"/>
        <v>-5669.999999999997</v>
      </c>
    </row>
    <row r="7" spans="1:16" ht="13.5">
      <c r="A7" s="125">
        <v>4</v>
      </c>
      <c r="B7" s="125" t="s">
        <v>88</v>
      </c>
      <c r="C7" s="125" t="s">
        <v>122</v>
      </c>
      <c r="D7" s="125">
        <v>0.07</v>
      </c>
      <c r="E7" s="125" t="s">
        <v>95</v>
      </c>
      <c r="F7" s="125" t="s">
        <v>90</v>
      </c>
      <c r="G7" s="125" t="s">
        <v>133</v>
      </c>
      <c r="H7" s="130">
        <v>0.8758</v>
      </c>
      <c r="I7" s="125" t="s">
        <v>90</v>
      </c>
      <c r="J7" s="125" t="s">
        <v>134</v>
      </c>
      <c r="K7" s="130">
        <v>0.8682</v>
      </c>
      <c r="L7" s="125" t="s">
        <v>93</v>
      </c>
      <c r="M7" s="125" t="s">
        <v>92</v>
      </c>
      <c r="N7" s="133">
        <f t="shared" si="0"/>
        <v>0</v>
      </c>
      <c r="O7" s="133">
        <f t="shared" si="1"/>
        <v>76.00000000000051</v>
      </c>
      <c r="P7" s="131">
        <f t="shared" si="2"/>
        <v>-5320.000000000036</v>
      </c>
    </row>
    <row r="8" spans="1:16" ht="13.5">
      <c r="A8" s="125">
        <v>5</v>
      </c>
      <c r="B8" s="125" t="s">
        <v>88</v>
      </c>
      <c r="C8" s="125" t="s">
        <v>122</v>
      </c>
      <c r="D8" s="125">
        <v>0.07</v>
      </c>
      <c r="E8" s="125" t="s">
        <v>95</v>
      </c>
      <c r="F8" s="125" t="s">
        <v>90</v>
      </c>
      <c r="G8" s="125" t="s">
        <v>135</v>
      </c>
      <c r="H8" s="130">
        <v>0.8781</v>
      </c>
      <c r="I8" s="125" t="s">
        <v>90</v>
      </c>
      <c r="J8" s="125" t="s">
        <v>136</v>
      </c>
      <c r="K8" s="130">
        <v>0.9933</v>
      </c>
      <c r="L8" s="125" t="s">
        <v>169</v>
      </c>
      <c r="M8" s="125" t="s">
        <v>104</v>
      </c>
      <c r="N8" s="133">
        <f t="shared" si="0"/>
        <v>1151.9999999999998</v>
      </c>
      <c r="O8" s="133">
        <f t="shared" si="1"/>
        <v>0</v>
      </c>
      <c r="P8" s="131">
        <f t="shared" si="2"/>
        <v>80639.99999999999</v>
      </c>
    </row>
    <row r="9" spans="1:16" ht="13.5">
      <c r="A9" s="125">
        <v>6</v>
      </c>
      <c r="B9" s="125" t="s">
        <v>88</v>
      </c>
      <c r="C9" s="125" t="s">
        <v>107</v>
      </c>
      <c r="D9" s="125">
        <v>0.05</v>
      </c>
      <c r="E9" s="125" t="s">
        <v>95</v>
      </c>
      <c r="F9" s="125" t="s">
        <v>90</v>
      </c>
      <c r="G9" s="125" t="s">
        <v>137</v>
      </c>
      <c r="H9" s="130">
        <v>0.9824</v>
      </c>
      <c r="I9" s="125" t="s">
        <v>90</v>
      </c>
      <c r="J9" s="125" t="s">
        <v>138</v>
      </c>
      <c r="K9" s="130">
        <v>0.9932</v>
      </c>
      <c r="L9" s="125" t="s">
        <v>93</v>
      </c>
      <c r="M9" s="125" t="s">
        <v>92</v>
      </c>
      <c r="N9" s="133">
        <f t="shared" si="0"/>
        <v>0</v>
      </c>
      <c r="O9" s="133">
        <f t="shared" si="1"/>
        <v>107.9999999999992</v>
      </c>
      <c r="P9" s="131">
        <f t="shared" si="2"/>
        <v>-5399.99999999996</v>
      </c>
    </row>
    <row r="10" spans="1:16" ht="13.5">
      <c r="A10" s="125">
        <v>7</v>
      </c>
      <c r="B10" s="125" t="s">
        <v>88</v>
      </c>
      <c r="C10" s="125" t="s">
        <v>122</v>
      </c>
      <c r="D10" s="125">
        <v>0.08</v>
      </c>
      <c r="E10" s="125" t="s">
        <v>95</v>
      </c>
      <c r="F10" s="125" t="s">
        <v>90</v>
      </c>
      <c r="G10" s="125" t="s">
        <v>139</v>
      </c>
      <c r="H10" s="130">
        <v>0.9891</v>
      </c>
      <c r="I10" s="125" t="s">
        <v>90</v>
      </c>
      <c r="J10" s="125" t="s">
        <v>140</v>
      </c>
      <c r="K10" s="130">
        <v>0.9821</v>
      </c>
      <c r="L10" s="125" t="s">
        <v>93</v>
      </c>
      <c r="M10" s="125" t="s">
        <v>92</v>
      </c>
      <c r="N10" s="133">
        <f t="shared" si="0"/>
        <v>0</v>
      </c>
      <c r="O10" s="133">
        <f t="shared" si="1"/>
        <v>70.00000000000006</v>
      </c>
      <c r="P10" s="131">
        <f t="shared" si="2"/>
        <v>-5600.000000000005</v>
      </c>
    </row>
    <row r="11" spans="1:16" ht="13.5">
      <c r="A11" s="125">
        <v>8</v>
      </c>
      <c r="B11" s="125" t="s">
        <v>88</v>
      </c>
      <c r="C11" s="125" t="s">
        <v>122</v>
      </c>
      <c r="D11" s="125">
        <v>0.08</v>
      </c>
      <c r="E11" s="125" t="s">
        <v>95</v>
      </c>
      <c r="F11" s="125" t="s">
        <v>90</v>
      </c>
      <c r="G11" s="125" t="s">
        <v>141</v>
      </c>
      <c r="H11" s="130">
        <v>1.0113</v>
      </c>
      <c r="I11" s="125" t="s">
        <v>90</v>
      </c>
      <c r="J11" s="125" t="s">
        <v>142</v>
      </c>
      <c r="K11" s="130">
        <v>1.0045</v>
      </c>
      <c r="L11" s="125" t="s">
        <v>93</v>
      </c>
      <c r="M11" s="125" t="s">
        <v>92</v>
      </c>
      <c r="N11" s="133">
        <f t="shared" si="0"/>
        <v>0</v>
      </c>
      <c r="O11" s="133">
        <f t="shared" si="1"/>
        <v>68.00000000000139</v>
      </c>
      <c r="P11" s="131">
        <f t="shared" si="2"/>
        <v>-5440.000000000111</v>
      </c>
    </row>
    <row r="12" spans="1:16" ht="13.5">
      <c r="A12" s="125">
        <v>9</v>
      </c>
      <c r="B12" s="125" t="s">
        <v>88</v>
      </c>
      <c r="C12" s="125" t="s">
        <v>107</v>
      </c>
      <c r="D12" s="125">
        <v>0.05</v>
      </c>
      <c r="E12" s="125" t="s">
        <v>95</v>
      </c>
      <c r="F12" s="125" t="s">
        <v>90</v>
      </c>
      <c r="G12" s="125" t="s">
        <v>143</v>
      </c>
      <c r="H12" s="130">
        <v>1.062</v>
      </c>
      <c r="I12" s="125" t="s">
        <v>90</v>
      </c>
      <c r="J12" s="125" t="s">
        <v>144</v>
      </c>
      <c r="K12" s="130">
        <v>1.0734</v>
      </c>
      <c r="L12" s="125" t="s">
        <v>93</v>
      </c>
      <c r="M12" s="125" t="s">
        <v>92</v>
      </c>
      <c r="N12" s="133">
        <f t="shared" si="0"/>
        <v>0</v>
      </c>
      <c r="O12" s="133">
        <f t="shared" si="1"/>
        <v>113.99999999999855</v>
      </c>
      <c r="P12" s="131">
        <f t="shared" si="2"/>
        <v>-5699.999999999928</v>
      </c>
    </row>
    <row r="13" spans="1:16" ht="13.5">
      <c r="A13" s="125">
        <v>10</v>
      </c>
      <c r="B13" s="125" t="s">
        <v>88</v>
      </c>
      <c r="C13" s="125" t="s">
        <v>107</v>
      </c>
      <c r="D13" s="125">
        <v>0.06</v>
      </c>
      <c r="E13" s="125" t="s">
        <v>95</v>
      </c>
      <c r="F13" s="125" t="s">
        <v>90</v>
      </c>
      <c r="G13" s="125" t="s">
        <v>145</v>
      </c>
      <c r="H13" s="130">
        <v>1.1455</v>
      </c>
      <c r="I13" s="125" t="s">
        <v>90</v>
      </c>
      <c r="J13" s="125" t="s">
        <v>146</v>
      </c>
      <c r="K13" s="130">
        <v>1.1548</v>
      </c>
      <c r="L13" s="125" t="s">
        <v>93</v>
      </c>
      <c r="M13" s="125" t="s">
        <v>92</v>
      </c>
      <c r="N13" s="133">
        <f t="shared" si="0"/>
        <v>0</v>
      </c>
      <c r="O13" s="133">
        <f t="shared" si="1"/>
        <v>93.00000000000085</v>
      </c>
      <c r="P13" s="131">
        <f t="shared" si="2"/>
        <v>-5580.000000000051</v>
      </c>
    </row>
    <row r="14" spans="1:16" ht="13.5">
      <c r="A14" s="125">
        <v>11</v>
      </c>
      <c r="B14" s="125" t="s">
        <v>88</v>
      </c>
      <c r="C14" s="125" t="s">
        <v>122</v>
      </c>
      <c r="D14" s="125">
        <v>0.04</v>
      </c>
      <c r="E14" s="125" t="s">
        <v>95</v>
      </c>
      <c r="F14" s="125" t="s">
        <v>90</v>
      </c>
      <c r="G14" s="125" t="s">
        <v>147</v>
      </c>
      <c r="H14" s="130">
        <v>1.2247</v>
      </c>
      <c r="I14" s="125" t="s">
        <v>90</v>
      </c>
      <c r="J14" s="125" t="s">
        <v>148</v>
      </c>
      <c r="K14" s="130">
        <v>1.2549</v>
      </c>
      <c r="L14" s="125" t="s">
        <v>169</v>
      </c>
      <c r="M14" s="125" t="s">
        <v>104</v>
      </c>
      <c r="N14" s="133">
        <f t="shared" si="0"/>
        <v>302.00000000000006</v>
      </c>
      <c r="O14" s="133">
        <f t="shared" si="1"/>
        <v>0</v>
      </c>
      <c r="P14" s="131">
        <f t="shared" si="2"/>
        <v>12080.000000000002</v>
      </c>
    </row>
    <row r="15" spans="1:16" ht="13.5">
      <c r="A15" s="125">
        <v>12</v>
      </c>
      <c r="B15" s="125" t="s">
        <v>88</v>
      </c>
      <c r="C15" s="125" t="s">
        <v>107</v>
      </c>
      <c r="D15" s="125">
        <v>0.03</v>
      </c>
      <c r="E15" s="125" t="s">
        <v>95</v>
      </c>
      <c r="F15" s="125" t="s">
        <v>90</v>
      </c>
      <c r="G15" s="125" t="s">
        <v>149</v>
      </c>
      <c r="H15" s="130">
        <v>1.2222</v>
      </c>
      <c r="I15" s="125" t="s">
        <v>90</v>
      </c>
      <c r="J15" s="125" t="s">
        <v>150</v>
      </c>
      <c r="K15" s="130">
        <v>1.2384</v>
      </c>
      <c r="L15" s="125" t="s">
        <v>93</v>
      </c>
      <c r="M15" s="125" t="s">
        <v>92</v>
      </c>
      <c r="N15" s="133">
        <f t="shared" si="0"/>
        <v>0</v>
      </c>
      <c r="O15" s="133">
        <f t="shared" si="1"/>
        <v>161.99999999999991</v>
      </c>
      <c r="P15" s="131">
        <f t="shared" si="2"/>
        <v>-4859.999999999997</v>
      </c>
    </row>
    <row r="16" spans="1:16" ht="13.5">
      <c r="A16" s="125">
        <v>13</v>
      </c>
      <c r="B16" s="125" t="s">
        <v>88</v>
      </c>
      <c r="C16" s="125" t="s">
        <v>107</v>
      </c>
      <c r="D16" s="125">
        <v>0.05</v>
      </c>
      <c r="E16" s="125" t="s">
        <v>95</v>
      </c>
      <c r="F16" s="125" t="s">
        <v>90</v>
      </c>
      <c r="G16" s="125" t="s">
        <v>151</v>
      </c>
      <c r="H16" s="130">
        <v>1.1988</v>
      </c>
      <c r="I16" s="125" t="s">
        <v>90</v>
      </c>
      <c r="J16" s="125" t="s">
        <v>152</v>
      </c>
      <c r="K16" s="130">
        <v>1.1929</v>
      </c>
      <c r="L16" s="125" t="s">
        <v>169</v>
      </c>
      <c r="M16" s="125" t="s">
        <v>104</v>
      </c>
      <c r="N16" s="133">
        <f t="shared" si="0"/>
        <v>59.00000000000016</v>
      </c>
      <c r="O16" s="133">
        <f t="shared" si="1"/>
        <v>0</v>
      </c>
      <c r="P16" s="131">
        <f t="shared" si="2"/>
        <v>2950.000000000008</v>
      </c>
    </row>
    <row r="17" spans="1:16" ht="13.5">
      <c r="A17" s="125">
        <v>14</v>
      </c>
      <c r="B17" s="125" t="s">
        <v>88</v>
      </c>
      <c r="C17" s="125" t="s">
        <v>122</v>
      </c>
      <c r="D17" s="125">
        <v>0.06</v>
      </c>
      <c r="E17" s="125" t="s">
        <v>95</v>
      </c>
      <c r="F17" s="125" t="s">
        <v>90</v>
      </c>
      <c r="G17" s="125" t="s">
        <v>153</v>
      </c>
      <c r="H17" s="130">
        <v>1.2018</v>
      </c>
      <c r="I17" s="125" t="s">
        <v>90</v>
      </c>
      <c r="J17" s="125" t="s">
        <v>154</v>
      </c>
      <c r="K17" s="130">
        <v>1.2125</v>
      </c>
      <c r="L17" s="125" t="s">
        <v>169</v>
      </c>
      <c r="M17" s="125" t="s">
        <v>104</v>
      </c>
      <c r="N17" s="133">
        <f t="shared" si="0"/>
        <v>106.99999999999932</v>
      </c>
      <c r="O17" s="133">
        <f t="shared" si="1"/>
        <v>0</v>
      </c>
      <c r="P17" s="131">
        <f t="shared" si="2"/>
        <v>6419.999999999959</v>
      </c>
    </row>
    <row r="18" spans="1:16" ht="13.5">
      <c r="A18" s="125">
        <v>15</v>
      </c>
      <c r="B18" s="125" t="s">
        <v>88</v>
      </c>
      <c r="C18" s="125" t="s">
        <v>122</v>
      </c>
      <c r="D18" s="125">
        <v>0.05</v>
      </c>
      <c r="E18" s="125" t="s">
        <v>95</v>
      </c>
      <c r="F18" s="125" t="s">
        <v>90</v>
      </c>
      <c r="G18" s="125" t="s">
        <v>155</v>
      </c>
      <c r="H18" s="130">
        <v>1.2376</v>
      </c>
      <c r="I18" s="125" t="s">
        <v>90</v>
      </c>
      <c r="J18" s="125" t="s">
        <v>156</v>
      </c>
      <c r="K18" s="130">
        <v>1.2273</v>
      </c>
      <c r="L18" s="125" t="s">
        <v>93</v>
      </c>
      <c r="M18" s="125" t="s">
        <v>92</v>
      </c>
      <c r="N18" s="133">
        <f t="shared" si="0"/>
        <v>0</v>
      </c>
      <c r="O18" s="133">
        <f t="shared" si="1"/>
        <v>102.99999999999976</v>
      </c>
      <c r="P18" s="131">
        <f t="shared" si="2"/>
        <v>-5149.999999999988</v>
      </c>
    </row>
    <row r="19" spans="1:16" ht="13.5">
      <c r="A19" s="125">
        <v>16</v>
      </c>
      <c r="B19" s="125" t="s">
        <v>88</v>
      </c>
      <c r="C19" s="125" t="s">
        <v>122</v>
      </c>
      <c r="D19" s="125">
        <v>0.03</v>
      </c>
      <c r="E19" s="125" t="s">
        <v>95</v>
      </c>
      <c r="F19" s="125" t="s">
        <v>90</v>
      </c>
      <c r="G19" s="125" t="s">
        <v>157</v>
      </c>
      <c r="H19" s="130">
        <v>1.2777</v>
      </c>
      <c r="I19" s="125" t="s">
        <v>90</v>
      </c>
      <c r="J19" s="125" t="s">
        <v>158</v>
      </c>
      <c r="K19" s="130">
        <v>1.3227</v>
      </c>
      <c r="L19" s="125" t="s">
        <v>169</v>
      </c>
      <c r="M19" s="125" t="s">
        <v>104</v>
      </c>
      <c r="N19" s="133">
        <f t="shared" si="0"/>
        <v>449.9999999999993</v>
      </c>
      <c r="O19" s="133">
        <f t="shared" si="1"/>
        <v>0</v>
      </c>
      <c r="P19" s="131">
        <f t="shared" si="2"/>
        <v>13499.999999999978</v>
      </c>
    </row>
    <row r="20" spans="1:16" ht="13.5">
      <c r="A20" s="125">
        <v>17</v>
      </c>
      <c r="B20" s="125" t="s">
        <v>88</v>
      </c>
      <c r="C20" s="125" t="s">
        <v>107</v>
      </c>
      <c r="D20" s="125">
        <v>0.03</v>
      </c>
      <c r="E20" s="125" t="s">
        <v>95</v>
      </c>
      <c r="F20" s="125" t="s">
        <v>90</v>
      </c>
      <c r="G20" s="125" t="s">
        <v>159</v>
      </c>
      <c r="H20" s="130">
        <v>1.295</v>
      </c>
      <c r="I20" s="125" t="s">
        <v>90</v>
      </c>
      <c r="J20" s="125" t="s">
        <v>160</v>
      </c>
      <c r="K20" s="130">
        <v>1.3131</v>
      </c>
      <c r="L20" s="125" t="s">
        <v>93</v>
      </c>
      <c r="M20" s="125" t="s">
        <v>92</v>
      </c>
      <c r="N20" s="133">
        <f t="shared" si="0"/>
        <v>0</v>
      </c>
      <c r="O20" s="133">
        <f t="shared" si="1"/>
        <v>181.00000000000006</v>
      </c>
      <c r="P20" s="131">
        <f t="shared" si="2"/>
        <v>-5430.000000000002</v>
      </c>
    </row>
    <row r="21" spans="1:16" ht="13.5">
      <c r="A21" s="125">
        <v>18</v>
      </c>
      <c r="B21" s="125" t="s">
        <v>88</v>
      </c>
      <c r="C21" s="125" t="s">
        <v>107</v>
      </c>
      <c r="D21" s="125">
        <v>0.02</v>
      </c>
      <c r="E21" s="125" t="s">
        <v>95</v>
      </c>
      <c r="F21" s="125" t="s">
        <v>90</v>
      </c>
      <c r="G21" s="125" t="s">
        <v>161</v>
      </c>
      <c r="H21" s="130">
        <v>1.286</v>
      </c>
      <c r="I21" s="125" t="s">
        <v>90</v>
      </c>
      <c r="J21" s="125" t="s">
        <v>162</v>
      </c>
      <c r="K21" s="130">
        <v>1.3073</v>
      </c>
      <c r="L21" s="125" t="s">
        <v>93</v>
      </c>
      <c r="M21" s="125" t="s">
        <v>92</v>
      </c>
      <c r="N21" s="133">
        <f t="shared" si="0"/>
        <v>0</v>
      </c>
      <c r="O21" s="133">
        <f t="shared" si="1"/>
        <v>212.99999999999875</v>
      </c>
      <c r="P21" s="131">
        <f t="shared" si="2"/>
        <v>-4259.9999999999745</v>
      </c>
    </row>
    <row r="22" spans="1:16" ht="13.5">
      <c r="A22" s="125">
        <v>19</v>
      </c>
      <c r="B22" s="125" t="s">
        <v>88</v>
      </c>
      <c r="C22" s="125" t="s">
        <v>107</v>
      </c>
      <c r="D22" s="125">
        <v>0.04</v>
      </c>
      <c r="E22" s="125" t="s">
        <v>95</v>
      </c>
      <c r="F22" s="125" t="s">
        <v>90</v>
      </c>
      <c r="G22" s="125" t="s">
        <v>163</v>
      </c>
      <c r="H22" s="130">
        <v>1.2843</v>
      </c>
      <c r="I22" s="125" t="s">
        <v>90</v>
      </c>
      <c r="J22" s="125" t="s">
        <v>164</v>
      </c>
      <c r="K22" s="130">
        <v>1.2054</v>
      </c>
      <c r="L22" s="125" t="s">
        <v>169</v>
      </c>
      <c r="M22" s="125" t="s">
        <v>104</v>
      </c>
      <c r="N22" s="133">
        <f t="shared" si="0"/>
        <v>788.9999999999997</v>
      </c>
      <c r="O22" s="133">
        <f t="shared" si="1"/>
        <v>0</v>
      </c>
      <c r="P22" s="131">
        <f t="shared" si="2"/>
        <v>31559.99999999999</v>
      </c>
    </row>
    <row r="23" spans="1:16" ht="13.5">
      <c r="A23" s="125">
        <v>20</v>
      </c>
      <c r="B23" s="125" t="s">
        <v>88</v>
      </c>
      <c r="C23" s="125" t="s">
        <v>122</v>
      </c>
      <c r="D23" s="125">
        <v>0.05</v>
      </c>
      <c r="E23" s="125" t="s">
        <v>95</v>
      </c>
      <c r="F23" s="125" t="s">
        <v>90</v>
      </c>
      <c r="G23" s="125" t="s">
        <v>165</v>
      </c>
      <c r="H23" s="130">
        <v>1.2173</v>
      </c>
      <c r="I23" s="125" t="s">
        <v>90</v>
      </c>
      <c r="J23" s="125" t="s">
        <v>166</v>
      </c>
      <c r="K23" s="130">
        <v>1.2323</v>
      </c>
      <c r="L23" s="125" t="s">
        <v>169</v>
      </c>
      <c r="M23" s="125" t="s">
        <v>104</v>
      </c>
      <c r="N23" s="133">
        <f t="shared" si="0"/>
        <v>149.99999999999903</v>
      </c>
      <c r="O23" s="133">
        <f t="shared" si="1"/>
        <v>0</v>
      </c>
      <c r="P23" s="131">
        <f t="shared" si="2"/>
        <v>7499.999999999952</v>
      </c>
    </row>
    <row r="24" spans="1:16" ht="13.5">
      <c r="A24" s="125">
        <v>21</v>
      </c>
      <c r="B24" s="125" t="s">
        <v>88</v>
      </c>
      <c r="C24" s="125" t="s">
        <v>107</v>
      </c>
      <c r="D24" s="125">
        <v>0.06</v>
      </c>
      <c r="E24" s="125" t="s">
        <v>95</v>
      </c>
      <c r="F24" s="125" t="s">
        <v>90</v>
      </c>
      <c r="G24" s="125" t="s">
        <v>167</v>
      </c>
      <c r="H24" s="130">
        <v>1.2247</v>
      </c>
      <c r="I24" s="125" t="s">
        <v>90</v>
      </c>
      <c r="J24" s="125" t="s">
        <v>168</v>
      </c>
      <c r="K24" s="130">
        <v>1.2098</v>
      </c>
      <c r="L24" s="125" t="s">
        <v>169</v>
      </c>
      <c r="M24" s="125" t="s">
        <v>104</v>
      </c>
      <c r="N24" s="133">
        <f t="shared" si="0"/>
        <v>148.99999999999915</v>
      </c>
      <c r="O24" s="133">
        <f t="shared" si="1"/>
        <v>0</v>
      </c>
      <c r="P24" s="131">
        <f t="shared" si="2"/>
        <v>8939.999999999947</v>
      </c>
    </row>
    <row r="25" spans="1:16" ht="13.5">
      <c r="A25" s="125">
        <v>22</v>
      </c>
      <c r="B25" s="125" t="s">
        <v>88</v>
      </c>
      <c r="C25" s="125" t="s">
        <v>122</v>
      </c>
      <c r="D25" s="125">
        <v>0.06</v>
      </c>
      <c r="E25" s="125" t="s">
        <v>95</v>
      </c>
      <c r="F25" s="125" t="s">
        <v>90</v>
      </c>
      <c r="G25" s="125" t="s">
        <v>170</v>
      </c>
      <c r="H25" s="130">
        <v>1.1846</v>
      </c>
      <c r="I25" s="125" t="s">
        <v>90</v>
      </c>
      <c r="J25" s="125" t="s">
        <v>171</v>
      </c>
      <c r="K25" s="130">
        <v>1.1896</v>
      </c>
      <c r="L25" s="125" t="s">
        <v>169</v>
      </c>
      <c r="M25" s="125" t="s">
        <v>104</v>
      </c>
      <c r="N25" s="133">
        <f t="shared" si="0"/>
        <v>49.999999999998934</v>
      </c>
      <c r="O25" s="133">
        <f t="shared" si="1"/>
        <v>0</v>
      </c>
      <c r="P25" s="131">
        <f t="shared" si="2"/>
        <v>2999.999999999936</v>
      </c>
    </row>
    <row r="26" spans="1:16" ht="13.5">
      <c r="A26" s="125">
        <v>23</v>
      </c>
      <c r="B26" s="125" t="s">
        <v>88</v>
      </c>
      <c r="C26" s="125" t="s">
        <v>107</v>
      </c>
      <c r="D26" s="125">
        <v>0.07</v>
      </c>
      <c r="E26" s="125" t="s">
        <v>95</v>
      </c>
      <c r="F26" s="125" t="s">
        <v>90</v>
      </c>
      <c r="G26" s="125" t="s">
        <v>172</v>
      </c>
      <c r="H26" s="130">
        <v>1.1808</v>
      </c>
      <c r="I26" s="125" t="s">
        <v>90</v>
      </c>
      <c r="J26" s="125" t="s">
        <v>173</v>
      </c>
      <c r="K26" s="130">
        <v>1.1892</v>
      </c>
      <c r="L26" s="125" t="s">
        <v>93</v>
      </c>
      <c r="M26" s="125" t="s">
        <v>92</v>
      </c>
      <c r="N26" s="133">
        <f t="shared" si="0"/>
        <v>0</v>
      </c>
      <c r="O26" s="133">
        <f t="shared" si="1"/>
        <v>83.99999999999963</v>
      </c>
      <c r="P26" s="131">
        <f t="shared" si="2"/>
        <v>-5879.999999999975</v>
      </c>
    </row>
    <row r="27" spans="1:16" ht="13.5">
      <c r="A27" s="125">
        <v>24</v>
      </c>
      <c r="B27" s="125" t="s">
        <v>88</v>
      </c>
      <c r="C27" s="125" t="s">
        <v>122</v>
      </c>
      <c r="D27" s="125">
        <v>0.05</v>
      </c>
      <c r="E27" s="125" t="s">
        <v>95</v>
      </c>
      <c r="F27" s="125" t="s">
        <v>90</v>
      </c>
      <c r="G27" s="125" t="s">
        <v>174</v>
      </c>
      <c r="H27" s="130">
        <v>1.215</v>
      </c>
      <c r="I27" s="125" t="s">
        <v>90</v>
      </c>
      <c r="J27" s="125" t="s">
        <v>175</v>
      </c>
      <c r="K27" s="130">
        <v>1.2041</v>
      </c>
      <c r="L27" s="125" t="s">
        <v>93</v>
      </c>
      <c r="M27" s="125" t="s">
        <v>92</v>
      </c>
      <c r="N27" s="133">
        <f t="shared" si="0"/>
        <v>0</v>
      </c>
      <c r="O27" s="133">
        <f t="shared" si="1"/>
        <v>109.00000000000132</v>
      </c>
      <c r="P27" s="131">
        <f t="shared" si="2"/>
        <v>-5450.000000000066</v>
      </c>
    </row>
    <row r="28" spans="1:16" ht="13.5">
      <c r="A28" s="125">
        <v>25</v>
      </c>
      <c r="B28" s="125" t="s">
        <v>88</v>
      </c>
      <c r="C28" s="125" t="s">
        <v>107</v>
      </c>
      <c r="D28" s="125">
        <v>0.04</v>
      </c>
      <c r="E28" s="125" t="s">
        <v>95</v>
      </c>
      <c r="F28" s="125" t="s">
        <v>90</v>
      </c>
      <c r="G28" s="125" t="s">
        <v>176</v>
      </c>
      <c r="H28" s="130">
        <v>1.1981</v>
      </c>
      <c r="I28" s="125" t="s">
        <v>90</v>
      </c>
      <c r="J28" s="125" t="s">
        <v>177</v>
      </c>
      <c r="K28" s="130">
        <v>1.2116</v>
      </c>
      <c r="L28" s="125" t="s">
        <v>93</v>
      </c>
      <c r="M28" s="125" t="s">
        <v>92</v>
      </c>
      <c r="N28" s="133">
        <f t="shared" si="0"/>
        <v>0</v>
      </c>
      <c r="O28" s="133">
        <f t="shared" si="1"/>
        <v>135.00000000000068</v>
      </c>
      <c r="P28" s="131">
        <f t="shared" si="2"/>
        <v>-5400.000000000027</v>
      </c>
    </row>
    <row r="29" spans="1:16" ht="13.5">
      <c r="A29" s="125">
        <v>26</v>
      </c>
      <c r="B29" s="125" t="s">
        <v>88</v>
      </c>
      <c r="C29" s="125" t="s">
        <v>122</v>
      </c>
      <c r="D29" s="125">
        <v>0.04</v>
      </c>
      <c r="E29" s="125" t="s">
        <v>95</v>
      </c>
      <c r="F29" s="125" t="s">
        <v>90</v>
      </c>
      <c r="G29" s="125" t="s">
        <v>178</v>
      </c>
      <c r="H29" s="130">
        <v>1.2158</v>
      </c>
      <c r="I29" s="125" t="s">
        <v>90</v>
      </c>
      <c r="J29" s="125" t="s">
        <v>179</v>
      </c>
      <c r="K29" s="130">
        <v>1.2712</v>
      </c>
      <c r="L29" s="125" t="s">
        <v>169</v>
      </c>
      <c r="M29" s="125" t="s">
        <v>104</v>
      </c>
      <c r="N29" s="133">
        <f t="shared" si="0"/>
        <v>554.0000000000011</v>
      </c>
      <c r="O29" s="133">
        <f t="shared" si="1"/>
        <v>0</v>
      </c>
      <c r="P29" s="131">
        <f t="shared" si="2"/>
        <v>22160.000000000047</v>
      </c>
    </row>
    <row r="30" spans="1:16" ht="13.5">
      <c r="A30" s="125">
        <v>27</v>
      </c>
      <c r="B30" s="125" t="s">
        <v>88</v>
      </c>
      <c r="C30" s="125" t="s">
        <v>107</v>
      </c>
      <c r="D30" s="125">
        <v>0.08</v>
      </c>
      <c r="E30" s="125" t="s">
        <v>95</v>
      </c>
      <c r="F30" s="125" t="s">
        <v>90</v>
      </c>
      <c r="G30" s="125" t="s">
        <v>180</v>
      </c>
      <c r="H30" s="130">
        <v>1.2552</v>
      </c>
      <c r="I30" s="125" t="s">
        <v>90</v>
      </c>
      <c r="J30" s="125" t="s">
        <v>181</v>
      </c>
      <c r="K30" s="130">
        <v>1.2627</v>
      </c>
      <c r="L30" s="125" t="s">
        <v>93</v>
      </c>
      <c r="M30" s="125" t="s">
        <v>92</v>
      </c>
      <c r="N30" s="133">
        <f aca="true" t="shared" si="3" ref="N30:N60">IF(C30="buy",IF(M30="勝ち",(K30-H30)*10000,0),IF(M30="勝ち",(H30-K30)*10000,0))</f>
        <v>0</v>
      </c>
      <c r="O30" s="133">
        <f aca="true" t="shared" si="4" ref="O30:O60">IF(C30="buy",IF(M30="負け",(H30-K30)*10000,0),IF(M30="負け",(K30-H30)*10000,0))</f>
        <v>74.99999999999841</v>
      </c>
      <c r="P30" s="131">
        <f aca="true" t="shared" si="5" ref="P30:P60">IF(M30="勝ち",N30*D30*1000,-O30*D30*1000)</f>
        <v>-5999.999999999873</v>
      </c>
    </row>
    <row r="31" spans="1:16" ht="13.5">
      <c r="A31" s="125">
        <v>28</v>
      </c>
      <c r="B31" s="125" t="s">
        <v>88</v>
      </c>
      <c r="C31" s="125" t="s">
        <v>89</v>
      </c>
      <c r="D31" s="125">
        <v>0.03</v>
      </c>
      <c r="E31" s="125" t="s">
        <v>95</v>
      </c>
      <c r="F31" s="125" t="s">
        <v>90</v>
      </c>
      <c r="G31" s="125" t="s">
        <v>182</v>
      </c>
      <c r="H31" s="130">
        <v>1.291</v>
      </c>
      <c r="I31" s="125" t="s">
        <v>90</v>
      </c>
      <c r="J31" s="125" t="s">
        <v>182</v>
      </c>
      <c r="K31" s="130">
        <v>1.2754</v>
      </c>
      <c r="L31" s="125" t="s">
        <v>93</v>
      </c>
      <c r="M31" s="125" t="s">
        <v>92</v>
      </c>
      <c r="N31" s="133">
        <f t="shared" si="3"/>
        <v>0</v>
      </c>
      <c r="O31" s="133">
        <f t="shared" si="4"/>
        <v>155.99999999999835</v>
      </c>
      <c r="P31" s="131">
        <f t="shared" si="5"/>
        <v>-4679.99999999995</v>
      </c>
    </row>
    <row r="32" spans="1:16" ht="13.5">
      <c r="A32" s="125">
        <v>29</v>
      </c>
      <c r="B32" s="125" t="s">
        <v>88</v>
      </c>
      <c r="C32" s="125" t="s">
        <v>89</v>
      </c>
      <c r="D32" s="125">
        <v>0.07</v>
      </c>
      <c r="E32" s="125" t="s">
        <v>95</v>
      </c>
      <c r="F32" s="125" t="s">
        <v>90</v>
      </c>
      <c r="G32" s="125" t="s">
        <v>183</v>
      </c>
      <c r="H32" s="130">
        <v>1.2855</v>
      </c>
      <c r="I32" s="125" t="s">
        <v>90</v>
      </c>
      <c r="J32" s="125" t="s">
        <v>184</v>
      </c>
      <c r="K32" s="130">
        <v>1.2771</v>
      </c>
      <c r="L32" s="125" t="s">
        <v>93</v>
      </c>
      <c r="M32" s="125" t="s">
        <v>92</v>
      </c>
      <c r="N32" s="133">
        <f t="shared" si="3"/>
        <v>0</v>
      </c>
      <c r="O32" s="133">
        <f t="shared" si="4"/>
        <v>84.00000000000185</v>
      </c>
      <c r="P32" s="131">
        <f t="shared" si="5"/>
        <v>-5880.000000000129</v>
      </c>
    </row>
    <row r="33" spans="1:16" ht="13.5">
      <c r="A33" s="125">
        <v>30</v>
      </c>
      <c r="B33" s="125" t="s">
        <v>88</v>
      </c>
      <c r="C33" s="125" t="s">
        <v>107</v>
      </c>
      <c r="D33" s="125">
        <v>0.05</v>
      </c>
      <c r="E33" s="125" t="s">
        <v>95</v>
      </c>
      <c r="F33" s="125" t="s">
        <v>90</v>
      </c>
      <c r="G33" s="125" t="s">
        <v>185</v>
      </c>
      <c r="H33" s="130">
        <v>1.2739</v>
      </c>
      <c r="I33" s="125" t="s">
        <v>90</v>
      </c>
      <c r="J33" s="125" t="s">
        <v>186</v>
      </c>
      <c r="K33" s="130">
        <v>1.2849</v>
      </c>
      <c r="L33" s="125" t="s">
        <v>93</v>
      </c>
      <c r="M33" s="125" t="s">
        <v>92</v>
      </c>
      <c r="N33" s="133">
        <f t="shared" si="3"/>
        <v>0</v>
      </c>
      <c r="O33" s="133">
        <f t="shared" si="4"/>
        <v>109.99999999999899</v>
      </c>
      <c r="P33" s="131">
        <f t="shared" si="5"/>
        <v>-5499.99999999995</v>
      </c>
    </row>
    <row r="34" spans="1:16" ht="13.5">
      <c r="A34" s="125">
        <v>31</v>
      </c>
      <c r="B34" s="125" t="s">
        <v>88</v>
      </c>
      <c r="C34" s="125" t="s">
        <v>89</v>
      </c>
      <c r="D34" s="125">
        <v>0.05</v>
      </c>
      <c r="E34" s="125" t="s">
        <v>95</v>
      </c>
      <c r="F34" s="125" t="s">
        <v>90</v>
      </c>
      <c r="G34" s="125" t="s">
        <v>187</v>
      </c>
      <c r="H34" s="130">
        <v>1.2856</v>
      </c>
      <c r="I34" s="125" t="s">
        <v>90</v>
      </c>
      <c r="J34" s="125" t="s">
        <v>188</v>
      </c>
      <c r="K34" s="130">
        <v>1.2746</v>
      </c>
      <c r="L34" s="125" t="s">
        <v>93</v>
      </c>
      <c r="M34" s="125" t="s">
        <v>92</v>
      </c>
      <c r="N34" s="133">
        <f t="shared" si="3"/>
        <v>0</v>
      </c>
      <c r="O34" s="133">
        <f t="shared" si="4"/>
        <v>110.00000000000121</v>
      </c>
      <c r="P34" s="131">
        <f t="shared" si="5"/>
        <v>-5500.00000000006</v>
      </c>
    </row>
    <row r="35" spans="1:16" ht="13.5">
      <c r="A35" s="125">
        <v>32</v>
      </c>
      <c r="B35" s="125" t="s">
        <v>88</v>
      </c>
      <c r="C35" s="125" t="s">
        <v>89</v>
      </c>
      <c r="D35" s="125">
        <v>0.1</v>
      </c>
      <c r="E35" s="125" t="s">
        <v>95</v>
      </c>
      <c r="F35" s="125" t="s">
        <v>90</v>
      </c>
      <c r="G35" s="125" t="s">
        <v>189</v>
      </c>
      <c r="H35" s="130">
        <v>1.2734</v>
      </c>
      <c r="I35" s="125" t="s">
        <v>90</v>
      </c>
      <c r="J35" s="125" t="s">
        <v>190</v>
      </c>
      <c r="K35" s="130">
        <v>1.3122</v>
      </c>
      <c r="L35" s="125" t="s">
        <v>169</v>
      </c>
      <c r="M35" s="125" t="s">
        <v>104</v>
      </c>
      <c r="N35" s="133">
        <f t="shared" si="3"/>
        <v>387.99999999999943</v>
      </c>
      <c r="O35" s="133">
        <f t="shared" si="4"/>
        <v>0</v>
      </c>
      <c r="P35" s="131">
        <f t="shared" si="5"/>
        <v>38799.99999999995</v>
      </c>
    </row>
    <row r="36" spans="1:16" ht="13.5">
      <c r="A36" s="125">
        <v>33</v>
      </c>
      <c r="B36" s="125" t="s">
        <v>88</v>
      </c>
      <c r="C36" s="125" t="s">
        <v>107</v>
      </c>
      <c r="D36" s="125">
        <v>0.08</v>
      </c>
      <c r="E36" s="125" t="s">
        <v>95</v>
      </c>
      <c r="F36" s="125" t="s">
        <v>90</v>
      </c>
      <c r="G36" s="125" t="s">
        <v>191</v>
      </c>
      <c r="H36" s="130">
        <v>1.3098</v>
      </c>
      <c r="I36" s="125" t="s">
        <v>90</v>
      </c>
      <c r="J36" s="125" t="s">
        <v>192</v>
      </c>
      <c r="K36" s="130">
        <v>1.3167</v>
      </c>
      <c r="L36" s="125" t="s">
        <v>93</v>
      </c>
      <c r="M36" s="125" t="s">
        <v>92</v>
      </c>
      <c r="N36" s="133">
        <f t="shared" si="3"/>
        <v>0</v>
      </c>
      <c r="O36" s="133">
        <f t="shared" si="4"/>
        <v>68.99999999999906</v>
      </c>
      <c r="P36" s="131">
        <f t="shared" si="5"/>
        <v>-5519.999999999925</v>
      </c>
    </row>
    <row r="37" spans="1:16" ht="13.5">
      <c r="A37" s="125">
        <v>34</v>
      </c>
      <c r="B37" s="125" t="s">
        <v>88</v>
      </c>
      <c r="C37" s="125" t="s">
        <v>107</v>
      </c>
      <c r="D37" s="125">
        <v>0.06</v>
      </c>
      <c r="E37" s="125" t="s">
        <v>95</v>
      </c>
      <c r="F37" s="125" t="s">
        <v>90</v>
      </c>
      <c r="G37" s="125" t="s">
        <v>193</v>
      </c>
      <c r="H37" s="130">
        <v>1.2898</v>
      </c>
      <c r="I37" s="125" t="s">
        <v>90</v>
      </c>
      <c r="J37" s="125" t="s">
        <v>194</v>
      </c>
      <c r="K37" s="130">
        <v>1.2998</v>
      </c>
      <c r="L37" s="125" t="s">
        <v>93</v>
      </c>
      <c r="M37" s="125" t="s">
        <v>92</v>
      </c>
      <c r="N37" s="133">
        <f t="shared" si="3"/>
        <v>0</v>
      </c>
      <c r="O37" s="133">
        <f t="shared" si="4"/>
        <v>100.00000000000009</v>
      </c>
      <c r="P37" s="131">
        <f t="shared" si="5"/>
        <v>-6000.0000000000055</v>
      </c>
    </row>
    <row r="38" spans="1:16" ht="13.5">
      <c r="A38" s="125">
        <v>35</v>
      </c>
      <c r="B38" s="125" t="s">
        <v>88</v>
      </c>
      <c r="C38" s="125" t="s">
        <v>89</v>
      </c>
      <c r="D38" s="125">
        <v>0.07</v>
      </c>
      <c r="E38" s="125" t="s">
        <v>95</v>
      </c>
      <c r="F38" s="125" t="s">
        <v>90</v>
      </c>
      <c r="G38" s="125" t="s">
        <v>195</v>
      </c>
      <c r="H38" s="130">
        <v>1.3153</v>
      </c>
      <c r="I38" s="125" t="s">
        <v>90</v>
      </c>
      <c r="J38" s="125" t="s">
        <v>196</v>
      </c>
      <c r="K38" s="130">
        <v>1.319</v>
      </c>
      <c r="L38" s="125" t="s">
        <v>169</v>
      </c>
      <c r="M38" s="125" t="s">
        <v>104</v>
      </c>
      <c r="N38" s="133">
        <f t="shared" si="3"/>
        <v>37.00000000000037</v>
      </c>
      <c r="O38" s="133">
        <f t="shared" si="4"/>
        <v>0</v>
      </c>
      <c r="P38" s="131">
        <f t="shared" si="5"/>
        <v>2590.000000000026</v>
      </c>
    </row>
    <row r="39" spans="1:16" ht="13.5">
      <c r="A39" s="125">
        <v>36</v>
      </c>
      <c r="B39" s="125" t="s">
        <v>88</v>
      </c>
      <c r="C39" s="125" t="s">
        <v>89</v>
      </c>
      <c r="D39" s="125">
        <v>0.08</v>
      </c>
      <c r="E39" s="125" t="s">
        <v>95</v>
      </c>
      <c r="F39" s="125" t="s">
        <v>90</v>
      </c>
      <c r="G39" s="125" t="s">
        <v>197</v>
      </c>
      <c r="H39" s="130">
        <v>1.3391</v>
      </c>
      <c r="I39" s="125" t="s">
        <v>90</v>
      </c>
      <c r="J39" s="125" t="s">
        <v>198</v>
      </c>
      <c r="K39" s="130">
        <v>1.353</v>
      </c>
      <c r="L39" s="125" t="s">
        <v>169</v>
      </c>
      <c r="M39" s="125" t="s">
        <v>104</v>
      </c>
      <c r="N39" s="133">
        <f t="shared" si="3"/>
        <v>139.00000000000023</v>
      </c>
      <c r="O39" s="133">
        <f t="shared" si="4"/>
        <v>0</v>
      </c>
      <c r="P39" s="131">
        <f t="shared" si="5"/>
        <v>11120.000000000018</v>
      </c>
    </row>
    <row r="40" spans="1:16" ht="13.5">
      <c r="A40" s="125">
        <v>37</v>
      </c>
      <c r="B40" s="125" t="s">
        <v>88</v>
      </c>
      <c r="C40" s="125" t="s">
        <v>107</v>
      </c>
      <c r="D40" s="125">
        <v>0.05</v>
      </c>
      <c r="E40" s="125" t="s">
        <v>95</v>
      </c>
      <c r="F40" s="125" t="s">
        <v>90</v>
      </c>
      <c r="G40" s="125" t="s">
        <v>199</v>
      </c>
      <c r="H40" s="130">
        <v>1.3409</v>
      </c>
      <c r="I40" s="125" t="s">
        <v>90</v>
      </c>
      <c r="J40" s="125" t="s">
        <v>200</v>
      </c>
      <c r="K40" s="130">
        <v>1.3529</v>
      </c>
      <c r="L40" s="125" t="s">
        <v>93</v>
      </c>
      <c r="M40" s="125" t="s">
        <v>92</v>
      </c>
      <c r="N40" s="133">
        <f t="shared" si="3"/>
        <v>0</v>
      </c>
      <c r="O40" s="133">
        <f t="shared" si="4"/>
        <v>120.00000000000011</v>
      </c>
      <c r="P40" s="131">
        <f t="shared" si="5"/>
        <v>-6000.000000000006</v>
      </c>
    </row>
    <row r="41" spans="1:16" ht="13.5">
      <c r="A41" s="125">
        <v>38</v>
      </c>
      <c r="B41" s="125" t="s">
        <v>88</v>
      </c>
      <c r="C41" s="125" t="s">
        <v>89</v>
      </c>
      <c r="D41" s="125">
        <v>0.09</v>
      </c>
      <c r="E41" s="125" t="s">
        <v>95</v>
      </c>
      <c r="F41" s="125" t="s">
        <v>90</v>
      </c>
      <c r="G41" s="125" t="s">
        <v>201</v>
      </c>
      <c r="H41" s="130">
        <v>1.3469</v>
      </c>
      <c r="I41" s="125" t="s">
        <v>90</v>
      </c>
      <c r="J41" s="125" t="s">
        <v>202</v>
      </c>
      <c r="K41" s="130">
        <v>1.3743</v>
      </c>
      <c r="L41" s="125" t="s">
        <v>169</v>
      </c>
      <c r="M41" s="125" t="s">
        <v>104</v>
      </c>
      <c r="N41" s="133">
        <f t="shared" si="3"/>
        <v>274.0000000000009</v>
      </c>
      <c r="O41" s="133">
        <f t="shared" si="4"/>
        <v>0</v>
      </c>
      <c r="P41" s="131">
        <f t="shared" si="5"/>
        <v>24660.00000000008</v>
      </c>
    </row>
    <row r="42" spans="1:16" ht="13.5">
      <c r="A42" s="125">
        <v>39</v>
      </c>
      <c r="B42" s="125" t="s">
        <v>88</v>
      </c>
      <c r="C42" s="125" t="s">
        <v>89</v>
      </c>
      <c r="D42" s="125">
        <v>0.06</v>
      </c>
      <c r="E42" s="125" t="s">
        <v>95</v>
      </c>
      <c r="F42" s="125" t="s">
        <v>90</v>
      </c>
      <c r="G42" s="125" t="s">
        <v>203</v>
      </c>
      <c r="H42" s="130">
        <v>1.427</v>
      </c>
      <c r="I42" s="125" t="s">
        <v>90</v>
      </c>
      <c r="J42" s="125" t="s">
        <v>204</v>
      </c>
      <c r="K42" s="130">
        <v>1.4701</v>
      </c>
      <c r="L42" s="125" t="s">
        <v>169</v>
      </c>
      <c r="M42" s="125" t="s">
        <v>104</v>
      </c>
      <c r="N42" s="133">
        <f t="shared" si="3"/>
        <v>430.99999999999915</v>
      </c>
      <c r="O42" s="133">
        <f t="shared" si="4"/>
        <v>0</v>
      </c>
      <c r="P42" s="131">
        <f t="shared" si="5"/>
        <v>25859.999999999945</v>
      </c>
    </row>
    <row r="43" spans="1:16" ht="13.5">
      <c r="A43" s="125">
        <v>40</v>
      </c>
      <c r="B43" s="125" t="s">
        <v>88</v>
      </c>
      <c r="C43" s="125" t="s">
        <v>89</v>
      </c>
      <c r="D43" s="125">
        <v>0.04</v>
      </c>
      <c r="E43" s="125" t="s">
        <v>95</v>
      </c>
      <c r="F43" s="125" t="s">
        <v>90</v>
      </c>
      <c r="G43" s="125" t="s">
        <v>205</v>
      </c>
      <c r="H43" s="130">
        <v>1.474</v>
      </c>
      <c r="I43" s="125" t="s">
        <v>90</v>
      </c>
      <c r="J43" s="125" t="s">
        <v>206</v>
      </c>
      <c r="K43" s="130">
        <v>1.5512</v>
      </c>
      <c r="L43" s="125" t="s">
        <v>169</v>
      </c>
      <c r="M43" s="125" t="s">
        <v>104</v>
      </c>
      <c r="N43" s="133">
        <f t="shared" si="3"/>
        <v>771.9999999999993</v>
      </c>
      <c r="O43" s="133">
        <f t="shared" si="4"/>
        <v>0</v>
      </c>
      <c r="P43" s="131">
        <f t="shared" si="5"/>
        <v>30879.999999999975</v>
      </c>
    </row>
    <row r="44" spans="1:16" ht="13.5">
      <c r="A44" s="125">
        <v>41</v>
      </c>
      <c r="B44" s="125" t="s">
        <v>88</v>
      </c>
      <c r="C44" s="125" t="s">
        <v>89</v>
      </c>
      <c r="D44" s="125">
        <v>0.03</v>
      </c>
      <c r="E44" s="125" t="s">
        <v>95</v>
      </c>
      <c r="F44" s="125" t="s">
        <v>90</v>
      </c>
      <c r="G44" s="125" t="s">
        <v>207</v>
      </c>
      <c r="H44" s="130">
        <v>1.5698</v>
      </c>
      <c r="I44" s="125" t="s">
        <v>90</v>
      </c>
      <c r="J44" s="125" t="s">
        <v>208</v>
      </c>
      <c r="K44" s="130">
        <v>1.57</v>
      </c>
      <c r="L44" s="125" t="s">
        <v>169</v>
      </c>
      <c r="M44" s="125" t="s">
        <v>104</v>
      </c>
      <c r="N44" s="133">
        <f t="shared" si="3"/>
        <v>1.9999999999997797</v>
      </c>
      <c r="O44" s="133">
        <f t="shared" si="4"/>
        <v>0</v>
      </c>
      <c r="P44" s="131">
        <f t="shared" si="5"/>
        <v>59.99999999999339</v>
      </c>
    </row>
    <row r="45" spans="1:16" ht="13.5">
      <c r="A45" s="125">
        <v>42</v>
      </c>
      <c r="B45" s="125" t="s">
        <v>88</v>
      </c>
      <c r="C45" s="125" t="s">
        <v>89</v>
      </c>
      <c r="D45" s="125">
        <v>0.06</v>
      </c>
      <c r="E45" s="125" t="s">
        <v>95</v>
      </c>
      <c r="F45" s="125" t="s">
        <v>90</v>
      </c>
      <c r="G45" s="125" t="s">
        <v>209</v>
      </c>
      <c r="H45" s="130">
        <v>1.5897</v>
      </c>
      <c r="I45" s="125" t="s">
        <v>90</v>
      </c>
      <c r="J45" s="125" t="s">
        <v>210</v>
      </c>
      <c r="K45" s="130">
        <v>1.5797</v>
      </c>
      <c r="L45" s="125" t="s">
        <v>93</v>
      </c>
      <c r="M45" s="125" t="s">
        <v>92</v>
      </c>
      <c r="N45" s="133">
        <f t="shared" si="3"/>
        <v>0</v>
      </c>
      <c r="O45" s="133">
        <f t="shared" si="4"/>
        <v>99.99999999999787</v>
      </c>
      <c r="P45" s="131">
        <f t="shared" si="5"/>
        <v>-5999.999999999872</v>
      </c>
    </row>
    <row r="46" spans="1:16" ht="13.5">
      <c r="A46" s="125">
        <v>43</v>
      </c>
      <c r="B46" s="125" t="s">
        <v>88</v>
      </c>
      <c r="C46" s="125" t="s">
        <v>107</v>
      </c>
      <c r="D46" s="125">
        <v>0.04</v>
      </c>
      <c r="E46" s="125" t="s">
        <v>95</v>
      </c>
      <c r="F46" s="125" t="s">
        <v>90</v>
      </c>
      <c r="G46" s="125" t="s">
        <v>211</v>
      </c>
      <c r="H46" s="130">
        <v>1.556</v>
      </c>
      <c r="I46" s="125" t="s">
        <v>90</v>
      </c>
      <c r="J46" s="125" t="s">
        <v>212</v>
      </c>
      <c r="K46" s="130">
        <v>1.4288</v>
      </c>
      <c r="L46" s="125" t="s">
        <v>169</v>
      </c>
      <c r="M46" s="125" t="s">
        <v>104</v>
      </c>
      <c r="N46" s="133">
        <f t="shared" si="3"/>
        <v>1271.9999999999998</v>
      </c>
      <c r="O46" s="133">
        <f t="shared" si="4"/>
        <v>0</v>
      </c>
      <c r="P46" s="131">
        <f t="shared" si="5"/>
        <v>50879.99999999999</v>
      </c>
    </row>
    <row r="47" spans="1:16" ht="13.5">
      <c r="A47" s="125">
        <v>44</v>
      </c>
      <c r="B47" s="125" t="s">
        <v>88</v>
      </c>
      <c r="C47" s="125" t="s">
        <v>107</v>
      </c>
      <c r="D47" s="125">
        <v>0.03</v>
      </c>
      <c r="E47" s="125" t="s">
        <v>95</v>
      </c>
      <c r="F47" s="125" t="s">
        <v>90</v>
      </c>
      <c r="G47" s="125" t="s">
        <v>213</v>
      </c>
      <c r="H47" s="130">
        <v>1.358</v>
      </c>
      <c r="I47" s="125" t="s">
        <v>90</v>
      </c>
      <c r="J47" s="125" t="s">
        <v>214</v>
      </c>
      <c r="K47" s="130">
        <v>1.2983</v>
      </c>
      <c r="L47" s="125" t="s">
        <v>169</v>
      </c>
      <c r="M47" s="125" t="s">
        <v>104</v>
      </c>
      <c r="N47" s="133">
        <f t="shared" si="3"/>
        <v>597.0000000000009</v>
      </c>
      <c r="O47" s="133">
        <f t="shared" si="4"/>
        <v>0</v>
      </c>
      <c r="P47" s="131">
        <f t="shared" si="5"/>
        <v>17910.000000000025</v>
      </c>
    </row>
    <row r="48" spans="1:16" ht="13.5">
      <c r="A48" s="125">
        <v>45</v>
      </c>
      <c r="B48" s="125" t="s">
        <v>88</v>
      </c>
      <c r="C48" s="125" t="s">
        <v>107</v>
      </c>
      <c r="D48" s="125">
        <v>0.01</v>
      </c>
      <c r="E48" s="125" t="s">
        <v>95</v>
      </c>
      <c r="F48" s="125" t="s">
        <v>90</v>
      </c>
      <c r="G48" s="125" t="s">
        <v>215</v>
      </c>
      <c r="H48" s="130">
        <v>1.2795</v>
      </c>
      <c r="I48" s="125" t="s">
        <v>90</v>
      </c>
      <c r="J48" s="125" t="s">
        <v>216</v>
      </c>
      <c r="K48" s="130">
        <v>1.3298</v>
      </c>
      <c r="L48" s="125" t="s">
        <v>93</v>
      </c>
      <c r="M48" s="125" t="s">
        <v>92</v>
      </c>
      <c r="N48" s="133">
        <f t="shared" si="3"/>
        <v>0</v>
      </c>
      <c r="O48" s="133">
        <f t="shared" si="4"/>
        <v>503.0000000000001</v>
      </c>
      <c r="P48" s="131">
        <f t="shared" si="5"/>
        <v>-5030.000000000001</v>
      </c>
    </row>
    <row r="49" spans="1:16" ht="13.5">
      <c r="A49" s="125">
        <v>46</v>
      </c>
      <c r="B49" s="125" t="s">
        <v>88</v>
      </c>
      <c r="C49" s="125" t="s">
        <v>89</v>
      </c>
      <c r="D49" s="125">
        <v>0.02</v>
      </c>
      <c r="E49" s="125" t="s">
        <v>95</v>
      </c>
      <c r="F49" s="125" t="s">
        <v>90</v>
      </c>
      <c r="G49" s="125" t="s">
        <v>217</v>
      </c>
      <c r="H49" s="130">
        <v>1.301</v>
      </c>
      <c r="I49" s="125" t="s">
        <v>90</v>
      </c>
      <c r="J49" s="125" t="s">
        <v>218</v>
      </c>
      <c r="K49" s="130">
        <v>1.4299</v>
      </c>
      <c r="L49" s="125" t="s">
        <v>169</v>
      </c>
      <c r="M49" s="125" t="s">
        <v>104</v>
      </c>
      <c r="N49" s="133">
        <f t="shared" si="3"/>
        <v>1289.0000000000002</v>
      </c>
      <c r="O49" s="133">
        <f t="shared" si="4"/>
        <v>0</v>
      </c>
      <c r="P49" s="131">
        <f t="shared" si="5"/>
        <v>25780.000000000004</v>
      </c>
    </row>
    <row r="50" spans="1:16" ht="13.5">
      <c r="A50" s="125">
        <v>47</v>
      </c>
      <c r="B50" s="125" t="s">
        <v>88</v>
      </c>
      <c r="C50" s="125" t="s">
        <v>107</v>
      </c>
      <c r="D50" s="125">
        <v>0.04</v>
      </c>
      <c r="E50" s="125" t="s">
        <v>95</v>
      </c>
      <c r="F50" s="125" t="s">
        <v>90</v>
      </c>
      <c r="G50" s="125" t="s">
        <v>219</v>
      </c>
      <c r="H50" s="130">
        <v>1.281</v>
      </c>
      <c r="I50" s="125" t="s">
        <v>90</v>
      </c>
      <c r="J50" s="125" t="s">
        <v>220</v>
      </c>
      <c r="K50" s="130">
        <v>1.2951</v>
      </c>
      <c r="L50" s="125" t="s">
        <v>93</v>
      </c>
      <c r="M50" s="125" t="s">
        <v>92</v>
      </c>
      <c r="N50" s="133">
        <f t="shared" si="3"/>
        <v>0</v>
      </c>
      <c r="O50" s="133">
        <f t="shared" si="4"/>
        <v>141</v>
      </c>
      <c r="P50" s="131">
        <f t="shared" si="5"/>
        <v>-5640</v>
      </c>
    </row>
    <row r="51" spans="1:16" ht="13.5">
      <c r="A51" s="125">
        <v>48</v>
      </c>
      <c r="B51" s="125" t="s">
        <v>88</v>
      </c>
      <c r="C51" s="125" t="s">
        <v>107</v>
      </c>
      <c r="D51" s="125">
        <v>0.03</v>
      </c>
      <c r="E51" s="125" t="s">
        <v>95</v>
      </c>
      <c r="F51" s="125" t="s">
        <v>90</v>
      </c>
      <c r="G51" s="125" t="s">
        <v>221</v>
      </c>
      <c r="H51" s="130">
        <v>1.2511</v>
      </c>
      <c r="I51" s="125" t="s">
        <v>90</v>
      </c>
      <c r="J51" s="125" t="s">
        <v>222</v>
      </c>
      <c r="K51" s="130">
        <v>1.2687</v>
      </c>
      <c r="L51" s="125" t="s">
        <v>93</v>
      </c>
      <c r="M51" s="125" t="s">
        <v>92</v>
      </c>
      <c r="N51" s="133">
        <f t="shared" si="3"/>
        <v>0</v>
      </c>
      <c r="O51" s="133">
        <f t="shared" si="4"/>
        <v>175.99999999999838</v>
      </c>
      <c r="P51" s="131">
        <f t="shared" si="5"/>
        <v>-5279.999999999952</v>
      </c>
    </row>
    <row r="52" spans="1:16" ht="13.5">
      <c r="A52" s="125">
        <v>49</v>
      </c>
      <c r="B52" s="125" t="s">
        <v>88</v>
      </c>
      <c r="C52" s="125" t="s">
        <v>89</v>
      </c>
      <c r="D52" s="125">
        <v>0.04</v>
      </c>
      <c r="E52" s="125" t="s">
        <v>95</v>
      </c>
      <c r="F52" s="125" t="s">
        <v>90</v>
      </c>
      <c r="G52" s="125" t="s">
        <v>223</v>
      </c>
      <c r="H52" s="130">
        <v>1.3504</v>
      </c>
      <c r="I52" s="125" t="s">
        <v>90</v>
      </c>
      <c r="J52" s="125" t="s">
        <v>224</v>
      </c>
      <c r="K52" s="130">
        <v>1.3357</v>
      </c>
      <c r="L52" s="125" t="s">
        <v>93</v>
      </c>
      <c r="M52" s="125" t="s">
        <v>92</v>
      </c>
      <c r="N52" s="133">
        <f t="shared" si="3"/>
        <v>0</v>
      </c>
      <c r="O52" s="133">
        <f t="shared" si="4"/>
        <v>146.99999999999935</v>
      </c>
      <c r="P52" s="131">
        <f t="shared" si="5"/>
        <v>-5879.9999999999745</v>
      </c>
    </row>
    <row r="53" spans="1:16" ht="13.5">
      <c r="A53" s="125">
        <v>50</v>
      </c>
      <c r="B53" s="125" t="s">
        <v>88</v>
      </c>
      <c r="C53" s="125" t="s">
        <v>89</v>
      </c>
      <c r="D53" s="125">
        <v>0.04</v>
      </c>
      <c r="E53" s="125" t="s">
        <v>95</v>
      </c>
      <c r="F53" s="125" t="s">
        <v>90</v>
      </c>
      <c r="G53" s="125" t="s">
        <v>225</v>
      </c>
      <c r="H53" s="130">
        <v>1.4021</v>
      </c>
      <c r="I53" s="125" t="s">
        <v>90</v>
      </c>
      <c r="J53" s="125" t="s">
        <v>226</v>
      </c>
      <c r="K53" s="130">
        <v>1.3872</v>
      </c>
      <c r="L53" s="125" t="s">
        <v>93</v>
      </c>
      <c r="M53" s="125" t="s">
        <v>92</v>
      </c>
      <c r="N53" s="133">
        <f t="shared" si="3"/>
        <v>0</v>
      </c>
      <c r="O53" s="133">
        <f t="shared" si="4"/>
        <v>148.99999999999915</v>
      </c>
      <c r="P53" s="131">
        <f t="shared" si="5"/>
        <v>-5959.999999999966</v>
      </c>
    </row>
    <row r="54" spans="1:16" ht="13.5">
      <c r="A54" s="125">
        <v>51</v>
      </c>
      <c r="B54" s="125" t="s">
        <v>88</v>
      </c>
      <c r="C54" s="125" t="s">
        <v>89</v>
      </c>
      <c r="D54" s="125">
        <v>0.04</v>
      </c>
      <c r="E54" s="125" t="s">
        <v>95</v>
      </c>
      <c r="F54" s="125" t="s">
        <v>90</v>
      </c>
      <c r="G54" s="125" t="s">
        <v>227</v>
      </c>
      <c r="H54" s="130">
        <v>1.4112</v>
      </c>
      <c r="I54" s="125" t="s">
        <v>90</v>
      </c>
      <c r="J54" s="125" t="s">
        <v>228</v>
      </c>
      <c r="K54" s="130">
        <v>1.3973</v>
      </c>
      <c r="L54" s="125" t="s">
        <v>93</v>
      </c>
      <c r="M54" s="125" t="s">
        <v>92</v>
      </c>
      <c r="N54" s="133">
        <f t="shared" si="3"/>
        <v>0</v>
      </c>
      <c r="O54" s="133">
        <f t="shared" si="4"/>
        <v>139.00000000000023</v>
      </c>
      <c r="P54" s="131">
        <f t="shared" si="5"/>
        <v>-5560.000000000009</v>
      </c>
    </row>
    <row r="55" spans="1:16" ht="13.5">
      <c r="A55" s="125">
        <v>52</v>
      </c>
      <c r="B55" s="125" t="s">
        <v>88</v>
      </c>
      <c r="C55" s="125" t="s">
        <v>89</v>
      </c>
      <c r="D55" s="125">
        <v>0.04</v>
      </c>
      <c r="E55" s="125" t="s">
        <v>95</v>
      </c>
      <c r="F55" s="125" t="s">
        <v>90</v>
      </c>
      <c r="G55" s="125" t="s">
        <v>229</v>
      </c>
      <c r="H55" s="130">
        <v>1.4377</v>
      </c>
      <c r="I55" s="125" t="s">
        <v>90</v>
      </c>
      <c r="J55" s="125" t="s">
        <v>229</v>
      </c>
      <c r="K55" s="130">
        <v>1.4246</v>
      </c>
      <c r="L55" s="125" t="s">
        <v>93</v>
      </c>
      <c r="M55" s="125" t="s">
        <v>92</v>
      </c>
      <c r="N55" s="133">
        <f t="shared" si="3"/>
        <v>0</v>
      </c>
      <c r="O55" s="133">
        <f t="shared" si="4"/>
        <v>130.9999999999989</v>
      </c>
      <c r="P55" s="131">
        <f t="shared" si="5"/>
        <v>-5239.999999999955</v>
      </c>
    </row>
    <row r="56" spans="1:16" ht="13.5">
      <c r="A56" s="125">
        <v>53</v>
      </c>
      <c r="B56" s="125" t="s">
        <v>88</v>
      </c>
      <c r="C56" s="125" t="s">
        <v>89</v>
      </c>
      <c r="D56" s="125">
        <v>0.04</v>
      </c>
      <c r="E56" s="125" t="s">
        <v>95</v>
      </c>
      <c r="F56" s="125" t="s">
        <v>90</v>
      </c>
      <c r="G56" s="125" t="s">
        <v>230</v>
      </c>
      <c r="H56" s="130">
        <v>1.4722</v>
      </c>
      <c r="I56" s="125" t="s">
        <v>90</v>
      </c>
      <c r="J56" s="125" t="s">
        <v>231</v>
      </c>
      <c r="K56" s="130">
        <v>1.4601</v>
      </c>
      <c r="L56" s="125" t="s">
        <v>93</v>
      </c>
      <c r="M56" s="125" t="s">
        <v>92</v>
      </c>
      <c r="N56" s="133">
        <f t="shared" si="3"/>
        <v>0</v>
      </c>
      <c r="O56" s="133">
        <f t="shared" si="4"/>
        <v>121</v>
      </c>
      <c r="P56" s="131">
        <f t="shared" si="5"/>
        <v>-4840</v>
      </c>
    </row>
    <row r="57" spans="1:16" ht="13.5">
      <c r="A57" s="125">
        <v>54</v>
      </c>
      <c r="B57" s="125" t="s">
        <v>88</v>
      </c>
      <c r="C57" s="125" t="s">
        <v>89</v>
      </c>
      <c r="D57" s="125">
        <v>0.04</v>
      </c>
      <c r="E57" s="125" t="s">
        <v>95</v>
      </c>
      <c r="F57" s="125" t="s">
        <v>90</v>
      </c>
      <c r="G57" s="125" t="s">
        <v>232</v>
      </c>
      <c r="H57" s="130">
        <v>1.4998</v>
      </c>
      <c r="I57" s="125" t="s">
        <v>90</v>
      </c>
      <c r="J57" s="125" t="s">
        <v>233</v>
      </c>
      <c r="K57" s="130">
        <v>1.4878</v>
      </c>
      <c r="L57" s="125" t="s">
        <v>93</v>
      </c>
      <c r="M57" s="125" t="s">
        <v>92</v>
      </c>
      <c r="N57" s="133">
        <f t="shared" si="3"/>
        <v>0</v>
      </c>
      <c r="O57" s="133">
        <f t="shared" si="4"/>
        <v>120.00000000000011</v>
      </c>
      <c r="P57" s="131">
        <f t="shared" si="5"/>
        <v>-4800.000000000005</v>
      </c>
    </row>
    <row r="58" spans="1:16" ht="13.5">
      <c r="A58" s="125">
        <v>55</v>
      </c>
      <c r="B58" s="125" t="s">
        <v>88</v>
      </c>
      <c r="C58" s="125" t="s">
        <v>89</v>
      </c>
      <c r="D58" s="125">
        <v>0.02</v>
      </c>
      <c r="E58" s="125" t="s">
        <v>95</v>
      </c>
      <c r="F58" s="125" t="s">
        <v>90</v>
      </c>
      <c r="G58" s="125" t="s">
        <v>234</v>
      </c>
      <c r="H58" s="130">
        <v>1.5029</v>
      </c>
      <c r="I58" s="125" t="s">
        <v>90</v>
      </c>
      <c r="J58" s="125" t="s">
        <v>235</v>
      </c>
      <c r="K58" s="130">
        <v>1.4818</v>
      </c>
      <c r="L58" s="125" t="s">
        <v>93</v>
      </c>
      <c r="M58" s="125" t="s">
        <v>92</v>
      </c>
      <c r="N58" s="133">
        <f t="shared" si="3"/>
        <v>0</v>
      </c>
      <c r="O58" s="133">
        <f t="shared" si="4"/>
        <v>210.99999999999898</v>
      </c>
      <c r="P58" s="131">
        <f t="shared" si="5"/>
        <v>-4219.999999999979</v>
      </c>
    </row>
    <row r="59" spans="1:16" ht="13.5">
      <c r="A59" s="125">
        <v>56</v>
      </c>
      <c r="B59" s="125" t="s">
        <v>88</v>
      </c>
      <c r="C59" s="125" t="s">
        <v>236</v>
      </c>
      <c r="D59" s="125">
        <v>0.04</v>
      </c>
      <c r="E59" s="125" t="s">
        <v>95</v>
      </c>
      <c r="F59" s="125" t="s">
        <v>90</v>
      </c>
      <c r="G59" s="125" t="s">
        <v>237</v>
      </c>
      <c r="H59" s="130">
        <v>1.4321</v>
      </c>
      <c r="I59" s="125" t="s">
        <v>90</v>
      </c>
      <c r="J59" s="125" t="s">
        <v>238</v>
      </c>
      <c r="K59" s="130">
        <v>1.4467</v>
      </c>
      <c r="L59" s="125" t="s">
        <v>93</v>
      </c>
      <c r="M59" s="125" t="s">
        <v>92</v>
      </c>
      <c r="N59" s="133">
        <f t="shared" si="3"/>
        <v>0</v>
      </c>
      <c r="O59" s="133">
        <f t="shared" si="4"/>
        <v>146.00000000000168</v>
      </c>
      <c r="P59" s="131">
        <f t="shared" si="5"/>
        <v>-5840.000000000067</v>
      </c>
    </row>
    <row r="60" spans="1:16" ht="13.5">
      <c r="A60" s="125">
        <v>57</v>
      </c>
      <c r="B60" s="125" t="s">
        <v>88</v>
      </c>
      <c r="C60" s="125" t="s">
        <v>236</v>
      </c>
      <c r="D60" s="125">
        <v>0.04</v>
      </c>
      <c r="E60" s="125" t="s">
        <v>95</v>
      </c>
      <c r="F60" s="125" t="s">
        <v>90</v>
      </c>
      <c r="G60" s="125" t="s">
        <v>239</v>
      </c>
      <c r="H60" s="130">
        <v>1.3492</v>
      </c>
      <c r="I60" s="125" t="s">
        <v>90</v>
      </c>
      <c r="J60" s="125" t="s">
        <v>240</v>
      </c>
      <c r="K60" s="130">
        <v>1.3635</v>
      </c>
      <c r="L60" s="125" t="s">
        <v>93</v>
      </c>
      <c r="M60" s="125" t="s">
        <v>92</v>
      </c>
      <c r="N60" s="133">
        <f t="shared" si="3"/>
        <v>0</v>
      </c>
      <c r="O60" s="133">
        <f t="shared" si="4"/>
        <v>142.9999999999998</v>
      </c>
      <c r="P60" s="131">
        <f t="shared" si="5"/>
        <v>-5719.999999999992</v>
      </c>
    </row>
    <row r="61" spans="1:17" ht="13.5">
      <c r="A61" s="125">
        <v>58</v>
      </c>
      <c r="B61" s="125" t="s">
        <v>88</v>
      </c>
      <c r="C61" s="125" t="s">
        <v>89</v>
      </c>
      <c r="D61" s="125">
        <v>0.07</v>
      </c>
      <c r="E61" s="125" t="s">
        <v>95</v>
      </c>
      <c r="F61" s="125" t="s">
        <v>90</v>
      </c>
      <c r="G61" s="125" t="s">
        <v>241</v>
      </c>
      <c r="H61" s="130">
        <v>1.3696</v>
      </c>
      <c r="I61" s="125" t="s">
        <v>90</v>
      </c>
      <c r="J61" s="125" t="s">
        <v>242</v>
      </c>
      <c r="K61" s="130">
        <v>1.3276</v>
      </c>
      <c r="L61" s="125" t="s">
        <v>93</v>
      </c>
      <c r="M61" s="125" t="s">
        <v>92</v>
      </c>
      <c r="N61" s="133">
        <f aca="true" t="shared" si="6" ref="N61:N72">IF(C61="buy",IF(M61="勝ち",(K61-H61)*10000,0),IF(M61="勝ち",(H61-K61)*10000,0))</f>
        <v>0</v>
      </c>
      <c r="O61" s="133">
        <f aca="true" t="shared" si="7" ref="O61:O72">IF(C61="buy",IF(M61="負け",(H61-K61)*10000,0),IF(M61="負け",(K61-H61)*10000,0))</f>
        <v>420.0000000000004</v>
      </c>
      <c r="P61" s="131">
        <f aca="true" t="shared" si="8" ref="P61:P72">IF(M61="勝ち",N61*D61*1000,-O61*D61*1000)</f>
        <v>-29400.00000000003</v>
      </c>
      <c r="Q61" t="s">
        <v>243</v>
      </c>
    </row>
    <row r="62" spans="1:17" ht="13.5">
      <c r="A62" s="125">
        <v>59</v>
      </c>
      <c r="B62" s="125" t="s">
        <v>88</v>
      </c>
      <c r="C62" s="125" t="s">
        <v>107</v>
      </c>
      <c r="D62" s="125">
        <v>0.06</v>
      </c>
      <c r="E62" s="125" t="s">
        <v>95</v>
      </c>
      <c r="F62" s="125" t="s">
        <v>90</v>
      </c>
      <c r="G62" s="125" t="s">
        <v>244</v>
      </c>
      <c r="H62" s="130">
        <v>1.345</v>
      </c>
      <c r="I62" s="125" t="s">
        <v>90</v>
      </c>
      <c r="J62" s="125" t="s">
        <v>245</v>
      </c>
      <c r="K62" s="130">
        <v>1.3627</v>
      </c>
      <c r="L62" s="125" t="s">
        <v>93</v>
      </c>
      <c r="M62" s="125" t="s">
        <v>92</v>
      </c>
      <c r="N62" s="133">
        <f t="shared" si="6"/>
        <v>0</v>
      </c>
      <c r="O62" s="133">
        <f t="shared" si="7"/>
        <v>177.00000000000048</v>
      </c>
      <c r="P62" s="131">
        <f t="shared" si="8"/>
        <v>-10620.00000000003</v>
      </c>
      <c r="Q62" t="s">
        <v>246</v>
      </c>
    </row>
    <row r="63" spans="1:16" ht="13.5">
      <c r="A63" s="125">
        <v>60</v>
      </c>
      <c r="B63" s="125" t="s">
        <v>88</v>
      </c>
      <c r="C63" s="125" t="s">
        <v>107</v>
      </c>
      <c r="D63" s="125">
        <v>0.03</v>
      </c>
      <c r="E63" s="125" t="s">
        <v>95</v>
      </c>
      <c r="F63" s="125" t="s">
        <v>90</v>
      </c>
      <c r="G63" s="125" t="s">
        <v>247</v>
      </c>
      <c r="H63" s="130">
        <v>1.277</v>
      </c>
      <c r="I63" s="125" t="s">
        <v>90</v>
      </c>
      <c r="J63" s="125" t="s">
        <v>248</v>
      </c>
      <c r="K63" s="130">
        <v>1.2739</v>
      </c>
      <c r="L63" s="125" t="s">
        <v>169</v>
      </c>
      <c r="M63" s="125" t="s">
        <v>104</v>
      </c>
      <c r="N63" s="133">
        <f t="shared" si="6"/>
        <v>30.999999999998806</v>
      </c>
      <c r="O63" s="133">
        <f t="shared" si="7"/>
        <v>0</v>
      </c>
      <c r="P63" s="131">
        <f t="shared" si="8"/>
        <v>929.9999999999642</v>
      </c>
    </row>
    <row r="64" spans="1:16" ht="13.5">
      <c r="A64" s="125">
        <v>61</v>
      </c>
      <c r="B64" s="125" t="s">
        <v>88</v>
      </c>
      <c r="C64" s="125" t="s">
        <v>89</v>
      </c>
      <c r="D64" s="125">
        <v>0.03</v>
      </c>
      <c r="E64" s="125" t="s">
        <v>95</v>
      </c>
      <c r="F64" s="125" t="s">
        <v>90</v>
      </c>
      <c r="G64" s="125" t="s">
        <v>249</v>
      </c>
      <c r="H64" s="130">
        <v>1.3944</v>
      </c>
      <c r="I64" s="125" t="s">
        <v>90</v>
      </c>
      <c r="J64" s="125" t="s">
        <v>250</v>
      </c>
      <c r="K64" s="130">
        <v>1.3982</v>
      </c>
      <c r="L64" s="125" t="s">
        <v>169</v>
      </c>
      <c r="M64" s="125" t="s">
        <v>104</v>
      </c>
      <c r="N64" s="133">
        <f t="shared" si="6"/>
        <v>38.000000000000256</v>
      </c>
      <c r="O64" s="133">
        <f t="shared" si="7"/>
        <v>0</v>
      </c>
      <c r="P64" s="131">
        <f t="shared" si="8"/>
        <v>1140.0000000000077</v>
      </c>
    </row>
    <row r="65" spans="1:16" ht="13.5">
      <c r="A65" s="125">
        <v>62</v>
      </c>
      <c r="B65" s="125" t="s">
        <v>88</v>
      </c>
      <c r="C65" s="125" t="s">
        <v>107</v>
      </c>
      <c r="D65" s="125">
        <v>0.04</v>
      </c>
      <c r="E65" s="125" t="s">
        <v>95</v>
      </c>
      <c r="F65" s="125" t="s">
        <v>90</v>
      </c>
      <c r="G65" s="125" t="s">
        <v>251</v>
      </c>
      <c r="H65" s="130">
        <v>1.3598</v>
      </c>
      <c r="I65" s="125" t="s">
        <v>90</v>
      </c>
      <c r="J65" s="125" t="s">
        <v>252</v>
      </c>
      <c r="K65" s="130">
        <v>1.343</v>
      </c>
      <c r="L65" s="125" t="s">
        <v>169</v>
      </c>
      <c r="M65" s="125" t="s">
        <v>104</v>
      </c>
      <c r="N65" s="133">
        <f t="shared" si="6"/>
        <v>167.99999999999926</v>
      </c>
      <c r="O65" s="133">
        <f t="shared" si="7"/>
        <v>0</v>
      </c>
      <c r="P65" s="131">
        <f t="shared" si="8"/>
        <v>6719.999999999971</v>
      </c>
    </row>
    <row r="66" spans="1:16" ht="13.5">
      <c r="A66" s="125">
        <v>63</v>
      </c>
      <c r="B66" s="125" t="s">
        <v>88</v>
      </c>
      <c r="C66" s="125" t="s">
        <v>89</v>
      </c>
      <c r="D66" s="125">
        <v>0.03</v>
      </c>
      <c r="E66" s="125" t="s">
        <v>95</v>
      </c>
      <c r="F66" s="125" t="s">
        <v>90</v>
      </c>
      <c r="G66" s="125" t="s">
        <v>253</v>
      </c>
      <c r="H66" s="130">
        <v>1.3713</v>
      </c>
      <c r="I66" s="125" t="s">
        <v>90</v>
      </c>
      <c r="J66" s="125" t="s">
        <v>254</v>
      </c>
      <c r="K66" s="130">
        <v>1.4483</v>
      </c>
      <c r="L66" s="125" t="s">
        <v>169</v>
      </c>
      <c r="M66" s="125" t="s">
        <v>104</v>
      </c>
      <c r="N66" s="133">
        <f t="shared" si="6"/>
        <v>769.9999999999995</v>
      </c>
      <c r="O66" s="133">
        <f t="shared" si="7"/>
        <v>0</v>
      </c>
      <c r="P66" s="131">
        <f t="shared" si="8"/>
        <v>23099.999999999985</v>
      </c>
    </row>
    <row r="67" spans="1:16" ht="13.5">
      <c r="A67" s="125">
        <v>64</v>
      </c>
      <c r="B67" s="125" t="s">
        <v>88</v>
      </c>
      <c r="C67" s="125" t="s">
        <v>107</v>
      </c>
      <c r="D67" s="125">
        <v>0.03</v>
      </c>
      <c r="E67" s="125" t="s">
        <v>95</v>
      </c>
      <c r="F67" s="125" t="s">
        <v>90</v>
      </c>
      <c r="G67" s="125" t="s">
        <v>255</v>
      </c>
      <c r="H67" s="130">
        <v>1.35216</v>
      </c>
      <c r="I67" s="125" t="s">
        <v>90</v>
      </c>
      <c r="J67" s="125" t="s">
        <v>256</v>
      </c>
      <c r="K67" s="130">
        <v>1.33898</v>
      </c>
      <c r="L67" s="125" t="s">
        <v>169</v>
      </c>
      <c r="M67" s="125" t="s">
        <v>104</v>
      </c>
      <c r="N67" s="133">
        <f t="shared" si="6"/>
        <v>131.7999999999997</v>
      </c>
      <c r="O67" s="133">
        <f t="shared" si="7"/>
        <v>0</v>
      </c>
      <c r="P67" s="131">
        <f t="shared" si="8"/>
        <v>3953.999999999991</v>
      </c>
    </row>
    <row r="68" spans="1:16" ht="13.5">
      <c r="A68" s="125">
        <v>65</v>
      </c>
      <c r="B68" s="125" t="s">
        <v>88</v>
      </c>
      <c r="C68" s="125" t="s">
        <v>259</v>
      </c>
      <c r="D68" s="125">
        <v>0.03</v>
      </c>
      <c r="E68" s="125" t="s">
        <v>95</v>
      </c>
      <c r="F68" s="125" t="s">
        <v>90</v>
      </c>
      <c r="G68" s="125" t="s">
        <v>257</v>
      </c>
      <c r="H68" s="130">
        <v>1.38515</v>
      </c>
      <c r="I68" s="125" t="s">
        <v>90</v>
      </c>
      <c r="J68" s="125" t="s">
        <v>258</v>
      </c>
      <c r="K68" s="130">
        <v>1.37896</v>
      </c>
      <c r="L68" s="125" t="s">
        <v>169</v>
      </c>
      <c r="M68" s="125" t="s">
        <v>92</v>
      </c>
      <c r="N68" s="133">
        <f t="shared" si="6"/>
        <v>0</v>
      </c>
      <c r="O68" s="133">
        <f t="shared" si="7"/>
        <v>61.9000000000014</v>
      </c>
      <c r="P68" s="131">
        <f t="shared" si="8"/>
        <v>-1857.0000000000418</v>
      </c>
    </row>
    <row r="69" spans="1:16" ht="13.5">
      <c r="A69" s="125">
        <v>66</v>
      </c>
      <c r="B69" s="125" t="s">
        <v>88</v>
      </c>
      <c r="C69" s="125" t="s">
        <v>107</v>
      </c>
      <c r="D69" s="125">
        <v>0.05</v>
      </c>
      <c r="E69" s="125" t="s">
        <v>95</v>
      </c>
      <c r="F69" s="125" t="s">
        <v>90</v>
      </c>
      <c r="G69" s="125" t="s">
        <v>260</v>
      </c>
      <c r="H69" s="130">
        <v>1.34576</v>
      </c>
      <c r="I69" s="125" t="s">
        <v>90</v>
      </c>
      <c r="J69" s="125" t="s">
        <v>261</v>
      </c>
      <c r="K69" s="130">
        <v>1.34201</v>
      </c>
      <c r="L69" s="125" t="s">
        <v>169</v>
      </c>
      <c r="M69" s="125" t="s">
        <v>104</v>
      </c>
      <c r="N69" s="133">
        <f t="shared" si="6"/>
        <v>37.50000000000142</v>
      </c>
      <c r="O69" s="133">
        <f t="shared" si="7"/>
        <v>0</v>
      </c>
      <c r="P69" s="131">
        <f t="shared" si="8"/>
        <v>1875.000000000071</v>
      </c>
    </row>
    <row r="70" spans="1:16" ht="13.5">
      <c r="A70" s="125">
        <v>67</v>
      </c>
      <c r="B70" s="125" t="s">
        <v>88</v>
      </c>
      <c r="C70" s="125" t="s">
        <v>107</v>
      </c>
      <c r="D70" s="125">
        <v>0.03</v>
      </c>
      <c r="E70" s="125" t="s">
        <v>95</v>
      </c>
      <c r="F70" s="125" t="s">
        <v>90</v>
      </c>
      <c r="G70" s="125" t="s">
        <v>262</v>
      </c>
      <c r="H70" s="130">
        <v>1.32744</v>
      </c>
      <c r="I70" s="125" t="s">
        <v>90</v>
      </c>
      <c r="J70" s="125" t="s">
        <v>262</v>
      </c>
      <c r="K70" s="130">
        <v>1.34058</v>
      </c>
      <c r="L70" s="125" t="s">
        <v>93</v>
      </c>
      <c r="M70" s="125" t="s">
        <v>92</v>
      </c>
      <c r="N70" s="133">
        <f t="shared" si="6"/>
        <v>0</v>
      </c>
      <c r="O70" s="133">
        <f t="shared" si="7"/>
        <v>131.4000000000015</v>
      </c>
      <c r="P70" s="131">
        <f t="shared" si="8"/>
        <v>-3942.000000000045</v>
      </c>
    </row>
    <row r="71" spans="1:16" ht="13.5">
      <c r="A71" s="125">
        <v>68</v>
      </c>
      <c r="B71" s="125" t="s">
        <v>88</v>
      </c>
      <c r="C71" s="125" t="s">
        <v>107</v>
      </c>
      <c r="D71" s="125">
        <v>0.03</v>
      </c>
      <c r="E71" s="125" t="s">
        <v>95</v>
      </c>
      <c r="F71" s="125" t="s">
        <v>90</v>
      </c>
      <c r="G71" s="125" t="s">
        <v>263</v>
      </c>
      <c r="H71" s="130">
        <v>1.30139</v>
      </c>
      <c r="I71" s="125" t="s">
        <v>90</v>
      </c>
      <c r="J71" s="125" t="s">
        <v>264</v>
      </c>
      <c r="K71" s="130">
        <v>1.28868</v>
      </c>
      <c r="L71" s="125" t="s">
        <v>169</v>
      </c>
      <c r="M71" s="125" t="s">
        <v>104</v>
      </c>
      <c r="N71" s="133">
        <f t="shared" si="6"/>
        <v>127.1</v>
      </c>
      <c r="O71" s="133">
        <f t="shared" si="7"/>
        <v>0</v>
      </c>
      <c r="P71" s="131">
        <f t="shared" si="8"/>
        <v>3812.9999999999995</v>
      </c>
    </row>
    <row r="72" spans="1:16" ht="13.5">
      <c r="A72" s="125">
        <v>69</v>
      </c>
      <c r="B72" s="125" t="s">
        <v>88</v>
      </c>
      <c r="C72" s="125" t="s">
        <v>89</v>
      </c>
      <c r="D72" s="125">
        <v>0.04</v>
      </c>
      <c r="E72" s="125" t="s">
        <v>95</v>
      </c>
      <c r="F72" s="125" t="s">
        <v>90</v>
      </c>
      <c r="G72" s="125" t="s">
        <v>91</v>
      </c>
      <c r="H72" s="130">
        <v>1.315</v>
      </c>
      <c r="I72" s="125" t="s">
        <v>90</v>
      </c>
      <c r="J72" s="125" t="s">
        <v>94</v>
      </c>
      <c r="K72" s="125">
        <v>1.30165</v>
      </c>
      <c r="L72" s="125" t="s">
        <v>93</v>
      </c>
      <c r="M72" s="125" t="s">
        <v>92</v>
      </c>
      <c r="N72" s="133">
        <f t="shared" si="6"/>
        <v>0</v>
      </c>
      <c r="O72" s="133">
        <f t="shared" si="7"/>
        <v>133.49999999999972</v>
      </c>
      <c r="P72" s="131">
        <f t="shared" si="8"/>
        <v>-5339.999999999988</v>
      </c>
    </row>
    <row r="73" spans="1:16" ht="13.5">
      <c r="A73" s="125">
        <v>70</v>
      </c>
      <c r="B73" s="125" t="s">
        <v>88</v>
      </c>
      <c r="C73" s="125" t="s">
        <v>89</v>
      </c>
      <c r="D73" s="125">
        <v>0.05</v>
      </c>
      <c r="E73" s="125" t="s">
        <v>95</v>
      </c>
      <c r="F73" s="125" t="s">
        <v>90</v>
      </c>
      <c r="G73" s="125" t="s">
        <v>98</v>
      </c>
      <c r="H73" s="130">
        <v>1.3354</v>
      </c>
      <c r="I73" s="125" t="s">
        <v>90</v>
      </c>
      <c r="J73" s="125" t="s">
        <v>99</v>
      </c>
      <c r="K73" s="130">
        <v>1.324</v>
      </c>
      <c r="L73" s="125" t="s">
        <v>93</v>
      </c>
      <c r="M73" s="125" t="s">
        <v>92</v>
      </c>
      <c r="N73" s="133">
        <f aca="true" t="shared" si="9" ref="N73:N81">IF(C73="buy",IF(M73="勝ち",(K73-H73)*10000,0),IF(M73="勝ち",(H73-K73)*10000,0))</f>
        <v>0</v>
      </c>
      <c r="O73" s="133">
        <f aca="true" t="shared" si="10" ref="O73:O81">IF(C73="buy",IF(M73="負け",(H73-K73)*10000,0),IF(M73="負け",(K73-H73)*10000,0))</f>
        <v>113.99999999999855</v>
      </c>
      <c r="P73" s="131">
        <f aca="true" t="shared" si="11" ref="P73:P81">IF(M73="勝ち",N73*D73*1000,-O73*D73*1000)</f>
        <v>-5699.999999999928</v>
      </c>
    </row>
    <row r="74" spans="1:16" ht="13.5">
      <c r="A74" s="125">
        <v>71</v>
      </c>
      <c r="B74" s="125" t="s">
        <v>88</v>
      </c>
      <c r="C74" s="125" t="s">
        <v>89</v>
      </c>
      <c r="D74" s="125">
        <v>0.04</v>
      </c>
      <c r="E74" s="125" t="s">
        <v>95</v>
      </c>
      <c r="F74" s="125" t="s">
        <v>90</v>
      </c>
      <c r="G74" s="125" t="s">
        <v>100</v>
      </c>
      <c r="H74" s="125">
        <v>1.32787</v>
      </c>
      <c r="I74" s="125" t="s">
        <v>90</v>
      </c>
      <c r="J74" s="125" t="s">
        <v>101</v>
      </c>
      <c r="K74" s="130">
        <v>1.3146</v>
      </c>
      <c r="L74" s="125" t="s">
        <v>93</v>
      </c>
      <c r="M74" s="125" t="s">
        <v>92</v>
      </c>
      <c r="N74" s="133">
        <f t="shared" si="9"/>
        <v>0</v>
      </c>
      <c r="O74" s="133">
        <f t="shared" si="10"/>
        <v>132.70000000000115</v>
      </c>
      <c r="P74" s="131">
        <f t="shared" si="11"/>
        <v>-5308.000000000046</v>
      </c>
    </row>
    <row r="75" spans="1:16" ht="13.5">
      <c r="A75" s="125">
        <v>72</v>
      </c>
      <c r="B75" s="125" t="s">
        <v>88</v>
      </c>
      <c r="C75" s="125" t="s">
        <v>89</v>
      </c>
      <c r="D75" s="125">
        <v>0.05</v>
      </c>
      <c r="E75" s="125" t="s">
        <v>95</v>
      </c>
      <c r="F75" s="125" t="s">
        <v>90</v>
      </c>
      <c r="G75" s="125" t="s">
        <v>102</v>
      </c>
      <c r="H75" s="130">
        <v>1.23774</v>
      </c>
      <c r="I75" s="125" t="s">
        <v>90</v>
      </c>
      <c r="J75" s="125" t="s">
        <v>103</v>
      </c>
      <c r="K75" s="130">
        <v>1.28794</v>
      </c>
      <c r="L75" s="125" t="s">
        <v>169</v>
      </c>
      <c r="M75" s="125" t="s">
        <v>104</v>
      </c>
      <c r="N75" s="133">
        <f t="shared" si="9"/>
        <v>502.0000000000002</v>
      </c>
      <c r="O75" s="133">
        <f t="shared" si="10"/>
        <v>0</v>
      </c>
      <c r="P75" s="131">
        <f t="shared" si="11"/>
        <v>25100.00000000001</v>
      </c>
    </row>
    <row r="76" spans="1:16" ht="13.5">
      <c r="A76" s="125">
        <v>73</v>
      </c>
      <c r="B76" s="125" t="s">
        <v>88</v>
      </c>
      <c r="C76" s="125" t="s">
        <v>107</v>
      </c>
      <c r="D76" s="125">
        <v>0.06</v>
      </c>
      <c r="E76" s="125" t="s">
        <v>95</v>
      </c>
      <c r="F76" s="125" t="s">
        <v>90</v>
      </c>
      <c r="G76" s="125" t="s">
        <v>105</v>
      </c>
      <c r="H76" s="130">
        <v>1.29352</v>
      </c>
      <c r="I76" s="125" t="s">
        <v>90</v>
      </c>
      <c r="J76" s="125" t="s">
        <v>106</v>
      </c>
      <c r="K76" s="130">
        <v>1.28848</v>
      </c>
      <c r="L76" s="125" t="s">
        <v>169</v>
      </c>
      <c r="M76" s="125" t="s">
        <v>104</v>
      </c>
      <c r="N76" s="133">
        <f t="shared" si="9"/>
        <v>50.39999999999934</v>
      </c>
      <c r="O76" s="133">
        <f t="shared" si="10"/>
        <v>0</v>
      </c>
      <c r="P76" s="131">
        <f t="shared" si="11"/>
        <v>3023.99999999996</v>
      </c>
    </row>
    <row r="77" spans="1:16" ht="13.5">
      <c r="A77" s="125">
        <v>74</v>
      </c>
      <c r="B77" s="125" t="s">
        <v>88</v>
      </c>
      <c r="C77" s="125" t="s">
        <v>89</v>
      </c>
      <c r="D77" s="125">
        <v>0.05</v>
      </c>
      <c r="E77" s="125" t="s">
        <v>95</v>
      </c>
      <c r="F77" s="125" t="s">
        <v>90</v>
      </c>
      <c r="G77" s="125" t="s">
        <v>108</v>
      </c>
      <c r="H77" s="130">
        <v>1.28419</v>
      </c>
      <c r="I77" s="125" t="s">
        <v>90</v>
      </c>
      <c r="J77" s="125" t="s">
        <v>109</v>
      </c>
      <c r="K77" s="130">
        <v>1.34031</v>
      </c>
      <c r="L77" s="125" t="s">
        <v>169</v>
      </c>
      <c r="M77" s="125" t="s">
        <v>104</v>
      </c>
      <c r="N77" s="133">
        <f t="shared" si="9"/>
        <v>561.1999999999995</v>
      </c>
      <c r="O77" s="133">
        <f t="shared" si="10"/>
        <v>0</v>
      </c>
      <c r="P77" s="131">
        <f t="shared" si="11"/>
        <v>28059.999999999975</v>
      </c>
    </row>
    <row r="78" spans="1:16" ht="13.5">
      <c r="A78" s="125">
        <v>75</v>
      </c>
      <c r="B78" s="125" t="s">
        <v>88</v>
      </c>
      <c r="C78" s="125" t="s">
        <v>89</v>
      </c>
      <c r="D78" s="125">
        <v>0.06</v>
      </c>
      <c r="E78" s="125" t="s">
        <v>95</v>
      </c>
      <c r="F78" s="125" t="s">
        <v>90</v>
      </c>
      <c r="G78" s="125" t="s">
        <v>110</v>
      </c>
      <c r="H78" s="130">
        <v>1.33825</v>
      </c>
      <c r="I78" s="125" t="s">
        <v>90</v>
      </c>
      <c r="J78" s="125" t="s">
        <v>111</v>
      </c>
      <c r="K78" s="130">
        <v>1.32875</v>
      </c>
      <c r="L78" s="125" t="s">
        <v>93</v>
      </c>
      <c r="M78" s="125" t="s">
        <v>92</v>
      </c>
      <c r="N78" s="133">
        <f t="shared" si="9"/>
        <v>0</v>
      </c>
      <c r="O78" s="133">
        <f t="shared" si="10"/>
        <v>94.99999999999842</v>
      </c>
      <c r="P78" s="131">
        <f t="shared" si="11"/>
        <v>-5699.999999999905</v>
      </c>
    </row>
    <row r="79" spans="1:16" ht="13.5">
      <c r="A79" s="125">
        <v>76</v>
      </c>
      <c r="B79" s="125" t="s">
        <v>88</v>
      </c>
      <c r="C79" s="125" t="s">
        <v>89</v>
      </c>
      <c r="D79" s="125">
        <v>0.06</v>
      </c>
      <c r="E79" s="125" t="s">
        <v>95</v>
      </c>
      <c r="F79" s="125" t="s">
        <v>90</v>
      </c>
      <c r="G79" s="125" t="s">
        <v>112</v>
      </c>
      <c r="H79" s="130">
        <v>1.33339</v>
      </c>
      <c r="I79" s="125" t="s">
        <v>90</v>
      </c>
      <c r="J79" s="125" t="s">
        <v>113</v>
      </c>
      <c r="K79" s="130">
        <v>1.36403</v>
      </c>
      <c r="L79" s="125" t="s">
        <v>169</v>
      </c>
      <c r="M79" s="125" t="s">
        <v>104</v>
      </c>
      <c r="N79" s="133">
        <f t="shared" si="9"/>
        <v>306.4</v>
      </c>
      <c r="O79" s="133">
        <f t="shared" si="10"/>
        <v>0</v>
      </c>
      <c r="P79" s="131">
        <f t="shared" si="11"/>
        <v>18383.999999999996</v>
      </c>
    </row>
    <row r="80" spans="1:16" ht="13.5">
      <c r="A80" s="125">
        <v>77</v>
      </c>
      <c r="B80" s="125" t="s">
        <v>88</v>
      </c>
      <c r="C80" s="125" t="s">
        <v>89</v>
      </c>
      <c r="D80" s="125">
        <v>0.06</v>
      </c>
      <c r="E80" s="125" t="s">
        <v>95</v>
      </c>
      <c r="F80" s="125" t="s">
        <v>90</v>
      </c>
      <c r="G80" s="125" t="s">
        <v>114</v>
      </c>
      <c r="H80" s="130">
        <v>1.36146</v>
      </c>
      <c r="I80" s="125" t="s">
        <v>90</v>
      </c>
      <c r="J80" s="125" t="s">
        <v>115</v>
      </c>
      <c r="K80" s="130">
        <v>1.36146</v>
      </c>
      <c r="L80" s="125" t="s">
        <v>169</v>
      </c>
      <c r="M80" s="125" t="s">
        <v>92</v>
      </c>
      <c r="N80" s="133">
        <f t="shared" si="9"/>
        <v>0</v>
      </c>
      <c r="O80" s="133">
        <f t="shared" si="10"/>
        <v>0</v>
      </c>
      <c r="P80" s="131">
        <f t="shared" si="11"/>
        <v>0</v>
      </c>
    </row>
    <row r="81" spans="1:16" ht="13.5">
      <c r="A81" s="125">
        <v>78</v>
      </c>
      <c r="B81" s="125" t="s">
        <v>88</v>
      </c>
      <c r="C81" s="125" t="s">
        <v>107</v>
      </c>
      <c r="D81" s="125">
        <v>0.06</v>
      </c>
      <c r="E81" s="125" t="s">
        <v>95</v>
      </c>
      <c r="F81" s="125" t="s">
        <v>90</v>
      </c>
      <c r="G81" s="125" t="s">
        <v>116</v>
      </c>
      <c r="H81" s="130">
        <v>1.35723</v>
      </c>
      <c r="I81" s="125" t="s">
        <v>90</v>
      </c>
      <c r="J81" s="125" t="s">
        <v>117</v>
      </c>
      <c r="K81" s="130">
        <v>1.36586</v>
      </c>
      <c r="L81" s="125" t="s">
        <v>93</v>
      </c>
      <c r="M81" s="125" t="s">
        <v>92</v>
      </c>
      <c r="N81" s="133">
        <f t="shared" si="9"/>
        <v>0</v>
      </c>
      <c r="O81" s="133">
        <f t="shared" si="10"/>
        <v>86.30000000000138</v>
      </c>
      <c r="P81" s="131">
        <f t="shared" si="11"/>
        <v>-5178.000000000083</v>
      </c>
    </row>
    <row r="82" spans="1:16" ht="13.5">
      <c r="A82" s="125">
        <v>79</v>
      </c>
      <c r="B82" s="125" t="s">
        <v>88</v>
      </c>
      <c r="C82" s="125" t="s">
        <v>89</v>
      </c>
      <c r="D82" s="125">
        <v>0.09</v>
      </c>
      <c r="E82" s="125" t="s">
        <v>95</v>
      </c>
      <c r="F82" s="125" t="s">
        <v>90</v>
      </c>
      <c r="G82" s="125" t="s">
        <v>118</v>
      </c>
      <c r="H82" s="130">
        <v>1.37585</v>
      </c>
      <c r="I82" s="125" t="s">
        <v>90</v>
      </c>
      <c r="J82" s="125" t="s">
        <v>119</v>
      </c>
      <c r="K82" s="130">
        <v>1.38229</v>
      </c>
      <c r="L82" s="125" t="s">
        <v>169</v>
      </c>
      <c r="M82" s="125" t="s">
        <v>104</v>
      </c>
      <c r="N82" s="133">
        <f>IF(C82="buy",IF(M82="勝ち",(K82-H82)*10000,0),IF(M82="勝ち",(H82-K82)*10000,0))</f>
        <v>64.4</v>
      </c>
      <c r="O82" s="133">
        <f>IF(C82="buy",IF(M82="負け",(H82-K82)*10000,0),IF(M82="負け",(K82-H82)*10000,0))</f>
        <v>0</v>
      </c>
      <c r="P82" s="131">
        <f>IF(M82="勝ち",N82*D82*1000,-O82*D82*1000)</f>
        <v>5796</v>
      </c>
    </row>
    <row r="83" spans="1:16" ht="13.5">
      <c r="A83" s="125">
        <v>80</v>
      </c>
      <c r="B83" s="125" t="s">
        <v>88</v>
      </c>
      <c r="C83" s="125" t="s">
        <v>122</v>
      </c>
      <c r="D83" s="125">
        <v>0.06</v>
      </c>
      <c r="E83" s="125" t="s">
        <v>95</v>
      </c>
      <c r="F83" s="125" t="s">
        <v>90</v>
      </c>
      <c r="G83" s="125" t="s">
        <v>120</v>
      </c>
      <c r="H83" s="130">
        <v>1.38903</v>
      </c>
      <c r="I83" s="125" t="s">
        <v>90</v>
      </c>
      <c r="J83" s="125" t="s">
        <v>121</v>
      </c>
      <c r="K83" s="130">
        <v>1.38015</v>
      </c>
      <c r="L83" s="125" t="s">
        <v>93</v>
      </c>
      <c r="M83" s="125" t="s">
        <v>92</v>
      </c>
      <c r="N83" s="133">
        <f>IF(C83="buy",IF(M83="勝ち",(K83-H83)*10000,0),IF(M83="勝ち",(H83-K83)*10000,0))</f>
        <v>0</v>
      </c>
      <c r="O83" s="133">
        <f>IF(C83="buy",IF(M83="負け",(H83-K83)*10000,0),IF(M83="負け",(K83-H83)*10000,0))</f>
        <v>88.79999999999998</v>
      </c>
      <c r="P83" s="131">
        <f>IF(M83="勝ち",N83*D83*1000,-O83*D83*1000)</f>
        <v>-5327.999999999998</v>
      </c>
    </row>
    <row r="84" spans="1:16" ht="13.5">
      <c r="A84" s="125">
        <v>81</v>
      </c>
      <c r="B84" s="125" t="s">
        <v>88</v>
      </c>
      <c r="C84" s="125" t="s">
        <v>107</v>
      </c>
      <c r="D84" s="125">
        <v>0.07</v>
      </c>
      <c r="E84" s="125" t="s">
        <v>95</v>
      </c>
      <c r="F84" s="125" t="s">
        <v>90</v>
      </c>
      <c r="G84" s="125" t="s">
        <v>123</v>
      </c>
      <c r="H84" s="130">
        <v>1.33316</v>
      </c>
      <c r="I84" s="125" t="s">
        <v>90</v>
      </c>
      <c r="J84" s="125" t="s">
        <v>124</v>
      </c>
      <c r="K84" s="130">
        <v>1.10504</v>
      </c>
      <c r="L84" s="125" t="s">
        <v>169</v>
      </c>
      <c r="M84" s="125" t="s">
        <v>104</v>
      </c>
      <c r="N84" s="133">
        <f>IF(C84="buy",IF(M84="勝ち",(K84-H84)*10000,0),IF(M84="勝ち",(H84-K84)*10000,0))</f>
        <v>2281.199999999999</v>
      </c>
      <c r="O84" s="133">
        <f>IF(C84="buy",IF(M84="負け",(H84-K84)*10000,0),IF(M84="負け",(K84-H84)*10000,0))</f>
        <v>0</v>
      </c>
      <c r="P84" s="131">
        <f>IF(M84="勝ち",N84*D84*1000,-O84*D84*1000)</f>
        <v>159683.99999999994</v>
      </c>
    </row>
    <row r="85" spans="1:16" ht="13.5">
      <c r="A85" s="125">
        <v>82</v>
      </c>
      <c r="B85" s="125" t="s">
        <v>88</v>
      </c>
      <c r="C85" s="125" t="s">
        <v>122</v>
      </c>
      <c r="D85" s="125">
        <v>0.03</v>
      </c>
      <c r="E85" s="125" t="s">
        <v>95</v>
      </c>
      <c r="F85" s="125" t="s">
        <v>90</v>
      </c>
      <c r="G85" s="125" t="s">
        <v>125</v>
      </c>
      <c r="H85" s="130">
        <v>1.13056</v>
      </c>
      <c r="I85" s="125" t="s">
        <v>90</v>
      </c>
      <c r="J85" s="125" t="s">
        <v>126</v>
      </c>
      <c r="K85" s="130">
        <v>1.11404</v>
      </c>
      <c r="L85" s="125" t="s">
        <v>93</v>
      </c>
      <c r="M85" s="125" t="s">
        <v>92</v>
      </c>
      <c r="N85" s="133">
        <f>IF(C85="buy",IF(M85="勝ち",(K85-H85)*10000,0),IF(M85="勝ち",(H85-K85)*10000,0))</f>
        <v>0</v>
      </c>
      <c r="O85" s="133">
        <f>IF(C85="buy",IF(M85="負け",(H85-K85)*10000,0),IF(M85="負け",(K85-H85)*10000,0))</f>
        <v>165.2000000000009</v>
      </c>
      <c r="P85" s="131">
        <f>IF(M85="勝ち",N85*D85*1000,-O85*D85*1000)</f>
        <v>-4956.000000000027</v>
      </c>
    </row>
    <row r="86" spans="1:16" ht="13.5">
      <c r="A86" s="125">
        <v>83</v>
      </c>
      <c r="B86" s="125"/>
      <c r="C86" s="125"/>
      <c r="D86" s="125"/>
      <c r="E86" s="125"/>
      <c r="F86" s="125"/>
      <c r="G86" s="125"/>
      <c r="H86" s="130"/>
      <c r="I86" s="125"/>
      <c r="J86" s="125"/>
      <c r="K86" s="130"/>
      <c r="L86" s="125"/>
      <c r="M86" s="125"/>
      <c r="N86" s="133">
        <f aca="true" t="shared" si="12" ref="N86:N103">IF(C86="buy",IF(M86="勝ち",(K86-H86)*10000,0),IF(M86="勝ち",(H86-K86)*10000,0))</f>
        <v>0</v>
      </c>
      <c r="O86" s="133">
        <f aca="true" t="shared" si="13" ref="O86:O103">IF(C86="buy",IF(M86="負け",(H86-K86)*10000,0),IF(M86="負け",(K86-H86)*10000,0))</f>
        <v>0</v>
      </c>
      <c r="P86" s="131">
        <f aca="true" t="shared" si="14" ref="P86:P103">IF(M86="勝ち",N86*D86*1000,-O86*D86*1000)</f>
        <v>0</v>
      </c>
    </row>
    <row r="87" spans="1:16" ht="13.5">
      <c r="A87" s="125">
        <v>84</v>
      </c>
      <c r="B87" s="125"/>
      <c r="C87" s="125"/>
      <c r="D87" s="125"/>
      <c r="E87" s="125"/>
      <c r="F87" s="125"/>
      <c r="G87" s="125"/>
      <c r="H87" s="130"/>
      <c r="I87" s="125"/>
      <c r="J87" s="125"/>
      <c r="K87" s="130"/>
      <c r="L87" s="125"/>
      <c r="M87" s="125"/>
      <c r="N87" s="133">
        <f t="shared" si="12"/>
        <v>0</v>
      </c>
      <c r="O87" s="133">
        <f t="shared" si="13"/>
        <v>0</v>
      </c>
      <c r="P87" s="131">
        <f t="shared" si="14"/>
        <v>0</v>
      </c>
    </row>
    <row r="88" spans="1:16" ht="13.5">
      <c r="A88" s="125">
        <v>85</v>
      </c>
      <c r="B88" s="125"/>
      <c r="C88" s="125"/>
      <c r="D88" s="125"/>
      <c r="E88" s="125"/>
      <c r="F88" s="125"/>
      <c r="G88" s="125"/>
      <c r="H88" s="130"/>
      <c r="I88" s="125"/>
      <c r="J88" s="125"/>
      <c r="K88" s="130"/>
      <c r="L88" s="125"/>
      <c r="M88" s="125"/>
      <c r="N88" s="133">
        <f t="shared" si="12"/>
        <v>0</v>
      </c>
      <c r="O88" s="133">
        <f t="shared" si="13"/>
        <v>0</v>
      </c>
      <c r="P88" s="131">
        <f t="shared" si="14"/>
        <v>0</v>
      </c>
    </row>
    <row r="89" spans="1:16" ht="13.5">
      <c r="A89" s="125">
        <v>86</v>
      </c>
      <c r="B89" s="125"/>
      <c r="C89" s="125"/>
      <c r="D89" s="125"/>
      <c r="E89" s="125"/>
      <c r="F89" s="125"/>
      <c r="G89" s="125"/>
      <c r="H89" s="130"/>
      <c r="I89" s="125"/>
      <c r="J89" s="125"/>
      <c r="K89" s="130"/>
      <c r="L89" s="125"/>
      <c r="M89" s="125"/>
      <c r="N89" s="133">
        <f t="shared" si="12"/>
        <v>0</v>
      </c>
      <c r="O89" s="133">
        <f t="shared" si="13"/>
        <v>0</v>
      </c>
      <c r="P89" s="131">
        <f t="shared" si="14"/>
        <v>0</v>
      </c>
    </row>
    <row r="90" spans="1:16" ht="13.5">
      <c r="A90" s="125">
        <v>87</v>
      </c>
      <c r="B90" s="125"/>
      <c r="C90" s="125"/>
      <c r="D90" s="125"/>
      <c r="E90" s="125"/>
      <c r="F90" s="125"/>
      <c r="G90" s="125"/>
      <c r="H90" s="130"/>
      <c r="I90" s="125"/>
      <c r="J90" s="125"/>
      <c r="K90" s="130"/>
      <c r="L90" s="125"/>
      <c r="M90" s="125"/>
      <c r="N90" s="133">
        <f t="shared" si="12"/>
        <v>0</v>
      </c>
      <c r="O90" s="133">
        <f t="shared" si="13"/>
        <v>0</v>
      </c>
      <c r="P90" s="131">
        <f t="shared" si="14"/>
        <v>0</v>
      </c>
    </row>
    <row r="91" spans="1:16" ht="13.5">
      <c r="A91" s="125">
        <v>88</v>
      </c>
      <c r="B91" s="125"/>
      <c r="C91" s="125"/>
      <c r="D91" s="125"/>
      <c r="E91" s="125"/>
      <c r="F91" s="125"/>
      <c r="G91" s="125"/>
      <c r="H91" s="130"/>
      <c r="I91" s="125"/>
      <c r="J91" s="125"/>
      <c r="K91" s="130"/>
      <c r="L91" s="125"/>
      <c r="M91" s="125"/>
      <c r="N91" s="133">
        <f t="shared" si="12"/>
        <v>0</v>
      </c>
      <c r="O91" s="133">
        <f t="shared" si="13"/>
        <v>0</v>
      </c>
      <c r="P91" s="131">
        <f t="shared" si="14"/>
        <v>0</v>
      </c>
    </row>
    <row r="92" spans="1:16" ht="13.5">
      <c r="A92" s="125">
        <v>89</v>
      </c>
      <c r="B92" s="125"/>
      <c r="C92" s="125"/>
      <c r="D92" s="125"/>
      <c r="E92" s="125"/>
      <c r="F92" s="125"/>
      <c r="G92" s="125"/>
      <c r="H92" s="130"/>
      <c r="I92" s="125"/>
      <c r="J92" s="125"/>
      <c r="K92" s="130"/>
      <c r="L92" s="125"/>
      <c r="M92" s="125"/>
      <c r="N92" s="133">
        <f t="shared" si="12"/>
        <v>0</v>
      </c>
      <c r="O92" s="133">
        <f t="shared" si="13"/>
        <v>0</v>
      </c>
      <c r="P92" s="131">
        <f t="shared" si="14"/>
        <v>0</v>
      </c>
    </row>
    <row r="93" spans="1:16" ht="13.5">
      <c r="A93" s="125">
        <v>90</v>
      </c>
      <c r="B93" s="125"/>
      <c r="C93" s="125"/>
      <c r="D93" s="125"/>
      <c r="E93" s="125"/>
      <c r="F93" s="125"/>
      <c r="G93" s="125"/>
      <c r="H93" s="130"/>
      <c r="I93" s="125"/>
      <c r="J93" s="125"/>
      <c r="K93" s="130"/>
      <c r="L93" s="125"/>
      <c r="M93" s="125"/>
      <c r="N93" s="133">
        <f t="shared" si="12"/>
        <v>0</v>
      </c>
      <c r="O93" s="133">
        <f t="shared" si="13"/>
        <v>0</v>
      </c>
      <c r="P93" s="131">
        <f t="shared" si="14"/>
        <v>0</v>
      </c>
    </row>
    <row r="94" spans="1:16" ht="13.5">
      <c r="A94" s="125">
        <v>91</v>
      </c>
      <c r="B94" s="125"/>
      <c r="C94" s="125"/>
      <c r="D94" s="125"/>
      <c r="E94" s="125"/>
      <c r="F94" s="125"/>
      <c r="G94" s="125"/>
      <c r="H94" s="130"/>
      <c r="I94" s="125"/>
      <c r="J94" s="125"/>
      <c r="K94" s="130"/>
      <c r="L94" s="125"/>
      <c r="M94" s="125"/>
      <c r="N94" s="133">
        <f t="shared" si="12"/>
        <v>0</v>
      </c>
      <c r="O94" s="133">
        <f t="shared" si="13"/>
        <v>0</v>
      </c>
      <c r="P94" s="131">
        <f t="shared" si="14"/>
        <v>0</v>
      </c>
    </row>
    <row r="95" spans="1:16" ht="13.5">
      <c r="A95" s="125">
        <v>92</v>
      </c>
      <c r="B95" s="125"/>
      <c r="C95" s="125"/>
      <c r="D95" s="125"/>
      <c r="E95" s="125"/>
      <c r="F95" s="125"/>
      <c r="G95" s="125"/>
      <c r="H95" s="130"/>
      <c r="I95" s="125"/>
      <c r="J95" s="125"/>
      <c r="K95" s="130"/>
      <c r="L95" s="125"/>
      <c r="M95" s="125"/>
      <c r="N95" s="133">
        <f t="shared" si="12"/>
        <v>0</v>
      </c>
      <c r="O95" s="133">
        <f t="shared" si="13"/>
        <v>0</v>
      </c>
      <c r="P95" s="131">
        <f t="shared" si="14"/>
        <v>0</v>
      </c>
    </row>
    <row r="96" spans="1:16" ht="13.5">
      <c r="A96" s="125">
        <v>93</v>
      </c>
      <c r="B96" s="125"/>
      <c r="C96" s="125"/>
      <c r="D96" s="125"/>
      <c r="E96" s="125"/>
      <c r="F96" s="125"/>
      <c r="G96" s="125"/>
      <c r="H96" s="130"/>
      <c r="I96" s="125"/>
      <c r="J96" s="125"/>
      <c r="K96" s="130"/>
      <c r="L96" s="125"/>
      <c r="M96" s="125"/>
      <c r="N96" s="133">
        <f t="shared" si="12"/>
        <v>0</v>
      </c>
      <c r="O96" s="133">
        <f t="shared" si="13"/>
        <v>0</v>
      </c>
      <c r="P96" s="131">
        <f t="shared" si="14"/>
        <v>0</v>
      </c>
    </row>
    <row r="97" spans="1:16" ht="13.5">
      <c r="A97" s="125">
        <v>94</v>
      </c>
      <c r="B97" s="125"/>
      <c r="C97" s="125"/>
      <c r="D97" s="125"/>
      <c r="E97" s="125"/>
      <c r="F97" s="125"/>
      <c r="G97" s="125"/>
      <c r="H97" s="130"/>
      <c r="I97" s="125"/>
      <c r="J97" s="125"/>
      <c r="K97" s="130"/>
      <c r="L97" s="125"/>
      <c r="M97" s="125"/>
      <c r="N97" s="133">
        <f t="shared" si="12"/>
        <v>0</v>
      </c>
      <c r="O97" s="133">
        <f t="shared" si="13"/>
        <v>0</v>
      </c>
      <c r="P97" s="131">
        <f t="shared" si="14"/>
        <v>0</v>
      </c>
    </row>
    <row r="98" spans="1:16" ht="13.5">
      <c r="A98" s="125">
        <v>95</v>
      </c>
      <c r="B98" s="125"/>
      <c r="C98" s="125"/>
      <c r="D98" s="125"/>
      <c r="E98" s="125"/>
      <c r="F98" s="125"/>
      <c r="G98" s="125"/>
      <c r="H98" s="130"/>
      <c r="I98" s="125"/>
      <c r="J98" s="125"/>
      <c r="K98" s="130"/>
      <c r="L98" s="125"/>
      <c r="M98" s="125"/>
      <c r="N98" s="133">
        <f t="shared" si="12"/>
        <v>0</v>
      </c>
      <c r="O98" s="133">
        <f t="shared" si="13"/>
        <v>0</v>
      </c>
      <c r="P98" s="131">
        <f t="shared" si="14"/>
        <v>0</v>
      </c>
    </row>
    <row r="99" spans="1:16" ht="13.5">
      <c r="A99" s="125">
        <v>96</v>
      </c>
      <c r="B99" s="125"/>
      <c r="C99" s="125"/>
      <c r="D99" s="125"/>
      <c r="E99" s="125"/>
      <c r="F99" s="125"/>
      <c r="G99" s="125"/>
      <c r="H99" s="130"/>
      <c r="I99" s="125"/>
      <c r="J99" s="125"/>
      <c r="K99" s="130"/>
      <c r="L99" s="125"/>
      <c r="M99" s="125"/>
      <c r="N99" s="133">
        <f t="shared" si="12"/>
        <v>0</v>
      </c>
      <c r="O99" s="133">
        <f t="shared" si="13"/>
        <v>0</v>
      </c>
      <c r="P99" s="131">
        <f t="shared" si="14"/>
        <v>0</v>
      </c>
    </row>
    <row r="100" spans="1:16" ht="13.5">
      <c r="A100" s="125">
        <v>97</v>
      </c>
      <c r="B100" s="125"/>
      <c r="C100" s="125"/>
      <c r="D100" s="125"/>
      <c r="E100" s="125"/>
      <c r="F100" s="125"/>
      <c r="G100" s="125"/>
      <c r="H100" s="130"/>
      <c r="I100" s="125"/>
      <c r="J100" s="125"/>
      <c r="K100" s="130"/>
      <c r="L100" s="125"/>
      <c r="M100" s="125"/>
      <c r="N100" s="133">
        <f t="shared" si="12"/>
        <v>0</v>
      </c>
      <c r="O100" s="133">
        <f t="shared" si="13"/>
        <v>0</v>
      </c>
      <c r="P100" s="131">
        <f t="shared" si="14"/>
        <v>0</v>
      </c>
    </row>
    <row r="101" spans="1:16" ht="13.5">
      <c r="A101" s="125">
        <v>98</v>
      </c>
      <c r="B101" s="125"/>
      <c r="C101" s="125"/>
      <c r="D101" s="125"/>
      <c r="E101" s="125"/>
      <c r="F101" s="125"/>
      <c r="G101" s="125"/>
      <c r="H101" s="130"/>
      <c r="I101" s="125"/>
      <c r="J101" s="125"/>
      <c r="K101" s="130"/>
      <c r="L101" s="125"/>
      <c r="M101" s="125"/>
      <c r="N101" s="133">
        <f t="shared" si="12"/>
        <v>0</v>
      </c>
      <c r="O101" s="133">
        <f t="shared" si="13"/>
        <v>0</v>
      </c>
      <c r="P101" s="131">
        <f t="shared" si="14"/>
        <v>0</v>
      </c>
    </row>
    <row r="102" spans="1:16" ht="13.5">
      <c r="A102" s="125">
        <v>99</v>
      </c>
      <c r="B102" s="125"/>
      <c r="C102" s="125"/>
      <c r="D102" s="125"/>
      <c r="E102" s="125"/>
      <c r="F102" s="125"/>
      <c r="G102" s="125"/>
      <c r="H102" s="130"/>
      <c r="I102" s="125"/>
      <c r="J102" s="125"/>
      <c r="K102" s="130"/>
      <c r="L102" s="125"/>
      <c r="M102" s="125"/>
      <c r="N102" s="133">
        <f t="shared" si="12"/>
        <v>0</v>
      </c>
      <c r="O102" s="133">
        <f t="shared" si="13"/>
        <v>0</v>
      </c>
      <c r="P102" s="131">
        <f t="shared" si="14"/>
        <v>0</v>
      </c>
    </row>
    <row r="103" spans="1:16" ht="13.5">
      <c r="A103" s="125">
        <v>100</v>
      </c>
      <c r="B103" s="125"/>
      <c r="C103" s="125"/>
      <c r="D103" s="125"/>
      <c r="E103" s="125"/>
      <c r="F103" s="125"/>
      <c r="G103" s="125"/>
      <c r="H103" s="130"/>
      <c r="I103" s="125"/>
      <c r="J103" s="125"/>
      <c r="K103" s="130"/>
      <c r="L103" s="125"/>
      <c r="M103" s="125"/>
      <c r="N103" s="133">
        <f t="shared" si="12"/>
        <v>0</v>
      </c>
      <c r="O103" s="133">
        <f t="shared" si="13"/>
        <v>0</v>
      </c>
      <c r="P103" s="131">
        <f t="shared" si="14"/>
        <v>0</v>
      </c>
    </row>
    <row r="104" spans="14:15" ht="13.5">
      <c r="N104" s="9"/>
      <c r="O104" s="9"/>
    </row>
    <row r="105" spans="1:16" ht="14.25" thickBot="1">
      <c r="A105" s="38"/>
      <c r="B105" s="38"/>
      <c r="C105" s="38"/>
      <c r="D105" s="38"/>
      <c r="E105" s="38"/>
      <c r="F105" s="38"/>
      <c r="G105" s="38"/>
      <c r="H105" s="38"/>
      <c r="I105" s="38"/>
      <c r="J105" s="38"/>
      <c r="K105" s="38"/>
      <c r="L105" s="38"/>
      <c r="M105" s="38"/>
      <c r="N105" s="39"/>
      <c r="O105" s="39"/>
      <c r="P105" s="38"/>
    </row>
    <row r="106" spans="13:16" ht="14.25" thickTop="1">
      <c r="M106" s="40" t="s">
        <v>42</v>
      </c>
      <c r="N106" s="132">
        <f>SUM(N4:N103)</f>
        <v>14051.999999999993</v>
      </c>
      <c r="O106" s="132">
        <f>SUM(O4:O103)</f>
        <v>6277.799999999996</v>
      </c>
      <c r="P106" s="132">
        <f>SUM(P4:P103)</f>
        <v>425510.9999999998</v>
      </c>
    </row>
    <row r="107" spans="14:15" ht="13.5">
      <c r="N107" s="9"/>
      <c r="O107" s="9"/>
    </row>
    <row r="108" spans="14:15" ht="13.5">
      <c r="N108" s="9"/>
      <c r="O108" s="9"/>
    </row>
    <row r="110" spans="13:15" ht="13.5">
      <c r="M110" s="10"/>
      <c r="N110" s="11"/>
      <c r="O110" s="11"/>
    </row>
    <row r="113" spans="4:10" ht="14.25" thickBot="1">
      <c r="D113" s="146" t="s">
        <v>43</v>
      </c>
      <c r="E113" s="147"/>
      <c r="G113" s="148" t="s">
        <v>44</v>
      </c>
      <c r="H113" s="149"/>
      <c r="I113" s="27" t="s">
        <v>45</v>
      </c>
      <c r="J113" s="30" t="s">
        <v>46</v>
      </c>
    </row>
    <row r="114" spans="4:10" ht="13.5">
      <c r="D114" s="5" t="s">
        <v>47</v>
      </c>
      <c r="E114" s="134" t="s">
        <v>282</v>
      </c>
      <c r="G114" s="5"/>
      <c r="H114" s="14"/>
      <c r="I114" s="20"/>
      <c r="J114" s="23"/>
    </row>
    <row r="115" spans="4:10" ht="13.5">
      <c r="D115" s="2" t="s">
        <v>48</v>
      </c>
      <c r="E115" s="1">
        <v>48</v>
      </c>
      <c r="G115" s="2"/>
      <c r="H115" s="16"/>
      <c r="I115" s="21"/>
      <c r="J115" s="17"/>
    </row>
    <row r="116" spans="4:10" ht="13.5">
      <c r="D116" s="2" t="s">
        <v>49</v>
      </c>
      <c r="E116" s="1">
        <v>34</v>
      </c>
      <c r="G116" s="2"/>
      <c r="H116" s="16"/>
      <c r="I116" s="21"/>
      <c r="J116" s="17"/>
    </row>
    <row r="117" spans="4:10" ht="13.5">
      <c r="D117" s="2" t="s">
        <v>50</v>
      </c>
      <c r="E117" s="1">
        <f>SUM(E115,E116)</f>
        <v>82</v>
      </c>
      <c r="G117" s="2"/>
      <c r="H117" s="16"/>
      <c r="I117" s="21"/>
      <c r="J117" s="17"/>
    </row>
    <row r="118" spans="4:10" ht="13.5">
      <c r="D118" s="2" t="s">
        <v>51</v>
      </c>
      <c r="E118" s="1">
        <v>33</v>
      </c>
      <c r="G118" s="2"/>
      <c r="H118" s="16"/>
      <c r="I118" s="21"/>
      <c r="J118" s="17"/>
    </row>
    <row r="119" spans="4:10" ht="13.5">
      <c r="D119" s="2" t="s">
        <v>52</v>
      </c>
      <c r="E119" s="4">
        <v>47</v>
      </c>
      <c r="G119" s="2"/>
      <c r="H119" s="16"/>
      <c r="I119" s="21"/>
      <c r="J119" s="17"/>
    </row>
    <row r="120" spans="4:10" ht="13.5">
      <c r="D120" s="2" t="s">
        <v>53</v>
      </c>
      <c r="E120" s="1"/>
      <c r="G120" s="2"/>
      <c r="H120" s="16"/>
      <c r="I120" s="21"/>
      <c r="J120" s="17"/>
    </row>
    <row r="121" spans="4:10" ht="13.5">
      <c r="D121" s="7" t="s">
        <v>54</v>
      </c>
      <c r="E121" s="8"/>
      <c r="G121" s="2"/>
      <c r="H121" s="16"/>
      <c r="I121" s="21"/>
      <c r="J121" s="17"/>
    </row>
    <row r="122" spans="4:10" ht="13.5">
      <c r="D122" s="2" t="s">
        <v>55</v>
      </c>
      <c r="E122" s="1">
        <v>700270</v>
      </c>
      <c r="G122" s="2"/>
      <c r="H122" s="16"/>
      <c r="I122" s="21"/>
      <c r="J122" s="17"/>
    </row>
    <row r="123" spans="4:10" ht="13.5">
      <c r="D123" s="2" t="s">
        <v>56</v>
      </c>
      <c r="E123" s="4">
        <v>268759</v>
      </c>
      <c r="G123" s="2"/>
      <c r="H123" s="16"/>
      <c r="I123" s="21"/>
      <c r="J123" s="17"/>
    </row>
    <row r="124" spans="4:10" ht="13.5">
      <c r="D124" s="2" t="s">
        <v>57</v>
      </c>
      <c r="E124" s="1">
        <f>E122-E123</f>
        <v>431511</v>
      </c>
      <c r="G124" s="5"/>
      <c r="H124" s="14"/>
      <c r="I124" s="20"/>
      <c r="J124" s="15"/>
    </row>
    <row r="125" spans="4:10" ht="13.5">
      <c r="D125" s="2" t="s">
        <v>15</v>
      </c>
      <c r="E125" s="12">
        <v>27127</v>
      </c>
      <c r="G125" s="2"/>
      <c r="H125" s="16"/>
      <c r="I125" s="21"/>
      <c r="J125" s="17"/>
    </row>
    <row r="126" spans="4:10" ht="13.5">
      <c r="D126" s="2" t="s">
        <v>16</v>
      </c>
      <c r="E126" s="12">
        <v>5253</v>
      </c>
      <c r="G126" s="2"/>
      <c r="H126" s="16"/>
      <c r="I126" s="21"/>
      <c r="J126" s="17"/>
    </row>
    <row r="127" spans="4:10" ht="13.5">
      <c r="D127" s="2" t="s">
        <v>58</v>
      </c>
      <c r="E127" s="1">
        <v>5</v>
      </c>
      <c r="G127" s="2"/>
      <c r="H127" s="16"/>
      <c r="I127" s="21"/>
      <c r="J127" s="17"/>
    </row>
    <row r="128" spans="4:10" ht="13.5">
      <c r="D128" s="2" t="s">
        <v>59</v>
      </c>
      <c r="E128" s="1">
        <v>13</v>
      </c>
      <c r="G128" s="2"/>
      <c r="H128" s="16"/>
      <c r="I128" s="21"/>
      <c r="J128" s="17"/>
    </row>
    <row r="129" spans="4:10" ht="13.5">
      <c r="D129" s="2" t="s">
        <v>60</v>
      </c>
      <c r="E129" s="13">
        <v>2221</v>
      </c>
      <c r="G129" s="2"/>
      <c r="H129" s="16"/>
      <c r="I129" s="21"/>
      <c r="J129" s="17"/>
    </row>
    <row r="130" spans="4:10" ht="13.5">
      <c r="D130" s="3" t="s">
        <v>14</v>
      </c>
      <c r="E130" s="6">
        <v>0.418</v>
      </c>
      <c r="G130" s="2"/>
      <c r="H130" s="16"/>
      <c r="I130" s="21"/>
      <c r="J130" s="17"/>
    </row>
    <row r="131" spans="7:10" ht="13.5">
      <c r="G131" s="2"/>
      <c r="H131" s="16"/>
      <c r="I131" s="21"/>
      <c r="J131" s="17"/>
    </row>
    <row r="132" spans="7:10" ht="13.5">
      <c r="G132" s="3"/>
      <c r="H132" s="18"/>
      <c r="I132" s="22"/>
      <c r="J132" s="19"/>
    </row>
    <row r="133" spans="7:10" ht="13.5">
      <c r="G133" s="37" t="s">
        <v>42</v>
      </c>
      <c r="H133" s="41">
        <f>SUM(H114:H132)</f>
        <v>0</v>
      </c>
      <c r="I133" s="41">
        <f>SUM(I114:I132)</f>
        <v>0</v>
      </c>
      <c r="J133" s="41">
        <f>SUM(J114:J132)</f>
        <v>0</v>
      </c>
    </row>
    <row r="136" spans="7:11" ht="13.5">
      <c r="G136" s="148" t="s">
        <v>61</v>
      </c>
      <c r="H136" s="149"/>
      <c r="I136" s="27" t="s">
        <v>45</v>
      </c>
      <c r="J136" s="28" t="s">
        <v>46</v>
      </c>
      <c r="K136" s="29" t="s">
        <v>62</v>
      </c>
    </row>
    <row r="137" spans="7:11" ht="13.5">
      <c r="G137" s="5" t="s">
        <v>63</v>
      </c>
      <c r="H137" s="14">
        <v>0</v>
      </c>
      <c r="I137" s="20">
        <v>0</v>
      </c>
      <c r="J137" s="24">
        <v>0</v>
      </c>
      <c r="K137" s="25">
        <v>0</v>
      </c>
    </row>
    <row r="138" spans="7:11" ht="13.5">
      <c r="G138" s="2" t="s">
        <v>64</v>
      </c>
      <c r="H138" s="16">
        <v>0</v>
      </c>
      <c r="I138" s="16">
        <v>0</v>
      </c>
      <c r="J138" s="21">
        <v>0</v>
      </c>
      <c r="K138" s="26">
        <v>0</v>
      </c>
    </row>
    <row r="139" spans="7:11" ht="13.5">
      <c r="G139" s="2" t="s">
        <v>65</v>
      </c>
      <c r="H139" s="16">
        <v>0</v>
      </c>
      <c r="I139" s="16">
        <v>0</v>
      </c>
      <c r="J139" s="21">
        <v>0</v>
      </c>
      <c r="K139" s="26">
        <v>0</v>
      </c>
    </row>
    <row r="140" spans="7:11" ht="13.5">
      <c r="G140" s="2" t="s">
        <v>66</v>
      </c>
      <c r="H140" s="16">
        <v>0</v>
      </c>
      <c r="I140" s="16">
        <v>0</v>
      </c>
      <c r="J140" s="21">
        <v>0</v>
      </c>
      <c r="K140" s="26">
        <v>0</v>
      </c>
    </row>
    <row r="141" spans="7:11" ht="13.5">
      <c r="G141" s="32" t="s">
        <v>67</v>
      </c>
      <c r="H141" s="33">
        <v>0</v>
      </c>
      <c r="I141" s="33">
        <v>0</v>
      </c>
      <c r="J141" s="34">
        <v>0</v>
      </c>
      <c r="K141" s="35">
        <v>0</v>
      </c>
    </row>
    <row r="142" spans="7:11" ht="13.5">
      <c r="G142" s="31" t="s">
        <v>42</v>
      </c>
      <c r="H142" s="31"/>
      <c r="I142" s="31"/>
      <c r="J142" s="36"/>
      <c r="K142" s="109">
        <f>SUM(K137:K141)</f>
        <v>0</v>
      </c>
    </row>
  </sheetData>
  <sheetProtection/>
  <autoFilter ref="A2:Q103"/>
  <mergeCells count="3">
    <mergeCell ref="D113:E113"/>
    <mergeCell ref="G113:H113"/>
    <mergeCell ref="G136:H136"/>
  </mergeCells>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21"/>
  <sheetViews>
    <sheetView zoomScaleSheetLayoutView="100" zoomScalePageLayoutView="0" workbookViewId="0" topLeftCell="A1">
      <selection activeCell="A13" sqref="A13"/>
    </sheetView>
  </sheetViews>
  <sheetFormatPr defaultColWidth="8.875" defaultRowHeight="13.5"/>
  <sheetData>
    <row r="1" spans="1:9" ht="13.5">
      <c r="A1" s="111" t="s">
        <v>68</v>
      </c>
      <c r="B1" s="112"/>
      <c r="C1" s="112"/>
      <c r="D1" s="112"/>
      <c r="E1" s="112"/>
      <c r="F1" s="112"/>
      <c r="G1" s="112"/>
      <c r="H1" s="112"/>
      <c r="I1" s="115"/>
    </row>
    <row r="2" spans="1:9" ht="13.5">
      <c r="A2" s="113" t="s">
        <v>69</v>
      </c>
      <c r="B2" s="114"/>
      <c r="C2" s="114"/>
      <c r="D2" s="114"/>
      <c r="E2" s="114"/>
      <c r="F2" s="114"/>
      <c r="G2" s="114"/>
      <c r="H2" s="114"/>
      <c r="I2" s="115"/>
    </row>
    <row r="3" spans="1:4" ht="13.5">
      <c r="A3" s="110"/>
      <c r="D3" s="110"/>
    </row>
    <row r="4" spans="1:4" ht="13.5">
      <c r="A4" s="110" t="s">
        <v>292</v>
      </c>
      <c r="D4" s="110"/>
    </row>
    <row r="5" ht="13.5">
      <c r="A5" t="s">
        <v>289</v>
      </c>
    </row>
    <row r="6" ht="13.5">
      <c r="A6" s="135" t="s">
        <v>290</v>
      </c>
    </row>
    <row r="7" ht="13.5">
      <c r="A7" s="135" t="s">
        <v>291</v>
      </c>
    </row>
    <row r="8" ht="13.5">
      <c r="A8" s="135" t="s">
        <v>293</v>
      </c>
    </row>
    <row r="9" ht="13.5">
      <c r="A9" s="135" t="s">
        <v>294</v>
      </c>
    </row>
    <row r="10" ht="13.5">
      <c r="A10" s="135" t="s">
        <v>295</v>
      </c>
    </row>
    <row r="11" ht="13.5">
      <c r="A11" s="135" t="s">
        <v>296</v>
      </c>
    </row>
    <row r="12" ht="13.5">
      <c r="A12" s="135" t="s">
        <v>297</v>
      </c>
    </row>
    <row r="13" ht="13.5">
      <c r="A13" s="135"/>
    </row>
    <row r="15" ht="13.5">
      <c r="A15" t="s">
        <v>70</v>
      </c>
    </row>
    <row r="16" ht="13.5">
      <c r="A16" t="s">
        <v>283</v>
      </c>
    </row>
    <row r="17" ht="13.5">
      <c r="A17" t="s">
        <v>284</v>
      </c>
    </row>
    <row r="18" ht="13.5">
      <c r="A18" t="s">
        <v>285</v>
      </c>
    </row>
    <row r="19" ht="13.5">
      <c r="A19" t="s">
        <v>286</v>
      </c>
    </row>
    <row r="20" ht="13.5">
      <c r="A20" t="s">
        <v>287</v>
      </c>
    </row>
    <row r="21" ht="13.5">
      <c r="A21" t="s">
        <v>288</v>
      </c>
    </row>
  </sheetData>
  <sheetProtection/>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4:C13"/>
  <sheetViews>
    <sheetView zoomScaleSheetLayoutView="100" zoomScalePageLayoutView="0" workbookViewId="0" topLeftCell="A1">
      <selection activeCell="C5" sqref="C5"/>
    </sheetView>
  </sheetViews>
  <sheetFormatPr defaultColWidth="8.875" defaultRowHeight="13.5"/>
  <sheetData>
    <row r="4" spans="2:3" ht="13.5">
      <c r="B4" t="s">
        <v>71</v>
      </c>
      <c r="C4" t="s">
        <v>281</v>
      </c>
    </row>
    <row r="9" ht="13.5">
      <c r="B9" t="s">
        <v>72</v>
      </c>
    </row>
    <row r="13" ht="13.5">
      <c r="B13" t="s">
        <v>73</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Takahiro Maruyama</cp:lastModifiedBy>
  <cp:lastPrinted>1899-12-30T00:00:00Z</cp:lastPrinted>
  <dcterms:created xsi:type="dcterms:W3CDTF">2013-10-09T23:04:08Z</dcterms:created>
  <dcterms:modified xsi:type="dcterms:W3CDTF">2015-07-11T15:22:55Z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