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0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>
    <definedName name="_xlnm._FilterDatabase" localSheetId="1" hidden="1">'検証データ'!$A$2:$O$69</definedName>
  </definedNames>
  <calcPr fullCalcOnLoad="1"/>
</workbook>
</file>

<file path=xl/sharedStrings.xml><?xml version="1.0" encoding="utf-8"?>
<sst xmlns="http://schemas.openxmlformats.org/spreadsheetml/2006/main" count="348" uniqueCount="183">
  <si>
    <t>※入力</t>
  </si>
  <si>
    <t>初期資金</t>
  </si>
  <si>
    <t>スタート日</t>
  </si>
  <si>
    <t>現在資金</t>
  </si>
  <si>
    <t>損切り</t>
  </si>
  <si>
    <t>資金増減</t>
  </si>
  <si>
    <t>勝率</t>
  </si>
  <si>
    <t>平均利益</t>
  </si>
  <si>
    <t>平均損失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</si>
  <si>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</si>
  <si>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</si>
  <si>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</si>
  <si>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</si>
  <si>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</si>
  <si>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</si>
  <si>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</si>
  <si>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</si>
  <si>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</si>
  <si>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</si>
  <si>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</si>
  <si>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</si>
  <si>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</si>
  <si>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</si>
  <si>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</si>
  <si>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</si>
  <si>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</si>
  <si>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</si>
  <si>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</si>
  <si>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</si>
  <si>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</si>
  <si>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</si>
  <si>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</si>
  <si>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</si>
  <si>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</si>
  <si>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</si>
  <si>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PB:</t>
  </si>
  <si>
    <t>フィボナッチトレード</t>
  </si>
  <si>
    <t>ヘッドアンドショルダー</t>
  </si>
  <si>
    <t>２．MAに触って、PBが出現したらエントリー待ち。</t>
  </si>
  <si>
    <t>５．決済は４通り</t>
  </si>
  <si>
    <t>a.S/Rを２つ以上とってターゲットとする。分割決済。★まずどれか１つ検証</t>
  </si>
  <si>
    <t>b.ストップを移動していく（トレーリングストップ）</t>
  </si>
  <si>
    <t>⇒</t>
  </si>
  <si>
    <t>PBエントリー検証</t>
  </si>
  <si>
    <r>
      <t>１．移動平均線の１０EMAと２０ＥＭＡ、両方の上にキャンドルがあれば買い方向</t>
    </r>
    <r>
      <rPr>
        <sz val="11"/>
        <color indexed="8"/>
        <rFont val="ＭＳ Ｐゴシック"/>
        <family val="3"/>
      </rPr>
      <t>、下なら売り</t>
    </r>
    <r>
      <rPr>
        <sz val="11"/>
        <color indexed="8"/>
        <rFont val="ＭＳ Ｐゴシック"/>
        <family val="3"/>
      </rPr>
      <t>方向</t>
    </r>
    <r>
      <rPr>
        <sz val="11"/>
        <color indexed="8"/>
        <rFont val="ＭＳ Ｐゴシック"/>
        <family val="3"/>
      </rPr>
      <t>。</t>
    </r>
  </si>
  <si>
    <t>３．PBのエントリールール成立（PB高値／安値ブレイク）で、エントリー</t>
  </si>
  <si>
    <t>４．ストップはPBのストップ（PB安値／安値）</t>
  </si>
  <si>
    <t>c.aと似てますが、FIBをS/Rとして見て、ターゲットとする。</t>
  </si>
  <si>
    <t>d.aのS/R１つバージョン。分割決済なし。ターゲット１つの一本狙い</t>
  </si>
  <si>
    <t>EUR/USD＠日足</t>
  </si>
  <si>
    <t>Order #</t>
  </si>
  <si>
    <t>Symbol</t>
  </si>
  <si>
    <t>Type</t>
  </si>
  <si>
    <t>Lot</t>
  </si>
  <si>
    <t>Open time</t>
  </si>
  <si>
    <t>Open price</t>
  </si>
  <si>
    <t>Stop loss</t>
  </si>
  <si>
    <t>Take profit</t>
  </si>
  <si>
    <t>Close time</t>
  </si>
  <si>
    <t>Close price</t>
  </si>
  <si>
    <t>Swap</t>
  </si>
  <si>
    <t>Pips</t>
  </si>
  <si>
    <t>sell</t>
  </si>
  <si>
    <t>buy</t>
  </si>
  <si>
    <t>Profit（＄）</t>
  </si>
  <si>
    <t>勝敗</t>
  </si>
  <si>
    <t>合計資金</t>
  </si>
  <si>
    <t>（利益円）</t>
  </si>
  <si>
    <t>平均リスクリワード</t>
  </si>
  <si>
    <t>EUR/USD＠4時間足(2回）</t>
  </si>
  <si>
    <t>*直近にS/Rがない場合はトレーリングでストップ移動</t>
  </si>
  <si>
    <t xml:space="preserve">    S/Rで反発していることを確認。</t>
  </si>
  <si>
    <t>USDJPY</t>
  </si>
  <si>
    <t>2001.06.27 06:43</t>
  </si>
  <si>
    <t>2001.07.05 23:58</t>
  </si>
  <si>
    <t>2001.07.11 16:08</t>
  </si>
  <si>
    <t>2001.08.29 12:34</t>
  </si>
  <si>
    <t>2001.08.31 21:58</t>
  </si>
  <si>
    <t>2001.09.04 17:35</t>
  </si>
  <si>
    <t>2001.10.01 10:41</t>
  </si>
  <si>
    <t>2001.10.03 12:29</t>
  </si>
  <si>
    <t>2001.10.08 02:55</t>
  </si>
  <si>
    <t>2001.10.16 09:29</t>
  </si>
  <si>
    <t>2001.10.23 23:59</t>
  </si>
  <si>
    <t>2001.11.06 13:12</t>
  </si>
  <si>
    <t>2001.12.05 15:31</t>
  </si>
  <si>
    <t>2001.12.07 15:59</t>
  </si>
  <si>
    <t>2001.12.10 23:59</t>
  </si>
  <si>
    <t>2002.01.08 02:43</t>
  </si>
  <si>
    <t>2002.01.09 23:59</t>
  </si>
  <si>
    <t>2002.01.11 16:37</t>
  </si>
  <si>
    <t>2002.01.22 00:40</t>
  </si>
  <si>
    <t>2002.01.27 23:59</t>
  </si>
  <si>
    <t>2002.01.30 04:42</t>
  </si>
  <si>
    <t>2002.02.21 14:15</t>
  </si>
  <si>
    <t>2002.02.28 20:19</t>
  </si>
  <si>
    <t>2002.06.19 01:28</t>
  </si>
  <si>
    <t>2002.06.20 22:29</t>
  </si>
  <si>
    <t>2002.06.21 15:44</t>
  </si>
  <si>
    <t>2002.10.17 18:12</t>
  </si>
  <si>
    <t>2002.10.25 04:05</t>
  </si>
  <si>
    <t>2002.11.29 09:03</t>
  </si>
  <si>
    <t>2002.12.02 12:29</t>
  </si>
  <si>
    <t>2002.12.05 13:59</t>
  </si>
  <si>
    <t>2003.01.13 17:52</t>
  </si>
  <si>
    <t>2003.01.14 17:44</t>
  </si>
  <si>
    <t>2003.01.21 08:47</t>
  </si>
  <si>
    <t>2003.01.23 16:26</t>
  </si>
  <si>
    <t>2003.01.27 17:41</t>
  </si>
  <si>
    <t>2003.03.18 01:01</t>
  </si>
  <si>
    <t>2003.03.19 23:57</t>
  </si>
  <si>
    <t>2003.03.21 22:59</t>
  </si>
  <si>
    <t>2004.01.14 16:41</t>
  </si>
  <si>
    <t>2004.02.20 16:38</t>
  </si>
  <si>
    <t>2004.08.17 14:32</t>
  </si>
  <si>
    <t>2004.08.18 23:59</t>
  </si>
  <si>
    <t>2004.08.25 12:04</t>
  </si>
  <si>
    <t>2004.11.04 16:16</t>
  </si>
  <si>
    <t>2004.11.10 17:14</t>
  </si>
  <si>
    <t>2005.06.24 05:59</t>
  </si>
  <si>
    <t>2005.06.28 23:59</t>
  </si>
  <si>
    <t>2005.07.01 16:14</t>
  </si>
  <si>
    <t>2005.11.10 15:56</t>
  </si>
  <si>
    <t>2005.11.29 23:59</t>
  </si>
  <si>
    <t>2005.12.01 23:59</t>
  </si>
  <si>
    <t>2006.06.01 09:14</t>
  </si>
  <si>
    <t>2006.06.02 16:56</t>
  </si>
  <si>
    <t>2007.01.26 01:25</t>
  </si>
  <si>
    <t>2007.02.06 01:47</t>
  </si>
  <si>
    <t>2008.04.11 00:56</t>
  </si>
  <si>
    <t>2008.04.20 23:59</t>
  </si>
  <si>
    <t>2008.05.09 09:35</t>
  </si>
  <si>
    <t>2008.07.15 03:54</t>
  </si>
  <si>
    <t>2008.07.15 12:29</t>
  </si>
  <si>
    <t>2008.07.17 19:06</t>
  </si>
  <si>
    <t>2008.08.14 11:50</t>
  </si>
  <si>
    <t>2008.08.21 08:01</t>
  </si>
  <si>
    <t>2008.10.06 01:51</t>
  </si>
  <si>
    <t>2008.10.06 15:59</t>
  </si>
  <si>
    <t>2008.10.06 21:44</t>
  </si>
  <si>
    <t>2008.10.15 02:58</t>
  </si>
  <si>
    <t>2008.10.15 23:59</t>
  </si>
  <si>
    <t>2008.10.16 14:52</t>
  </si>
  <si>
    <t>2008.12.09 07:29</t>
  </si>
  <si>
    <t>2008.12.12 23:00</t>
  </si>
  <si>
    <t>2008.12.23 23:59</t>
  </si>
  <si>
    <t>2009.02.12 22:50</t>
  </si>
  <si>
    <t>2009.02.18 23:59</t>
  </si>
  <si>
    <t>2009.02.25 23:59</t>
  </si>
  <si>
    <t>2009.03.09 09:44</t>
  </si>
  <si>
    <t>2009.03.11 17:57</t>
  </si>
  <si>
    <t>2009.08.06 12:28</t>
  </si>
  <si>
    <t>2009.08.07 15:59</t>
  </si>
  <si>
    <t>2009.08.12 04:16</t>
  </si>
  <si>
    <t>2009.08.25 02:37</t>
  </si>
  <si>
    <t>2009.08.27 23:59</t>
  </si>
  <si>
    <t>2009.09.02 23:59</t>
  </si>
  <si>
    <t>2009.12.21 18:41</t>
  </si>
  <si>
    <t>2009.12.30 23:59</t>
  </si>
  <si>
    <t>2010.01.12 17:34</t>
  </si>
  <si>
    <t>2010.01.15 10:27</t>
  </si>
  <si>
    <t>2010.01.26 18:14</t>
  </si>
  <si>
    <t>2010.01.29 15:31</t>
  </si>
  <si>
    <t>2010.09.06 10:19</t>
  </si>
  <si>
    <t>2010.09.15 09:43</t>
  </si>
  <si>
    <t>2010.09.28 16:00</t>
  </si>
  <si>
    <t>2010.10.06 23:59</t>
  </si>
  <si>
    <t>2010.10.27 09:13</t>
  </si>
  <si>
    <t>2012.11.30 03:40</t>
  </si>
  <si>
    <t>2012.12.12 23:59</t>
  </si>
  <si>
    <t>2012.12.18 23:59</t>
  </si>
  <si>
    <t>2013.06.26 00:09</t>
  </si>
  <si>
    <t>2013.07.02 23:59</t>
  </si>
  <si>
    <t>2013.07.11 00:22</t>
  </si>
  <si>
    <t>2014.02.21 02:31</t>
  </si>
  <si>
    <t>2014.02.28 06:57</t>
  </si>
  <si>
    <t>2014.11.28 00:43</t>
  </si>
  <si>
    <t>2014.11.30 23:59</t>
  </si>
  <si>
    <t>2014.12.01 16:52</t>
  </si>
  <si>
    <t>2001.01.01～2015.06.30</t>
  </si>
  <si>
    <t>EUR/USD＠1時間足</t>
  </si>
  <si>
    <t>USD/JPY＠日足</t>
  </si>
  <si>
    <t>気づき：
PBでのエントリーに慣れてきました。
エントリーそのものはS/Rを使ってかなり絞り込みながらやったので、
期間は長くてもエントリー回数は少ないです。
自分としては分割決済が精神的に楽かなと思っています。
目標となるS/Rを決めて、段階的に利食いしていくのが良いかなと感じます。
あまりにもS/Rが遠い場合はトレーリングストップを使ってます。
レンジ上限下限からの反転PB+MAと、
レンジブレイクからの押し戻しでのPBサインは勝ちやすい。
レンジ上限下限からの反転PB+MAはあまりないですが、
このパターンだとだいたいダブルトップ、ダブルボトム、ヘッドアンドショルダーを
形成していることが多いように感じました。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</si>
</sst>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mmm\-yyyy"/>
    <numFmt numFmtId="190" formatCode="0.0000_ "/>
    <numFmt numFmtId="191" formatCode="0.00000_ "/>
    <numFmt numFmtId="192" formatCode="0.0_ "/>
    <numFmt numFmtId="193" formatCode="0_ "/>
    <numFmt numFmtId="194" formatCode="0.000_ ;[Red]\-0.000\ "/>
    <numFmt numFmtId="195" formatCode="0.0000_ ;[Red]\-0.0000\ "/>
    <numFmt numFmtId="196" formatCode="0.00000_ ;[Red]\-0.00000\ "/>
    <numFmt numFmtId="197" formatCode="0.000_ "/>
    <numFmt numFmtId="198" formatCode="0.000000_ "/>
    <numFmt numFmtId="199" formatCode="0.000000_ ;[Red]\-0.000000\ "/>
    <numFmt numFmtId="200" formatCode="0.0_ ;[Red]\-0.0\ "/>
    <numFmt numFmtId="201" formatCode="0_ ;[Red]\-0\ "/>
    <numFmt numFmtId="202" formatCode="0.0000"/>
    <numFmt numFmtId="203" formatCode="&quot;¥&quot;#,##0;\-&quot;¥&quot;#,##0"/>
  </numFmts>
  <fonts count="46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9" fontId="0" fillId="0" borderId="14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0" borderId="36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2" applyNumberFormat="1" applyFont="1" applyFill="1" applyBorder="1" applyAlignment="1" applyProtection="1">
      <alignment vertical="center"/>
      <protection/>
    </xf>
    <xf numFmtId="0" fontId="6" fillId="34" borderId="37" xfId="62" applyNumberFormat="1" applyFont="1" applyFill="1" applyBorder="1" applyAlignment="1" applyProtection="1">
      <alignment vertical="center"/>
      <protection/>
    </xf>
    <xf numFmtId="182" fontId="6" fillId="34" borderId="38" xfId="62" applyNumberFormat="1" applyFont="1" applyFill="1" applyBorder="1" applyAlignment="1" applyProtection="1">
      <alignment vertical="center"/>
      <protection/>
    </xf>
    <xf numFmtId="9" fontId="6" fillId="0" borderId="39" xfId="62" applyNumberFormat="1" applyFont="1" applyFill="1" applyBorder="1" applyAlignment="1" applyProtection="1">
      <alignment horizontal="center" vertical="center"/>
      <protection/>
    </xf>
    <xf numFmtId="5" fontId="6" fillId="0" borderId="31" xfId="62" applyNumberFormat="1" applyFont="1" applyFill="1" applyBorder="1" applyAlignment="1" applyProtection="1">
      <alignment horizontal="center" vertical="center"/>
      <protection/>
    </xf>
    <xf numFmtId="6" fontId="6" fillId="34" borderId="38" xfId="62" applyNumberFormat="1" applyFont="1" applyFill="1" applyBorder="1" applyAlignment="1" applyProtection="1">
      <alignment vertical="center"/>
      <protection/>
    </xf>
    <xf numFmtId="6" fontId="6" fillId="0" borderId="40" xfId="62" applyNumberFormat="1" applyFont="1" applyFill="1" applyBorder="1" applyAlignment="1" applyProtection="1">
      <alignment horizontal="center" vertical="center"/>
      <protection/>
    </xf>
    <xf numFmtId="182" fontId="6" fillId="34" borderId="41" xfId="62" applyNumberFormat="1" applyFont="1" applyFill="1" applyBorder="1" applyAlignment="1" applyProtection="1">
      <alignment vertical="center"/>
      <protection/>
    </xf>
    <xf numFmtId="0" fontId="6" fillId="35" borderId="0" xfId="62" applyNumberFormat="1" applyFont="1" applyFill="1" applyBorder="1" applyAlignment="1" applyProtection="1">
      <alignment vertical="center"/>
      <protection/>
    </xf>
    <xf numFmtId="5" fontId="6" fillId="35" borderId="0" xfId="62" applyNumberFormat="1" applyFont="1" applyFill="1" applyBorder="1" applyAlignment="1" applyProtection="1">
      <alignment horizontal="center" vertical="center"/>
      <protection/>
    </xf>
    <xf numFmtId="182" fontId="6" fillId="35" borderId="0" xfId="62" applyNumberFormat="1" applyFont="1" applyFill="1" applyBorder="1" applyAlignment="1" applyProtection="1">
      <alignment vertical="center"/>
      <protection/>
    </xf>
    <xf numFmtId="6" fontId="6" fillId="35" borderId="0" xfId="62" applyNumberFormat="1" applyFont="1" applyFill="1" applyBorder="1" applyAlignment="1" applyProtection="1">
      <alignment vertical="center"/>
      <protection/>
    </xf>
    <xf numFmtId="6" fontId="6" fillId="35" borderId="0" xfId="62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5" fontId="7" fillId="36" borderId="42" xfId="62" applyNumberFormat="1" applyFont="1" applyFill="1" applyBorder="1" applyAlignment="1" applyProtection="1">
      <alignment horizontal="center"/>
      <protection/>
    </xf>
    <xf numFmtId="0" fontId="0" fillId="0" borderId="43" xfId="0" applyNumberFormat="1" applyFont="1" applyFill="1" applyBorder="1" applyAlignment="1" applyProtection="1">
      <alignment vertical="center"/>
      <protection/>
    </xf>
    <xf numFmtId="0" fontId="0" fillId="0" borderId="44" xfId="0" applyNumberFormat="1" applyFont="1" applyFill="1" applyBorder="1" applyAlignment="1" applyProtection="1">
      <alignment vertical="center"/>
      <protection/>
    </xf>
    <xf numFmtId="0" fontId="0" fillId="0" borderId="45" xfId="0" applyNumberFormat="1" applyFont="1" applyFill="1" applyBorder="1" applyAlignment="1" applyProtection="1">
      <alignment vertical="center"/>
      <protection/>
    </xf>
    <xf numFmtId="0" fontId="6" fillId="34" borderId="38" xfId="62" applyNumberFormat="1" applyFont="1" applyFill="1" applyBorder="1" applyAlignment="1" applyProtection="1">
      <alignment vertical="center"/>
      <protection/>
    </xf>
    <xf numFmtId="0" fontId="0" fillId="0" borderId="46" xfId="0" applyNumberFormat="1" applyFont="1" applyFill="1" applyBorder="1" applyAlignment="1" applyProtection="1">
      <alignment vertical="center"/>
      <protection/>
    </xf>
    <xf numFmtId="0" fontId="1" fillId="0" borderId="0" xfId="63">
      <alignment vertical="center"/>
      <protection/>
    </xf>
    <xf numFmtId="0" fontId="1" fillId="0" borderId="47" xfId="63" applyBorder="1">
      <alignment vertical="center"/>
      <protection/>
    </xf>
    <xf numFmtId="0" fontId="1" fillId="0" borderId="48" xfId="63" applyBorder="1">
      <alignment vertical="center"/>
      <protection/>
    </xf>
    <xf numFmtId="0" fontId="1" fillId="0" borderId="0" xfId="63" applyBorder="1">
      <alignment vertical="center"/>
      <protection/>
    </xf>
    <xf numFmtId="0" fontId="0" fillId="0" borderId="0" xfId="0" applyFont="1" applyAlignment="1">
      <alignment vertical="center"/>
    </xf>
    <xf numFmtId="0" fontId="0" fillId="37" borderId="0" xfId="0" applyFill="1" applyAlignment="1">
      <alignment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18" xfId="0" applyNumberFormat="1" applyFill="1" applyBorder="1" applyAlignment="1" applyProtection="1">
      <alignment vertical="center"/>
      <protection/>
    </xf>
    <xf numFmtId="0" fontId="1" fillId="0" borderId="0" xfId="63" applyFill="1" applyBorder="1">
      <alignment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200" fontId="0" fillId="0" borderId="10" xfId="0" applyNumberFormat="1" applyFont="1" applyFill="1" applyBorder="1" applyAlignment="1" applyProtection="1">
      <alignment vertical="center"/>
      <protection/>
    </xf>
    <xf numFmtId="201" fontId="0" fillId="0" borderId="10" xfId="0" applyNumberFormat="1" applyFont="1" applyFill="1" applyBorder="1" applyAlignment="1" applyProtection="1">
      <alignment vertical="center"/>
      <protection/>
    </xf>
    <xf numFmtId="5" fontId="0" fillId="0" borderId="0" xfId="0" applyNumberFormat="1" applyAlignment="1">
      <alignment vertical="center"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0" xfId="0" applyAlignment="1">
      <alignment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9" fontId="6" fillId="0" borderId="0" xfId="62" applyNumberFormat="1" applyFont="1" applyFill="1" applyBorder="1" applyAlignment="1" applyProtection="1">
      <alignment horizontal="center" vertical="center"/>
      <protection/>
    </xf>
    <xf numFmtId="5" fontId="6" fillId="0" borderId="0" xfId="62" applyNumberFormat="1" applyFont="1" applyFill="1" applyBorder="1" applyAlignment="1" applyProtection="1">
      <alignment horizontal="center" vertical="center"/>
      <protection/>
    </xf>
    <xf numFmtId="6" fontId="6" fillId="0" borderId="0" xfId="62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182" fontId="6" fillId="0" borderId="0" xfId="62" applyNumberFormat="1" applyFont="1" applyFill="1" applyBorder="1" applyAlignment="1" applyProtection="1">
      <alignment vertical="center"/>
      <protection/>
    </xf>
    <xf numFmtId="6" fontId="6" fillId="0" borderId="0" xfId="62" applyNumberFormat="1" applyFont="1" applyFill="1" applyBorder="1" applyAlignment="1" applyProtection="1">
      <alignment vertical="center"/>
      <protection/>
    </xf>
    <xf numFmtId="5" fontId="7" fillId="0" borderId="0" xfId="62" applyNumberFormat="1" applyFont="1" applyFill="1" applyBorder="1" applyAlignment="1" applyProtection="1">
      <alignment horizontal="center"/>
      <protection/>
    </xf>
    <xf numFmtId="5" fontId="7" fillId="0" borderId="0" xfId="62" applyNumberFormat="1" applyFont="1" applyFill="1" applyBorder="1" applyAlignment="1" applyProtection="1">
      <alignment/>
      <protection/>
    </xf>
    <xf numFmtId="5" fontId="8" fillId="0" borderId="0" xfId="62" applyNumberFormat="1" applyFont="1" applyFill="1" applyBorder="1" applyAlignment="1" applyProtection="1">
      <alignment vertical="center"/>
      <protection/>
    </xf>
    <xf numFmtId="188" fontId="6" fillId="0" borderId="0" xfId="62" applyNumberFormat="1" applyFont="1" applyFill="1" applyBorder="1" applyAlignment="1" applyProtection="1">
      <alignment vertical="center"/>
      <protection/>
    </xf>
    <xf numFmtId="5" fontId="6" fillId="0" borderId="0" xfId="62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193" fontId="0" fillId="0" borderId="0" xfId="0" applyNumberFormat="1" applyAlignment="1">
      <alignment vertical="center"/>
    </xf>
    <xf numFmtId="5" fontId="7" fillId="36" borderId="22" xfId="62" applyNumberFormat="1" applyFont="1" applyFill="1" applyBorder="1" applyAlignment="1" applyProtection="1">
      <alignment horizontal="center"/>
      <protection/>
    </xf>
    <xf numFmtId="5" fontId="7" fillId="36" borderId="49" xfId="62" applyNumberFormat="1" applyFont="1" applyFill="1" applyBorder="1" applyAlignment="1" applyProtection="1">
      <alignment horizontal="center"/>
      <protection/>
    </xf>
    <xf numFmtId="5" fontId="7" fillId="36" borderId="50" xfId="62" applyNumberFormat="1" applyFont="1" applyFill="1" applyBorder="1" applyAlignment="1" applyProtection="1">
      <alignment horizontal="center"/>
      <protection/>
    </xf>
    <xf numFmtId="5" fontId="7" fillId="36" borderId="43" xfId="62" applyNumberFormat="1" applyFont="1" applyFill="1" applyBorder="1" applyAlignment="1" applyProtection="1">
      <alignment horizontal="center"/>
      <protection/>
    </xf>
    <xf numFmtId="5" fontId="7" fillId="36" borderId="51" xfId="62" applyNumberFormat="1" applyFont="1" applyFill="1" applyBorder="1" applyAlignment="1" applyProtection="1">
      <alignment horizontal="center"/>
      <protection/>
    </xf>
    <xf numFmtId="5" fontId="8" fillId="0" borderId="20" xfId="62" applyNumberFormat="1" applyFont="1" applyFill="1" applyBorder="1" applyAlignment="1" applyProtection="1">
      <alignment horizontal="center" vertical="center"/>
      <protection/>
    </xf>
    <xf numFmtId="188" fontId="6" fillId="0" borderId="29" xfId="62" applyNumberFormat="1" applyFont="1" applyFill="1" applyBorder="1" applyAlignment="1" applyProtection="1">
      <alignment horizontal="center" vertical="center"/>
      <protection/>
    </xf>
    <xf numFmtId="188" fontId="6" fillId="0" borderId="40" xfId="62" applyNumberFormat="1" applyFont="1" applyFill="1" applyBorder="1" applyAlignment="1" applyProtection="1">
      <alignment horizontal="center" vertical="center"/>
      <protection/>
    </xf>
    <xf numFmtId="5" fontId="6" fillId="0" borderId="51" xfId="62" applyNumberFormat="1" applyFont="1" applyFill="1" applyBorder="1" applyAlignment="1" applyProtection="1">
      <alignment horizontal="center" vertical="center"/>
      <protection/>
    </xf>
    <xf numFmtId="5" fontId="6" fillId="0" borderId="52" xfId="62" applyNumberFormat="1" applyFont="1" applyFill="1" applyBorder="1" applyAlignment="1" applyProtection="1">
      <alignment horizontal="center" vertical="center"/>
      <protection/>
    </xf>
    <xf numFmtId="0" fontId="4" fillId="33" borderId="53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8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気づき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-0.003"/>
          <c:w val="0.90175"/>
          <c:h val="0.99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'検証データ'!$A$3:$A$69</c:f>
              <c:numCache>
                <c:ptCount val="6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11</c:v>
                </c:pt>
                <c:pt idx="20">
                  <c:v>12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18</c:v>
                </c:pt>
                <c:pt idx="31">
                  <c:v>19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22</c:v>
                </c:pt>
                <c:pt idx="37">
                  <c:v>23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25</c:v>
                </c:pt>
                <c:pt idx="42">
                  <c:v>26</c:v>
                </c:pt>
                <c:pt idx="43">
                  <c:v>26</c:v>
                </c:pt>
                <c:pt idx="44">
                  <c:v>27</c:v>
                </c:pt>
                <c:pt idx="45">
                  <c:v>27</c:v>
                </c:pt>
                <c:pt idx="46">
                  <c:v>28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30</c:v>
                </c:pt>
                <c:pt idx="51">
                  <c:v>31</c:v>
                </c:pt>
                <c:pt idx="52">
                  <c:v>31</c:v>
                </c:pt>
                <c:pt idx="53">
                  <c:v>32</c:v>
                </c:pt>
                <c:pt idx="54">
                  <c:v>32</c:v>
                </c:pt>
                <c:pt idx="55">
                  <c:v>33</c:v>
                </c:pt>
                <c:pt idx="56">
                  <c:v>33</c:v>
                </c:pt>
                <c:pt idx="57">
                  <c:v>34</c:v>
                </c:pt>
                <c:pt idx="58">
                  <c:v>35</c:v>
                </c:pt>
                <c:pt idx="59">
                  <c:v>35</c:v>
                </c:pt>
                <c:pt idx="60">
                  <c:v>36</c:v>
                </c:pt>
                <c:pt idx="61">
                  <c:v>36</c:v>
                </c:pt>
                <c:pt idx="62">
                  <c:v>37</c:v>
                </c:pt>
                <c:pt idx="63">
                  <c:v>37</c:v>
                </c:pt>
                <c:pt idx="64">
                  <c:v>38</c:v>
                </c:pt>
                <c:pt idx="65">
                  <c:v>39</c:v>
                </c:pt>
                <c:pt idx="66">
                  <c:v>39</c:v>
                </c:pt>
              </c:numCache>
            </c:numRef>
          </c:xVal>
          <c:yVal>
            <c:numRef>
              <c:f>'検証データ'!$P$3:$P$69</c:f>
              <c:numCache>
                <c:ptCount val="67"/>
                <c:pt idx="0">
                  <c:v>1018653</c:v>
                </c:pt>
                <c:pt idx="1">
                  <c:v>1018198</c:v>
                </c:pt>
                <c:pt idx="2">
                  <c:v>1025415</c:v>
                </c:pt>
                <c:pt idx="3">
                  <c:v>1025249</c:v>
                </c:pt>
                <c:pt idx="4">
                  <c:v>1037077</c:v>
                </c:pt>
                <c:pt idx="5">
                  <c:v>1036920</c:v>
                </c:pt>
                <c:pt idx="6">
                  <c:v>1053933</c:v>
                </c:pt>
                <c:pt idx="7">
                  <c:v>1053236</c:v>
                </c:pt>
                <c:pt idx="8">
                  <c:v>1063522</c:v>
                </c:pt>
                <c:pt idx="9">
                  <c:v>1081818</c:v>
                </c:pt>
                <c:pt idx="10">
                  <c:v>1092022</c:v>
                </c:pt>
                <c:pt idx="11">
                  <c:v>1091920</c:v>
                </c:pt>
                <c:pt idx="12">
                  <c:v>1109741</c:v>
                </c:pt>
                <c:pt idx="13">
                  <c:v>1109500</c:v>
                </c:pt>
                <c:pt idx="14">
                  <c:v>1098744</c:v>
                </c:pt>
                <c:pt idx="15">
                  <c:v>1111395</c:v>
                </c:pt>
                <c:pt idx="16">
                  <c:v>1149277</c:v>
                </c:pt>
                <c:pt idx="17">
                  <c:v>1127441</c:v>
                </c:pt>
                <c:pt idx="18">
                  <c:v>1149513</c:v>
                </c:pt>
                <c:pt idx="19">
                  <c:v>1197675</c:v>
                </c:pt>
                <c:pt idx="20">
                  <c:v>1210863</c:v>
                </c:pt>
                <c:pt idx="21">
                  <c:v>1210528</c:v>
                </c:pt>
                <c:pt idx="22">
                  <c:v>1188103</c:v>
                </c:pt>
                <c:pt idx="23">
                  <c:v>1202765</c:v>
                </c:pt>
                <c:pt idx="24">
                  <c:v>1224963</c:v>
                </c:pt>
                <c:pt idx="25">
                  <c:v>1202886</c:v>
                </c:pt>
                <c:pt idx="26">
                  <c:v>1218364</c:v>
                </c:pt>
                <c:pt idx="27">
                  <c:v>1217882</c:v>
                </c:pt>
                <c:pt idx="28">
                  <c:v>1185533</c:v>
                </c:pt>
                <c:pt idx="29">
                  <c:v>1199998</c:v>
                </c:pt>
                <c:pt idx="30">
                  <c:v>1240962</c:v>
                </c:pt>
                <c:pt idx="31">
                  <c:v>1263201</c:v>
                </c:pt>
                <c:pt idx="32">
                  <c:v>1297185</c:v>
                </c:pt>
                <c:pt idx="33">
                  <c:v>1271450</c:v>
                </c:pt>
                <c:pt idx="34">
                  <c:v>1249729</c:v>
                </c:pt>
                <c:pt idx="35">
                  <c:v>1257351</c:v>
                </c:pt>
                <c:pt idx="36">
                  <c:v>1261835</c:v>
                </c:pt>
                <c:pt idx="37">
                  <c:v>1275121</c:v>
                </c:pt>
                <c:pt idx="38">
                  <c:v>1274932</c:v>
                </c:pt>
                <c:pt idx="39">
                  <c:v>1258061</c:v>
                </c:pt>
                <c:pt idx="40">
                  <c:v>1275798</c:v>
                </c:pt>
                <c:pt idx="41">
                  <c:v>1308940</c:v>
                </c:pt>
                <c:pt idx="42">
                  <c:v>1323755</c:v>
                </c:pt>
                <c:pt idx="43">
                  <c:v>1323656</c:v>
                </c:pt>
                <c:pt idx="44">
                  <c:v>1338963</c:v>
                </c:pt>
                <c:pt idx="45">
                  <c:v>1354427</c:v>
                </c:pt>
                <c:pt idx="46">
                  <c:v>1401280</c:v>
                </c:pt>
                <c:pt idx="47">
                  <c:v>1501552</c:v>
                </c:pt>
                <c:pt idx="48">
                  <c:v>1485079</c:v>
                </c:pt>
                <c:pt idx="49">
                  <c:v>1506242</c:v>
                </c:pt>
                <c:pt idx="50">
                  <c:v>1506074</c:v>
                </c:pt>
                <c:pt idx="51">
                  <c:v>1526858</c:v>
                </c:pt>
                <c:pt idx="52">
                  <c:v>1580083</c:v>
                </c:pt>
                <c:pt idx="53">
                  <c:v>1595214</c:v>
                </c:pt>
                <c:pt idx="54">
                  <c:v>1594628</c:v>
                </c:pt>
                <c:pt idx="55">
                  <c:v>1616625.679484748</c:v>
                </c:pt>
                <c:pt idx="56">
                  <c:v>1615859.806232909</c:v>
                </c:pt>
                <c:pt idx="57">
                  <c:v>1571180.8586805118</c:v>
                </c:pt>
                <c:pt idx="58">
                  <c:v>1590243.840564478</c:v>
                </c:pt>
                <c:pt idx="59">
                  <c:v>1626959.3108953252</c:v>
                </c:pt>
                <c:pt idx="60">
                  <c:v>1660570.3302591904</c:v>
                </c:pt>
                <c:pt idx="61">
                  <c:v>1726709.0950213252</c:v>
                </c:pt>
                <c:pt idx="62">
                  <c:v>1775679.110321649</c:v>
                </c:pt>
                <c:pt idx="63">
                  <c:v>1795132.3339952556</c:v>
                </c:pt>
                <c:pt idx="64">
                  <c:v>1747433.990721446</c:v>
                </c:pt>
                <c:pt idx="65">
                  <c:v>1765634.2790993592</c:v>
                </c:pt>
                <c:pt idx="66">
                  <c:v>1765566.2868013494</c:v>
                </c:pt>
              </c:numCache>
            </c:numRef>
          </c:yVal>
          <c:smooth val="0"/>
        </c:ser>
        <c:axId val="12459157"/>
        <c:axId val="45023550"/>
      </c:scatterChart>
      <c:valAx>
        <c:axId val="12459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23550"/>
        <c:crosses val="autoZero"/>
        <c:crossBetween val="midCat"/>
        <c:dispUnits/>
      </c:valAx>
      <c:valAx>
        <c:axId val="45023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591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75"/>
          <c:y val="0.47075"/>
          <c:w val="0.07775"/>
          <c:h val="0.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24</xdr:row>
      <xdr:rowOff>152400</xdr:rowOff>
    </xdr:from>
    <xdr:to>
      <xdr:col>8</xdr:col>
      <xdr:colOff>914400</xdr:colOff>
      <xdr:row>51</xdr:row>
      <xdr:rowOff>0</xdr:rowOff>
    </xdr:to>
    <xdr:graphicFrame>
      <xdr:nvGraphicFramePr>
        <xdr:cNvPr id="1" name="グラフ 1"/>
        <xdr:cNvGraphicFramePr/>
      </xdr:nvGraphicFramePr>
      <xdr:xfrm>
        <a:off x="561975" y="4714875"/>
        <a:ext cx="90201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="70" zoomScaleNormal="70" zoomScaleSheetLayoutView="100" zoomScalePageLayoutView="0" workbookViewId="0" topLeftCell="A1">
      <selection activeCell="H12" sqref="H12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  <col min="13" max="18" width="10.00390625" style="0" customWidth="1"/>
    <col min="19" max="19" width="11.75390625" style="0" bestFit="1" customWidth="1"/>
  </cols>
  <sheetData>
    <row r="1" spans="1:11" ht="13.5" customHeight="1">
      <c r="A1" s="65" t="s">
        <v>43</v>
      </c>
      <c r="K1" s="65"/>
    </row>
    <row r="2" ht="13.5" customHeight="1">
      <c r="A2" s="62" t="s">
        <v>44</v>
      </c>
    </row>
    <row r="3" ht="13.5" customHeight="1">
      <c r="A3" t="s">
        <v>38</v>
      </c>
    </row>
    <row r="4" ht="13.5" customHeight="1">
      <c r="A4" t="s">
        <v>71</v>
      </c>
    </row>
    <row r="5" ht="13.5" customHeight="1">
      <c r="A5" s="62" t="s">
        <v>45</v>
      </c>
    </row>
    <row r="6" ht="13.5" customHeight="1">
      <c r="A6" s="62" t="s">
        <v>46</v>
      </c>
    </row>
    <row r="7" ht="13.5" customHeight="1">
      <c r="A7" t="s">
        <v>39</v>
      </c>
    </row>
    <row r="8" spans="1:5" ht="13.5" customHeight="1">
      <c r="A8" s="89" t="s">
        <v>42</v>
      </c>
      <c r="B8" s="63" t="s">
        <v>40</v>
      </c>
      <c r="C8" s="63"/>
      <c r="D8" s="63"/>
      <c r="E8" s="63"/>
    </row>
    <row r="9" spans="1:4" ht="13.5" customHeight="1">
      <c r="A9" s="64"/>
      <c r="B9" s="88" t="s">
        <v>41</v>
      </c>
      <c r="C9" s="88"/>
      <c r="D9" s="88"/>
    </row>
    <row r="10" ht="13.5" customHeight="1">
      <c r="B10" s="62" t="s">
        <v>47</v>
      </c>
    </row>
    <row r="11" ht="13.5" customHeight="1">
      <c r="B11" s="62" t="s">
        <v>48</v>
      </c>
    </row>
    <row r="12" ht="13.5" customHeight="1">
      <c r="B12" s="62"/>
    </row>
    <row r="13" spans="1:2" ht="13.5" customHeight="1">
      <c r="A13" t="s">
        <v>70</v>
      </c>
      <c r="B13" s="62"/>
    </row>
    <row r="14" ht="13.5" customHeight="1">
      <c r="B14" s="62"/>
    </row>
    <row r="16" spans="11:20" ht="13.5" customHeight="1">
      <c r="K16" s="80"/>
      <c r="L16" s="80"/>
      <c r="M16" s="80"/>
      <c r="N16" s="80"/>
      <c r="O16" s="80"/>
      <c r="P16" s="80"/>
      <c r="Q16" s="80"/>
      <c r="R16" s="80"/>
      <c r="S16" s="80"/>
      <c r="T16" s="80"/>
    </row>
    <row r="17" spans="11:20" ht="13.5" customHeight="1">
      <c r="K17" s="80"/>
      <c r="L17" s="80"/>
      <c r="M17" s="80"/>
      <c r="N17" s="80"/>
      <c r="O17" s="80"/>
      <c r="P17" s="80"/>
      <c r="Q17" s="80"/>
      <c r="R17" s="80"/>
      <c r="S17" s="80"/>
      <c r="T17" s="80"/>
    </row>
    <row r="18" spans="1:20" ht="19.5" customHeight="1" thickBot="1">
      <c r="A18" s="54"/>
      <c r="B18" s="91" t="s">
        <v>0</v>
      </c>
      <c r="C18" s="92"/>
      <c r="D18" s="93"/>
      <c r="E18" s="53"/>
      <c r="F18" s="94" t="s">
        <v>0</v>
      </c>
      <c r="G18" s="95"/>
      <c r="H18" s="55"/>
      <c r="K18" s="76"/>
      <c r="L18" s="84"/>
      <c r="M18" s="84"/>
      <c r="N18" s="84"/>
      <c r="O18" s="76"/>
      <c r="P18" s="84"/>
      <c r="Q18" s="84"/>
      <c r="R18" s="76"/>
      <c r="S18" s="80"/>
      <c r="T18" s="80"/>
    </row>
    <row r="19" spans="1:20" ht="25.5" customHeight="1" thickBot="1">
      <c r="A19" s="56" t="s">
        <v>1</v>
      </c>
      <c r="B19" s="96">
        <v>1000000</v>
      </c>
      <c r="C19" s="96"/>
      <c r="D19" s="96"/>
      <c r="E19" s="45" t="s">
        <v>2</v>
      </c>
      <c r="F19" s="97">
        <v>36892</v>
      </c>
      <c r="G19" s="98"/>
      <c r="H19" s="38"/>
      <c r="I19" s="38"/>
      <c r="K19" s="38"/>
      <c r="L19" s="85"/>
      <c r="M19" s="85"/>
      <c r="N19" s="85"/>
      <c r="O19" s="81"/>
      <c r="P19" s="86"/>
      <c r="Q19" s="86"/>
      <c r="R19" s="38"/>
      <c r="S19" s="38"/>
      <c r="T19" s="80"/>
    </row>
    <row r="20" spans="1:20" ht="27" customHeight="1" thickBot="1">
      <c r="A20" s="39" t="s">
        <v>3</v>
      </c>
      <c r="B20" s="99">
        <f>B19+'検証データ'!N73</f>
        <v>1765566.2868013494</v>
      </c>
      <c r="C20" s="99"/>
      <c r="D20" s="100"/>
      <c r="E20" s="40" t="s">
        <v>4</v>
      </c>
      <c r="F20" s="41">
        <v>0.03</v>
      </c>
      <c r="G20" s="42"/>
      <c r="H20" s="43" t="s">
        <v>5</v>
      </c>
      <c r="I20" s="44">
        <f>B20-B19</f>
        <v>765566.2868013494</v>
      </c>
      <c r="K20" s="38"/>
      <c r="L20" s="87"/>
      <c r="M20" s="87"/>
      <c r="N20" s="87"/>
      <c r="O20" s="81"/>
      <c r="P20" s="77"/>
      <c r="Q20" s="78"/>
      <c r="R20" s="82"/>
      <c r="S20" s="79"/>
      <c r="T20" s="80"/>
    </row>
    <row r="21" spans="1:20" s="51" customFormat="1" ht="17.25" customHeight="1">
      <c r="A21" s="46"/>
      <c r="B21" s="47"/>
      <c r="C21" s="47"/>
      <c r="D21" s="47"/>
      <c r="E21" s="48"/>
      <c r="F21" s="52" t="s">
        <v>0</v>
      </c>
      <c r="G21" s="47"/>
      <c r="H21" s="49"/>
      <c r="I21" s="50"/>
      <c r="K21" s="38"/>
      <c r="L21" s="78"/>
      <c r="M21" s="78"/>
      <c r="N21" s="78"/>
      <c r="O21" s="81"/>
      <c r="P21" s="83"/>
      <c r="Q21" s="78"/>
      <c r="R21" s="82"/>
      <c r="S21" s="79"/>
      <c r="T21" s="76"/>
    </row>
    <row r="22" spans="11:20" ht="13.5" customHeight="1">
      <c r="K22" s="80"/>
      <c r="L22" s="80"/>
      <c r="M22" s="80"/>
      <c r="N22" s="80"/>
      <c r="O22" s="80"/>
      <c r="P22" s="80"/>
      <c r="Q22" s="80"/>
      <c r="R22" s="80"/>
      <c r="S22" s="80"/>
      <c r="T22" s="80"/>
    </row>
  </sheetData>
  <sheetProtection/>
  <mergeCells count="5">
    <mergeCell ref="B18:D18"/>
    <mergeCell ref="F18:G18"/>
    <mergeCell ref="B19:D19"/>
    <mergeCell ref="F19:G19"/>
    <mergeCell ref="B20:D20"/>
  </mergeCells>
  <printOptions/>
  <pageMargins left="0.6986111111111111" right="0.6986111111111111" top="0.75" bottom="0.75" header="0.3" footer="0.3"/>
  <pageSetup horizontalDpi="1200" verticalDpi="1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10"/>
  <sheetViews>
    <sheetView zoomScale="85" zoomScaleNormal="85" zoomScaleSheetLayoutView="100" zoomScalePageLayoutView="0" workbookViewId="0" topLeftCell="F1">
      <pane ySplit="2" topLeftCell="A54" activePane="bottomLeft" state="frozen"/>
      <selection pane="topLeft" activeCell="A1" sqref="A1"/>
      <selection pane="bottomLeft" activeCell="I75" sqref="I75"/>
    </sheetView>
  </sheetViews>
  <sheetFormatPr defaultColWidth="10.00390625" defaultRowHeight="13.5" customHeight="1"/>
  <cols>
    <col min="1" max="1" width="7.625" style="0" bestFit="1" customWidth="1"/>
    <col min="2" max="2" width="8.50390625" style="0" bestFit="1" customWidth="1"/>
    <col min="3" max="3" width="5.375" style="0" bestFit="1" customWidth="1"/>
    <col min="4" max="4" width="17.25390625" style="0" bestFit="1" customWidth="1"/>
    <col min="5" max="5" width="17.125" style="0" bestFit="1" customWidth="1"/>
    <col min="6" max="6" width="10.25390625" style="0" bestFit="1" customWidth="1"/>
    <col min="7" max="7" width="15.875" style="0" customWidth="1"/>
    <col min="8" max="8" width="10.125" style="0" bestFit="1" customWidth="1"/>
    <col min="9" max="9" width="15.875" style="0" bestFit="1" customWidth="1"/>
    <col min="10" max="10" width="10.50390625" style="0" bestFit="1" customWidth="1"/>
    <col min="11" max="11" width="8.375" style="0" bestFit="1" customWidth="1"/>
    <col min="12" max="12" width="5.50390625" style="0" bestFit="1" customWidth="1"/>
    <col min="13" max="13" width="9.75390625" style="0" bestFit="1" customWidth="1"/>
    <col min="14" max="14" width="12.75390625" style="0" bestFit="1" customWidth="1"/>
  </cols>
  <sheetData>
    <row r="2" spans="1:16" ht="13.5" customHeight="1">
      <c r="A2" s="68" t="s">
        <v>50</v>
      </c>
      <c r="B2" s="69" t="s">
        <v>51</v>
      </c>
      <c r="C2" s="69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  <c r="L2" t="s">
        <v>61</v>
      </c>
      <c r="M2" t="s">
        <v>64</v>
      </c>
      <c r="N2" t="s">
        <v>67</v>
      </c>
      <c r="O2" t="s">
        <v>65</v>
      </c>
      <c r="P2" t="s">
        <v>66</v>
      </c>
    </row>
    <row r="3" spans="1:16" ht="13.5">
      <c r="A3" s="68">
        <v>1</v>
      </c>
      <c r="B3" s="69" t="s">
        <v>72</v>
      </c>
      <c r="C3" s="69" t="s">
        <v>63</v>
      </c>
      <c r="D3" s="70">
        <v>0.15</v>
      </c>
      <c r="E3" t="s">
        <v>73</v>
      </c>
      <c r="F3" s="70">
        <v>124.08</v>
      </c>
      <c r="G3" s="70">
        <v>123.18</v>
      </c>
      <c r="H3" s="70">
        <v>0</v>
      </c>
      <c r="I3" t="s">
        <v>74</v>
      </c>
      <c r="J3" s="70">
        <v>125.67</v>
      </c>
      <c r="K3" s="70">
        <v>-3.26</v>
      </c>
      <c r="L3">
        <v>159</v>
      </c>
      <c r="M3" s="70">
        <v>186.53</v>
      </c>
      <c r="N3">
        <f>M3*100</f>
        <v>18653</v>
      </c>
      <c r="O3" t="str">
        <f>IF(N3&gt;0,"勝ち","負け")</f>
        <v>勝ち</v>
      </c>
      <c r="P3" s="73">
        <f>1000000+N3</f>
        <v>1018653</v>
      </c>
    </row>
    <row r="4" spans="1:16" ht="13.5">
      <c r="A4" s="68">
        <f>IF(E3=E4,A3,A3+1)</f>
        <v>1</v>
      </c>
      <c r="B4" s="69" t="s">
        <v>72</v>
      </c>
      <c r="C4" s="69" t="s">
        <v>63</v>
      </c>
      <c r="D4" s="70">
        <v>0.15</v>
      </c>
      <c r="E4" t="s">
        <v>73</v>
      </c>
      <c r="F4" s="70">
        <v>124.08</v>
      </c>
      <c r="G4" s="70">
        <v>124.08</v>
      </c>
      <c r="H4" s="70">
        <v>0</v>
      </c>
      <c r="I4" t="s">
        <v>75</v>
      </c>
      <c r="J4" s="70">
        <v>124.08</v>
      </c>
      <c r="K4" s="70">
        <v>-4.55</v>
      </c>
      <c r="L4">
        <v>0</v>
      </c>
      <c r="M4" s="70">
        <v>-4.55</v>
      </c>
      <c r="N4">
        <f aca="true" t="shared" si="0" ref="N4:N67">M4*100</f>
        <v>-455</v>
      </c>
      <c r="P4" s="73">
        <f>P3+N4</f>
        <v>1018198</v>
      </c>
    </row>
    <row r="5" spans="1:16" ht="13.5">
      <c r="A5" s="68">
        <f aca="true" t="shared" si="1" ref="A5:A68">IF(E4=E5,A4,A4+1)</f>
        <v>2</v>
      </c>
      <c r="B5" s="69" t="s">
        <v>72</v>
      </c>
      <c r="C5" s="69" t="s">
        <v>62</v>
      </c>
      <c r="D5" s="70">
        <v>0.1</v>
      </c>
      <c r="E5" t="s">
        <v>76</v>
      </c>
      <c r="F5" s="70">
        <v>119.61</v>
      </c>
      <c r="G5" s="70">
        <v>120.88</v>
      </c>
      <c r="H5" s="70">
        <v>0</v>
      </c>
      <c r="I5" t="s">
        <v>77</v>
      </c>
      <c r="J5" s="70">
        <v>118.74</v>
      </c>
      <c r="K5" s="70">
        <v>-1.1</v>
      </c>
      <c r="L5">
        <v>87</v>
      </c>
      <c r="M5" s="70">
        <v>72.17</v>
      </c>
      <c r="N5">
        <f t="shared" si="0"/>
        <v>7217</v>
      </c>
      <c r="O5" t="str">
        <f aca="true" t="shared" si="2" ref="O5:O67">IF(N5&gt;0,"勝ち","負け")</f>
        <v>勝ち</v>
      </c>
      <c r="P5" s="73">
        <f aca="true" t="shared" si="3" ref="P5:P16">P4+N5</f>
        <v>1025415</v>
      </c>
    </row>
    <row r="6" spans="1:16" ht="13.5">
      <c r="A6" s="68">
        <f t="shared" si="1"/>
        <v>2</v>
      </c>
      <c r="B6" s="69" t="s">
        <v>72</v>
      </c>
      <c r="C6" s="69" t="s">
        <v>62</v>
      </c>
      <c r="D6" s="70">
        <v>0.1</v>
      </c>
      <c r="E6" t="s">
        <v>76</v>
      </c>
      <c r="F6" s="70">
        <v>119.61</v>
      </c>
      <c r="G6" s="70">
        <v>119.61</v>
      </c>
      <c r="H6" s="70">
        <v>0</v>
      </c>
      <c r="I6" t="s">
        <v>78</v>
      </c>
      <c r="J6" s="70">
        <v>119.61</v>
      </c>
      <c r="K6" s="70">
        <v>-1.66</v>
      </c>
      <c r="L6">
        <v>0</v>
      </c>
      <c r="M6" s="70">
        <v>-1.66</v>
      </c>
      <c r="N6">
        <f t="shared" si="0"/>
        <v>-166</v>
      </c>
      <c r="P6" s="73">
        <f t="shared" si="3"/>
        <v>1025249</v>
      </c>
    </row>
    <row r="7" spans="1:16" ht="13.5">
      <c r="A7" s="68">
        <f t="shared" si="1"/>
        <v>3</v>
      </c>
      <c r="B7" s="69" t="s">
        <v>72</v>
      </c>
      <c r="C7" s="69" t="s">
        <v>63</v>
      </c>
      <c r="D7" s="70">
        <v>0.1</v>
      </c>
      <c r="E7" t="s">
        <v>79</v>
      </c>
      <c r="F7" s="70">
        <v>119.85</v>
      </c>
      <c r="G7" s="70">
        <v>118.59</v>
      </c>
      <c r="H7" s="70">
        <v>0</v>
      </c>
      <c r="I7" t="s">
        <v>80</v>
      </c>
      <c r="J7" s="70">
        <v>121.29</v>
      </c>
      <c r="K7" s="70">
        <v>-0.45</v>
      </c>
      <c r="L7">
        <v>144</v>
      </c>
      <c r="M7" s="70">
        <v>118.28</v>
      </c>
      <c r="N7">
        <f t="shared" si="0"/>
        <v>11828</v>
      </c>
      <c r="O7" t="str">
        <f t="shared" si="2"/>
        <v>勝ち</v>
      </c>
      <c r="P7" s="73">
        <f t="shared" si="3"/>
        <v>1037077</v>
      </c>
    </row>
    <row r="8" spans="1:16" ht="13.5" customHeight="1">
      <c r="A8" s="68">
        <f t="shared" si="1"/>
        <v>3</v>
      </c>
      <c r="B8" s="69" t="s">
        <v>72</v>
      </c>
      <c r="C8" s="69" t="s">
        <v>63</v>
      </c>
      <c r="D8" s="70">
        <v>0.1</v>
      </c>
      <c r="E8" t="s">
        <v>79</v>
      </c>
      <c r="F8" s="70">
        <v>119.85</v>
      </c>
      <c r="G8" s="70">
        <v>119.85</v>
      </c>
      <c r="H8" s="70">
        <v>0</v>
      </c>
      <c r="I8" t="s">
        <v>81</v>
      </c>
      <c r="J8" s="70">
        <v>119.85</v>
      </c>
      <c r="K8" s="70">
        <v>-1.57</v>
      </c>
      <c r="L8">
        <v>0</v>
      </c>
      <c r="M8" s="70">
        <v>-1.57</v>
      </c>
      <c r="N8">
        <f t="shared" si="0"/>
        <v>-157</v>
      </c>
      <c r="P8" s="73">
        <f t="shared" si="3"/>
        <v>1036920</v>
      </c>
    </row>
    <row r="9" spans="1:16" ht="13.5">
      <c r="A9" s="68">
        <f t="shared" si="1"/>
        <v>4</v>
      </c>
      <c r="B9" s="69" t="s">
        <v>72</v>
      </c>
      <c r="C9" s="69" t="s">
        <v>63</v>
      </c>
      <c r="D9" s="70">
        <v>0.15</v>
      </c>
      <c r="E9" t="s">
        <v>82</v>
      </c>
      <c r="F9" s="70">
        <v>121.22</v>
      </c>
      <c r="G9" s="70">
        <v>120.34</v>
      </c>
      <c r="H9" s="70">
        <v>0</v>
      </c>
      <c r="I9" t="s">
        <v>83</v>
      </c>
      <c r="J9" s="70">
        <v>122.63</v>
      </c>
      <c r="K9" s="70">
        <v>-2.34</v>
      </c>
      <c r="L9">
        <v>141</v>
      </c>
      <c r="M9" s="70">
        <v>170.13</v>
      </c>
      <c r="N9">
        <f t="shared" si="0"/>
        <v>17013</v>
      </c>
      <c r="O9" t="str">
        <f t="shared" si="2"/>
        <v>勝ち</v>
      </c>
      <c r="P9" s="73">
        <f t="shared" si="3"/>
        <v>1053933</v>
      </c>
    </row>
    <row r="10" spans="1:16" ht="13.5" customHeight="1">
      <c r="A10" s="68">
        <f t="shared" si="1"/>
        <v>4</v>
      </c>
      <c r="B10" s="69" t="s">
        <v>72</v>
      </c>
      <c r="C10" s="69" t="s">
        <v>63</v>
      </c>
      <c r="D10" s="70">
        <v>0.15</v>
      </c>
      <c r="E10" t="s">
        <v>82</v>
      </c>
      <c r="F10" s="70">
        <v>121.22</v>
      </c>
      <c r="G10" s="70">
        <v>121.22</v>
      </c>
      <c r="H10" s="70">
        <v>0</v>
      </c>
      <c r="I10" t="s">
        <v>84</v>
      </c>
      <c r="J10" s="70">
        <v>121.22</v>
      </c>
      <c r="K10" s="70">
        <v>-6.97</v>
      </c>
      <c r="L10">
        <v>0</v>
      </c>
      <c r="M10" s="70">
        <v>-6.97</v>
      </c>
      <c r="N10">
        <f t="shared" si="0"/>
        <v>-697</v>
      </c>
      <c r="P10" s="73">
        <f t="shared" si="3"/>
        <v>1053236</v>
      </c>
    </row>
    <row r="11" spans="1:16" ht="13.5" customHeight="1">
      <c r="A11" s="68">
        <f t="shared" si="1"/>
        <v>5</v>
      </c>
      <c r="B11" s="69" t="s">
        <v>72</v>
      </c>
      <c r="C11" s="69" t="s">
        <v>63</v>
      </c>
      <c r="D11" s="70">
        <v>0.15</v>
      </c>
      <c r="E11" t="s">
        <v>85</v>
      </c>
      <c r="F11" s="70">
        <v>124.41</v>
      </c>
      <c r="G11" s="70">
        <v>123.52</v>
      </c>
      <c r="H11" s="70">
        <v>0</v>
      </c>
      <c r="I11" t="s">
        <v>86</v>
      </c>
      <c r="J11" s="70">
        <v>125.28</v>
      </c>
      <c r="K11" s="70">
        <v>-1.3</v>
      </c>
      <c r="L11">
        <v>87</v>
      </c>
      <c r="M11" s="70">
        <v>102.86</v>
      </c>
      <c r="N11">
        <f t="shared" si="0"/>
        <v>10286</v>
      </c>
      <c r="O11" t="str">
        <f t="shared" si="2"/>
        <v>勝ち</v>
      </c>
      <c r="P11" s="73">
        <f t="shared" si="3"/>
        <v>1063522</v>
      </c>
    </row>
    <row r="12" spans="1:16" ht="13.5">
      <c r="A12" s="68">
        <f t="shared" si="1"/>
        <v>5</v>
      </c>
      <c r="B12" s="69" t="s">
        <v>72</v>
      </c>
      <c r="C12" s="69" t="s">
        <v>63</v>
      </c>
      <c r="D12" s="70">
        <v>0.15</v>
      </c>
      <c r="E12" t="s">
        <v>85</v>
      </c>
      <c r="F12" s="70">
        <v>124.41</v>
      </c>
      <c r="G12" s="70">
        <v>124.41</v>
      </c>
      <c r="H12" s="70">
        <v>0</v>
      </c>
      <c r="I12" t="s">
        <v>87</v>
      </c>
      <c r="J12" s="70">
        <v>125.96</v>
      </c>
      <c r="K12" s="70">
        <v>-1.63</v>
      </c>
      <c r="L12">
        <v>155</v>
      </c>
      <c r="M12" s="70">
        <v>182.96</v>
      </c>
      <c r="N12">
        <f t="shared" si="0"/>
        <v>18296</v>
      </c>
      <c r="O12" t="str">
        <f t="shared" si="2"/>
        <v>勝ち</v>
      </c>
      <c r="P12" s="73">
        <f t="shared" si="3"/>
        <v>1081818</v>
      </c>
    </row>
    <row r="13" spans="1:16" ht="13.5">
      <c r="A13" s="68">
        <f t="shared" si="1"/>
        <v>6</v>
      </c>
      <c r="B13" s="69" t="s">
        <v>72</v>
      </c>
      <c r="C13" s="69" t="s">
        <v>63</v>
      </c>
      <c r="D13" s="70">
        <v>0.1</v>
      </c>
      <c r="E13" t="s">
        <v>88</v>
      </c>
      <c r="F13" s="70">
        <v>131.66</v>
      </c>
      <c r="G13" s="70">
        <v>130.29</v>
      </c>
      <c r="H13" s="70">
        <v>0</v>
      </c>
      <c r="I13" t="s">
        <v>89</v>
      </c>
      <c r="J13" s="70">
        <v>133.02</v>
      </c>
      <c r="K13" s="70">
        <v>-0.2</v>
      </c>
      <c r="L13">
        <v>136</v>
      </c>
      <c r="M13" s="70">
        <v>102.04</v>
      </c>
      <c r="N13">
        <f t="shared" si="0"/>
        <v>10204</v>
      </c>
      <c r="O13" t="str">
        <f t="shared" si="2"/>
        <v>勝ち</v>
      </c>
      <c r="P13" s="73">
        <f t="shared" si="3"/>
        <v>1092022</v>
      </c>
    </row>
    <row r="14" spans="1:16" ht="13.5">
      <c r="A14" s="68">
        <f t="shared" si="1"/>
        <v>6</v>
      </c>
      <c r="B14" s="69" t="s">
        <v>72</v>
      </c>
      <c r="C14" s="69" t="s">
        <v>63</v>
      </c>
      <c r="D14" s="70">
        <v>0.1</v>
      </c>
      <c r="E14" t="s">
        <v>88</v>
      </c>
      <c r="F14" s="70">
        <v>131.66</v>
      </c>
      <c r="G14" s="70">
        <v>131.66</v>
      </c>
      <c r="H14" s="70">
        <v>0</v>
      </c>
      <c r="I14" t="s">
        <v>90</v>
      </c>
      <c r="J14" s="70">
        <v>131.66</v>
      </c>
      <c r="K14" s="70">
        <v>-1.02</v>
      </c>
      <c r="L14">
        <v>0</v>
      </c>
      <c r="M14" s="70">
        <v>-1.02</v>
      </c>
      <c r="N14">
        <f t="shared" si="0"/>
        <v>-102</v>
      </c>
      <c r="P14" s="73">
        <f t="shared" si="3"/>
        <v>1091920</v>
      </c>
    </row>
    <row r="15" spans="1:16" ht="13.5">
      <c r="A15" s="68">
        <f t="shared" si="1"/>
        <v>7</v>
      </c>
      <c r="B15" s="69" t="s">
        <v>72</v>
      </c>
      <c r="C15" s="69" t="s">
        <v>63</v>
      </c>
      <c r="D15" s="70">
        <v>0.15</v>
      </c>
      <c r="E15" t="s">
        <v>91</v>
      </c>
      <c r="F15" s="70">
        <v>132.77</v>
      </c>
      <c r="G15" s="70">
        <v>131.93</v>
      </c>
      <c r="H15" s="70">
        <v>0</v>
      </c>
      <c r="I15" t="s">
        <v>92</v>
      </c>
      <c r="J15" s="70">
        <v>134.38</v>
      </c>
      <c r="K15" s="70">
        <v>-1.51</v>
      </c>
      <c r="L15">
        <v>161</v>
      </c>
      <c r="M15" s="70">
        <v>178.21</v>
      </c>
      <c r="N15">
        <f t="shared" si="0"/>
        <v>17821</v>
      </c>
      <c r="O15" t="str">
        <f t="shared" si="2"/>
        <v>勝ち</v>
      </c>
      <c r="P15" s="73">
        <f t="shared" si="3"/>
        <v>1109741</v>
      </c>
    </row>
    <row r="16" spans="1:16" ht="13.5">
      <c r="A16" s="68">
        <f t="shared" si="1"/>
        <v>7</v>
      </c>
      <c r="B16" s="69" t="s">
        <v>72</v>
      </c>
      <c r="C16" s="69" t="s">
        <v>63</v>
      </c>
      <c r="D16" s="70">
        <v>0.15</v>
      </c>
      <c r="E16" t="s">
        <v>91</v>
      </c>
      <c r="F16" s="70">
        <v>132.77</v>
      </c>
      <c r="G16" s="70">
        <v>132.77</v>
      </c>
      <c r="H16" s="70">
        <v>0</v>
      </c>
      <c r="I16" t="s">
        <v>93</v>
      </c>
      <c r="J16" s="70">
        <v>132.77</v>
      </c>
      <c r="K16" s="70">
        <v>-2.41</v>
      </c>
      <c r="L16">
        <v>0</v>
      </c>
      <c r="M16" s="70">
        <v>-2.41</v>
      </c>
      <c r="N16">
        <f t="shared" si="0"/>
        <v>-241</v>
      </c>
      <c r="P16" s="73">
        <f t="shared" si="3"/>
        <v>1109500</v>
      </c>
    </row>
    <row r="17" spans="1:16" ht="13.5">
      <c r="A17" s="68">
        <f t="shared" si="1"/>
        <v>8</v>
      </c>
      <c r="B17" s="69" t="s">
        <v>72</v>
      </c>
      <c r="C17" s="69" t="s">
        <v>63</v>
      </c>
      <c r="D17" s="70">
        <v>0.3</v>
      </c>
      <c r="E17" t="s">
        <v>94</v>
      </c>
      <c r="F17" s="70">
        <v>134.01</v>
      </c>
      <c r="G17" s="70">
        <v>133.55</v>
      </c>
      <c r="H17" s="70">
        <v>0</v>
      </c>
      <c r="I17" t="s">
        <v>95</v>
      </c>
      <c r="J17" s="70">
        <v>133.55</v>
      </c>
      <c r="K17" s="70">
        <v>-4.22</v>
      </c>
      <c r="L17">
        <v>-46</v>
      </c>
      <c r="M17" s="70">
        <v>-107.56</v>
      </c>
      <c r="N17">
        <f t="shared" si="0"/>
        <v>-10756</v>
      </c>
      <c r="O17" t="str">
        <f t="shared" si="2"/>
        <v>負け</v>
      </c>
      <c r="P17" s="73">
        <f>P16+N17</f>
        <v>1098744</v>
      </c>
    </row>
    <row r="18" spans="1:16" ht="13.5">
      <c r="A18" s="68">
        <f t="shared" si="1"/>
        <v>9</v>
      </c>
      <c r="B18" s="69" t="s">
        <v>72</v>
      </c>
      <c r="C18" s="69" t="s">
        <v>62</v>
      </c>
      <c r="D18" s="70">
        <v>0.2</v>
      </c>
      <c r="E18" t="s">
        <v>96</v>
      </c>
      <c r="F18" s="70">
        <v>124.12</v>
      </c>
      <c r="G18" s="70">
        <v>124.89</v>
      </c>
      <c r="H18" s="70">
        <v>0</v>
      </c>
      <c r="I18" t="s">
        <v>97</v>
      </c>
      <c r="J18" s="70">
        <v>123.33</v>
      </c>
      <c r="K18" s="70">
        <v>-1.6</v>
      </c>
      <c r="L18">
        <v>79</v>
      </c>
      <c r="M18" s="70">
        <v>126.51</v>
      </c>
      <c r="N18">
        <f t="shared" si="0"/>
        <v>12651</v>
      </c>
      <c r="O18" t="str">
        <f t="shared" si="2"/>
        <v>勝ち</v>
      </c>
      <c r="P18" s="73">
        <f aca="true" t="shared" si="4" ref="P18:P69">P17+N18</f>
        <v>1111395</v>
      </c>
    </row>
    <row r="19" spans="1:16" ht="13.5">
      <c r="A19" s="68">
        <f t="shared" si="1"/>
        <v>9</v>
      </c>
      <c r="B19" s="69" t="s">
        <v>72</v>
      </c>
      <c r="C19" s="69" t="s">
        <v>62</v>
      </c>
      <c r="D19" s="70">
        <v>0.2</v>
      </c>
      <c r="E19" t="s">
        <v>96</v>
      </c>
      <c r="F19" s="70">
        <v>124.12</v>
      </c>
      <c r="G19" s="70">
        <v>124.12</v>
      </c>
      <c r="H19" s="70">
        <v>0</v>
      </c>
      <c r="I19" t="s">
        <v>98</v>
      </c>
      <c r="J19" s="70">
        <v>121.8</v>
      </c>
      <c r="K19" s="70">
        <v>-2.13</v>
      </c>
      <c r="L19">
        <v>232</v>
      </c>
      <c r="M19" s="70">
        <v>378.82</v>
      </c>
      <c r="N19">
        <f t="shared" si="0"/>
        <v>37882</v>
      </c>
      <c r="O19" t="str">
        <f t="shared" si="2"/>
        <v>勝ち</v>
      </c>
      <c r="P19" s="73">
        <f t="shared" si="4"/>
        <v>1149277</v>
      </c>
    </row>
    <row r="20" spans="1:16" ht="13.5">
      <c r="A20" s="68">
        <f t="shared" si="1"/>
        <v>10</v>
      </c>
      <c r="B20" s="69" t="s">
        <v>72</v>
      </c>
      <c r="C20" s="69" t="s">
        <v>63</v>
      </c>
      <c r="D20" s="70">
        <v>0.2</v>
      </c>
      <c r="E20" t="s">
        <v>99</v>
      </c>
      <c r="F20" s="70">
        <v>125.11</v>
      </c>
      <c r="G20" s="70">
        <v>123.78</v>
      </c>
      <c r="H20" s="70">
        <v>0</v>
      </c>
      <c r="I20" t="s">
        <v>100</v>
      </c>
      <c r="J20" s="70">
        <v>123.78</v>
      </c>
      <c r="K20" s="70">
        <v>-3.46</v>
      </c>
      <c r="L20">
        <v>-133</v>
      </c>
      <c r="M20" s="70">
        <v>-218.36</v>
      </c>
      <c r="N20">
        <f t="shared" si="0"/>
        <v>-21836</v>
      </c>
      <c r="O20" t="str">
        <f t="shared" si="2"/>
        <v>負け</v>
      </c>
      <c r="P20" s="73">
        <f t="shared" si="4"/>
        <v>1127441</v>
      </c>
    </row>
    <row r="21" spans="1:16" ht="13.5">
      <c r="A21" s="68">
        <f t="shared" si="1"/>
        <v>11</v>
      </c>
      <c r="B21" s="69" t="s">
        <v>72</v>
      </c>
      <c r="C21" s="69" t="s">
        <v>63</v>
      </c>
      <c r="D21" s="70">
        <v>0.2</v>
      </c>
      <c r="E21" t="s">
        <v>101</v>
      </c>
      <c r="F21" s="70">
        <v>122.52</v>
      </c>
      <c r="G21" s="70">
        <v>121.84</v>
      </c>
      <c r="H21" s="70">
        <v>0</v>
      </c>
      <c r="I21" t="s">
        <v>102</v>
      </c>
      <c r="J21" s="70">
        <v>123.89</v>
      </c>
      <c r="K21" s="70">
        <v>-0.44</v>
      </c>
      <c r="L21">
        <v>137</v>
      </c>
      <c r="M21" s="70">
        <v>220.72</v>
      </c>
      <c r="N21">
        <f t="shared" si="0"/>
        <v>22072</v>
      </c>
      <c r="O21" t="str">
        <f t="shared" si="2"/>
        <v>勝ち</v>
      </c>
      <c r="P21" s="73">
        <f t="shared" si="4"/>
        <v>1149513</v>
      </c>
    </row>
    <row r="22" spans="1:16" ht="13.5">
      <c r="A22" s="68">
        <f t="shared" si="1"/>
        <v>11</v>
      </c>
      <c r="B22" s="69" t="s">
        <v>72</v>
      </c>
      <c r="C22" s="69" t="s">
        <v>63</v>
      </c>
      <c r="D22" s="70">
        <v>0.2</v>
      </c>
      <c r="E22" t="s">
        <v>101</v>
      </c>
      <c r="F22" s="70">
        <v>122.52</v>
      </c>
      <c r="G22" s="70">
        <v>122.52</v>
      </c>
      <c r="H22" s="70">
        <v>0</v>
      </c>
      <c r="I22" t="s">
        <v>103</v>
      </c>
      <c r="J22" s="70">
        <v>125.56</v>
      </c>
      <c r="K22" s="70">
        <v>-2.61</v>
      </c>
      <c r="L22">
        <v>304</v>
      </c>
      <c r="M22" s="70">
        <v>481.62</v>
      </c>
      <c r="N22">
        <f t="shared" si="0"/>
        <v>48162</v>
      </c>
      <c r="O22" t="str">
        <f t="shared" si="2"/>
        <v>勝ち</v>
      </c>
      <c r="P22" s="73">
        <f t="shared" si="4"/>
        <v>1197675</v>
      </c>
    </row>
    <row r="23" spans="1:16" ht="13.5">
      <c r="A23" s="68">
        <f t="shared" si="1"/>
        <v>12</v>
      </c>
      <c r="B23" s="69" t="s">
        <v>72</v>
      </c>
      <c r="C23" s="69" t="s">
        <v>62</v>
      </c>
      <c r="D23" s="70">
        <v>0.15</v>
      </c>
      <c r="E23" t="s">
        <v>104</v>
      </c>
      <c r="F23" s="70">
        <v>118.96</v>
      </c>
      <c r="G23" s="70">
        <v>120.11</v>
      </c>
      <c r="H23" s="70">
        <v>0</v>
      </c>
      <c r="I23" t="s">
        <v>105</v>
      </c>
      <c r="J23" s="70">
        <v>117.92</v>
      </c>
      <c r="K23" s="70">
        <v>-0.42</v>
      </c>
      <c r="L23">
        <v>104</v>
      </c>
      <c r="M23" s="70">
        <v>131.88</v>
      </c>
      <c r="N23">
        <f t="shared" si="0"/>
        <v>13188</v>
      </c>
      <c r="O23" t="str">
        <f t="shared" si="2"/>
        <v>勝ち</v>
      </c>
      <c r="P23" s="73">
        <f t="shared" si="4"/>
        <v>1210863</v>
      </c>
    </row>
    <row r="24" spans="1:16" ht="13.5">
      <c r="A24" s="68">
        <f t="shared" si="1"/>
        <v>12</v>
      </c>
      <c r="B24" s="69" t="s">
        <v>72</v>
      </c>
      <c r="C24" s="69" t="s">
        <v>62</v>
      </c>
      <c r="D24" s="70">
        <v>0.15</v>
      </c>
      <c r="E24" t="s">
        <v>104</v>
      </c>
      <c r="F24" s="70">
        <v>118.96</v>
      </c>
      <c r="G24" s="70">
        <v>118.96</v>
      </c>
      <c r="H24" s="70">
        <v>0</v>
      </c>
      <c r="I24" t="s">
        <v>106</v>
      </c>
      <c r="J24" s="70">
        <v>118.96</v>
      </c>
      <c r="K24" s="70">
        <v>-3.35</v>
      </c>
      <c r="L24">
        <v>0</v>
      </c>
      <c r="M24" s="70">
        <v>-3.35</v>
      </c>
      <c r="N24">
        <f t="shared" si="0"/>
        <v>-335</v>
      </c>
      <c r="P24" s="73">
        <f t="shared" si="4"/>
        <v>1210528</v>
      </c>
    </row>
    <row r="25" spans="1:16" ht="13.5">
      <c r="A25" s="68">
        <f t="shared" si="1"/>
        <v>13</v>
      </c>
      <c r="B25" s="69" t="s">
        <v>72</v>
      </c>
      <c r="C25" s="69" t="s">
        <v>62</v>
      </c>
      <c r="D25" s="70">
        <v>0.2</v>
      </c>
      <c r="E25" t="s">
        <v>107</v>
      </c>
      <c r="F25" s="70">
        <v>117.88</v>
      </c>
      <c r="G25" s="70">
        <v>119.21</v>
      </c>
      <c r="H25" s="70">
        <v>0</v>
      </c>
      <c r="I25" t="s">
        <v>108</v>
      </c>
      <c r="J25" s="70">
        <v>119.21</v>
      </c>
      <c r="K25" s="70">
        <v>-1.12</v>
      </c>
      <c r="L25">
        <v>-133</v>
      </c>
      <c r="M25" s="70">
        <v>-224.25</v>
      </c>
      <c r="N25">
        <f t="shared" si="0"/>
        <v>-22425</v>
      </c>
      <c r="O25" t="str">
        <f t="shared" si="2"/>
        <v>負け</v>
      </c>
      <c r="P25" s="73">
        <f t="shared" si="4"/>
        <v>1188103</v>
      </c>
    </row>
    <row r="26" spans="1:16" ht="13.5">
      <c r="A26" s="68">
        <f t="shared" si="1"/>
        <v>14</v>
      </c>
      <c r="B26" s="69" t="s">
        <v>72</v>
      </c>
      <c r="C26" s="69" t="s">
        <v>63</v>
      </c>
      <c r="D26" s="70">
        <v>0.1</v>
      </c>
      <c r="E26" t="s">
        <v>109</v>
      </c>
      <c r="F26" s="70">
        <v>118.76</v>
      </c>
      <c r="G26" s="70">
        <v>117.46</v>
      </c>
      <c r="H26" s="70">
        <v>0</v>
      </c>
      <c r="I26" t="s">
        <v>110</v>
      </c>
      <c r="J26" s="70">
        <v>120.53</v>
      </c>
      <c r="K26" s="70">
        <v>-0.23</v>
      </c>
      <c r="L26">
        <v>177</v>
      </c>
      <c r="M26" s="70">
        <v>146.62</v>
      </c>
      <c r="N26">
        <f t="shared" si="0"/>
        <v>14662</v>
      </c>
      <c r="O26" t="str">
        <f t="shared" si="2"/>
        <v>勝ち</v>
      </c>
      <c r="P26" s="73">
        <f t="shared" si="4"/>
        <v>1202765</v>
      </c>
    </row>
    <row r="27" spans="1:16" ht="13.5">
      <c r="A27" s="68">
        <f t="shared" si="1"/>
        <v>14</v>
      </c>
      <c r="B27" s="69" t="s">
        <v>72</v>
      </c>
      <c r="C27" s="69" t="s">
        <v>63</v>
      </c>
      <c r="D27" s="70">
        <v>0.1</v>
      </c>
      <c r="E27" t="s">
        <v>109</v>
      </c>
      <c r="F27" s="70">
        <v>118.76</v>
      </c>
      <c r="G27" s="70">
        <v>118.76</v>
      </c>
      <c r="H27" s="70">
        <v>0</v>
      </c>
      <c r="I27" t="s">
        <v>111</v>
      </c>
      <c r="J27" s="70">
        <v>121.47</v>
      </c>
      <c r="K27" s="70">
        <v>-1.12</v>
      </c>
      <c r="L27">
        <v>271</v>
      </c>
      <c r="M27" s="70">
        <v>221.98</v>
      </c>
      <c r="N27">
        <f t="shared" si="0"/>
        <v>22198</v>
      </c>
      <c r="O27" t="str">
        <f t="shared" si="2"/>
        <v>勝ち</v>
      </c>
      <c r="P27" s="73">
        <f t="shared" si="4"/>
        <v>1224963</v>
      </c>
    </row>
    <row r="28" spans="1:16" ht="13.5">
      <c r="A28" s="68">
        <f>IF(E27=E28,A27,A27+1)</f>
        <v>15</v>
      </c>
      <c r="B28" s="69" t="s">
        <v>72</v>
      </c>
      <c r="C28" s="69" t="s">
        <v>62</v>
      </c>
      <c r="D28" s="70">
        <v>0.1</v>
      </c>
      <c r="E28" t="s">
        <v>112</v>
      </c>
      <c r="F28" s="70">
        <v>106.06</v>
      </c>
      <c r="G28" s="70">
        <v>108.32</v>
      </c>
      <c r="H28" s="70">
        <v>0</v>
      </c>
      <c r="I28" t="s">
        <v>113</v>
      </c>
      <c r="J28" s="70">
        <v>108.32</v>
      </c>
      <c r="K28" s="70">
        <v>-12.13</v>
      </c>
      <c r="L28">
        <v>-226</v>
      </c>
      <c r="M28" s="70">
        <v>-220.77</v>
      </c>
      <c r="N28">
        <f t="shared" si="0"/>
        <v>-22077</v>
      </c>
      <c r="O28" t="str">
        <f t="shared" si="2"/>
        <v>負け</v>
      </c>
      <c r="P28" s="73">
        <f t="shared" si="4"/>
        <v>1202886</v>
      </c>
    </row>
    <row r="29" spans="1:16" ht="13.5">
      <c r="A29" s="68">
        <f t="shared" si="1"/>
        <v>16</v>
      </c>
      <c r="B29" s="69" t="s">
        <v>72</v>
      </c>
      <c r="C29" s="69" t="s">
        <v>62</v>
      </c>
      <c r="D29" s="70">
        <v>0.2</v>
      </c>
      <c r="E29" t="s">
        <v>114</v>
      </c>
      <c r="F29" s="70">
        <v>110.26</v>
      </c>
      <c r="G29" s="70">
        <v>111.09</v>
      </c>
      <c r="H29" s="70">
        <v>0</v>
      </c>
      <c r="I29" t="s">
        <v>115</v>
      </c>
      <c r="J29" s="70">
        <v>109.41</v>
      </c>
      <c r="K29" s="70">
        <v>-0.6</v>
      </c>
      <c r="L29">
        <v>85</v>
      </c>
      <c r="M29" s="70">
        <v>154.78</v>
      </c>
      <c r="N29">
        <f t="shared" si="0"/>
        <v>15478</v>
      </c>
      <c r="O29" t="str">
        <f t="shared" si="2"/>
        <v>勝ち</v>
      </c>
      <c r="P29" s="73">
        <f t="shared" si="4"/>
        <v>1218364</v>
      </c>
    </row>
    <row r="30" spans="1:16" ht="13.5">
      <c r="A30" s="68">
        <f t="shared" si="1"/>
        <v>16</v>
      </c>
      <c r="B30" s="69" t="s">
        <v>72</v>
      </c>
      <c r="C30" s="69" t="s">
        <v>62</v>
      </c>
      <c r="D30" s="70">
        <v>0.2</v>
      </c>
      <c r="E30" t="s">
        <v>114</v>
      </c>
      <c r="F30" s="70">
        <v>110.26</v>
      </c>
      <c r="G30" s="70">
        <v>110.26</v>
      </c>
      <c r="H30" s="70">
        <v>0</v>
      </c>
      <c r="I30" t="s">
        <v>116</v>
      </c>
      <c r="J30" s="70">
        <v>110.26</v>
      </c>
      <c r="K30" s="70">
        <v>-4.82</v>
      </c>
      <c r="L30">
        <v>0</v>
      </c>
      <c r="M30" s="70">
        <v>-4.82</v>
      </c>
      <c r="N30">
        <f t="shared" si="0"/>
        <v>-482</v>
      </c>
      <c r="P30" s="73">
        <f t="shared" si="4"/>
        <v>1217882</v>
      </c>
    </row>
    <row r="31" spans="1:16" ht="13.5">
      <c r="A31" s="68">
        <f t="shared" si="1"/>
        <v>17</v>
      </c>
      <c r="B31" s="69" t="s">
        <v>72</v>
      </c>
      <c r="C31" s="69" t="s">
        <v>62</v>
      </c>
      <c r="D31" s="70">
        <v>0.3</v>
      </c>
      <c r="E31" t="s">
        <v>117</v>
      </c>
      <c r="F31" s="70">
        <v>105.82</v>
      </c>
      <c r="G31" s="70">
        <v>106.96</v>
      </c>
      <c r="H31" s="70">
        <v>0</v>
      </c>
      <c r="I31" t="s">
        <v>118</v>
      </c>
      <c r="J31" s="70">
        <v>106.96</v>
      </c>
      <c r="K31" s="70">
        <v>-3.75</v>
      </c>
      <c r="L31">
        <v>-114</v>
      </c>
      <c r="M31" s="70">
        <v>-323.49</v>
      </c>
      <c r="N31">
        <f t="shared" si="0"/>
        <v>-32349</v>
      </c>
      <c r="O31" t="str">
        <f t="shared" si="2"/>
        <v>負け</v>
      </c>
      <c r="P31" s="73">
        <f t="shared" si="4"/>
        <v>1185533</v>
      </c>
    </row>
    <row r="32" spans="1:16" ht="13.5">
      <c r="A32" s="68">
        <f t="shared" si="1"/>
        <v>18</v>
      </c>
      <c r="B32" s="69" t="s">
        <v>72</v>
      </c>
      <c r="C32" s="69" t="s">
        <v>63</v>
      </c>
      <c r="D32" s="70">
        <v>0.2</v>
      </c>
      <c r="E32" t="s">
        <v>119</v>
      </c>
      <c r="F32" s="70">
        <v>109.06</v>
      </c>
      <c r="G32" s="70">
        <v>108.31</v>
      </c>
      <c r="H32" s="70">
        <v>0</v>
      </c>
      <c r="I32" t="s">
        <v>120</v>
      </c>
      <c r="J32" s="70">
        <v>109.86</v>
      </c>
      <c r="K32" s="70">
        <v>-0.99</v>
      </c>
      <c r="L32">
        <v>80</v>
      </c>
      <c r="M32" s="70">
        <v>144.65</v>
      </c>
      <c r="N32">
        <f t="shared" si="0"/>
        <v>14465</v>
      </c>
      <c r="O32" t="str">
        <f t="shared" si="2"/>
        <v>勝ち</v>
      </c>
      <c r="P32" s="73">
        <f t="shared" si="4"/>
        <v>1199998</v>
      </c>
    </row>
    <row r="33" spans="1:16" ht="13.5" customHeight="1">
      <c r="A33" s="68">
        <f t="shared" si="1"/>
        <v>18</v>
      </c>
      <c r="B33" s="69" t="s">
        <v>72</v>
      </c>
      <c r="C33" s="69" t="s">
        <v>63</v>
      </c>
      <c r="D33" s="70">
        <v>0.2</v>
      </c>
      <c r="E33" t="s">
        <v>119</v>
      </c>
      <c r="F33" s="70">
        <v>109.06</v>
      </c>
      <c r="G33" s="70">
        <v>109.06</v>
      </c>
      <c r="H33" s="70">
        <v>0</v>
      </c>
      <c r="I33" t="s">
        <v>121</v>
      </c>
      <c r="J33" s="70">
        <v>111.36</v>
      </c>
      <c r="K33" s="70">
        <v>-3.44</v>
      </c>
      <c r="L33">
        <v>230</v>
      </c>
      <c r="M33" s="70">
        <v>409.64</v>
      </c>
      <c r="N33">
        <f t="shared" si="0"/>
        <v>40964</v>
      </c>
      <c r="O33" t="str">
        <f t="shared" si="2"/>
        <v>勝ち</v>
      </c>
      <c r="P33" s="73">
        <f t="shared" si="4"/>
        <v>1240962</v>
      </c>
    </row>
    <row r="34" spans="1:16" ht="13.5" customHeight="1">
      <c r="A34" s="68">
        <f t="shared" si="1"/>
        <v>19</v>
      </c>
      <c r="B34" s="69" t="s">
        <v>72</v>
      </c>
      <c r="C34" s="69" t="s">
        <v>63</v>
      </c>
      <c r="D34" s="70">
        <v>0.15</v>
      </c>
      <c r="E34" t="s">
        <v>122</v>
      </c>
      <c r="F34" s="70">
        <v>117.82</v>
      </c>
      <c r="G34" s="70">
        <v>117.82</v>
      </c>
      <c r="H34" s="70">
        <v>0</v>
      </c>
      <c r="I34" t="s">
        <v>123</v>
      </c>
      <c r="J34" s="70">
        <v>119.64</v>
      </c>
      <c r="K34" s="70">
        <v>-5.79</v>
      </c>
      <c r="L34">
        <v>182</v>
      </c>
      <c r="M34" s="70">
        <v>222.39</v>
      </c>
      <c r="N34">
        <f t="shared" si="0"/>
        <v>22239</v>
      </c>
      <c r="O34" t="str">
        <f t="shared" si="2"/>
        <v>勝ち</v>
      </c>
      <c r="P34" s="73">
        <f t="shared" si="4"/>
        <v>1263201</v>
      </c>
    </row>
    <row r="35" spans="1:16" ht="13.5">
      <c r="A35" s="68">
        <f t="shared" si="1"/>
        <v>19</v>
      </c>
      <c r="B35" s="69" t="s">
        <v>72</v>
      </c>
      <c r="C35" s="69" t="s">
        <v>63</v>
      </c>
      <c r="D35" s="70">
        <v>0.15</v>
      </c>
      <c r="E35" t="s">
        <v>122</v>
      </c>
      <c r="F35" s="70">
        <v>117.82</v>
      </c>
      <c r="G35" s="70">
        <v>117.82</v>
      </c>
      <c r="H35" s="70">
        <v>0</v>
      </c>
      <c r="I35" t="s">
        <v>124</v>
      </c>
      <c r="J35" s="70">
        <v>120.61</v>
      </c>
      <c r="K35" s="70">
        <v>-7.15</v>
      </c>
      <c r="L35">
        <v>279</v>
      </c>
      <c r="M35" s="70">
        <v>339.84</v>
      </c>
      <c r="N35">
        <f t="shared" si="0"/>
        <v>33984</v>
      </c>
      <c r="O35" t="str">
        <f t="shared" si="2"/>
        <v>勝ち</v>
      </c>
      <c r="P35" s="73">
        <f t="shared" si="4"/>
        <v>1297185</v>
      </c>
    </row>
    <row r="36" spans="1:16" ht="13.5">
      <c r="A36" s="68">
        <f t="shared" si="1"/>
        <v>20</v>
      </c>
      <c r="B36" s="69" t="s">
        <v>72</v>
      </c>
      <c r="C36" s="69" t="s">
        <v>63</v>
      </c>
      <c r="D36" s="70">
        <v>0.2</v>
      </c>
      <c r="E36" t="s">
        <v>125</v>
      </c>
      <c r="F36" s="70">
        <v>112.77</v>
      </c>
      <c r="G36" s="70">
        <v>111.34</v>
      </c>
      <c r="H36" s="70">
        <v>0</v>
      </c>
      <c r="I36" t="s">
        <v>126</v>
      </c>
      <c r="J36" s="70">
        <v>111.34</v>
      </c>
      <c r="K36" s="70">
        <v>-0.48</v>
      </c>
      <c r="L36">
        <v>-143</v>
      </c>
      <c r="M36" s="70">
        <v>-257.35</v>
      </c>
      <c r="N36">
        <f t="shared" si="0"/>
        <v>-25735.000000000004</v>
      </c>
      <c r="O36" t="str">
        <f t="shared" si="2"/>
        <v>負け</v>
      </c>
      <c r="P36" s="73">
        <f t="shared" si="4"/>
        <v>1271450</v>
      </c>
    </row>
    <row r="37" spans="1:16" ht="13.5">
      <c r="A37" s="68">
        <f>IF(E36=E37,A36,A36+1)</f>
        <v>21</v>
      </c>
      <c r="B37" s="69" t="s">
        <v>72</v>
      </c>
      <c r="C37" s="69" t="s">
        <v>63</v>
      </c>
      <c r="D37" s="70">
        <v>0.2</v>
      </c>
      <c r="E37" t="s">
        <v>127</v>
      </c>
      <c r="F37" s="70">
        <v>121.36</v>
      </c>
      <c r="G37" s="70">
        <v>120.08</v>
      </c>
      <c r="H37" s="70">
        <v>0</v>
      </c>
      <c r="I37" t="s">
        <v>128</v>
      </c>
      <c r="J37" s="70">
        <v>120.08</v>
      </c>
      <c r="K37" s="70">
        <v>-4.02</v>
      </c>
      <c r="L37">
        <v>-128</v>
      </c>
      <c r="M37" s="70">
        <v>-217.21</v>
      </c>
      <c r="N37">
        <f t="shared" si="0"/>
        <v>-21721</v>
      </c>
      <c r="O37" t="str">
        <f t="shared" si="2"/>
        <v>負け</v>
      </c>
      <c r="P37" s="73">
        <f t="shared" si="4"/>
        <v>1249729</v>
      </c>
    </row>
    <row r="38" spans="1:16" ht="13.5">
      <c r="A38" s="68">
        <f t="shared" si="1"/>
        <v>22</v>
      </c>
      <c r="B38" s="69" t="s">
        <v>72</v>
      </c>
      <c r="C38" s="69" t="s">
        <v>63</v>
      </c>
      <c r="D38" s="70">
        <v>0.05</v>
      </c>
      <c r="E38" t="s">
        <v>129</v>
      </c>
      <c r="F38" s="70">
        <v>102.1</v>
      </c>
      <c r="G38" s="70">
        <v>102.1</v>
      </c>
      <c r="H38" s="70">
        <v>0</v>
      </c>
      <c r="I38" t="s">
        <v>130</v>
      </c>
      <c r="J38" s="70">
        <v>103.7</v>
      </c>
      <c r="K38" s="70">
        <v>-0.93</v>
      </c>
      <c r="L38">
        <v>160</v>
      </c>
      <c r="M38" s="70">
        <v>76.22</v>
      </c>
      <c r="N38">
        <f t="shared" si="0"/>
        <v>7622</v>
      </c>
      <c r="O38" t="str">
        <f t="shared" si="2"/>
        <v>勝ち</v>
      </c>
      <c r="P38" s="73">
        <f t="shared" si="4"/>
        <v>1257351</v>
      </c>
    </row>
    <row r="39" spans="1:16" ht="13.5">
      <c r="A39" s="68">
        <f t="shared" si="1"/>
        <v>22</v>
      </c>
      <c r="B39" s="69" t="s">
        <v>72</v>
      </c>
      <c r="C39" s="69" t="s">
        <v>63</v>
      </c>
      <c r="D39" s="70">
        <v>0.05</v>
      </c>
      <c r="E39" t="s">
        <v>129</v>
      </c>
      <c r="F39" s="70">
        <v>102.1</v>
      </c>
      <c r="G39" s="70">
        <v>103.1</v>
      </c>
      <c r="H39" s="70">
        <v>0</v>
      </c>
      <c r="I39" t="s">
        <v>131</v>
      </c>
      <c r="J39" s="70">
        <v>103.1</v>
      </c>
      <c r="K39" s="70">
        <v>-3.65</v>
      </c>
      <c r="L39">
        <v>100</v>
      </c>
      <c r="M39" s="70">
        <v>44.84</v>
      </c>
      <c r="N39">
        <f t="shared" si="0"/>
        <v>4484</v>
      </c>
      <c r="O39" t="str">
        <f t="shared" si="2"/>
        <v>勝ち</v>
      </c>
      <c r="P39" s="73">
        <f t="shared" si="4"/>
        <v>1261835</v>
      </c>
    </row>
    <row r="40" spans="1:16" ht="13.5">
      <c r="A40" s="68">
        <f t="shared" si="1"/>
        <v>23</v>
      </c>
      <c r="B40" s="69" t="s">
        <v>72</v>
      </c>
      <c r="C40" s="69" t="s">
        <v>62</v>
      </c>
      <c r="D40" s="70">
        <v>0.15</v>
      </c>
      <c r="E40" t="s">
        <v>132</v>
      </c>
      <c r="F40" s="70">
        <v>105.93</v>
      </c>
      <c r="G40" s="70">
        <v>106.89</v>
      </c>
      <c r="H40" s="70">
        <v>0</v>
      </c>
      <c r="I40" t="s">
        <v>133</v>
      </c>
      <c r="J40" s="70">
        <v>105</v>
      </c>
      <c r="K40" s="70">
        <v>0</v>
      </c>
      <c r="L40">
        <v>93</v>
      </c>
      <c r="M40" s="70">
        <v>132.86</v>
      </c>
      <c r="N40">
        <f t="shared" si="0"/>
        <v>13286.000000000002</v>
      </c>
      <c r="O40" t="str">
        <f t="shared" si="2"/>
        <v>勝ち</v>
      </c>
      <c r="P40" s="73">
        <f t="shared" si="4"/>
        <v>1275121</v>
      </c>
    </row>
    <row r="41" spans="1:16" ht="13.5">
      <c r="A41" s="68">
        <f t="shared" si="1"/>
        <v>23</v>
      </c>
      <c r="B41" s="69" t="s">
        <v>72</v>
      </c>
      <c r="C41" s="69" t="s">
        <v>62</v>
      </c>
      <c r="D41" s="70">
        <v>0.15</v>
      </c>
      <c r="E41" t="s">
        <v>132</v>
      </c>
      <c r="F41" s="70">
        <v>105.93</v>
      </c>
      <c r="G41" s="70">
        <v>105.93</v>
      </c>
      <c r="H41" s="70">
        <v>0</v>
      </c>
      <c r="I41" t="s">
        <v>134</v>
      </c>
      <c r="J41" s="70">
        <v>105.93</v>
      </c>
      <c r="K41" s="70">
        <v>-1.89</v>
      </c>
      <c r="L41">
        <v>0</v>
      </c>
      <c r="M41" s="70">
        <v>-1.89</v>
      </c>
      <c r="N41">
        <f t="shared" si="0"/>
        <v>-189</v>
      </c>
      <c r="P41" s="73">
        <f t="shared" si="4"/>
        <v>1274932</v>
      </c>
    </row>
    <row r="42" spans="1:16" ht="13.5" customHeight="1">
      <c r="A42" s="68">
        <f t="shared" si="1"/>
        <v>24</v>
      </c>
      <c r="B42" s="69" t="s">
        <v>72</v>
      </c>
      <c r="C42" s="69" t="s">
        <v>63</v>
      </c>
      <c r="D42" s="70">
        <v>0.2</v>
      </c>
      <c r="E42" t="s">
        <v>135</v>
      </c>
      <c r="F42" s="70">
        <v>109.81</v>
      </c>
      <c r="G42" s="70">
        <v>108.91</v>
      </c>
      <c r="H42" s="70">
        <v>0</v>
      </c>
      <c r="I42" t="s">
        <v>136</v>
      </c>
      <c r="J42" s="70">
        <v>108.91</v>
      </c>
      <c r="K42" s="70">
        <v>-3.44</v>
      </c>
      <c r="L42">
        <v>-90</v>
      </c>
      <c r="M42" s="70">
        <v>-168.71</v>
      </c>
      <c r="N42">
        <f t="shared" si="0"/>
        <v>-16871</v>
      </c>
      <c r="O42" t="str">
        <f t="shared" si="2"/>
        <v>負け</v>
      </c>
      <c r="P42" s="73">
        <f t="shared" si="4"/>
        <v>1258061</v>
      </c>
    </row>
    <row r="43" spans="1:16" ht="13.5" customHeight="1">
      <c r="A43" s="68">
        <f t="shared" si="1"/>
        <v>25</v>
      </c>
      <c r="B43" s="69" t="s">
        <v>72</v>
      </c>
      <c r="C43" s="69" t="s">
        <v>62</v>
      </c>
      <c r="D43" s="70">
        <v>0.1</v>
      </c>
      <c r="E43" t="s">
        <v>137</v>
      </c>
      <c r="F43" s="70">
        <v>104.43</v>
      </c>
      <c r="G43" s="70">
        <v>106.22</v>
      </c>
      <c r="H43" s="70">
        <v>0</v>
      </c>
      <c r="I43" t="s">
        <v>138</v>
      </c>
      <c r="J43" s="70">
        <v>102.61</v>
      </c>
      <c r="K43" s="70">
        <v>0</v>
      </c>
      <c r="L43">
        <v>182</v>
      </c>
      <c r="M43" s="70">
        <v>177.37</v>
      </c>
      <c r="N43">
        <f t="shared" si="0"/>
        <v>17737</v>
      </c>
      <c r="O43" t="str">
        <f t="shared" si="2"/>
        <v>勝ち</v>
      </c>
      <c r="P43" s="73">
        <f t="shared" si="4"/>
        <v>1275798</v>
      </c>
    </row>
    <row r="44" spans="1:16" ht="13.5" customHeight="1">
      <c r="A44" s="68">
        <f t="shared" si="1"/>
        <v>25</v>
      </c>
      <c r="B44" s="69" t="s">
        <v>72</v>
      </c>
      <c r="C44" s="69" t="s">
        <v>62</v>
      </c>
      <c r="D44" s="70">
        <v>0.1</v>
      </c>
      <c r="E44" t="s">
        <v>137</v>
      </c>
      <c r="F44" s="70">
        <v>104.43</v>
      </c>
      <c r="G44" s="70">
        <v>106.22</v>
      </c>
      <c r="H44" s="70">
        <v>0</v>
      </c>
      <c r="I44" t="s">
        <v>139</v>
      </c>
      <c r="J44" s="70">
        <v>101.08</v>
      </c>
      <c r="K44" s="70">
        <v>0</v>
      </c>
      <c r="L44">
        <v>335</v>
      </c>
      <c r="M44" s="70">
        <v>331.42</v>
      </c>
      <c r="N44">
        <f t="shared" si="0"/>
        <v>33142</v>
      </c>
      <c r="O44" t="str">
        <f t="shared" si="2"/>
        <v>勝ち</v>
      </c>
      <c r="P44" s="73">
        <f t="shared" si="4"/>
        <v>1308940</v>
      </c>
    </row>
    <row r="45" spans="1:16" ht="13.5" customHeight="1">
      <c r="A45" s="68">
        <f t="shared" si="1"/>
        <v>26</v>
      </c>
      <c r="B45" s="69" t="s">
        <v>72</v>
      </c>
      <c r="C45" s="69" t="s">
        <v>62</v>
      </c>
      <c r="D45" s="70">
        <v>0.1</v>
      </c>
      <c r="E45" t="s">
        <v>140</v>
      </c>
      <c r="F45" s="70">
        <v>101.38</v>
      </c>
      <c r="G45" s="70">
        <v>103.13</v>
      </c>
      <c r="H45" s="70">
        <v>0</v>
      </c>
      <c r="I45" t="s">
        <v>141</v>
      </c>
      <c r="J45" s="70">
        <v>99.9</v>
      </c>
      <c r="K45" s="70">
        <v>0</v>
      </c>
      <c r="L45">
        <v>148</v>
      </c>
      <c r="M45" s="70">
        <v>148.15</v>
      </c>
      <c r="N45">
        <f t="shared" si="0"/>
        <v>14815</v>
      </c>
      <c r="O45" t="str">
        <f t="shared" si="2"/>
        <v>勝ち</v>
      </c>
      <c r="P45" s="73">
        <f t="shared" si="4"/>
        <v>1323755</v>
      </c>
    </row>
    <row r="46" spans="1:16" ht="13.5" customHeight="1">
      <c r="A46" s="68">
        <f t="shared" si="1"/>
        <v>26</v>
      </c>
      <c r="B46" s="69" t="s">
        <v>72</v>
      </c>
      <c r="C46" s="69" t="s">
        <v>62</v>
      </c>
      <c r="D46" s="70">
        <v>0.1</v>
      </c>
      <c r="E46" t="s">
        <v>140</v>
      </c>
      <c r="F46" s="70">
        <v>101.38</v>
      </c>
      <c r="G46" s="70">
        <v>101.38</v>
      </c>
      <c r="H46" s="70">
        <v>0</v>
      </c>
      <c r="I46" t="s">
        <v>142</v>
      </c>
      <c r="J46" s="70">
        <v>101.38</v>
      </c>
      <c r="K46" s="70">
        <v>-0.99</v>
      </c>
      <c r="L46">
        <v>0</v>
      </c>
      <c r="M46" s="70">
        <v>-0.99</v>
      </c>
      <c r="N46">
        <f t="shared" si="0"/>
        <v>-99</v>
      </c>
      <c r="P46" s="73">
        <f t="shared" si="4"/>
        <v>1323656</v>
      </c>
    </row>
    <row r="47" spans="1:16" ht="13.5" customHeight="1">
      <c r="A47" s="68">
        <f t="shared" si="1"/>
        <v>27</v>
      </c>
      <c r="B47" s="69" t="s">
        <v>72</v>
      </c>
      <c r="C47" s="69" t="s">
        <v>62</v>
      </c>
      <c r="D47" s="70">
        <v>0.1</v>
      </c>
      <c r="E47" t="s">
        <v>143</v>
      </c>
      <c r="F47" s="70">
        <v>92.46</v>
      </c>
      <c r="G47" s="70">
        <v>93.97</v>
      </c>
      <c r="H47" s="70">
        <v>0</v>
      </c>
      <c r="I47" t="s">
        <v>144</v>
      </c>
      <c r="J47" s="70">
        <v>91.05</v>
      </c>
      <c r="K47" s="70">
        <v>-1.79</v>
      </c>
      <c r="L47">
        <v>141</v>
      </c>
      <c r="M47" s="70">
        <v>153.07</v>
      </c>
      <c r="N47">
        <f t="shared" si="0"/>
        <v>15307</v>
      </c>
      <c r="O47" t="str">
        <f t="shared" si="2"/>
        <v>勝ち</v>
      </c>
      <c r="P47" s="73">
        <f t="shared" si="4"/>
        <v>1338963</v>
      </c>
    </row>
    <row r="48" spans="1:16" ht="13.5" customHeight="1">
      <c r="A48" s="68">
        <f t="shared" si="1"/>
        <v>27</v>
      </c>
      <c r="B48" s="69" t="s">
        <v>72</v>
      </c>
      <c r="C48" s="69" t="s">
        <v>62</v>
      </c>
      <c r="D48" s="70">
        <v>0.1</v>
      </c>
      <c r="E48" t="s">
        <v>143</v>
      </c>
      <c r="F48" s="70">
        <v>92.46</v>
      </c>
      <c r="G48" s="70">
        <v>92.46</v>
      </c>
      <c r="H48" s="70">
        <v>0</v>
      </c>
      <c r="I48" t="s">
        <v>145</v>
      </c>
      <c r="J48" s="70">
        <v>90.98</v>
      </c>
      <c r="K48" s="70">
        <v>-8.03</v>
      </c>
      <c r="L48">
        <v>148</v>
      </c>
      <c r="M48" s="70">
        <v>154.64</v>
      </c>
      <c r="N48">
        <f t="shared" si="0"/>
        <v>15463.999999999998</v>
      </c>
      <c r="O48" t="str">
        <f t="shared" si="2"/>
        <v>勝ち</v>
      </c>
      <c r="P48" s="73">
        <f t="shared" si="4"/>
        <v>1354427</v>
      </c>
    </row>
    <row r="49" spans="1:16" ht="13.5" customHeight="1">
      <c r="A49" s="68">
        <f t="shared" si="1"/>
        <v>28</v>
      </c>
      <c r="B49" s="69" t="s">
        <v>72</v>
      </c>
      <c r="C49" s="69" t="s">
        <v>63</v>
      </c>
      <c r="D49" s="70">
        <v>0.15</v>
      </c>
      <c r="E49" t="s">
        <v>146</v>
      </c>
      <c r="F49" s="70">
        <v>90.83</v>
      </c>
      <c r="G49" s="70">
        <v>89.59</v>
      </c>
      <c r="H49" s="70">
        <v>0</v>
      </c>
      <c r="I49" t="s">
        <v>147</v>
      </c>
      <c r="J49" s="70">
        <v>93.77</v>
      </c>
      <c r="K49" s="70">
        <v>-1.77</v>
      </c>
      <c r="L49">
        <v>294</v>
      </c>
      <c r="M49" s="70">
        <v>468.53</v>
      </c>
      <c r="N49">
        <f t="shared" si="0"/>
        <v>46853</v>
      </c>
      <c r="O49" t="str">
        <f t="shared" si="2"/>
        <v>勝ち</v>
      </c>
      <c r="P49" s="73">
        <f t="shared" si="4"/>
        <v>1401280</v>
      </c>
    </row>
    <row r="50" spans="1:16" ht="13.5" customHeight="1">
      <c r="A50" s="68">
        <f t="shared" si="1"/>
        <v>28</v>
      </c>
      <c r="B50" s="69" t="s">
        <v>72</v>
      </c>
      <c r="C50" s="69" t="s">
        <v>63</v>
      </c>
      <c r="D50" s="70">
        <v>0.15</v>
      </c>
      <c r="E50" t="s">
        <v>146</v>
      </c>
      <c r="F50" s="70">
        <v>90.83</v>
      </c>
      <c r="G50" s="70">
        <v>89.59</v>
      </c>
      <c r="H50" s="70">
        <v>0</v>
      </c>
      <c r="I50" t="s">
        <v>148</v>
      </c>
      <c r="J50" s="70">
        <v>97.37</v>
      </c>
      <c r="K50" s="70">
        <v>-4.77</v>
      </c>
      <c r="L50">
        <v>654</v>
      </c>
      <c r="M50" s="70">
        <v>1002.72</v>
      </c>
      <c r="N50">
        <f t="shared" si="0"/>
        <v>100272</v>
      </c>
      <c r="O50" t="str">
        <f t="shared" si="2"/>
        <v>勝ち</v>
      </c>
      <c r="P50" s="73">
        <f t="shared" si="4"/>
        <v>1501552</v>
      </c>
    </row>
    <row r="51" spans="1:16" ht="13.5" customHeight="1">
      <c r="A51" s="68">
        <f>IF(E50=E51,A50,A50+1)</f>
        <v>29</v>
      </c>
      <c r="B51" s="69" t="s">
        <v>72</v>
      </c>
      <c r="C51" s="69" t="s">
        <v>63</v>
      </c>
      <c r="D51" s="70">
        <v>0.2</v>
      </c>
      <c r="E51" t="s">
        <v>149</v>
      </c>
      <c r="F51" s="70">
        <v>98.58</v>
      </c>
      <c r="G51" s="70">
        <v>97.78</v>
      </c>
      <c r="H51" s="70">
        <v>0</v>
      </c>
      <c r="I51" t="s">
        <v>150</v>
      </c>
      <c r="J51" s="70">
        <v>97.78</v>
      </c>
      <c r="K51" s="70">
        <v>-1.09</v>
      </c>
      <c r="L51">
        <v>-80</v>
      </c>
      <c r="M51" s="70">
        <v>-164.73</v>
      </c>
      <c r="N51">
        <f t="shared" si="0"/>
        <v>-16473</v>
      </c>
      <c r="O51" t="str">
        <f t="shared" si="2"/>
        <v>負け</v>
      </c>
      <c r="P51" s="73">
        <f t="shared" si="4"/>
        <v>1485079</v>
      </c>
    </row>
    <row r="52" spans="1:16" ht="13.5" customHeight="1">
      <c r="A52" s="68">
        <f t="shared" si="1"/>
        <v>30</v>
      </c>
      <c r="B52" s="69" t="s">
        <v>72</v>
      </c>
      <c r="C52" s="69" t="s">
        <v>63</v>
      </c>
      <c r="D52" s="70">
        <v>0.15</v>
      </c>
      <c r="E52" t="s">
        <v>151</v>
      </c>
      <c r="F52" s="70">
        <v>95.54</v>
      </c>
      <c r="G52" s="70">
        <v>94.24</v>
      </c>
      <c r="H52" s="70">
        <v>0</v>
      </c>
      <c r="I52" t="s">
        <v>152</v>
      </c>
      <c r="J52" s="70">
        <v>96.91</v>
      </c>
      <c r="K52" s="70">
        <v>-0.42</v>
      </c>
      <c r="L52">
        <v>137</v>
      </c>
      <c r="M52" s="70">
        <v>211.63</v>
      </c>
      <c r="N52">
        <f t="shared" si="0"/>
        <v>21163</v>
      </c>
      <c r="O52" t="str">
        <f t="shared" si="2"/>
        <v>勝ち</v>
      </c>
      <c r="P52" s="73">
        <f t="shared" si="4"/>
        <v>1506242</v>
      </c>
    </row>
    <row r="53" spans="1:16" ht="13.5" customHeight="1">
      <c r="A53" s="68">
        <f t="shared" si="1"/>
        <v>30</v>
      </c>
      <c r="B53" s="69" t="s">
        <v>72</v>
      </c>
      <c r="C53" s="69" t="s">
        <v>63</v>
      </c>
      <c r="D53" s="70">
        <v>0.15</v>
      </c>
      <c r="E53" t="s">
        <v>151</v>
      </c>
      <c r="F53" s="70">
        <v>95.54</v>
      </c>
      <c r="G53" s="70">
        <v>95.54</v>
      </c>
      <c r="H53" s="70">
        <v>0</v>
      </c>
      <c r="I53" t="s">
        <v>153</v>
      </c>
      <c r="J53" s="70">
        <v>95.54</v>
      </c>
      <c r="K53" s="70">
        <v>-1.68</v>
      </c>
      <c r="L53">
        <v>0</v>
      </c>
      <c r="M53" s="70">
        <v>-1.68</v>
      </c>
      <c r="N53">
        <f t="shared" si="0"/>
        <v>-168</v>
      </c>
      <c r="P53" s="73">
        <f t="shared" si="4"/>
        <v>1506074</v>
      </c>
    </row>
    <row r="54" spans="1:16" ht="13.5" customHeight="1">
      <c r="A54" s="68">
        <f t="shared" si="1"/>
        <v>31</v>
      </c>
      <c r="B54" s="69" t="s">
        <v>72</v>
      </c>
      <c r="C54" s="69" t="s">
        <v>62</v>
      </c>
      <c r="D54" s="70">
        <v>0.25</v>
      </c>
      <c r="E54" t="s">
        <v>154</v>
      </c>
      <c r="F54" s="70">
        <v>94.24</v>
      </c>
      <c r="G54" s="70">
        <v>95.13</v>
      </c>
      <c r="H54" s="70">
        <v>0</v>
      </c>
      <c r="I54" t="s">
        <v>155</v>
      </c>
      <c r="J54" s="70">
        <v>93.45</v>
      </c>
      <c r="K54" s="70">
        <v>-3.5</v>
      </c>
      <c r="L54">
        <v>79</v>
      </c>
      <c r="M54" s="70">
        <v>207.84</v>
      </c>
      <c r="N54">
        <f t="shared" si="0"/>
        <v>20784</v>
      </c>
      <c r="O54" t="str">
        <f t="shared" si="2"/>
        <v>勝ち</v>
      </c>
      <c r="P54" s="73">
        <f t="shared" si="4"/>
        <v>1526858</v>
      </c>
    </row>
    <row r="55" spans="1:16" ht="13.5" customHeight="1">
      <c r="A55" s="68">
        <f t="shared" si="1"/>
        <v>31</v>
      </c>
      <c r="B55" s="69" t="s">
        <v>72</v>
      </c>
      <c r="C55" s="69" t="s">
        <v>62</v>
      </c>
      <c r="D55" s="70">
        <v>0.25</v>
      </c>
      <c r="E55" t="s">
        <v>154</v>
      </c>
      <c r="F55" s="70">
        <v>94.24</v>
      </c>
      <c r="G55" s="70">
        <v>94.24</v>
      </c>
      <c r="H55" s="70">
        <v>0</v>
      </c>
      <c r="I55" t="s">
        <v>156</v>
      </c>
      <c r="J55" s="70">
        <v>92.25</v>
      </c>
      <c r="K55" s="70">
        <v>-7.04</v>
      </c>
      <c r="L55">
        <v>199</v>
      </c>
      <c r="M55" s="70">
        <v>532.25</v>
      </c>
      <c r="N55">
        <f t="shared" si="0"/>
        <v>53225</v>
      </c>
      <c r="O55" t="str">
        <f t="shared" si="2"/>
        <v>勝ち</v>
      </c>
      <c r="P55" s="73">
        <f t="shared" si="4"/>
        <v>1580083</v>
      </c>
    </row>
    <row r="56" spans="1:16" ht="13.5" customHeight="1">
      <c r="A56" s="68">
        <f t="shared" si="1"/>
        <v>32</v>
      </c>
      <c r="B56" s="69" t="s">
        <v>72</v>
      </c>
      <c r="C56" s="69" t="s">
        <v>63</v>
      </c>
      <c r="D56" s="70">
        <v>0.1</v>
      </c>
      <c r="E56" t="s">
        <v>157</v>
      </c>
      <c r="F56" s="70">
        <v>90.99</v>
      </c>
      <c r="G56" s="70">
        <v>88.86</v>
      </c>
      <c r="H56" s="70">
        <v>0</v>
      </c>
      <c r="I56" t="s">
        <v>158</v>
      </c>
      <c r="J56" s="70">
        <v>92.41</v>
      </c>
      <c r="K56" s="70">
        <v>-2.36</v>
      </c>
      <c r="L56">
        <v>142</v>
      </c>
      <c r="M56" s="70">
        <v>151.31</v>
      </c>
      <c r="N56">
        <f t="shared" si="0"/>
        <v>15131</v>
      </c>
      <c r="O56" t="str">
        <f t="shared" si="2"/>
        <v>勝ち</v>
      </c>
      <c r="P56" s="73">
        <f t="shared" si="4"/>
        <v>1595214</v>
      </c>
    </row>
    <row r="57" spans="1:16" ht="13.5" customHeight="1">
      <c r="A57" s="68">
        <f t="shared" si="1"/>
        <v>32</v>
      </c>
      <c r="B57" s="69" t="s">
        <v>72</v>
      </c>
      <c r="C57" s="69" t="s">
        <v>63</v>
      </c>
      <c r="D57" s="70">
        <v>0.1</v>
      </c>
      <c r="E57" t="s">
        <v>157</v>
      </c>
      <c r="F57" s="70">
        <v>90.99</v>
      </c>
      <c r="G57" s="70">
        <v>90.99</v>
      </c>
      <c r="H57" s="70">
        <v>0</v>
      </c>
      <c r="I57" t="s">
        <v>159</v>
      </c>
      <c r="J57" s="70">
        <v>90.99</v>
      </c>
      <c r="K57" s="70">
        <v>-5.86</v>
      </c>
      <c r="L57">
        <v>0</v>
      </c>
      <c r="M57" s="70">
        <v>-5.86</v>
      </c>
      <c r="N57">
        <f t="shared" si="0"/>
        <v>-586</v>
      </c>
      <c r="P57" s="73">
        <f t="shared" si="4"/>
        <v>1594628</v>
      </c>
    </row>
    <row r="58" spans="1:16" ht="13.5" customHeight="1">
      <c r="A58" s="68">
        <f t="shared" si="1"/>
        <v>33</v>
      </c>
      <c r="B58" s="69" t="s">
        <v>72</v>
      </c>
      <c r="C58" s="69" t="s">
        <v>62</v>
      </c>
      <c r="D58" s="70">
        <v>0.15</v>
      </c>
      <c r="E58" t="s">
        <v>160</v>
      </c>
      <c r="F58" s="70">
        <v>90.72</v>
      </c>
      <c r="G58" s="70">
        <v>92.11</v>
      </c>
      <c r="H58" s="70">
        <v>0</v>
      </c>
      <c r="I58" t="s">
        <v>161</v>
      </c>
      <c r="J58" s="70">
        <v>89.38</v>
      </c>
      <c r="K58" s="70">
        <v>-4.9057292071182514</v>
      </c>
      <c r="L58">
        <v>134</v>
      </c>
      <c r="M58" s="70">
        <v>219.97679484748068</v>
      </c>
      <c r="N58" s="90">
        <f t="shared" si="0"/>
        <v>21997.679484748067</v>
      </c>
      <c r="O58" t="str">
        <f t="shared" si="2"/>
        <v>勝ち</v>
      </c>
      <c r="P58" s="73">
        <f t="shared" si="4"/>
        <v>1616625.679484748</v>
      </c>
    </row>
    <row r="59" spans="1:16" ht="13.5" customHeight="1">
      <c r="A59" s="68">
        <f t="shared" si="1"/>
        <v>33</v>
      </c>
      <c r="B59" s="69" t="s">
        <v>72</v>
      </c>
      <c r="C59" s="69" t="s">
        <v>62</v>
      </c>
      <c r="D59" s="70">
        <v>0.15</v>
      </c>
      <c r="E59" t="s">
        <v>160</v>
      </c>
      <c r="F59" s="70">
        <v>90.72</v>
      </c>
      <c r="G59" s="70">
        <v>90.72</v>
      </c>
      <c r="H59" s="70">
        <v>0</v>
      </c>
      <c r="I59" t="s">
        <v>162</v>
      </c>
      <c r="J59" s="70">
        <v>90.72</v>
      </c>
      <c r="K59" s="70">
        <v>-7.658732518391731</v>
      </c>
      <c r="L59">
        <v>0</v>
      </c>
      <c r="M59" s="70">
        <v>-7.658732518391731</v>
      </c>
      <c r="N59" s="90">
        <f t="shared" si="0"/>
        <v>-765.8732518391731</v>
      </c>
      <c r="P59" s="73">
        <f t="shared" si="4"/>
        <v>1615859.806232909</v>
      </c>
    </row>
    <row r="60" spans="1:16" ht="13.5" customHeight="1">
      <c r="A60" s="68">
        <f t="shared" si="1"/>
        <v>34</v>
      </c>
      <c r="B60" s="69" t="s">
        <v>72</v>
      </c>
      <c r="C60" s="69" t="s">
        <v>62</v>
      </c>
      <c r="D60" s="70">
        <v>0.3</v>
      </c>
      <c r="E60" t="s">
        <v>163</v>
      </c>
      <c r="F60" s="70">
        <v>84.05</v>
      </c>
      <c r="G60" s="70">
        <v>85.29</v>
      </c>
      <c r="H60" s="70">
        <v>0</v>
      </c>
      <c r="I60" t="s">
        <v>164</v>
      </c>
      <c r="J60" s="70">
        <v>85.29</v>
      </c>
      <c r="K60" s="70">
        <v>-10.630488538388796</v>
      </c>
      <c r="L60">
        <v>-124</v>
      </c>
      <c r="M60" s="70">
        <v>-446.78947552397057</v>
      </c>
      <c r="N60" s="90">
        <f t="shared" si="0"/>
        <v>-44678.947552397054</v>
      </c>
      <c r="O60" t="str">
        <f t="shared" si="2"/>
        <v>負け</v>
      </c>
      <c r="P60" s="73">
        <f t="shared" si="4"/>
        <v>1571180.8586805118</v>
      </c>
    </row>
    <row r="61" spans="1:16" ht="13.5" customHeight="1">
      <c r="A61" s="68">
        <f t="shared" si="1"/>
        <v>35</v>
      </c>
      <c r="B61" s="69" t="s">
        <v>72</v>
      </c>
      <c r="C61" s="69" t="s">
        <v>62</v>
      </c>
      <c r="D61" s="70">
        <v>0.15</v>
      </c>
      <c r="E61" t="s">
        <v>165</v>
      </c>
      <c r="F61" s="70">
        <v>84</v>
      </c>
      <c r="G61" s="70">
        <v>85.46000000000001</v>
      </c>
      <c r="H61" s="70">
        <v>0</v>
      </c>
      <c r="I61" t="s">
        <v>166</v>
      </c>
      <c r="J61" s="70">
        <v>82.92</v>
      </c>
      <c r="K61" s="70">
        <v>-4.739211551075723</v>
      </c>
      <c r="L61">
        <v>108</v>
      </c>
      <c r="M61" s="70">
        <v>190.629818839662</v>
      </c>
      <c r="N61" s="90">
        <f t="shared" si="0"/>
        <v>19062.9818839662</v>
      </c>
      <c r="O61" t="str">
        <f t="shared" si="2"/>
        <v>勝ち</v>
      </c>
      <c r="P61" s="73">
        <f t="shared" si="4"/>
        <v>1590243.840564478</v>
      </c>
    </row>
    <row r="62" spans="1:16" ht="13.5" customHeight="1">
      <c r="A62" s="68">
        <f>IF(E61=E62,A61,A61+1)</f>
        <v>35</v>
      </c>
      <c r="B62" s="69" t="s">
        <v>72</v>
      </c>
      <c r="C62" s="69" t="s">
        <v>62</v>
      </c>
      <c r="D62" s="70">
        <v>0.15</v>
      </c>
      <c r="E62" t="s">
        <v>165</v>
      </c>
      <c r="F62" s="70">
        <v>84</v>
      </c>
      <c r="G62" s="70">
        <v>81.9</v>
      </c>
      <c r="H62" s="70">
        <v>0</v>
      </c>
      <c r="I62" t="s">
        <v>167</v>
      </c>
      <c r="J62" s="70">
        <v>81.9</v>
      </c>
      <c r="K62" s="70">
        <v>-17.460681306912058</v>
      </c>
      <c r="L62">
        <v>210</v>
      </c>
      <c r="M62" s="70">
        <v>367.1547033084714</v>
      </c>
      <c r="N62" s="90">
        <f t="shared" si="0"/>
        <v>36715.47033084714</v>
      </c>
      <c r="O62" t="str">
        <f t="shared" si="2"/>
        <v>勝ち</v>
      </c>
      <c r="P62" s="73">
        <f t="shared" si="4"/>
        <v>1626959.3108953252</v>
      </c>
    </row>
    <row r="63" spans="1:16" ht="13.5" customHeight="1">
      <c r="A63" s="68">
        <f t="shared" si="1"/>
        <v>36</v>
      </c>
      <c r="B63" s="69" t="s">
        <v>72</v>
      </c>
      <c r="C63" s="69" t="s">
        <v>63</v>
      </c>
      <c r="D63" s="70">
        <v>0.3</v>
      </c>
      <c r="E63" t="s">
        <v>168</v>
      </c>
      <c r="F63" s="70">
        <v>82.29</v>
      </c>
      <c r="G63" s="70">
        <v>81.57000000000001</v>
      </c>
      <c r="H63" s="70">
        <v>0</v>
      </c>
      <c r="I63" t="s">
        <v>169</v>
      </c>
      <c r="J63" s="70">
        <v>83.25</v>
      </c>
      <c r="K63" s="70">
        <v>-9.835752307291237</v>
      </c>
      <c r="L63">
        <v>96</v>
      </c>
      <c r="M63" s="70">
        <v>336.11019363865245</v>
      </c>
      <c r="N63" s="90">
        <f t="shared" si="0"/>
        <v>33611.01936386524</v>
      </c>
      <c r="O63" t="str">
        <f t="shared" si="2"/>
        <v>勝ち</v>
      </c>
      <c r="P63" s="73">
        <f t="shared" si="4"/>
        <v>1660570.3302591904</v>
      </c>
    </row>
    <row r="64" spans="1:16" ht="13.5" customHeight="1">
      <c r="A64" s="68">
        <f t="shared" si="1"/>
        <v>36</v>
      </c>
      <c r="B64" s="69" t="s">
        <v>72</v>
      </c>
      <c r="C64" s="69" t="s">
        <v>63</v>
      </c>
      <c r="D64" s="70">
        <v>0.3</v>
      </c>
      <c r="E64" t="s">
        <v>168</v>
      </c>
      <c r="F64" s="70">
        <v>82.29</v>
      </c>
      <c r="G64" s="70">
        <v>81.57000000000001</v>
      </c>
      <c r="H64" s="70">
        <v>0</v>
      </c>
      <c r="I64" t="s">
        <v>170</v>
      </c>
      <c r="J64" s="70">
        <v>84.19</v>
      </c>
      <c r="K64" s="70">
        <v>-15.652380885598753</v>
      </c>
      <c r="L64">
        <v>190</v>
      </c>
      <c r="M64" s="70">
        <v>661.3876476213468</v>
      </c>
      <c r="N64" s="90">
        <f t="shared" si="0"/>
        <v>66138.76476213468</v>
      </c>
      <c r="O64" t="str">
        <f t="shared" si="2"/>
        <v>勝ち</v>
      </c>
      <c r="P64" s="73">
        <f t="shared" si="4"/>
        <v>1726709.0950213252</v>
      </c>
    </row>
    <row r="65" spans="1:16" ht="13.5" customHeight="1">
      <c r="A65" s="68">
        <f t="shared" si="1"/>
        <v>37</v>
      </c>
      <c r="B65" s="69" t="s">
        <v>72</v>
      </c>
      <c r="C65" s="69" t="s">
        <v>63</v>
      </c>
      <c r="D65" s="70">
        <v>0.2</v>
      </c>
      <c r="E65" t="s">
        <v>171</v>
      </c>
      <c r="F65" s="70">
        <v>98.13</v>
      </c>
      <c r="G65" s="70">
        <v>96.85000000000001</v>
      </c>
      <c r="H65" s="70">
        <v>0</v>
      </c>
      <c r="I65" t="s">
        <v>172</v>
      </c>
      <c r="J65" s="70">
        <v>100.61</v>
      </c>
      <c r="K65" s="70">
        <v>-3.2925912567783047</v>
      </c>
      <c r="L65">
        <v>248</v>
      </c>
      <c r="M65" s="70">
        <v>489.7001530032365</v>
      </c>
      <c r="N65" s="90">
        <f t="shared" si="0"/>
        <v>48970.01530032365</v>
      </c>
      <c r="O65" t="str">
        <f t="shared" si="2"/>
        <v>勝ち</v>
      </c>
      <c r="P65" s="73">
        <f t="shared" si="4"/>
        <v>1775679.110321649</v>
      </c>
    </row>
    <row r="66" spans="1:16" ht="13.5" customHeight="1">
      <c r="A66" s="68">
        <f t="shared" si="1"/>
        <v>37</v>
      </c>
      <c r="B66" s="69" t="s">
        <v>72</v>
      </c>
      <c r="C66" s="69" t="s">
        <v>63</v>
      </c>
      <c r="D66" s="70">
        <v>0.2</v>
      </c>
      <c r="E66" t="s">
        <v>171</v>
      </c>
      <c r="F66" s="70">
        <v>98.13</v>
      </c>
      <c r="G66" s="70">
        <v>99.14</v>
      </c>
      <c r="H66" s="70">
        <v>0</v>
      </c>
      <c r="I66" t="s">
        <v>173</v>
      </c>
      <c r="J66" s="70">
        <v>99.14</v>
      </c>
      <c r="K66" s="70">
        <v>-9.220032781786836</v>
      </c>
      <c r="L66">
        <v>101</v>
      </c>
      <c r="M66" s="70">
        <v>194.53223673606774</v>
      </c>
      <c r="N66" s="90">
        <f t="shared" si="0"/>
        <v>19453.223673606775</v>
      </c>
      <c r="O66" t="str">
        <f t="shared" si="2"/>
        <v>勝ち</v>
      </c>
      <c r="P66" s="73">
        <f t="shared" si="4"/>
        <v>1795132.3339952556</v>
      </c>
    </row>
    <row r="67" spans="1:16" ht="13.5" customHeight="1">
      <c r="A67" s="68">
        <f t="shared" si="1"/>
        <v>38</v>
      </c>
      <c r="B67" s="69" t="s">
        <v>72</v>
      </c>
      <c r="C67" s="69" t="s">
        <v>63</v>
      </c>
      <c r="D67" s="70">
        <v>0.5</v>
      </c>
      <c r="E67" t="s">
        <v>174</v>
      </c>
      <c r="F67" s="70">
        <v>102.5</v>
      </c>
      <c r="G67" s="70">
        <v>101.55</v>
      </c>
      <c r="H67" s="70">
        <v>0</v>
      </c>
      <c r="I67" t="s">
        <v>175</v>
      </c>
      <c r="J67" s="70">
        <v>101.55</v>
      </c>
      <c r="K67" s="70">
        <v>-9.233555830168726</v>
      </c>
      <c r="L67">
        <v>-95</v>
      </c>
      <c r="M67" s="70">
        <v>-476.98343273809724</v>
      </c>
      <c r="N67" s="90">
        <f t="shared" si="0"/>
        <v>-47698.343273809725</v>
      </c>
      <c r="O67" t="str">
        <f t="shared" si="2"/>
        <v>負け</v>
      </c>
      <c r="P67" s="73">
        <f t="shared" si="4"/>
        <v>1747433.990721446</v>
      </c>
    </row>
    <row r="68" spans="1:16" ht="13.5" customHeight="1">
      <c r="A68" s="68">
        <f t="shared" si="1"/>
        <v>39</v>
      </c>
      <c r="B68" s="69" t="s">
        <v>72</v>
      </c>
      <c r="C68" s="69" t="s">
        <v>63</v>
      </c>
      <c r="D68" s="70">
        <v>0.3</v>
      </c>
      <c r="E68" t="s">
        <v>176</v>
      </c>
      <c r="F68" s="70">
        <v>117.96000000000001</v>
      </c>
      <c r="G68" s="70">
        <v>117.12</v>
      </c>
      <c r="H68" s="70">
        <v>0</v>
      </c>
      <c r="I68" t="s">
        <v>177</v>
      </c>
      <c r="J68" s="70">
        <v>118.68</v>
      </c>
      <c r="K68" s="70">
        <v>0.0008615344400625541</v>
      </c>
      <c r="L68">
        <v>72</v>
      </c>
      <c r="M68" s="70">
        <v>182.0028837791314</v>
      </c>
      <c r="N68" s="90">
        <f>M68*100</f>
        <v>18200.28837791314</v>
      </c>
      <c r="O68" t="str">
        <f>IF(N68&gt;0,"勝ち","負け")</f>
        <v>勝ち</v>
      </c>
      <c r="P68" s="73">
        <f t="shared" si="4"/>
        <v>1765634.2790993592</v>
      </c>
    </row>
    <row r="69" spans="1:16" ht="13.5" customHeight="1">
      <c r="A69" s="68">
        <f>IF(E68=E69,A68,A68+1)</f>
        <v>39</v>
      </c>
      <c r="B69" s="69" t="s">
        <v>72</v>
      </c>
      <c r="C69" s="69" t="s">
        <v>63</v>
      </c>
      <c r="D69" s="70">
        <v>0.3</v>
      </c>
      <c r="E69" t="s">
        <v>176</v>
      </c>
      <c r="F69" s="70">
        <v>117.96000000000001</v>
      </c>
      <c r="G69" s="70">
        <v>117.96000000000001</v>
      </c>
      <c r="H69" s="70">
        <v>0</v>
      </c>
      <c r="I69" t="s">
        <v>178</v>
      </c>
      <c r="J69" s="70">
        <v>117.96000000000001</v>
      </c>
      <c r="K69" s="70">
        <v>-0.6799229800974059</v>
      </c>
      <c r="L69">
        <v>0</v>
      </c>
      <c r="M69" s="70">
        <v>-0.6799229800974059</v>
      </c>
      <c r="N69" s="90">
        <f>M69*100</f>
        <v>-67.9922980097406</v>
      </c>
      <c r="P69" s="73">
        <f t="shared" si="4"/>
        <v>1765566.2868013494</v>
      </c>
    </row>
    <row r="72" spans="1:14" ht="13.5" customHeight="1" thickBo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1:14" ht="13.5" customHeight="1" thickTop="1">
      <c r="K73" s="36" t="s">
        <v>9</v>
      </c>
      <c r="L73">
        <f>SUM(L3:L69)</f>
        <v>5889</v>
      </c>
      <c r="M73">
        <f>SUM(M3:M69)</f>
        <v>7655.662868013496</v>
      </c>
      <c r="N73" s="90">
        <f>SUM(N3:N69)</f>
        <v>765566.2868013493</v>
      </c>
    </row>
    <row r="77" ht="13.5" customHeight="1">
      <c r="M77" s="9"/>
    </row>
    <row r="79" ht="13.5" customHeight="1" thickBot="1"/>
    <row r="80" spans="4:10" ht="13.5" customHeight="1" thickBot="1">
      <c r="D80" s="101" t="s">
        <v>10</v>
      </c>
      <c r="E80" s="102"/>
      <c r="G80" s="103" t="s">
        <v>11</v>
      </c>
      <c r="H80" s="104"/>
      <c r="I80" s="24" t="s">
        <v>12</v>
      </c>
      <c r="J80" s="27" t="s">
        <v>13</v>
      </c>
    </row>
    <row r="81" spans="4:10" ht="13.5" customHeight="1">
      <c r="D81" s="5" t="s">
        <v>14</v>
      </c>
      <c r="E81" s="66" t="s">
        <v>179</v>
      </c>
      <c r="G81" s="5"/>
      <c r="H81" s="11"/>
      <c r="I81" s="17"/>
      <c r="J81" s="20"/>
    </row>
    <row r="82" spans="4:10" ht="13.5" customHeight="1">
      <c r="D82" s="2" t="s">
        <v>15</v>
      </c>
      <c r="E82" s="1">
        <v>24</v>
      </c>
      <c r="G82" s="2"/>
      <c r="H82" s="13"/>
      <c r="I82" s="18"/>
      <c r="J82" s="14"/>
    </row>
    <row r="83" spans="4:10" ht="13.5" customHeight="1">
      <c r="D83" s="2" t="s">
        <v>16</v>
      </c>
      <c r="E83" s="1">
        <v>15</v>
      </c>
      <c r="G83" s="2"/>
      <c r="H83" s="13"/>
      <c r="I83" s="18"/>
      <c r="J83" s="14"/>
    </row>
    <row r="84" spans="4:10" ht="13.5" customHeight="1">
      <c r="D84" s="2" t="s">
        <v>17</v>
      </c>
      <c r="E84" s="1">
        <v>39</v>
      </c>
      <c r="G84" s="2"/>
      <c r="H84" s="13"/>
      <c r="I84" s="18"/>
      <c r="J84" s="14"/>
    </row>
    <row r="85" spans="4:10" ht="13.5" customHeight="1">
      <c r="D85" s="2" t="s">
        <v>18</v>
      </c>
      <c r="E85" s="1">
        <v>28</v>
      </c>
      <c r="G85" s="2"/>
      <c r="H85" s="13"/>
      <c r="I85" s="18"/>
      <c r="J85" s="14"/>
    </row>
    <row r="86" spans="4:10" ht="13.5" customHeight="1">
      <c r="D86" s="2" t="s">
        <v>19</v>
      </c>
      <c r="E86" s="4">
        <v>11</v>
      </c>
      <c r="G86" s="2"/>
      <c r="H86" s="13"/>
      <c r="I86" s="18"/>
      <c r="J86" s="14"/>
    </row>
    <row r="87" spans="4:10" ht="13.5" customHeight="1">
      <c r="D87" s="2" t="s">
        <v>20</v>
      </c>
      <c r="E87" s="1"/>
      <c r="G87" s="2"/>
      <c r="H87" s="13"/>
      <c r="I87" s="18"/>
      <c r="J87" s="14"/>
    </row>
    <row r="88" spans="4:10" ht="13.5" customHeight="1">
      <c r="D88" s="7" t="s">
        <v>21</v>
      </c>
      <c r="E88" s="8"/>
      <c r="G88" s="2"/>
      <c r="H88" s="13"/>
      <c r="I88" s="18"/>
      <c r="J88" s="14"/>
    </row>
    <row r="89" spans="4:10" ht="13.5" customHeight="1">
      <c r="D89" s="2" t="s">
        <v>22</v>
      </c>
      <c r="E89" s="1">
        <v>1052697</v>
      </c>
      <c r="G89" s="2"/>
      <c r="H89" s="13"/>
      <c r="I89" s="18"/>
      <c r="J89" s="14"/>
    </row>
    <row r="90" spans="4:10" ht="13.5" customHeight="1">
      <c r="D90" s="2" t="s">
        <v>23</v>
      </c>
      <c r="E90" s="4">
        <v>287131</v>
      </c>
      <c r="G90" s="2"/>
      <c r="H90" s="13"/>
      <c r="I90" s="18"/>
      <c r="J90" s="14"/>
    </row>
    <row r="91" spans="4:10" ht="13.5" customHeight="1">
      <c r="D91" s="2" t="s">
        <v>24</v>
      </c>
      <c r="E91" s="1">
        <f>E89-E90</f>
        <v>765566</v>
      </c>
      <c r="G91" s="5"/>
      <c r="H91" s="11"/>
      <c r="I91" s="17"/>
      <c r="J91" s="12"/>
    </row>
    <row r="92" spans="4:10" ht="13.5" customHeight="1">
      <c r="D92" s="2" t="s">
        <v>7</v>
      </c>
      <c r="E92" s="72">
        <f>E89/E85</f>
        <v>37596.32142857143</v>
      </c>
      <c r="G92" s="2"/>
      <c r="H92" s="13"/>
      <c r="I92" s="18"/>
      <c r="J92" s="14"/>
    </row>
    <row r="93" spans="4:10" ht="13.5" customHeight="1">
      <c r="D93" s="2" t="s">
        <v>8</v>
      </c>
      <c r="E93" s="72">
        <f>E90/E86</f>
        <v>26102.81818181818</v>
      </c>
      <c r="G93" s="2"/>
      <c r="H93" s="13"/>
      <c r="I93" s="18"/>
      <c r="J93" s="14"/>
    </row>
    <row r="94" spans="4:10" ht="13.5" customHeight="1">
      <c r="D94" s="74" t="s">
        <v>68</v>
      </c>
      <c r="E94" s="71">
        <f>E92/E93</f>
        <v>1.440316565310906</v>
      </c>
      <c r="G94" s="2"/>
      <c r="H94" s="13"/>
      <c r="I94" s="18"/>
      <c r="J94" s="14"/>
    </row>
    <row r="95" spans="4:10" ht="13.5" customHeight="1">
      <c r="D95" s="2" t="s">
        <v>25</v>
      </c>
      <c r="E95" s="1">
        <v>7</v>
      </c>
      <c r="G95" s="2"/>
      <c r="H95" s="13"/>
      <c r="I95" s="18"/>
      <c r="J95" s="14"/>
    </row>
    <row r="96" spans="4:10" ht="13.5" customHeight="1">
      <c r="D96" s="2" t="s">
        <v>26</v>
      </c>
      <c r="E96" s="1">
        <v>2</v>
      </c>
      <c r="G96" s="2"/>
      <c r="H96" s="13"/>
      <c r="I96" s="18"/>
      <c r="J96" s="14"/>
    </row>
    <row r="97" spans="4:10" ht="13.5" customHeight="1">
      <c r="D97" s="2" t="s">
        <v>27</v>
      </c>
      <c r="E97" s="10">
        <v>271</v>
      </c>
      <c r="G97" s="2"/>
      <c r="H97" s="13"/>
      <c r="I97" s="18"/>
      <c r="J97" s="14"/>
    </row>
    <row r="98" spans="4:10" ht="13.5" customHeight="1" thickBot="1">
      <c r="D98" s="3" t="s">
        <v>6</v>
      </c>
      <c r="E98" s="6">
        <f>E82/E84</f>
        <v>0.6153846153846154</v>
      </c>
      <c r="G98" s="2"/>
      <c r="H98" s="13"/>
      <c r="I98" s="18"/>
      <c r="J98" s="14"/>
    </row>
    <row r="99" spans="7:10" ht="13.5" customHeight="1">
      <c r="G99" s="2"/>
      <c r="H99" s="13"/>
      <c r="I99" s="18"/>
      <c r="J99" s="14"/>
    </row>
    <row r="100" spans="7:10" ht="13.5" customHeight="1" thickBot="1">
      <c r="G100" s="3"/>
      <c r="H100" s="15"/>
      <c r="I100" s="19"/>
      <c r="J100" s="16"/>
    </row>
    <row r="101" spans="7:10" ht="13.5" customHeight="1" thickBot="1">
      <c r="G101" s="34" t="s">
        <v>9</v>
      </c>
      <c r="H101" s="37">
        <f>SUM(H81:H100)</f>
        <v>0</v>
      </c>
      <c r="I101" s="37">
        <f>SUM(I81:I100)</f>
        <v>0</v>
      </c>
      <c r="J101" s="37">
        <f>SUM(J81:J100)</f>
        <v>0</v>
      </c>
    </row>
    <row r="103" ht="13.5" customHeight="1" thickBot="1"/>
    <row r="104" spans="7:11" ht="13.5" customHeight="1" thickBot="1">
      <c r="G104" s="103" t="s">
        <v>28</v>
      </c>
      <c r="H104" s="104"/>
      <c r="I104" s="24" t="s">
        <v>12</v>
      </c>
      <c r="J104" s="25" t="s">
        <v>13</v>
      </c>
      <c r="K104" s="26" t="s">
        <v>29</v>
      </c>
    </row>
    <row r="105" spans="7:11" ht="13.5" customHeight="1">
      <c r="G105" s="5" t="s">
        <v>30</v>
      </c>
      <c r="H105" s="11">
        <v>0</v>
      </c>
      <c r="I105" s="17">
        <v>0</v>
      </c>
      <c r="J105" s="21">
        <v>0</v>
      </c>
      <c r="K105" s="22">
        <v>0</v>
      </c>
    </row>
    <row r="106" spans="7:11" ht="13.5" customHeight="1">
      <c r="G106" s="2" t="s">
        <v>31</v>
      </c>
      <c r="H106" s="13">
        <v>0</v>
      </c>
      <c r="I106" s="13">
        <v>0</v>
      </c>
      <c r="J106" s="18">
        <v>0</v>
      </c>
      <c r="K106" s="23">
        <v>0</v>
      </c>
    </row>
    <row r="107" spans="7:11" ht="13.5" customHeight="1">
      <c r="G107" s="2" t="s">
        <v>32</v>
      </c>
      <c r="H107" s="13">
        <v>0</v>
      </c>
      <c r="I107" s="13">
        <v>0</v>
      </c>
      <c r="J107" s="18">
        <v>0</v>
      </c>
      <c r="K107" s="23">
        <v>0</v>
      </c>
    </row>
    <row r="108" spans="7:11" ht="13.5" customHeight="1">
      <c r="G108" s="2" t="s">
        <v>33</v>
      </c>
      <c r="H108" s="13">
        <v>0</v>
      </c>
      <c r="I108" s="13">
        <v>0</v>
      </c>
      <c r="J108" s="18">
        <v>0</v>
      </c>
      <c r="K108" s="23">
        <v>0</v>
      </c>
    </row>
    <row r="109" spans="7:11" ht="13.5" customHeight="1" thickBot="1">
      <c r="G109" s="29" t="s">
        <v>34</v>
      </c>
      <c r="H109" s="30">
        <v>0</v>
      </c>
      <c r="I109" s="30">
        <v>0</v>
      </c>
      <c r="J109" s="31">
        <v>0</v>
      </c>
      <c r="K109" s="32">
        <v>0</v>
      </c>
    </row>
    <row r="110" spans="7:11" ht="13.5" customHeight="1" thickBot="1">
      <c r="G110" s="28" t="s">
        <v>9</v>
      </c>
      <c r="H110" s="28"/>
      <c r="I110" s="28"/>
      <c r="J110" s="33"/>
      <c r="K110" s="57">
        <f>SUM(K105:K109)</f>
        <v>0</v>
      </c>
    </row>
  </sheetData>
  <sheetProtection/>
  <autoFilter ref="A2:O69"/>
  <mergeCells count="3">
    <mergeCell ref="D80:E80"/>
    <mergeCell ref="G80:H80"/>
    <mergeCell ref="G104:H104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zoomScalePageLayoutView="0" workbookViewId="0" topLeftCell="A1">
      <selection activeCell="A5" sqref="A5"/>
    </sheetView>
  </sheetViews>
  <sheetFormatPr defaultColWidth="8.875" defaultRowHeight="13.5"/>
  <cols>
    <col min="1" max="1" width="76.25390625" style="0" customWidth="1"/>
  </cols>
  <sheetData>
    <row r="1" spans="1:9" ht="13.5">
      <c r="A1" s="59"/>
      <c r="B1" s="60"/>
      <c r="C1" s="60"/>
      <c r="D1" s="60"/>
      <c r="E1" s="60"/>
      <c r="F1" s="60"/>
      <c r="G1" s="60"/>
      <c r="H1" s="60"/>
      <c r="I1" s="61"/>
    </row>
    <row r="2" spans="1:9" ht="13.5">
      <c r="A2" s="61"/>
      <c r="B2" s="61"/>
      <c r="C2" s="61"/>
      <c r="D2" s="61"/>
      <c r="E2" s="61"/>
      <c r="F2" s="61"/>
      <c r="G2" s="61"/>
      <c r="H2" s="61"/>
      <c r="I2" s="61"/>
    </row>
    <row r="3" ht="13.5">
      <c r="D3" s="58"/>
    </row>
    <row r="4" ht="13.5">
      <c r="D4" s="58"/>
    </row>
    <row r="5" ht="202.5">
      <c r="A5" s="75" t="s">
        <v>182</v>
      </c>
    </row>
    <row r="12" ht="13.5">
      <c r="A12" s="67"/>
    </row>
    <row r="13" ht="13.5">
      <c r="A13" s="67"/>
    </row>
    <row r="15" ht="13.5">
      <c r="A15" s="67"/>
    </row>
    <row r="16" ht="13.5">
      <c r="A16" s="67"/>
    </row>
    <row r="18" ht="13.5">
      <c r="A18" s="67"/>
    </row>
    <row r="20" ht="13.5">
      <c r="A20" s="67"/>
    </row>
    <row r="22" ht="13.5">
      <c r="A22" s="67"/>
    </row>
    <row r="24" ht="13.5">
      <c r="A24" s="67"/>
    </row>
    <row r="26" ht="13.5">
      <c r="A26" s="67"/>
    </row>
    <row r="28" ht="13.5">
      <c r="A28" s="67"/>
    </row>
    <row r="29" ht="13.5">
      <c r="A29" s="75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H13"/>
  <sheetViews>
    <sheetView zoomScaleSheetLayoutView="100" zoomScalePageLayoutView="0" workbookViewId="0" topLeftCell="A1">
      <selection activeCell="C6" sqref="C6"/>
    </sheetView>
  </sheetViews>
  <sheetFormatPr defaultColWidth="8.875" defaultRowHeight="13.5"/>
  <sheetData>
    <row r="4" spans="2:8" ht="13.5">
      <c r="B4" t="s">
        <v>35</v>
      </c>
      <c r="C4" t="s">
        <v>49</v>
      </c>
      <c r="E4" t="s">
        <v>69</v>
      </c>
      <c r="H4" t="s">
        <v>180</v>
      </c>
    </row>
    <row r="5" ht="13.5">
      <c r="C5" t="s">
        <v>181</v>
      </c>
    </row>
    <row r="9" ht="13.5">
      <c r="B9" t="s">
        <v>36</v>
      </c>
    </row>
    <row r="13" ht="13.5">
      <c r="B13" t="s">
        <v>37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Takahiro Maruyama</cp:lastModifiedBy>
  <cp:lastPrinted>1899-12-30T00:00:00Z</cp:lastPrinted>
  <dcterms:created xsi:type="dcterms:W3CDTF">2013-10-09T23:04:08Z</dcterms:created>
  <dcterms:modified xsi:type="dcterms:W3CDTF">2015-07-30T16:37:33Z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