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35" windowHeight="7335" activeTab="5"/>
  </bookViews>
  <sheets>
    <sheet name="オージー円4時間2011年～現在" sheetId="18" r:id="rId1"/>
    <sheet name="オージー円日足15年" sheetId="15" r:id="rId2"/>
    <sheet name="2015年１月～６月" sheetId="6" r:id="rId3"/>
    <sheet name="気づき" sheetId="9" r:id="rId4"/>
    <sheet name="気づき (2)" sheetId="17" r:id="rId5"/>
    <sheet name="気づき (3)" sheetId="19" r:id="rId6"/>
    <sheet name="オージー円４時間画像" sheetId="14" r:id="rId7"/>
    <sheet name="オージー円日足画像" sheetId="16" r:id="rId8"/>
  </sheets>
  <calcPr calcId="145621"/>
</workbook>
</file>

<file path=xl/calcChain.xml><?xml version="1.0" encoding="utf-8"?>
<calcChain xmlns="http://schemas.openxmlformats.org/spreadsheetml/2006/main">
  <c r="L93" i="18" l="1"/>
  <c r="S84" i="18"/>
  <c r="S85" i="18"/>
  <c r="S86" i="18"/>
  <c r="S87" i="18"/>
  <c r="S88" i="18"/>
  <c r="S89" i="18"/>
  <c r="S90" i="18"/>
  <c r="S91" i="18"/>
  <c r="S78" i="18"/>
  <c r="S77" i="18"/>
  <c r="S76" i="18"/>
  <c r="S75" i="18"/>
  <c r="S74" i="18"/>
  <c r="S73" i="18"/>
  <c r="S72" i="18"/>
  <c r="S71" i="18"/>
  <c r="S70" i="18"/>
  <c r="S69" i="18"/>
  <c r="S6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38" i="18"/>
  <c r="S37" i="18"/>
  <c r="L37" i="18"/>
  <c r="M100" i="18"/>
  <c r="N100" i="18" s="1"/>
  <c r="S100" i="18" s="1"/>
  <c r="L100" i="18"/>
  <c r="M99" i="18"/>
  <c r="N99" i="18" s="1"/>
  <c r="S99" i="18" s="1"/>
  <c r="L99" i="18"/>
  <c r="M98" i="18"/>
  <c r="N98" i="18" s="1"/>
  <c r="S98" i="18" s="1"/>
  <c r="L98" i="18"/>
  <c r="M97" i="18"/>
  <c r="N97" i="18" s="1"/>
  <c r="S97" i="18" s="1"/>
  <c r="L97" i="18"/>
  <c r="N96" i="18"/>
  <c r="M96" i="18"/>
  <c r="L96" i="18"/>
  <c r="M95" i="18"/>
  <c r="N95" i="18" s="1"/>
  <c r="S95" i="18" s="1"/>
  <c r="L95" i="18"/>
  <c r="M94" i="18"/>
  <c r="N94" i="18" s="1"/>
  <c r="S94" i="18" s="1"/>
  <c r="L94" i="18"/>
  <c r="M93" i="18"/>
  <c r="N93" i="18" s="1"/>
  <c r="S93" i="18" s="1"/>
  <c r="M92" i="18"/>
  <c r="N92" i="18" s="1"/>
  <c r="S92" i="18" s="1"/>
  <c r="L92" i="18"/>
  <c r="M91" i="18"/>
  <c r="N91" i="18" s="1"/>
  <c r="L91" i="18"/>
  <c r="M90" i="18"/>
  <c r="N90" i="18" s="1"/>
  <c r="L90" i="18"/>
  <c r="M89" i="18"/>
  <c r="N89" i="18" s="1"/>
  <c r="L89" i="18"/>
  <c r="M88" i="18"/>
  <c r="N88" i="18" s="1"/>
  <c r="L88" i="18"/>
  <c r="M87" i="18"/>
  <c r="N87" i="18" s="1"/>
  <c r="L87" i="18"/>
  <c r="M86" i="18"/>
  <c r="N86" i="18" s="1"/>
  <c r="L86" i="18"/>
  <c r="M85" i="18"/>
  <c r="N85" i="18" s="1"/>
  <c r="L85" i="18"/>
  <c r="M84" i="18"/>
  <c r="N84" i="18" s="1"/>
  <c r="L84" i="18"/>
  <c r="M83" i="18"/>
  <c r="N83" i="18" s="1"/>
  <c r="S83" i="18" s="1"/>
  <c r="L83" i="18"/>
  <c r="M82" i="18"/>
  <c r="N82" i="18" s="1"/>
  <c r="S82" i="18" s="1"/>
  <c r="L82" i="18"/>
  <c r="M81" i="18"/>
  <c r="N81" i="18" s="1"/>
  <c r="S81" i="18" s="1"/>
  <c r="L81" i="18"/>
  <c r="M80" i="18"/>
  <c r="N80" i="18" s="1"/>
  <c r="S80" i="18" s="1"/>
  <c r="L80" i="18"/>
  <c r="M79" i="18"/>
  <c r="N79" i="18" s="1"/>
  <c r="S79" i="18" s="1"/>
  <c r="L79" i="18"/>
  <c r="M78" i="18"/>
  <c r="N78" i="18" s="1"/>
  <c r="L78" i="18"/>
  <c r="M77" i="18"/>
  <c r="N77" i="18" s="1"/>
  <c r="L77" i="18"/>
  <c r="M76" i="18"/>
  <c r="N76" i="18" s="1"/>
  <c r="L76" i="18"/>
  <c r="N75" i="18"/>
  <c r="M75" i="18"/>
  <c r="L75" i="18"/>
  <c r="M74" i="18"/>
  <c r="N74" i="18" s="1"/>
  <c r="L74" i="18"/>
  <c r="M73" i="18"/>
  <c r="N73" i="18" s="1"/>
  <c r="L73" i="18"/>
  <c r="N72" i="18"/>
  <c r="M72" i="18"/>
  <c r="L72" i="18"/>
  <c r="M69" i="18"/>
  <c r="N69" i="18" s="1"/>
  <c r="L69" i="18"/>
  <c r="M71" i="18"/>
  <c r="N71" i="18" s="1"/>
  <c r="L71" i="18"/>
  <c r="M70" i="18"/>
  <c r="N70" i="18" s="1"/>
  <c r="L70" i="18"/>
  <c r="M68" i="18"/>
  <c r="N68" i="18" s="1"/>
  <c r="L68" i="18"/>
  <c r="M67" i="18"/>
  <c r="N67" i="18" s="1"/>
  <c r="L67" i="18"/>
  <c r="M66" i="18"/>
  <c r="N66" i="18" s="1"/>
  <c r="L66" i="18"/>
  <c r="M65" i="18"/>
  <c r="N65" i="18" s="1"/>
  <c r="L65" i="18"/>
  <c r="M64" i="18"/>
  <c r="N64" i="18" s="1"/>
  <c r="L64" i="18"/>
  <c r="M63" i="18"/>
  <c r="N63" i="18" s="1"/>
  <c r="L63" i="18"/>
  <c r="M62" i="18"/>
  <c r="N62" i="18" s="1"/>
  <c r="L62" i="18"/>
  <c r="M61" i="18"/>
  <c r="N61" i="18" s="1"/>
  <c r="L61" i="18"/>
  <c r="M60" i="18"/>
  <c r="N60" i="18" s="1"/>
  <c r="L60" i="18"/>
  <c r="M59" i="18"/>
  <c r="N59" i="18" s="1"/>
  <c r="L59" i="18"/>
  <c r="N58" i="18"/>
  <c r="M58" i="18"/>
  <c r="L58" i="18"/>
  <c r="M57" i="18"/>
  <c r="N57" i="18" s="1"/>
  <c r="L57" i="18"/>
  <c r="M56" i="18"/>
  <c r="N56" i="18" s="1"/>
  <c r="L56" i="18"/>
  <c r="M55" i="18"/>
  <c r="N55" i="18" s="1"/>
  <c r="L55" i="18"/>
  <c r="M54" i="18"/>
  <c r="N54" i="18" s="1"/>
  <c r="L54" i="18"/>
  <c r="M52" i="18"/>
  <c r="N52" i="18" s="1"/>
  <c r="L52" i="18"/>
  <c r="M53" i="18"/>
  <c r="N53" i="18" s="1"/>
  <c r="L53" i="18"/>
  <c r="M51" i="18"/>
  <c r="N51" i="18" s="1"/>
  <c r="L51" i="18"/>
  <c r="M50" i="18"/>
  <c r="N50" i="18" s="1"/>
  <c r="L50" i="18"/>
  <c r="M49" i="18"/>
  <c r="N49" i="18" s="1"/>
  <c r="L49" i="18"/>
  <c r="M48" i="18"/>
  <c r="N48" i="18" s="1"/>
  <c r="L48" i="18"/>
  <c r="M47" i="18"/>
  <c r="N47" i="18" s="1"/>
  <c r="L47" i="18"/>
  <c r="M46" i="18"/>
  <c r="N46" i="18" s="1"/>
  <c r="L46" i="18"/>
  <c r="M45" i="18"/>
  <c r="N45" i="18" s="1"/>
  <c r="L45" i="18"/>
  <c r="M44" i="18"/>
  <c r="N44" i="18" s="1"/>
  <c r="L44" i="18"/>
  <c r="M43" i="18"/>
  <c r="N43" i="18" s="1"/>
  <c r="L43" i="18"/>
  <c r="M42" i="18"/>
  <c r="N42" i="18" s="1"/>
  <c r="L42" i="18"/>
  <c r="M41" i="18"/>
  <c r="N41" i="18" s="1"/>
  <c r="L41" i="18"/>
  <c r="N40" i="18"/>
  <c r="M40" i="18"/>
  <c r="L40" i="18"/>
  <c r="M39" i="18"/>
  <c r="N39" i="18" s="1"/>
  <c r="L39" i="18"/>
  <c r="M38" i="18"/>
  <c r="N38" i="18" s="1"/>
  <c r="L38" i="18"/>
  <c r="M37" i="18"/>
  <c r="N37" i="18" s="1"/>
  <c r="M36" i="18"/>
  <c r="N36" i="18" s="1"/>
  <c r="S36" i="18" s="1"/>
  <c r="L36" i="18"/>
  <c r="M35" i="18"/>
  <c r="N35" i="18" s="1"/>
  <c r="S35" i="18" s="1"/>
  <c r="L35" i="18"/>
  <c r="M34" i="18"/>
  <c r="N34" i="18" s="1"/>
  <c r="S34" i="18" s="1"/>
  <c r="L34" i="18"/>
  <c r="M33" i="18"/>
  <c r="N33" i="18" s="1"/>
  <c r="S33" i="18" s="1"/>
  <c r="L33" i="18"/>
  <c r="M32" i="18"/>
  <c r="N32" i="18" s="1"/>
  <c r="S32" i="18" s="1"/>
  <c r="L32" i="18"/>
  <c r="M31" i="18"/>
  <c r="N31" i="18" s="1"/>
  <c r="S31" i="18" s="1"/>
  <c r="L31" i="18"/>
  <c r="M30" i="18"/>
  <c r="N30" i="18" s="1"/>
  <c r="S30" i="18" s="1"/>
  <c r="L30" i="18"/>
  <c r="M29" i="18"/>
  <c r="N29" i="18" s="1"/>
  <c r="S29" i="18" s="1"/>
  <c r="L29" i="18"/>
  <c r="M28" i="18"/>
  <c r="N28" i="18" s="1"/>
  <c r="S28" i="18" s="1"/>
  <c r="L28" i="18"/>
  <c r="M27" i="18"/>
  <c r="N27" i="18" s="1"/>
  <c r="S27" i="18" s="1"/>
  <c r="L27" i="18"/>
  <c r="M26" i="18"/>
  <c r="N26" i="18" s="1"/>
  <c r="S26" i="18" s="1"/>
  <c r="L26" i="18"/>
  <c r="N23" i="18"/>
  <c r="S23" i="18" s="1"/>
  <c r="M23" i="18"/>
  <c r="L23" i="18"/>
  <c r="M25" i="18"/>
  <c r="N25" i="18" s="1"/>
  <c r="S25" i="18" s="1"/>
  <c r="L25" i="18"/>
  <c r="M24" i="18"/>
  <c r="N24" i="18" s="1"/>
  <c r="S24" i="18" s="1"/>
  <c r="L24" i="18"/>
  <c r="M22" i="18"/>
  <c r="N22" i="18" s="1"/>
  <c r="S22" i="18" s="1"/>
  <c r="L22" i="18"/>
  <c r="M21" i="18"/>
  <c r="N21" i="18" s="1"/>
  <c r="S21" i="18" s="1"/>
  <c r="L21" i="18"/>
  <c r="M20" i="18"/>
  <c r="N20" i="18" s="1"/>
  <c r="S20" i="18" s="1"/>
  <c r="L20" i="18"/>
  <c r="M19" i="18"/>
  <c r="N19" i="18" s="1"/>
  <c r="S19" i="18" s="1"/>
  <c r="L19" i="18"/>
  <c r="M18" i="18"/>
  <c r="N18" i="18" s="1"/>
  <c r="S18" i="18" s="1"/>
  <c r="L18" i="18"/>
  <c r="M17" i="18"/>
  <c r="N17" i="18" s="1"/>
  <c r="S17" i="18" s="1"/>
  <c r="L17" i="18"/>
  <c r="M16" i="18"/>
  <c r="N16" i="18" s="1"/>
  <c r="S16" i="18" s="1"/>
  <c r="L16" i="18"/>
  <c r="M15" i="18"/>
  <c r="N15" i="18" s="1"/>
  <c r="S15" i="18" s="1"/>
  <c r="L15" i="18"/>
  <c r="M14" i="18"/>
  <c r="N14" i="18" s="1"/>
  <c r="S14" i="18" s="1"/>
  <c r="L14" i="18"/>
  <c r="M13" i="18"/>
  <c r="N13" i="18" s="1"/>
  <c r="S13" i="18" s="1"/>
  <c r="L13" i="18"/>
  <c r="N12" i="18"/>
  <c r="M12" i="18"/>
  <c r="L12" i="18"/>
  <c r="M11" i="18"/>
  <c r="N11" i="18" s="1"/>
  <c r="S11" i="18" s="1"/>
  <c r="L11" i="18"/>
  <c r="M10" i="18"/>
  <c r="N10" i="18" s="1"/>
  <c r="S10" i="18" s="1"/>
  <c r="L10" i="18"/>
  <c r="M9" i="18"/>
  <c r="N9" i="18" s="1"/>
  <c r="S9" i="18" s="1"/>
  <c r="L9" i="18"/>
  <c r="M8" i="18"/>
  <c r="N8" i="18" s="1"/>
  <c r="S8" i="18" s="1"/>
  <c r="L8" i="18"/>
  <c r="N7" i="18"/>
  <c r="S7" i="18" s="1"/>
  <c r="M7" i="18"/>
  <c r="L7" i="18"/>
  <c r="M6" i="18"/>
  <c r="N6" i="18" s="1"/>
  <c r="S6" i="18" s="1"/>
  <c r="L6" i="18"/>
  <c r="M5" i="18"/>
  <c r="N5" i="18" s="1"/>
  <c r="S5" i="18" s="1"/>
  <c r="L5" i="18"/>
  <c r="M3" i="18"/>
  <c r="N3" i="18" s="1"/>
  <c r="S3" i="18" s="1"/>
  <c r="L3" i="18"/>
  <c r="M4" i="18"/>
  <c r="N4" i="18" s="1"/>
  <c r="S4" i="18" s="1"/>
  <c r="L4" i="18"/>
  <c r="J135" i="18"/>
  <c r="I126" i="18"/>
  <c r="H126" i="18"/>
  <c r="G126" i="18"/>
  <c r="S96" i="18"/>
  <c r="S12" i="18"/>
  <c r="P2" i="18"/>
  <c r="M2" i="18"/>
  <c r="N2" i="18" s="1"/>
  <c r="S2" i="18" s="1"/>
  <c r="O3" i="18" s="1"/>
  <c r="L2" i="18"/>
  <c r="M101" i="18" l="1"/>
  <c r="N101" i="18" s="1"/>
  <c r="Q2" i="18"/>
  <c r="O4" i="18"/>
  <c r="P3" i="18"/>
  <c r="Q3" i="18" s="1"/>
  <c r="O54" i="15"/>
  <c r="S53" i="15"/>
  <c r="Q53" i="15"/>
  <c r="P53" i="15"/>
  <c r="O53" i="15"/>
  <c r="S52" i="15"/>
  <c r="Q52" i="15"/>
  <c r="P52" i="15"/>
  <c r="O52" i="15"/>
  <c r="S51" i="15"/>
  <c r="Q51" i="15"/>
  <c r="P51" i="15"/>
  <c r="O51" i="15"/>
  <c r="S50" i="15"/>
  <c r="Q50" i="15"/>
  <c r="P50" i="15"/>
  <c r="O50" i="15"/>
  <c r="S49" i="15"/>
  <c r="Q49" i="15"/>
  <c r="P49" i="15"/>
  <c r="O49" i="15"/>
  <c r="S48" i="15"/>
  <c r="Q47" i="15"/>
  <c r="Q48" i="15"/>
  <c r="P48" i="15"/>
  <c r="O48" i="15"/>
  <c r="S47" i="15"/>
  <c r="P47" i="15"/>
  <c r="O47" i="15"/>
  <c r="S46" i="15"/>
  <c r="Q46" i="15"/>
  <c r="P46" i="15"/>
  <c r="O46" i="15"/>
  <c r="S45" i="15"/>
  <c r="Q45" i="15"/>
  <c r="P45" i="15"/>
  <c r="O45" i="15"/>
  <c r="S44" i="15"/>
  <c r="Q44" i="15"/>
  <c r="P44" i="15"/>
  <c r="O44" i="15"/>
  <c r="S43" i="15"/>
  <c r="Q43" i="15"/>
  <c r="P43" i="15"/>
  <c r="O43" i="15"/>
  <c r="S42" i="15"/>
  <c r="Q42" i="15"/>
  <c r="P42" i="15"/>
  <c r="O42" i="15"/>
  <c r="S41" i="15"/>
  <c r="Q41" i="15"/>
  <c r="P41" i="15"/>
  <c r="O41" i="15"/>
  <c r="S40" i="15"/>
  <c r="Q40" i="15"/>
  <c r="P40" i="15"/>
  <c r="O40" i="15"/>
  <c r="S39" i="15"/>
  <c r="Q39" i="15"/>
  <c r="P39" i="15"/>
  <c r="O39" i="15"/>
  <c r="S38" i="15"/>
  <c r="Q38" i="15"/>
  <c r="P38" i="15"/>
  <c r="O38" i="15"/>
  <c r="S37" i="15"/>
  <c r="Q37" i="15"/>
  <c r="P37" i="15"/>
  <c r="O37" i="15"/>
  <c r="S36" i="15"/>
  <c r="Q36" i="15"/>
  <c r="P36" i="15"/>
  <c r="O36" i="15"/>
  <c r="S35" i="15"/>
  <c r="Q35" i="15"/>
  <c r="P35" i="15"/>
  <c r="O35" i="15"/>
  <c r="S34" i="15"/>
  <c r="Q34" i="15"/>
  <c r="P34" i="15"/>
  <c r="O34" i="15"/>
  <c r="S33" i="15"/>
  <c r="Q33" i="15"/>
  <c r="P33" i="15"/>
  <c r="O33" i="15"/>
  <c r="S32" i="15"/>
  <c r="Q32" i="15"/>
  <c r="P32" i="15"/>
  <c r="O32" i="15"/>
  <c r="S31" i="15"/>
  <c r="Q31" i="15"/>
  <c r="P31" i="15"/>
  <c r="O31" i="15"/>
  <c r="S30" i="15"/>
  <c r="Q30" i="15"/>
  <c r="P30" i="15"/>
  <c r="O30" i="15"/>
  <c r="S29" i="15"/>
  <c r="Q29" i="15"/>
  <c r="P29" i="15"/>
  <c r="O29" i="15"/>
  <c r="S28" i="15"/>
  <c r="Q28" i="15"/>
  <c r="P28" i="15"/>
  <c r="O28" i="15"/>
  <c r="S27" i="15"/>
  <c r="Q27" i="15"/>
  <c r="P27" i="15"/>
  <c r="O27" i="15"/>
  <c r="S26" i="15"/>
  <c r="Q26" i="15"/>
  <c r="P26" i="15"/>
  <c r="O26" i="15"/>
  <c r="S25" i="15"/>
  <c r="Q25" i="15"/>
  <c r="P25" i="15"/>
  <c r="O25" i="15"/>
  <c r="S24" i="15"/>
  <c r="Q24" i="15"/>
  <c r="P24" i="15"/>
  <c r="O24" i="15"/>
  <c r="S23" i="15"/>
  <c r="Q23" i="15"/>
  <c r="P23" i="15"/>
  <c r="O23" i="15"/>
  <c r="S22" i="15"/>
  <c r="Q22" i="15"/>
  <c r="P22" i="15"/>
  <c r="O22" i="15"/>
  <c r="S21" i="15"/>
  <c r="Q21" i="15"/>
  <c r="P21" i="15"/>
  <c r="O21" i="15"/>
  <c r="S20" i="15"/>
  <c r="Q20" i="15"/>
  <c r="P20" i="15"/>
  <c r="O20" i="15"/>
  <c r="S19" i="15"/>
  <c r="Q19" i="15"/>
  <c r="P19" i="15"/>
  <c r="O19" i="15"/>
  <c r="S18" i="15"/>
  <c r="Q18" i="15"/>
  <c r="P18" i="15"/>
  <c r="O18" i="15"/>
  <c r="S17" i="15"/>
  <c r="Q17" i="15"/>
  <c r="P17" i="15"/>
  <c r="O17" i="15"/>
  <c r="S16" i="15"/>
  <c r="Q16" i="15"/>
  <c r="P16" i="15"/>
  <c r="O16" i="15"/>
  <c r="S15" i="15"/>
  <c r="Q15" i="15"/>
  <c r="P15" i="15"/>
  <c r="O15" i="15"/>
  <c r="S14" i="15"/>
  <c r="Q14" i="15"/>
  <c r="P14" i="15"/>
  <c r="O14" i="15"/>
  <c r="S13" i="15"/>
  <c r="Q13" i="15"/>
  <c r="P13" i="15"/>
  <c r="O13" i="15"/>
  <c r="S12" i="15"/>
  <c r="Q12" i="15"/>
  <c r="P12" i="15"/>
  <c r="O12" i="15"/>
  <c r="S11" i="15"/>
  <c r="Q11" i="15"/>
  <c r="P11" i="15"/>
  <c r="O11" i="15"/>
  <c r="S10" i="15"/>
  <c r="Q10" i="15"/>
  <c r="P10" i="15"/>
  <c r="O10" i="15"/>
  <c r="S9" i="15"/>
  <c r="Q9" i="15"/>
  <c r="P9" i="15"/>
  <c r="O9" i="15"/>
  <c r="S8" i="15"/>
  <c r="Q8" i="15"/>
  <c r="P8" i="15"/>
  <c r="O8" i="15"/>
  <c r="S7" i="15"/>
  <c r="Q7" i="15"/>
  <c r="P7" i="15"/>
  <c r="O7" i="15"/>
  <c r="S6" i="15"/>
  <c r="Q6" i="15"/>
  <c r="P6" i="15"/>
  <c r="O6" i="15"/>
  <c r="S5" i="15"/>
  <c r="Q5" i="15"/>
  <c r="P5" i="15"/>
  <c r="O5" i="15"/>
  <c r="S4" i="15"/>
  <c r="Q4" i="15"/>
  <c r="P4" i="15"/>
  <c r="O4" i="15"/>
  <c r="S3" i="15"/>
  <c r="Q3" i="15"/>
  <c r="P3" i="15"/>
  <c r="O3" i="15"/>
  <c r="S2" i="15"/>
  <c r="Q2" i="15"/>
  <c r="P2" i="15"/>
  <c r="L7" i="15"/>
  <c r="L16" i="15"/>
  <c r="L53" i="15"/>
  <c r="L52" i="15"/>
  <c r="L50" i="15"/>
  <c r="L49" i="15"/>
  <c r="L48" i="15"/>
  <c r="L47" i="15"/>
  <c r="L46" i="15"/>
  <c r="L45" i="15"/>
  <c r="L44" i="15"/>
  <c r="L43" i="15"/>
  <c r="L42" i="15"/>
  <c r="L40" i="15"/>
  <c r="L39" i="15"/>
  <c r="L38" i="15"/>
  <c r="L37" i="15"/>
  <c r="L36" i="15"/>
  <c r="L33" i="15"/>
  <c r="L31" i="15"/>
  <c r="L30" i="15"/>
  <c r="L28" i="15"/>
  <c r="L27" i="15"/>
  <c r="L26" i="15"/>
  <c r="L23" i="15"/>
  <c r="L22" i="15"/>
  <c r="L21" i="15"/>
  <c r="L19" i="15"/>
  <c r="L18" i="15"/>
  <c r="L17" i="15"/>
  <c r="L14" i="15"/>
  <c r="L12" i="15"/>
  <c r="L9" i="15"/>
  <c r="L8" i="15"/>
  <c r="L6" i="15"/>
  <c r="L5" i="15"/>
  <c r="L4" i="15"/>
  <c r="L3" i="15"/>
  <c r="L10" i="15"/>
  <c r="L11" i="15"/>
  <c r="L13" i="15"/>
  <c r="L15" i="15"/>
  <c r="L20" i="15"/>
  <c r="L24" i="15"/>
  <c r="L25" i="15"/>
  <c r="L29" i="15"/>
  <c r="L32" i="15"/>
  <c r="L34" i="15"/>
  <c r="L35" i="15"/>
  <c r="L41" i="15"/>
  <c r="L51" i="15"/>
  <c r="L2" i="15"/>
  <c r="M53" i="15"/>
  <c r="N53" i="15" s="1"/>
  <c r="M52" i="15"/>
  <c r="N52" i="15" s="1"/>
  <c r="M51" i="15"/>
  <c r="N51" i="15" s="1"/>
  <c r="M50" i="15"/>
  <c r="N50" i="15" s="1"/>
  <c r="M49" i="15"/>
  <c r="N49" i="15" s="1"/>
  <c r="M48" i="15"/>
  <c r="N48" i="15" s="1"/>
  <c r="M47" i="15"/>
  <c r="N47" i="15" s="1"/>
  <c r="N46" i="15"/>
  <c r="M46" i="15"/>
  <c r="N45" i="15"/>
  <c r="M45" i="15"/>
  <c r="N44" i="15"/>
  <c r="M44" i="15"/>
  <c r="M43" i="15"/>
  <c r="N43" i="15" s="1"/>
  <c r="M42" i="15"/>
  <c r="N42" i="15" s="1"/>
  <c r="M41" i="15"/>
  <c r="N41" i="15" s="1"/>
  <c r="M40" i="15"/>
  <c r="N40" i="15" s="1"/>
  <c r="M39" i="15"/>
  <c r="N39" i="15" s="1"/>
  <c r="M38" i="15"/>
  <c r="N38" i="15" s="1"/>
  <c r="M37" i="15"/>
  <c r="N37" i="15" s="1"/>
  <c r="M36" i="15"/>
  <c r="N36" i="15" s="1"/>
  <c r="M35" i="15"/>
  <c r="N35" i="15" s="1"/>
  <c r="M34" i="15"/>
  <c r="N34" i="15" s="1"/>
  <c r="M33" i="15"/>
  <c r="N33" i="15" s="1"/>
  <c r="M32" i="15"/>
  <c r="N32" i="15" s="1"/>
  <c r="M31" i="15"/>
  <c r="N31" i="15" s="1"/>
  <c r="M30" i="15"/>
  <c r="N30" i="15" s="1"/>
  <c r="M29" i="15"/>
  <c r="N29" i="15" s="1"/>
  <c r="M28" i="15"/>
  <c r="N28" i="15" s="1"/>
  <c r="M27" i="15"/>
  <c r="N27" i="15" s="1"/>
  <c r="M26" i="15"/>
  <c r="N26" i="15" s="1"/>
  <c r="M25" i="15"/>
  <c r="N25" i="15" s="1"/>
  <c r="M24" i="15"/>
  <c r="N24" i="15" s="1"/>
  <c r="M23" i="15"/>
  <c r="N23" i="15" s="1"/>
  <c r="M22" i="15"/>
  <c r="N22" i="15" s="1"/>
  <c r="M21" i="15"/>
  <c r="N21" i="15" s="1"/>
  <c r="M20" i="15"/>
  <c r="N20" i="15" s="1"/>
  <c r="M19" i="15"/>
  <c r="N19" i="15" s="1"/>
  <c r="M17" i="15"/>
  <c r="N17" i="15" s="1"/>
  <c r="M18" i="15"/>
  <c r="N18" i="15" s="1"/>
  <c r="M16" i="15"/>
  <c r="N16" i="15" s="1"/>
  <c r="M15" i="15"/>
  <c r="N15" i="15" s="1"/>
  <c r="M14" i="15"/>
  <c r="N14" i="15" s="1"/>
  <c r="M13" i="15"/>
  <c r="N13" i="15" s="1"/>
  <c r="M12" i="15"/>
  <c r="N12" i="15" s="1"/>
  <c r="M9" i="15"/>
  <c r="N9" i="15" s="1"/>
  <c r="M6" i="15"/>
  <c r="N6" i="15" s="1"/>
  <c r="M4" i="15"/>
  <c r="N4" i="15" s="1"/>
  <c r="M3" i="15"/>
  <c r="N3" i="15" s="1"/>
  <c r="M5" i="15"/>
  <c r="N5" i="15" s="1"/>
  <c r="O5" i="18" l="1"/>
  <c r="P4" i="18"/>
  <c r="Q4" i="18" s="1"/>
  <c r="J88" i="15"/>
  <c r="I79" i="15"/>
  <c r="H79" i="15"/>
  <c r="G79" i="15"/>
  <c r="M11" i="15"/>
  <c r="N11" i="15" s="1"/>
  <c r="M10" i="15"/>
  <c r="N10" i="15" s="1"/>
  <c r="M8" i="15"/>
  <c r="N8" i="15" s="1"/>
  <c r="M7" i="15"/>
  <c r="N7" i="15" s="1"/>
  <c r="M2" i="15"/>
  <c r="O6" i="18" l="1"/>
  <c r="P5" i="18"/>
  <c r="Q5" i="18" s="1"/>
  <c r="N2" i="15"/>
  <c r="M54" i="15"/>
  <c r="N54" i="15" s="1"/>
  <c r="M61" i="6"/>
  <c r="L61" i="6"/>
  <c r="L60" i="6"/>
  <c r="M60" i="6" s="1"/>
  <c r="L59" i="6"/>
  <c r="M59" i="6" s="1"/>
  <c r="M57" i="6"/>
  <c r="L57" i="6"/>
  <c r="L55" i="6"/>
  <c r="M55" i="6" s="1"/>
  <c r="L54" i="6"/>
  <c r="M54" i="6" s="1"/>
  <c r="L53" i="6"/>
  <c r="M53" i="6" s="1"/>
  <c r="L49" i="6"/>
  <c r="M49" i="6" s="1"/>
  <c r="M45" i="6"/>
  <c r="L45" i="6"/>
  <c r="M41" i="6"/>
  <c r="L41" i="6"/>
  <c r="L38" i="6"/>
  <c r="M38" i="6" s="1"/>
  <c r="L52" i="6"/>
  <c r="M52" i="6" s="1"/>
  <c r="L48" i="6"/>
  <c r="M48" i="6" s="1"/>
  <c r="L47" i="6"/>
  <c r="M47" i="6" s="1"/>
  <c r="L46" i="6"/>
  <c r="M46" i="6" s="1"/>
  <c r="L44" i="6"/>
  <c r="M44" i="6" s="1"/>
  <c r="M50" i="6" s="1"/>
  <c r="L40" i="6"/>
  <c r="M40" i="6" s="1"/>
  <c r="L39" i="6"/>
  <c r="M39" i="6" s="1"/>
  <c r="L35" i="6"/>
  <c r="M35" i="6" s="1"/>
  <c r="M34" i="6"/>
  <c r="L34" i="6"/>
  <c r="L32" i="6"/>
  <c r="M32" i="6" s="1"/>
  <c r="L27" i="6"/>
  <c r="M27" i="6" s="1"/>
  <c r="L30" i="6"/>
  <c r="M30" i="6" s="1"/>
  <c r="L31" i="6"/>
  <c r="M31" i="6" s="1"/>
  <c r="L33" i="6"/>
  <c r="M33" i="6" s="1"/>
  <c r="L56" i="6"/>
  <c r="M56" i="6" s="1"/>
  <c r="M26" i="6"/>
  <c r="L26" i="6"/>
  <c r="M25" i="6"/>
  <c r="L25" i="6"/>
  <c r="M23" i="6"/>
  <c r="L23" i="6"/>
  <c r="M20" i="6"/>
  <c r="L20" i="6"/>
  <c r="M16" i="6"/>
  <c r="L16" i="6"/>
  <c r="M8" i="6"/>
  <c r="M15" i="6"/>
  <c r="L15" i="6"/>
  <c r="L10" i="6"/>
  <c r="M10" i="6" s="1"/>
  <c r="L11" i="6"/>
  <c r="M11" i="6" s="1"/>
  <c r="L12" i="6"/>
  <c r="M12" i="6" s="1"/>
  <c r="L17" i="6"/>
  <c r="M17" i="6" s="1"/>
  <c r="L18" i="6"/>
  <c r="M18" i="6" s="1"/>
  <c r="L19" i="6"/>
  <c r="M19" i="6" s="1"/>
  <c r="L21" i="6"/>
  <c r="M21" i="6" s="1"/>
  <c r="L22" i="6"/>
  <c r="M22" i="6" s="1"/>
  <c r="L24" i="6"/>
  <c r="M24" i="6" s="1"/>
  <c r="L58" i="6"/>
  <c r="M58" i="6" s="1"/>
  <c r="L9" i="6"/>
  <c r="M9" i="6" s="1"/>
  <c r="L8" i="6"/>
  <c r="M4" i="6"/>
  <c r="L5" i="6"/>
  <c r="M5" i="6" s="1"/>
  <c r="L6" i="6"/>
  <c r="M6" i="6" s="1"/>
  <c r="L7" i="6"/>
  <c r="M7" i="6" s="1"/>
  <c r="L4" i="6"/>
  <c r="L3" i="6"/>
  <c r="M3" i="6"/>
  <c r="L2" i="6"/>
  <c r="M2" i="6" s="1"/>
  <c r="O7" i="18" l="1"/>
  <c r="P6" i="18"/>
  <c r="Q6" i="18" s="1"/>
  <c r="M42" i="6"/>
  <c r="L50" i="6"/>
  <c r="L42" i="6"/>
  <c r="M36" i="6"/>
  <c r="L36" i="6"/>
  <c r="M28" i="6"/>
  <c r="L28" i="6"/>
  <c r="M13" i="6"/>
  <c r="L13" i="6"/>
  <c r="G90" i="6"/>
  <c r="H90" i="6"/>
  <c r="I90" i="6"/>
  <c r="J99" i="6"/>
  <c r="O8" i="18" l="1"/>
  <c r="P7" i="18"/>
  <c r="Q7" i="18" s="1"/>
  <c r="O9" i="18" l="1"/>
  <c r="P8" i="18"/>
  <c r="Q8" i="18" s="1"/>
  <c r="O10" i="18" l="1"/>
  <c r="P9" i="18"/>
  <c r="Q9" i="18" s="1"/>
  <c r="O11" i="18" l="1"/>
  <c r="P10" i="18"/>
  <c r="Q10" i="18" s="1"/>
  <c r="O12" i="18" l="1"/>
  <c r="P11" i="18"/>
  <c r="Q11" i="18" s="1"/>
  <c r="O13" i="18" l="1"/>
  <c r="P12" i="18"/>
  <c r="Q12" i="18" s="1"/>
  <c r="O14" i="18" l="1"/>
  <c r="P13" i="18"/>
  <c r="Q13" i="18" s="1"/>
  <c r="O15" i="18" l="1"/>
  <c r="P14" i="18"/>
  <c r="Q14" i="18" s="1"/>
  <c r="O16" i="18" l="1"/>
  <c r="P15" i="18"/>
  <c r="Q15" i="18" s="1"/>
  <c r="O17" i="18" l="1"/>
  <c r="P16" i="18"/>
  <c r="Q16" i="18" s="1"/>
  <c r="O18" i="18" l="1"/>
  <c r="P17" i="18"/>
  <c r="Q17" i="18" s="1"/>
  <c r="O19" i="18" l="1"/>
  <c r="P18" i="18"/>
  <c r="Q18" i="18" s="1"/>
  <c r="O20" i="18" l="1"/>
  <c r="P19" i="18"/>
  <c r="Q19" i="18" s="1"/>
  <c r="O21" i="18" l="1"/>
  <c r="O22" i="18" s="1"/>
  <c r="P20" i="18"/>
  <c r="Q20" i="18" s="1"/>
  <c r="P21" i="18" l="1"/>
  <c r="Q21" i="18" s="1"/>
  <c r="O23" i="18" l="1"/>
  <c r="O24" i="18" s="1"/>
  <c r="O25" i="18" s="1"/>
  <c r="P22" i="18"/>
  <c r="Q22" i="18" s="1"/>
  <c r="P23" i="18" l="1"/>
  <c r="Q23" i="18" s="1"/>
  <c r="P24" i="18" l="1"/>
  <c r="Q24" i="18" s="1"/>
  <c r="O26" i="18" l="1"/>
  <c r="P25" i="18"/>
  <c r="Q25" i="18" s="1"/>
  <c r="O27" i="18" l="1"/>
  <c r="P26" i="18"/>
  <c r="Q26" i="18" s="1"/>
  <c r="O28" i="18" l="1"/>
  <c r="P27" i="18"/>
  <c r="Q27" i="18" s="1"/>
  <c r="O29" i="18" l="1"/>
  <c r="P28" i="18"/>
  <c r="Q28" i="18" s="1"/>
  <c r="O30" i="18" l="1"/>
  <c r="P29" i="18"/>
  <c r="Q29" i="18" s="1"/>
  <c r="O31" i="18" l="1"/>
  <c r="P30" i="18"/>
  <c r="Q30" i="18" s="1"/>
  <c r="O32" i="18" l="1"/>
  <c r="P31" i="18"/>
  <c r="Q31" i="18" s="1"/>
  <c r="O33" i="18" l="1"/>
  <c r="P32" i="18"/>
  <c r="Q32" i="18" s="1"/>
  <c r="O34" i="18" l="1"/>
  <c r="P33" i="18"/>
  <c r="Q33" i="18" s="1"/>
  <c r="O35" i="18" l="1"/>
  <c r="P34" i="18"/>
  <c r="Q34" i="18" s="1"/>
  <c r="O36" i="18" l="1"/>
  <c r="O37" i="18" s="1"/>
  <c r="P35" i="18"/>
  <c r="Q35" i="18" s="1"/>
  <c r="O38" i="18" l="1"/>
  <c r="P37" i="18"/>
  <c r="Q37" i="18" s="1"/>
  <c r="P36" i="18"/>
  <c r="Q36" i="18" s="1"/>
  <c r="O39" i="18" l="1"/>
  <c r="P38" i="18"/>
  <c r="Q38" i="18" s="1"/>
  <c r="O40" i="18" l="1"/>
  <c r="P39" i="18"/>
  <c r="Q39" i="18" s="1"/>
  <c r="O41" i="18" l="1"/>
  <c r="P40" i="18"/>
  <c r="Q40" i="18" s="1"/>
  <c r="O42" i="18" l="1"/>
  <c r="P41" i="18"/>
  <c r="Q41" i="18" s="1"/>
  <c r="O43" i="18" l="1"/>
  <c r="P42" i="18"/>
  <c r="Q42" i="18" s="1"/>
  <c r="O44" i="18" l="1"/>
  <c r="P43" i="18"/>
  <c r="Q43" i="18" s="1"/>
  <c r="O45" i="18" l="1"/>
  <c r="P44" i="18"/>
  <c r="Q44" i="18" s="1"/>
  <c r="O46" i="18" l="1"/>
  <c r="P45" i="18"/>
  <c r="Q45" i="18" s="1"/>
  <c r="O47" i="18" l="1"/>
  <c r="P46" i="18"/>
  <c r="Q46" i="18" s="1"/>
  <c r="O48" i="18" l="1"/>
  <c r="P47" i="18"/>
  <c r="Q47" i="18" s="1"/>
  <c r="O49" i="18" l="1"/>
  <c r="P48" i="18"/>
  <c r="Q48" i="18" s="1"/>
  <c r="O50" i="18" l="1"/>
  <c r="P49" i="18"/>
  <c r="Q49" i="18" s="1"/>
  <c r="O51" i="18" l="1"/>
  <c r="P50" i="18"/>
  <c r="Q50" i="18" s="1"/>
  <c r="O52" i="18" l="1"/>
  <c r="P51" i="18"/>
  <c r="Q51" i="18" s="1"/>
  <c r="O53" i="18" l="1"/>
  <c r="P52" i="18"/>
  <c r="Q52" i="18" s="1"/>
  <c r="O54" i="18" l="1"/>
  <c r="P53" i="18"/>
  <c r="Q53" i="18" s="1"/>
  <c r="O55" i="18" l="1"/>
  <c r="P54" i="18"/>
  <c r="Q54" i="18" s="1"/>
  <c r="O56" i="18" l="1"/>
  <c r="P55" i="18"/>
  <c r="Q55" i="18" s="1"/>
  <c r="O57" i="18" l="1"/>
  <c r="P56" i="18"/>
  <c r="Q56" i="18" s="1"/>
  <c r="O58" i="18" l="1"/>
  <c r="P57" i="18"/>
  <c r="Q57" i="18" s="1"/>
  <c r="O59" i="18" l="1"/>
  <c r="P58" i="18"/>
  <c r="Q58" i="18" s="1"/>
  <c r="O60" i="18" l="1"/>
  <c r="P59" i="18"/>
  <c r="Q59" i="18" s="1"/>
  <c r="O61" i="18" l="1"/>
  <c r="P60" i="18"/>
  <c r="Q60" i="18" s="1"/>
  <c r="O62" i="18" l="1"/>
  <c r="P61" i="18"/>
  <c r="Q61" i="18" s="1"/>
  <c r="O63" i="18" l="1"/>
  <c r="P62" i="18"/>
  <c r="Q62" i="18" s="1"/>
  <c r="O64" i="18" l="1"/>
  <c r="P63" i="18"/>
  <c r="Q63" i="18" s="1"/>
  <c r="O65" i="18" l="1"/>
  <c r="P64" i="18"/>
  <c r="Q64" i="18" s="1"/>
  <c r="O66" i="18" l="1"/>
  <c r="P65" i="18"/>
  <c r="Q65" i="18" s="1"/>
  <c r="O67" i="18" l="1"/>
  <c r="P66" i="18"/>
  <c r="Q66" i="18" s="1"/>
  <c r="O68" i="18" l="1"/>
  <c r="P67" i="18"/>
  <c r="Q67" i="18" s="1"/>
  <c r="O69" i="18" l="1"/>
  <c r="P68" i="18"/>
  <c r="Q68" i="18" s="1"/>
  <c r="O70" i="18" l="1"/>
  <c r="P69" i="18"/>
  <c r="Q69" i="18" s="1"/>
  <c r="O71" i="18" l="1"/>
  <c r="P70" i="18"/>
  <c r="Q70" i="18" s="1"/>
  <c r="O72" i="18" l="1"/>
  <c r="P71" i="18"/>
  <c r="Q71" i="18" s="1"/>
  <c r="O73" i="18" l="1"/>
  <c r="P72" i="18"/>
  <c r="Q72" i="18" s="1"/>
  <c r="O74" i="18" l="1"/>
  <c r="P73" i="18"/>
  <c r="Q73" i="18" s="1"/>
  <c r="O75" i="18" l="1"/>
  <c r="P74" i="18"/>
  <c r="Q74" i="18" s="1"/>
  <c r="O76" i="18" l="1"/>
  <c r="P75" i="18"/>
  <c r="Q75" i="18" s="1"/>
  <c r="O77" i="18" l="1"/>
  <c r="P76" i="18"/>
  <c r="Q76" i="18" s="1"/>
  <c r="O78" i="18" l="1"/>
  <c r="P77" i="18"/>
  <c r="Q77" i="18" s="1"/>
  <c r="O79" i="18" l="1"/>
  <c r="P78" i="18"/>
  <c r="Q78" i="18" s="1"/>
  <c r="O80" i="18" l="1"/>
  <c r="P79" i="18"/>
  <c r="Q79" i="18" s="1"/>
  <c r="P80" i="18" l="1"/>
  <c r="Q80" i="18" s="1"/>
  <c r="O81" i="18"/>
  <c r="P81" i="18" l="1"/>
  <c r="Q81" i="18" s="1"/>
  <c r="O82" i="18"/>
  <c r="P82" i="18" l="1"/>
  <c r="Q82" i="18" s="1"/>
  <c r="O83" i="18"/>
  <c r="P83" i="18" l="1"/>
  <c r="Q83" i="18" s="1"/>
  <c r="O84" i="18"/>
  <c r="P84" i="18" l="1"/>
  <c r="Q84" i="18" s="1"/>
  <c r="O85" i="18"/>
  <c r="O86" i="18" l="1"/>
  <c r="P85" i="18"/>
  <c r="Q85" i="18" s="1"/>
  <c r="O87" i="18" l="1"/>
  <c r="P86" i="18"/>
  <c r="Q86" i="18" s="1"/>
  <c r="O88" i="18" l="1"/>
  <c r="P87" i="18"/>
  <c r="Q87" i="18" s="1"/>
  <c r="O89" i="18" l="1"/>
  <c r="P88" i="18"/>
  <c r="Q88" i="18" s="1"/>
  <c r="P89" i="18" l="1"/>
  <c r="Q89" i="18" s="1"/>
  <c r="O90" i="18"/>
  <c r="P90" i="18" l="1"/>
  <c r="Q90" i="18" s="1"/>
  <c r="O91" i="18"/>
  <c r="O92" i="18" l="1"/>
  <c r="P91" i="18"/>
  <c r="Q91" i="18" s="1"/>
  <c r="P92" i="18" l="1"/>
  <c r="Q92" i="18" s="1"/>
  <c r="O93" i="18"/>
  <c r="P93" i="18" l="1"/>
  <c r="Q93" i="18" s="1"/>
  <c r="O94" i="18"/>
  <c r="O95" i="18" l="1"/>
  <c r="P94" i="18"/>
  <c r="Q94" i="18" s="1"/>
  <c r="O96" i="18" l="1"/>
  <c r="P95" i="18"/>
  <c r="Q95" i="18" s="1"/>
  <c r="O97" i="18" l="1"/>
  <c r="P96" i="18"/>
  <c r="Q96" i="18" s="1"/>
  <c r="O98" i="18" l="1"/>
  <c r="P97" i="18"/>
  <c r="Q97" i="18" s="1"/>
  <c r="O99" i="18" l="1"/>
  <c r="P98" i="18"/>
  <c r="Q98" i="18" s="1"/>
  <c r="O100" i="18" l="1"/>
  <c r="P99" i="18"/>
  <c r="Q99" i="18" s="1"/>
  <c r="O101" i="18" l="1"/>
  <c r="P100" i="18"/>
  <c r="Q100" i="18" s="1"/>
</calcChain>
</file>

<file path=xl/sharedStrings.xml><?xml version="1.0" encoding="utf-8"?>
<sst xmlns="http://schemas.openxmlformats.org/spreadsheetml/2006/main" count="1563" uniqueCount="119">
  <si>
    <t>勝率</t>
  </si>
  <si>
    <t>平均利益</t>
  </si>
  <si>
    <t>平均損失</t>
  </si>
  <si>
    <t>通貨ペア</t>
  </si>
  <si>
    <t>売買</t>
  </si>
  <si>
    <t>数量</t>
  </si>
  <si>
    <t>エントリー手法</t>
  </si>
  <si>
    <t>時間足</t>
  </si>
  <si>
    <t>エントリー日時</t>
  </si>
  <si>
    <t>エントリー価格</t>
  </si>
  <si>
    <t>決済時間足</t>
  </si>
  <si>
    <t>決済価格</t>
  </si>
  <si>
    <t>決済手法</t>
  </si>
  <si>
    <t>損失pips</t>
  </si>
  <si>
    <t>金額　</t>
  </si>
  <si>
    <t>1万通貨</t>
  </si>
  <si>
    <t>PB</t>
  </si>
  <si>
    <t>60分</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</si>
  <si>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</si>
  <si>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</si>
  <si>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</si>
  <si>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</si>
  <si>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</si>
  <si>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</si>
  <si>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</si>
  <si>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</si>
  <si>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</si>
  <si>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</si>
  <si>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</si>
  <si>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</si>
  <si>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</si>
  <si>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</si>
  <si>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</si>
  <si>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</si>
  <si>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</si>
  <si>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</si>
  <si>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</si>
  <si>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</si>
  <si>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</si>
  <si>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</si>
  <si>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</si>
  <si>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</si>
  <si>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</si>
  <si>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</si>
  <si>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</si>
  <si>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</si>
  <si>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</si>
  <si>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ユーロ円</t>
    <rPh sb="3" eb="4">
      <t>エン</t>
    </rPh>
    <phoneticPr fontId="6"/>
  </si>
  <si>
    <t>PB</t>
    <phoneticPr fontId="6"/>
  </si>
  <si>
    <t>1万通貨</t>
    <phoneticPr fontId="6"/>
  </si>
  <si>
    <t>60分</t>
    <phoneticPr fontId="6"/>
  </si>
  <si>
    <t>売り</t>
    <rPh sb="0" eb="1">
      <t>ウ</t>
    </rPh>
    <phoneticPr fontId="6"/>
  </si>
  <si>
    <t>ストップ価格</t>
    <rPh sb="4" eb="6">
      <t>カカク</t>
    </rPh>
    <phoneticPr fontId="6"/>
  </si>
  <si>
    <t>トレーリング</t>
    <phoneticPr fontId="6"/>
  </si>
  <si>
    <t>買い</t>
    <rPh sb="0" eb="1">
      <t>カ</t>
    </rPh>
    <phoneticPr fontId="6"/>
  </si>
  <si>
    <t>１月集計</t>
    <rPh sb="1" eb="2">
      <t>ガツ</t>
    </rPh>
    <rPh sb="2" eb="4">
      <t>シュウケイ</t>
    </rPh>
    <phoneticPr fontId="6"/>
  </si>
  <si>
    <t>２月集計</t>
    <rPh sb="1" eb="2">
      <t>ガツ</t>
    </rPh>
    <rPh sb="2" eb="4">
      <t>シュウケイ</t>
    </rPh>
    <phoneticPr fontId="6"/>
  </si>
  <si>
    <t>３月集計</t>
    <rPh sb="1" eb="2">
      <t>ガツ</t>
    </rPh>
    <rPh sb="2" eb="4">
      <t>シュウケイ</t>
    </rPh>
    <phoneticPr fontId="6"/>
  </si>
  <si>
    <t>４月集計</t>
    <rPh sb="1" eb="2">
      <t>ガツ</t>
    </rPh>
    <rPh sb="2" eb="4">
      <t>シュウケイ</t>
    </rPh>
    <phoneticPr fontId="6"/>
  </si>
  <si>
    <t>５月集計</t>
    <rPh sb="1" eb="2">
      <t>ガツ</t>
    </rPh>
    <rPh sb="2" eb="4">
      <t>シュウケイ</t>
    </rPh>
    <phoneticPr fontId="6"/>
  </si>
  <si>
    <t>その次に７月６日（月曜日）に自分なりの日足解析を７通貨ペア画像にする。</t>
    <rPh sb="2" eb="3">
      <t>ツギ</t>
    </rPh>
    <rPh sb="5" eb="6">
      <t>ガツ</t>
    </rPh>
    <rPh sb="7" eb="8">
      <t>カ</t>
    </rPh>
    <rPh sb="9" eb="12">
      <t>ゲツヨウビ</t>
    </rPh>
    <rPh sb="14" eb="16">
      <t>ジブン</t>
    </rPh>
    <rPh sb="19" eb="21">
      <t>ヒアシ</t>
    </rPh>
    <rPh sb="21" eb="23">
      <t>カイセキ</t>
    </rPh>
    <rPh sb="25" eb="27">
      <t>ツウカ</t>
    </rPh>
    <rPh sb="29" eb="31">
      <t>ガゾウ</t>
    </rPh>
    <phoneticPr fontId="6"/>
  </si>
  <si>
    <t>１．</t>
    <phoneticPr fontId="6"/>
  </si>
  <si>
    <t>２．</t>
  </si>
  <si>
    <t>３．</t>
  </si>
  <si>
    <t>うしくまの検証作業</t>
    <rPh sb="5" eb="7">
      <t>ケンショウ</t>
    </rPh>
    <rPh sb="7" eb="9">
      <t>サギョウ</t>
    </rPh>
    <phoneticPr fontId="6"/>
  </si>
  <si>
    <t>一番最初米ドル円の日足を画像ばかりやっていたが、エントリーストップ決済の価格まではメモせず。</t>
    <rPh sb="0" eb="2">
      <t>イチバン</t>
    </rPh>
    <rPh sb="2" eb="4">
      <t>サイショ</t>
    </rPh>
    <rPh sb="4" eb="5">
      <t>ベイ</t>
    </rPh>
    <rPh sb="7" eb="8">
      <t>エン</t>
    </rPh>
    <rPh sb="9" eb="11">
      <t>ヒアシ</t>
    </rPh>
    <rPh sb="12" eb="14">
      <t>ガゾウ</t>
    </rPh>
    <rPh sb="33" eb="35">
      <t>ケッサイ</t>
    </rPh>
    <rPh sb="36" eb="38">
      <t>カカク</t>
    </rPh>
    <phoneticPr fontId="6"/>
  </si>
  <si>
    <t>ピンバーは出るタイミングが大切。（高値の時に上ひげ、安値の時に下ひげ）</t>
    <rPh sb="5" eb="6">
      <t>デ</t>
    </rPh>
    <rPh sb="13" eb="15">
      <t>タイセツ</t>
    </rPh>
    <rPh sb="17" eb="19">
      <t>タカネ</t>
    </rPh>
    <rPh sb="20" eb="21">
      <t>トキ</t>
    </rPh>
    <rPh sb="22" eb="23">
      <t>ウエ</t>
    </rPh>
    <rPh sb="26" eb="28">
      <t>ヤスネ</t>
    </rPh>
    <rPh sb="29" eb="30">
      <t>トキ</t>
    </rPh>
    <rPh sb="31" eb="32">
      <t>シタ</t>
    </rPh>
    <phoneticPr fontId="6"/>
  </si>
  <si>
    <t>３～５時間前に出たピンバーが有効に働いていることもあるのでトレンドが出だしたときに指値でエントリーできることも多々ある。</t>
    <rPh sb="3" eb="5">
      <t>ジカン</t>
    </rPh>
    <rPh sb="5" eb="6">
      <t>マエ</t>
    </rPh>
    <rPh sb="7" eb="8">
      <t>デ</t>
    </rPh>
    <rPh sb="14" eb="16">
      <t>ユウコウ</t>
    </rPh>
    <rPh sb="17" eb="18">
      <t>ハタラ</t>
    </rPh>
    <rPh sb="34" eb="35">
      <t>デ</t>
    </rPh>
    <rPh sb="41" eb="43">
      <t>サシネ</t>
    </rPh>
    <rPh sb="55" eb="57">
      <t>タタ</t>
    </rPh>
    <phoneticPr fontId="6"/>
  </si>
  <si>
    <t>ゴールデンクロス、デッドクロス周辺でゲットできればウハウハだが、だましも多い。</t>
    <rPh sb="15" eb="17">
      <t>シュウヘン</t>
    </rPh>
    <rPh sb="36" eb="37">
      <t>オオ</t>
    </rPh>
    <phoneticPr fontId="6"/>
  </si>
  <si>
    <t>私の目標は月利３３．３５％ですが、１通貨でほぼ取れていることになる。</t>
    <rPh sb="0" eb="1">
      <t>ワタシ</t>
    </rPh>
    <rPh sb="2" eb="4">
      <t>モクヒョウ</t>
    </rPh>
    <rPh sb="5" eb="7">
      <t>ゲツリ</t>
    </rPh>
    <rPh sb="18" eb="20">
      <t>ツウカ</t>
    </rPh>
    <rPh sb="23" eb="24">
      <t>ト</t>
    </rPh>
    <phoneticPr fontId="6"/>
  </si>
  <si>
    <t>ＭＴ４のローソクが皆さんのと違うのはモスクワ時間だからみたいです。</t>
    <rPh sb="9" eb="10">
      <t>ミナ</t>
    </rPh>
    <rPh sb="14" eb="15">
      <t>チガ</t>
    </rPh>
    <rPh sb="22" eb="24">
      <t>ジカン</t>
    </rPh>
    <phoneticPr fontId="6"/>
  </si>
  <si>
    <t>１．待つこと（チャンスは必ず訪れる。いい加減なトレードをしない）</t>
    <rPh sb="2" eb="3">
      <t>マ</t>
    </rPh>
    <rPh sb="12" eb="13">
      <t>カナラ</t>
    </rPh>
    <rPh sb="14" eb="15">
      <t>オトズ</t>
    </rPh>
    <rPh sb="20" eb="22">
      <t>カゲン</t>
    </rPh>
    <phoneticPr fontId="6"/>
  </si>
  <si>
    <t>２．ルールを守ること（エントリー、ロスカット、ストップ、リミット）</t>
    <rPh sb="6" eb="7">
      <t>マモ</t>
    </rPh>
    <phoneticPr fontId="6"/>
  </si>
  <si>
    <t>３．記録をつけて改善すること（負けトレードはまとめてファイル、読み返す）</t>
    <rPh sb="2" eb="4">
      <t>キロク</t>
    </rPh>
    <rPh sb="8" eb="10">
      <t>カイゼン</t>
    </rPh>
    <rPh sb="15" eb="16">
      <t>マ</t>
    </rPh>
    <rPh sb="31" eb="32">
      <t>ヨ</t>
    </rPh>
    <rPh sb="33" eb="34">
      <t>カエ</t>
    </rPh>
    <phoneticPr fontId="6"/>
  </si>
  <si>
    <t>４．決めつけや感情的なトレードはしないこと（上がる、下がるの予想はしない。すべてチャートで判断する）</t>
    <rPh sb="2" eb="3">
      <t>キ</t>
    </rPh>
    <rPh sb="7" eb="10">
      <t>カンジョウテキ</t>
    </rPh>
    <rPh sb="22" eb="23">
      <t>ア</t>
    </rPh>
    <rPh sb="26" eb="27">
      <t>サ</t>
    </rPh>
    <rPh sb="30" eb="32">
      <t>ヨソウ</t>
    </rPh>
    <rPh sb="45" eb="47">
      <t>ハンダン</t>
    </rPh>
    <phoneticPr fontId="6"/>
  </si>
  <si>
    <t>（１９８７年から始めてしまいタイムトリップから帰ってこれなくなりましたので、１９９２年に入ったところで挫折。）</t>
    <rPh sb="5" eb="6">
      <t>ネン</t>
    </rPh>
    <rPh sb="8" eb="9">
      <t>ハジ</t>
    </rPh>
    <rPh sb="23" eb="24">
      <t>カエ</t>
    </rPh>
    <rPh sb="42" eb="43">
      <t>ネン</t>
    </rPh>
    <rPh sb="44" eb="45">
      <t>ハイ</t>
    </rPh>
    <rPh sb="51" eb="53">
      <t>ザセツ</t>
    </rPh>
    <phoneticPr fontId="6"/>
  </si>
  <si>
    <t>これではいけないと思い、ユーロ円の時間足をコマ送りでエントリー、ストップ、決済の３個の価格をメモし、やっと検証記録として整う。</t>
    <rPh sb="9" eb="10">
      <t>オモ</t>
    </rPh>
    <rPh sb="15" eb="16">
      <t>エン</t>
    </rPh>
    <rPh sb="17" eb="19">
      <t>ジカン</t>
    </rPh>
    <rPh sb="19" eb="20">
      <t>アシ</t>
    </rPh>
    <rPh sb="23" eb="24">
      <t>オク</t>
    </rPh>
    <rPh sb="37" eb="39">
      <t>ケッサイ</t>
    </rPh>
    <rPh sb="41" eb="42">
      <t>コ</t>
    </rPh>
    <rPh sb="43" eb="45">
      <t>カカク</t>
    </rPh>
    <rPh sb="53" eb="55">
      <t>ケンショウ</t>
    </rPh>
    <rPh sb="55" eb="57">
      <t>キロク</t>
    </rPh>
    <rPh sb="60" eb="61">
      <t>トトノ</t>
    </rPh>
    <phoneticPr fontId="6"/>
  </si>
  <si>
    <t>オージー円</t>
    <rPh sb="4" eb="5">
      <t>エン</t>
    </rPh>
    <phoneticPr fontId="6"/>
  </si>
  <si>
    <t>損益pips</t>
    <rPh sb="1" eb="2">
      <t>エキ</t>
    </rPh>
    <phoneticPr fontId="6"/>
  </si>
  <si>
    <t>日足</t>
    <rPh sb="0" eb="2">
      <t>ヒアシ</t>
    </rPh>
    <phoneticPr fontId="6"/>
  </si>
  <si>
    <t>リスクピップ数</t>
    <rPh sb="6" eb="7">
      <t>スウ</t>
    </rPh>
    <phoneticPr fontId="6"/>
  </si>
  <si>
    <t>最大取引通貨量</t>
    <rPh sb="0" eb="2">
      <t>サイダイ</t>
    </rPh>
    <rPh sb="2" eb="4">
      <t>トリヒキ</t>
    </rPh>
    <rPh sb="4" eb="6">
      <t>ツウカ</t>
    </rPh>
    <rPh sb="6" eb="7">
      <t>リョウ</t>
    </rPh>
    <phoneticPr fontId="6"/>
  </si>
  <si>
    <t>2％リスク</t>
    <phoneticPr fontId="6"/>
  </si>
  <si>
    <t>資金推移</t>
    <rPh sb="0" eb="2">
      <t>シキン</t>
    </rPh>
    <rPh sb="2" eb="4">
      <t>スイイ</t>
    </rPh>
    <phoneticPr fontId="6"/>
  </si>
  <si>
    <t>実トレード量</t>
    <rPh sb="0" eb="1">
      <t>ジツ</t>
    </rPh>
    <rPh sb="5" eb="6">
      <t>リョウ</t>
    </rPh>
    <phoneticPr fontId="6"/>
  </si>
  <si>
    <t>単体収支</t>
    <rPh sb="0" eb="2">
      <t>タンタイ</t>
    </rPh>
    <rPh sb="2" eb="4">
      <t>シュウシ</t>
    </rPh>
    <phoneticPr fontId="6"/>
  </si>
  <si>
    <t>ずっと紙に書きだして、ストックしてから入力するつもりだったが、途中で自分の検証に疑問が生じた。</t>
    <rPh sb="3" eb="4">
      <t>カミ</t>
    </rPh>
    <rPh sb="5" eb="6">
      <t>カ</t>
    </rPh>
    <rPh sb="19" eb="21">
      <t>ニュウリョク</t>
    </rPh>
    <rPh sb="31" eb="33">
      <t>トチュウ</t>
    </rPh>
    <rPh sb="34" eb="36">
      <t>ジブン</t>
    </rPh>
    <rPh sb="37" eb="39">
      <t>ケンショウ</t>
    </rPh>
    <rPh sb="40" eb="42">
      <t>ギモン</t>
    </rPh>
    <rPh sb="43" eb="44">
      <t>ショウ</t>
    </rPh>
    <phoneticPr fontId="6"/>
  </si>
  <si>
    <t>本日誓いを立てました（7/9）</t>
    <rPh sb="0" eb="2">
      <t>ホンジツ</t>
    </rPh>
    <rPh sb="2" eb="3">
      <t>チカ</t>
    </rPh>
    <rPh sb="5" eb="6">
      <t>タ</t>
    </rPh>
    <phoneticPr fontId="6"/>
  </si>
  <si>
    <t>・デッドクロス周辺の買いＰＢ、ゴールデンクロス周辺の売りＰＢもスルーしている。</t>
    <rPh sb="7" eb="9">
      <t>シュウヘン</t>
    </rPh>
    <rPh sb="10" eb="11">
      <t>カ</t>
    </rPh>
    <rPh sb="23" eb="25">
      <t>シュウヘン</t>
    </rPh>
    <rPh sb="26" eb="27">
      <t>ウ</t>
    </rPh>
    <phoneticPr fontId="7"/>
  </si>
  <si>
    <t>「知らず知らずのうちに自分なりのフィルターをかけており、忠実にルールを守っていないこと。」に気付いた。</t>
    <rPh sb="1" eb="2">
      <t>シ</t>
    </rPh>
    <rPh sb="4" eb="5">
      <t>シ</t>
    </rPh>
    <rPh sb="11" eb="13">
      <t>ジブン</t>
    </rPh>
    <rPh sb="28" eb="30">
      <t>チュウジツ</t>
    </rPh>
    <rPh sb="35" eb="36">
      <t>マモ</t>
    </rPh>
    <rPh sb="46" eb="48">
      <t>キヅ</t>
    </rPh>
    <phoneticPr fontId="7"/>
  </si>
  <si>
    <t>今回の検証の目的を自分なりに考えてみた。</t>
    <rPh sb="0" eb="2">
      <t>コンカイ</t>
    </rPh>
    <rPh sb="3" eb="5">
      <t>ケンショウ</t>
    </rPh>
    <rPh sb="6" eb="8">
      <t>モクテキ</t>
    </rPh>
    <rPh sb="9" eb="11">
      <t>ジブン</t>
    </rPh>
    <rPh sb="14" eb="15">
      <t>カンガ</t>
    </rPh>
    <phoneticPr fontId="7"/>
  </si>
  <si>
    <t>　　（リスクをコントロールすればきっと上記のことが達成されるはず。）</t>
    <rPh sb="19" eb="21">
      <t>ジョウキ</t>
    </rPh>
    <rPh sb="25" eb="27">
      <t>タッセイ</t>
    </rPh>
    <phoneticPr fontId="7"/>
  </si>
  <si>
    <t>◎　負けの経験を積むこと。</t>
    <rPh sb="2" eb="3">
      <t>マ</t>
    </rPh>
    <rPh sb="5" eb="7">
      <t>ケイケン</t>
    </rPh>
    <rPh sb="8" eb="9">
      <t>ツ</t>
    </rPh>
    <phoneticPr fontId="7"/>
  </si>
  <si>
    <t>◎　勝率5割と言われているＰＢ（根崎さんが動画でおっしゃってました）を使って、資金が増えるシュミレーションをすることが目的ではないのか？</t>
    <rPh sb="2" eb="4">
      <t>ショウリツ</t>
    </rPh>
    <rPh sb="5" eb="6">
      <t>ワリ</t>
    </rPh>
    <rPh sb="7" eb="8">
      <t>イ</t>
    </rPh>
    <rPh sb="16" eb="17">
      <t>ネ</t>
    </rPh>
    <rPh sb="17" eb="18">
      <t>ザキ</t>
    </rPh>
    <rPh sb="21" eb="23">
      <t>ドウガ</t>
    </rPh>
    <rPh sb="35" eb="36">
      <t>ツカ</t>
    </rPh>
    <rPh sb="39" eb="41">
      <t>シキン</t>
    </rPh>
    <rPh sb="42" eb="43">
      <t>フ</t>
    </rPh>
    <rPh sb="59" eb="61">
      <t>モクテキ</t>
    </rPh>
    <phoneticPr fontId="7"/>
  </si>
  <si>
    <t>　　（検証、デモトレードまでは負けを経験することが目的であって、さらに負けても資金が増えるということを体、脳にしみこませることが目的）</t>
    <rPh sb="64" eb="66">
      <t>モクテキ</t>
    </rPh>
    <phoneticPr fontId="7"/>
  </si>
  <si>
    <t>◎　定点観測から、そのトレードにどんなフィルターをかければ、無駄なエントリーをしない方法、勝率を上げる方法がうっすらわかる。</t>
    <rPh sb="2" eb="4">
      <t>テイテン</t>
    </rPh>
    <rPh sb="4" eb="6">
      <t>カンソク</t>
    </rPh>
    <rPh sb="30" eb="32">
      <t>ムダ</t>
    </rPh>
    <rPh sb="42" eb="44">
      <t>ホウホウ</t>
    </rPh>
    <rPh sb="45" eb="47">
      <t>ショウリツ</t>
    </rPh>
    <rPh sb="48" eb="49">
      <t>ア</t>
    </rPh>
    <rPh sb="51" eb="53">
      <t>ホウホウ</t>
    </rPh>
    <phoneticPr fontId="7"/>
  </si>
  <si>
    <t>◎　あとは単純に「チャートになれること」がＣＭＡの講師陣の狙いではないかと思った。</t>
    <rPh sb="5" eb="7">
      <t>タンジュン</t>
    </rPh>
    <rPh sb="25" eb="28">
      <t>コウシジン</t>
    </rPh>
    <rPh sb="29" eb="30">
      <t>ネラ</t>
    </rPh>
    <rPh sb="37" eb="38">
      <t>オモ</t>
    </rPh>
    <phoneticPr fontId="7"/>
  </si>
  <si>
    <t>ちなみに4時間足も3～4年分紙に書いていたがフィルターがかかったものなので、こちらはエクセルには落とさなかった。</t>
    <rPh sb="5" eb="7">
      <t>ジカン</t>
    </rPh>
    <rPh sb="7" eb="8">
      <t>アシ</t>
    </rPh>
    <rPh sb="12" eb="14">
      <t>ネンブン</t>
    </rPh>
    <rPh sb="14" eb="15">
      <t>カミ</t>
    </rPh>
    <rPh sb="16" eb="17">
      <t>カ</t>
    </rPh>
    <rPh sb="48" eb="49">
      <t>オ</t>
    </rPh>
    <phoneticPr fontId="7"/>
  </si>
  <si>
    <t>前回のユーロ円1時間足、今回のオージー円日足15年はフィルターがかかっている。</t>
    <rPh sb="0" eb="2">
      <t>ゼンカイ</t>
    </rPh>
    <rPh sb="6" eb="7">
      <t>エン</t>
    </rPh>
    <rPh sb="8" eb="10">
      <t>ジカン</t>
    </rPh>
    <rPh sb="10" eb="11">
      <t>アシ</t>
    </rPh>
    <rPh sb="12" eb="14">
      <t>コンカイ</t>
    </rPh>
    <rPh sb="19" eb="20">
      <t>エン</t>
    </rPh>
    <rPh sb="20" eb="22">
      <t>ヒアシ</t>
    </rPh>
    <rPh sb="24" eb="25">
      <t>ネン</t>
    </rPh>
    <phoneticPr fontId="7"/>
  </si>
  <si>
    <t>もう一度4時間足は中江さんのＰＢインジケーターのみで検証してみようと思う。</t>
    <rPh sb="2" eb="4">
      <t>イチド</t>
    </rPh>
    <rPh sb="5" eb="7">
      <t>ジカン</t>
    </rPh>
    <rPh sb="7" eb="8">
      <t>アシ</t>
    </rPh>
    <rPh sb="9" eb="11">
      <t>ナカエ</t>
    </rPh>
    <rPh sb="26" eb="28">
      <t>ケンショウ</t>
    </rPh>
    <rPh sb="34" eb="35">
      <t>オモ</t>
    </rPh>
    <phoneticPr fontId="7"/>
  </si>
  <si>
    <t>・前回の気づきにも書いたが、ダウ理論のＮと逆Ｎの頂上で上ひげ、底で下ひげを探していること。</t>
    <rPh sb="1" eb="3">
      <t>ゼンカイ</t>
    </rPh>
    <rPh sb="4" eb="5">
      <t>キ</t>
    </rPh>
    <rPh sb="9" eb="10">
      <t>カ</t>
    </rPh>
    <rPh sb="16" eb="18">
      <t>リロン</t>
    </rPh>
    <rPh sb="21" eb="22">
      <t>ギャク</t>
    </rPh>
    <rPh sb="24" eb="26">
      <t>チョウジョウ</t>
    </rPh>
    <rPh sb="27" eb="28">
      <t>ウエ</t>
    </rPh>
    <rPh sb="31" eb="32">
      <t>ソコ</t>
    </rPh>
    <rPh sb="33" eb="34">
      <t>シタ</t>
    </rPh>
    <rPh sb="37" eb="38">
      <t>サガ</t>
    </rPh>
    <phoneticPr fontId="7"/>
  </si>
  <si>
    <t>・２０ＭＡ（長期線）の傾きによりスルーしているＰＢがあること。</t>
    <rPh sb="6" eb="8">
      <t>チョウキ</t>
    </rPh>
    <rPh sb="8" eb="9">
      <t>セン</t>
    </rPh>
    <rPh sb="11" eb="12">
      <t>カタム</t>
    </rPh>
    <phoneticPr fontId="7"/>
  </si>
  <si>
    <t>4時間</t>
    <rPh sb="1" eb="3">
      <t>ジカン</t>
    </rPh>
    <phoneticPr fontId="6"/>
  </si>
  <si>
    <t>2011/5.17</t>
    <phoneticPr fontId="6"/>
  </si>
  <si>
    <t>ルールをとことん改良してあとはその通りに取引するだけというのが最終ゴールだと思います。</t>
    <rPh sb="8" eb="10">
      <t>カイリョウ</t>
    </rPh>
    <rPh sb="17" eb="18">
      <t>トオ</t>
    </rPh>
    <rPh sb="20" eb="22">
      <t>トリヒキ</t>
    </rPh>
    <rPh sb="31" eb="33">
      <t>サイシュウ</t>
    </rPh>
    <rPh sb="38" eb="39">
      <t>オモ</t>
    </rPh>
    <phoneticPr fontId="6"/>
  </si>
  <si>
    <t>オージー円4時間足を約5年分、中江さんのＰＢインジケーター通り自分の感情を一切入れなかった。</t>
    <rPh sb="4" eb="5">
      <t>エン</t>
    </rPh>
    <rPh sb="6" eb="8">
      <t>ジカン</t>
    </rPh>
    <rPh sb="8" eb="9">
      <t>アシ</t>
    </rPh>
    <rPh sb="10" eb="11">
      <t>ヤク</t>
    </rPh>
    <rPh sb="12" eb="14">
      <t>ネンブン</t>
    </rPh>
    <rPh sb="15" eb="17">
      <t>ナカエ</t>
    </rPh>
    <rPh sb="29" eb="30">
      <t>ドオ</t>
    </rPh>
    <rPh sb="31" eb="33">
      <t>ジブン</t>
    </rPh>
    <rPh sb="34" eb="36">
      <t>カンジョウ</t>
    </rPh>
    <rPh sb="37" eb="39">
      <t>イッサイ</t>
    </rPh>
    <rPh sb="39" eb="40">
      <t>イ</t>
    </rPh>
    <phoneticPr fontId="6"/>
  </si>
  <si>
    <t>結果99回トレード中　勝ち40回　負け40回　建値19回　勝率は５０％</t>
    <rPh sb="0" eb="2">
      <t>ケッカ</t>
    </rPh>
    <rPh sb="4" eb="5">
      <t>カイ</t>
    </rPh>
    <rPh sb="9" eb="10">
      <t>チュウ</t>
    </rPh>
    <rPh sb="11" eb="12">
      <t>カ</t>
    </rPh>
    <rPh sb="15" eb="16">
      <t>カイ</t>
    </rPh>
    <rPh sb="17" eb="18">
      <t>マ</t>
    </rPh>
    <rPh sb="21" eb="22">
      <t>カイ</t>
    </rPh>
    <rPh sb="23" eb="25">
      <t>タテネ</t>
    </rPh>
    <rPh sb="27" eb="28">
      <t>カイ</t>
    </rPh>
    <rPh sb="29" eb="31">
      <t>ショウリツ</t>
    </rPh>
    <phoneticPr fontId="6"/>
  </si>
  <si>
    <t>1万通貨固定でスタート原資30万円→62万8300円で2倍</t>
    <rPh sb="1" eb="2">
      <t>マン</t>
    </rPh>
    <rPh sb="2" eb="4">
      <t>ツウカ</t>
    </rPh>
    <rPh sb="4" eb="6">
      <t>コテイ</t>
    </rPh>
    <rPh sb="11" eb="13">
      <t>ゲンシ</t>
    </rPh>
    <rPh sb="15" eb="17">
      <t>マンエン</t>
    </rPh>
    <rPh sb="20" eb="26">
      <t>８３００エン</t>
    </rPh>
    <rPh sb="28" eb="29">
      <t>バイ</t>
    </rPh>
    <phoneticPr fontId="6"/>
  </si>
  <si>
    <t>勝率がもっと悪くてもお金が増えそうだ。（ボーダーラインは検証しないとわからないが2～3割程度か？）</t>
    <rPh sb="0" eb="2">
      <t>ショウリツ</t>
    </rPh>
    <rPh sb="6" eb="7">
      <t>ワル</t>
    </rPh>
    <rPh sb="11" eb="12">
      <t>カネ</t>
    </rPh>
    <rPh sb="13" eb="14">
      <t>フ</t>
    </rPh>
    <rPh sb="28" eb="30">
      <t>ケンショウ</t>
    </rPh>
    <rPh sb="43" eb="44">
      <t>ワリ</t>
    </rPh>
    <rPh sb="44" eb="46">
      <t>テイド</t>
    </rPh>
    <phoneticPr fontId="6"/>
  </si>
  <si>
    <t>複利運用でスタート原資30万円→171万100円５．７倍</t>
    <rPh sb="0" eb="2">
      <t>フクリ</t>
    </rPh>
    <rPh sb="2" eb="4">
      <t>ウンヨウ</t>
    </rPh>
    <rPh sb="9" eb="11">
      <t>ゲンシ</t>
    </rPh>
    <rPh sb="13" eb="14">
      <t>マン</t>
    </rPh>
    <rPh sb="14" eb="15">
      <t>エン</t>
    </rPh>
    <rPh sb="19" eb="20">
      <t>０</t>
    </rPh>
    <rPh sb="23" eb="24">
      <t>エン</t>
    </rPh>
    <rPh sb="27" eb="28">
      <t>バイ</t>
    </rPh>
    <phoneticPr fontId="6"/>
  </si>
  <si>
    <t>大阪勉強会の後の懇親会で、根崎さんにボーダーラインを聞いてみたが「メンタルが持たないでしょ。」っておっしってられました。</t>
    <rPh sb="0" eb="2">
      <t>オオサカ</t>
    </rPh>
    <rPh sb="2" eb="4">
      <t>ベンキョウ</t>
    </rPh>
    <rPh sb="4" eb="5">
      <t>カイ</t>
    </rPh>
    <rPh sb="6" eb="7">
      <t>アト</t>
    </rPh>
    <rPh sb="8" eb="10">
      <t>コンシン</t>
    </rPh>
    <rPh sb="10" eb="11">
      <t>カイ</t>
    </rPh>
    <rPh sb="13" eb="14">
      <t>ネ</t>
    </rPh>
    <rPh sb="14" eb="15">
      <t>ザキ</t>
    </rPh>
    <rPh sb="26" eb="27">
      <t>キ</t>
    </rPh>
    <rPh sb="38" eb="39">
      <t>モ</t>
    </rPh>
    <phoneticPr fontId="6"/>
  </si>
  <si>
    <t>結論として資金管理（リスク管理）ができている限りどんなルールを使ってもお金は増えると思います。</t>
    <rPh sb="0" eb="2">
      <t>ケツロン</t>
    </rPh>
    <rPh sb="5" eb="7">
      <t>シキン</t>
    </rPh>
    <rPh sb="7" eb="9">
      <t>カンリ</t>
    </rPh>
    <rPh sb="13" eb="15">
      <t>カンリ</t>
    </rPh>
    <rPh sb="22" eb="23">
      <t>カギ</t>
    </rPh>
    <rPh sb="31" eb="32">
      <t>ツカ</t>
    </rPh>
    <rPh sb="36" eb="37">
      <t>カネ</t>
    </rPh>
    <rPh sb="38" eb="39">
      <t>フ</t>
    </rPh>
    <rPh sb="42" eb="43">
      <t>オモ</t>
    </rPh>
    <phoneticPr fontId="6"/>
  </si>
  <si>
    <t>今は一つの通貨ペアのみでトレードをしているが同時に他の通貨ペアに鉄板パターンが出た時の対処も勉強会で質問しました。</t>
    <rPh sb="0" eb="1">
      <t>イマ</t>
    </rPh>
    <rPh sb="2" eb="3">
      <t>ヒト</t>
    </rPh>
    <rPh sb="5" eb="7">
      <t>ツウカ</t>
    </rPh>
    <rPh sb="22" eb="24">
      <t>ドウジ</t>
    </rPh>
    <rPh sb="25" eb="26">
      <t>タ</t>
    </rPh>
    <rPh sb="27" eb="29">
      <t>ツウカ</t>
    </rPh>
    <rPh sb="32" eb="34">
      <t>テッパン</t>
    </rPh>
    <rPh sb="39" eb="40">
      <t>デ</t>
    </rPh>
    <rPh sb="41" eb="42">
      <t>トキ</t>
    </rPh>
    <rPh sb="43" eb="45">
      <t>タイショ</t>
    </rPh>
    <rPh sb="46" eb="48">
      <t>ベンキョウ</t>
    </rPh>
    <rPh sb="48" eb="49">
      <t>カイ</t>
    </rPh>
    <rPh sb="50" eb="52">
      <t>シツモン</t>
    </rPh>
    <phoneticPr fontId="6"/>
  </si>
  <si>
    <t>いい経験をさせていただきました。</t>
    <rPh sb="2" eb="4">
      <t>ケイケン</t>
    </rPh>
    <phoneticPr fontId="6"/>
  </si>
  <si>
    <t>答えは、現在ポジションのリスク金額を差し引いてそこにリスクの再計算をするということでした。</t>
    <rPh sb="0" eb="1">
      <t>コタ</t>
    </rPh>
    <rPh sb="4" eb="6">
      <t>ゲンザイ</t>
    </rPh>
    <rPh sb="15" eb="17">
      <t>キンガク</t>
    </rPh>
    <rPh sb="18" eb="19">
      <t>サ</t>
    </rPh>
    <rPh sb="20" eb="21">
      <t>ヒ</t>
    </rPh>
    <rPh sb="30" eb="33">
      <t>サイケイサン</t>
    </rPh>
    <phoneticPr fontId="6"/>
  </si>
  <si>
    <t>例：１００万円資金があり今リスクを５万円取っていたら、９５万円に対してリスクの再計算を行う。</t>
    <rPh sb="0" eb="1">
      <t>レイ</t>
    </rPh>
    <rPh sb="5" eb="7">
      <t>マンエン</t>
    </rPh>
    <rPh sb="7" eb="9">
      <t>シキン</t>
    </rPh>
    <rPh sb="12" eb="13">
      <t>イマ</t>
    </rPh>
    <rPh sb="18" eb="20">
      <t>マンエン</t>
    </rPh>
    <rPh sb="20" eb="21">
      <t>ト</t>
    </rPh>
    <rPh sb="29" eb="31">
      <t>マンエン</t>
    </rPh>
    <rPh sb="32" eb="33">
      <t>タイ</t>
    </rPh>
    <rPh sb="39" eb="42">
      <t>サイケイサン</t>
    </rPh>
    <rPh sb="43" eb="44">
      <t>オコナ</t>
    </rPh>
    <phoneticPr fontId="6"/>
  </si>
  <si>
    <t>検証作業をしたおかげで疑問が生じ、勉強会、懇親会で直接塾長からその答えを教えていただくことができました。</t>
    <rPh sb="0" eb="2">
      <t>ケンショウ</t>
    </rPh>
    <rPh sb="2" eb="4">
      <t>サギョウ</t>
    </rPh>
    <rPh sb="11" eb="13">
      <t>ギモン</t>
    </rPh>
    <rPh sb="14" eb="15">
      <t>ショウ</t>
    </rPh>
    <rPh sb="17" eb="19">
      <t>ベンキョウ</t>
    </rPh>
    <rPh sb="19" eb="20">
      <t>カイ</t>
    </rPh>
    <rPh sb="21" eb="24">
      <t>コンシンカイ</t>
    </rPh>
    <rPh sb="25" eb="27">
      <t>チョクセツ</t>
    </rPh>
    <rPh sb="27" eb="29">
      <t>ジュクチョウ</t>
    </rPh>
    <rPh sb="33" eb="34">
      <t>コタ</t>
    </rPh>
    <rPh sb="36" eb="37">
      <t>オシ</t>
    </rPh>
    <phoneticPr fontId="6"/>
  </si>
  <si>
    <t>ＣＭＡ最高！</t>
    <rPh sb="3" eb="5">
      <t>サイコウ</t>
    </rPh>
    <phoneticPr fontId="6"/>
  </si>
  <si>
    <t>勉強会へは自分の疑問を紙に書いておき、チャンスあらば先生から直接聞きましょう。</t>
    <rPh sb="0" eb="2">
      <t>ベンキョウ</t>
    </rPh>
    <rPh sb="2" eb="3">
      <t>カイ</t>
    </rPh>
    <rPh sb="5" eb="7">
      <t>ジブン</t>
    </rPh>
    <rPh sb="8" eb="10">
      <t>ギモン</t>
    </rPh>
    <rPh sb="11" eb="12">
      <t>カミ</t>
    </rPh>
    <rPh sb="13" eb="14">
      <t>カ</t>
    </rPh>
    <rPh sb="26" eb="28">
      <t>センセイ</t>
    </rPh>
    <rPh sb="30" eb="32">
      <t>チョクセツ</t>
    </rPh>
    <rPh sb="32" eb="33">
      <t>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</si>
</sst>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Red]\-0.00\ "/>
    <numFmt numFmtId="177" formatCode="0.00_ "/>
    <numFmt numFmtId="178" formatCode="yyyy/m/d;@"/>
    <numFmt numFmtId="179" formatCode="0_ "/>
  </numFmts>
  <fonts count="12">
    <font>
      <sz val="11"/>
      <color indexed="8"/>
      <name val="ＭＳ Ｐゴシック"/>
      <charset val="128"/>
    </font>
    <font>
      <sz val="11"/>
      <name val="ＭＳ Ｐゴシック"/>
      <charset val="128"/>
    </font>
    <font>
      <sz val="11"/>
      <color indexed="10"/>
      <name val="ＭＳ Ｐゴシック"/>
      <charset val="128"/>
    </font>
    <font>
      <b/>
      <sz val="11"/>
      <color indexed="8"/>
      <name val="ＭＳ Ｐゴシック"/>
      <charset val="128"/>
    </font>
    <font>
      <sz val="11"/>
      <color indexed="9"/>
      <name val="ＭＳ Ｐゴシック"/>
      <charset val="128"/>
    </font>
    <font>
      <sz val="11"/>
      <color indexed="8"/>
      <name val="ＭＳ Ｐゴシック"/>
      <charset val="128"/>
    </font>
    <font>
      <sz val="6"/>
      <name val="ＭＳ Ｐゴシック"/>
      <family val="3"/>
      <charset val="128"/>
    </font>
    <font>
      <sz val="6"/>
      <name val="ＭＳ Ｐゴシック"/>
      <charset val="128"/>
    </font>
    <font>
      <sz val="11"/>
      <color indexed="8"/>
      <name val="ＭＳ Ｐゴシック"/>
      <family val="3"/>
      <charset val="128"/>
    </font>
    <font>
      <sz val="11"/>
      <name val="ＭＳ Ｐゴシック"/>
      <family val="3"/>
      <charset val="128"/>
    </font>
    <font>
      <sz val="11"/>
      <color rgb="FF0070C0"/>
      <name val="ＭＳ Ｐゴシック"/>
      <family val="3"/>
      <charset val="128"/>
    </font>
    <font>
      <sz val="18"/>
      <color indexed="8"/>
      <name val="ＭＳ Ｐゴシック"/>
      <family val="3"/>
      <charset val="128"/>
    </font>
  </fonts>
  <fills count="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theme="9" tint="0.79998168889431442"/>
        <bgColor indexed="64"/>
      </patternFill>
    </fill>
  </fills>
  <borders count="41">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0"/>
      </left>
      <right style="medium">
        <color indexed="60"/>
      </right>
      <top style="medium">
        <color indexed="60"/>
      </top>
      <bottom style="medium">
        <color indexed="60"/>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s>
  <cellStyleXfs count="5">
    <xf numFmtId="0" fontId="0" fillId="0" borderId="0">
      <alignment vertical="center"/>
    </xf>
    <xf numFmtId="0" fontId="1"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135">
    <xf numFmtId="0" fontId="0" fillId="0" borderId="0" xfId="0">
      <alignment vertical="center"/>
    </xf>
    <xf numFmtId="0" fontId="0" fillId="0" borderId="1"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9" fontId="0"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176" fontId="0" fillId="0" borderId="1" xfId="0" applyNumberFormat="1" applyFont="1" applyFill="1" applyBorder="1" applyAlignment="1" applyProtection="1">
      <alignment vertical="center"/>
    </xf>
    <xf numFmtId="177" fontId="0" fillId="0" borderId="1" xfId="0" applyNumberFormat="1" applyFont="1" applyFill="1" applyBorder="1" applyAlignment="1" applyProtection="1">
      <alignment vertical="center"/>
    </xf>
    <xf numFmtId="0" fontId="0" fillId="0" borderId="9"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xf>
    <xf numFmtId="0" fontId="4" fillId="2" borderId="21" xfId="0" applyNumberFormat="1" applyFont="1" applyFill="1" applyBorder="1" applyAlignment="1" applyProtection="1">
      <alignment horizontal="center" vertical="center"/>
    </xf>
    <xf numFmtId="0" fontId="4" fillId="2" borderId="22"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vertical="center"/>
    </xf>
    <xf numFmtId="0" fontId="0" fillId="0" borderId="23" xfId="0" applyNumberFormat="1" applyFont="1" applyFill="1" applyBorder="1" applyAlignment="1" applyProtection="1">
      <alignment vertical="center"/>
    </xf>
    <xf numFmtId="0" fontId="0" fillId="0" borderId="24"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vertical="center"/>
    </xf>
    <xf numFmtId="0" fontId="0" fillId="0" borderId="21" xfId="0" applyNumberFormat="1" applyFont="1" applyFill="1" applyBorder="1" applyAlignment="1" applyProtection="1">
      <alignment vertical="center"/>
    </xf>
    <xf numFmtId="0" fontId="0" fillId="0" borderId="21" xfId="0" applyNumberFormat="1" applyFont="1" applyFill="1" applyBorder="1" applyAlignment="1" applyProtection="1">
      <alignment horizontal="center" vertical="center"/>
    </xf>
    <xf numFmtId="0" fontId="0" fillId="0" borderId="31" xfId="0" applyNumberFormat="1" applyFont="1" applyFill="1" applyBorder="1" applyAlignment="1" applyProtection="1">
      <alignment vertical="center"/>
    </xf>
    <xf numFmtId="0" fontId="1" fillId="0" borderId="0" xfId="1">
      <alignment vertical="center"/>
    </xf>
    <xf numFmtId="0" fontId="1" fillId="0" borderId="32" xfId="1" applyBorder="1">
      <alignment vertical="center"/>
    </xf>
    <xf numFmtId="0" fontId="1" fillId="0" borderId="33" xfId="1" applyBorder="1">
      <alignment vertical="center"/>
    </xf>
    <xf numFmtId="0" fontId="1" fillId="0" borderId="34" xfId="1" applyBorder="1">
      <alignment vertical="center"/>
    </xf>
    <xf numFmtId="0" fontId="1" fillId="0" borderId="28" xfId="1" applyBorder="1">
      <alignment vertical="center"/>
    </xf>
    <xf numFmtId="0" fontId="1" fillId="0" borderId="0" xfId="1" applyBorder="1">
      <alignment vertical="center"/>
    </xf>
    <xf numFmtId="56" fontId="0" fillId="0" borderId="0" xfId="0" applyNumberFormat="1">
      <alignment vertical="center"/>
    </xf>
    <xf numFmtId="0" fontId="8" fillId="0" borderId="0" xfId="0" applyFont="1">
      <alignment vertical="center"/>
    </xf>
    <xf numFmtId="38" fontId="0" fillId="0" borderId="0" xfId="4" applyFont="1">
      <alignment vertical="center"/>
    </xf>
    <xf numFmtId="0" fontId="0" fillId="3" borderId="35" xfId="0" applyNumberFormat="1" applyFont="1" applyFill="1" applyBorder="1" applyAlignment="1" applyProtection="1">
      <alignment vertical="center"/>
    </xf>
    <xf numFmtId="0" fontId="0" fillId="3" borderId="36" xfId="0" applyNumberFormat="1" applyFont="1" applyFill="1" applyBorder="1" applyAlignment="1" applyProtection="1">
      <alignment vertical="center"/>
    </xf>
    <xf numFmtId="38" fontId="0" fillId="3" borderId="38" xfId="4" applyFont="1" applyFill="1" applyBorder="1" applyAlignment="1" applyProtection="1">
      <alignment vertical="center"/>
    </xf>
    <xf numFmtId="38" fontId="0" fillId="0" borderId="10" xfId="4" applyFont="1" applyBorder="1">
      <alignment vertical="center"/>
    </xf>
    <xf numFmtId="0" fontId="0" fillId="0" borderId="10" xfId="0" applyBorder="1" applyAlignment="1">
      <alignment horizontal="center" vertical="center"/>
    </xf>
    <xf numFmtId="56" fontId="0" fillId="0" borderId="10" xfId="0" applyNumberFormat="1" applyBorder="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56" fontId="10" fillId="0" borderId="10" xfId="0" applyNumberFormat="1" applyFont="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56" fontId="0" fillId="0" borderId="0" xfId="0" applyNumberFormat="1" applyAlignment="1">
      <alignment horizontal="center" vertical="center"/>
    </xf>
    <xf numFmtId="38" fontId="0" fillId="3" borderId="37" xfId="0" applyNumberFormat="1" applyFont="1" applyFill="1" applyBorder="1" applyAlignment="1" applyProtection="1">
      <alignment vertical="center"/>
    </xf>
    <xf numFmtId="38" fontId="0" fillId="0" borderId="10" xfId="0" applyNumberFormat="1" applyBorder="1">
      <alignment vertical="center"/>
    </xf>
    <xf numFmtId="38" fontId="10" fillId="0" borderId="10" xfId="0" applyNumberFormat="1" applyFont="1" applyFill="1" applyBorder="1" applyAlignment="1" applyProtection="1">
      <alignment vertical="center"/>
    </xf>
    <xf numFmtId="38" fontId="0" fillId="0" borderId="0" xfId="0" applyNumberFormat="1">
      <alignment vertical="center"/>
    </xf>
    <xf numFmtId="38" fontId="3" fillId="0" borderId="0" xfId="0" applyNumberFormat="1" applyFont="1" applyFill="1" applyBorder="1" applyAlignment="1" applyProtection="1">
      <alignment vertical="center"/>
    </xf>
    <xf numFmtId="38" fontId="9" fillId="0" borderId="10" xfId="0" applyNumberFormat="1" applyFont="1" applyFill="1" applyBorder="1" applyAlignment="1" applyProtection="1">
      <alignment vertical="center"/>
    </xf>
    <xf numFmtId="38" fontId="9" fillId="0" borderId="0" xfId="0" applyNumberFormat="1" applyFont="1" applyFill="1" applyBorder="1" applyAlignment="1" applyProtection="1">
      <alignment vertical="center"/>
    </xf>
    <xf numFmtId="0" fontId="10" fillId="0" borderId="0" xfId="0" applyFont="1" applyAlignment="1">
      <alignment horizontal="center" vertical="center"/>
    </xf>
    <xf numFmtId="56" fontId="10" fillId="0" borderId="0" xfId="0" applyNumberFormat="1" applyFont="1" applyAlignment="1">
      <alignment horizontal="center" vertical="center"/>
    </xf>
    <xf numFmtId="2" fontId="0" fillId="0" borderId="0" xfId="0" applyNumberFormat="1" applyAlignment="1">
      <alignment horizontal="center" vertical="center"/>
    </xf>
    <xf numFmtId="2" fontId="10" fillId="0" borderId="0" xfId="0" applyNumberFormat="1" applyFont="1" applyAlignment="1">
      <alignment horizontal="center" vertical="center"/>
    </xf>
    <xf numFmtId="2" fontId="10" fillId="0" borderId="10" xfId="0" applyNumberFormat="1" applyFont="1" applyBorder="1" applyAlignment="1">
      <alignment horizontal="center" vertical="center"/>
    </xf>
    <xf numFmtId="2" fontId="10"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38" fontId="0" fillId="0" borderId="0" xfId="4" applyFont="1" applyBorder="1">
      <alignment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38" fontId="9" fillId="0" borderId="9" xfId="0" applyNumberFormat="1" applyFont="1" applyFill="1" applyBorder="1" applyAlignment="1" applyProtection="1">
      <alignment vertical="center"/>
    </xf>
    <xf numFmtId="56" fontId="10" fillId="0" borderId="0" xfId="0" applyNumberFormat="1" applyFont="1" applyFill="1" applyBorder="1" applyAlignment="1" applyProtection="1">
      <alignment horizontal="center" vertical="center"/>
    </xf>
    <xf numFmtId="2" fontId="10" fillId="0" borderId="0" xfId="0" applyNumberFormat="1" applyFont="1" applyFill="1" applyBorder="1" applyAlignment="1" applyProtection="1">
      <alignment horizontal="center" vertical="center"/>
    </xf>
    <xf numFmtId="56" fontId="10" fillId="0" borderId="10" xfId="0" applyNumberFormat="1" applyFont="1" applyFill="1" applyBorder="1" applyAlignment="1" applyProtection="1">
      <alignment horizontal="center" vertical="center"/>
    </xf>
    <xf numFmtId="2" fontId="10" fillId="0" borderId="10" xfId="0" applyNumberFormat="1" applyFont="1" applyFill="1" applyBorder="1" applyAlignment="1" applyProtection="1">
      <alignment horizontal="center" vertical="center"/>
    </xf>
    <xf numFmtId="0" fontId="8" fillId="0" borderId="0" xfId="0" quotePrefix="1" applyFont="1" applyAlignment="1">
      <alignment horizontal="center" vertical="center"/>
    </xf>
    <xf numFmtId="0" fontId="4" fillId="2" borderId="19" xfId="0" applyNumberFormat="1" applyFont="1" applyFill="1" applyBorder="1" applyAlignment="1" applyProtection="1">
      <alignment horizontal="center" vertical="center"/>
    </xf>
    <xf numFmtId="178" fontId="0" fillId="3" borderId="36" xfId="0" applyNumberFormat="1" applyFont="1" applyFill="1" applyBorder="1" applyAlignment="1" applyProtection="1">
      <alignment vertical="center"/>
    </xf>
    <xf numFmtId="178" fontId="0" fillId="0" borderId="10" xfId="0" applyNumberFormat="1" applyBorder="1" applyAlignment="1">
      <alignment horizontal="center" vertical="center"/>
    </xf>
    <xf numFmtId="178" fontId="10" fillId="0" borderId="10" xfId="0" applyNumberFormat="1" applyFont="1" applyBorder="1" applyAlignment="1">
      <alignment horizontal="center" vertical="center"/>
    </xf>
    <xf numFmtId="178" fontId="0" fillId="0" borderId="0" xfId="0" applyNumberFormat="1" applyAlignment="1">
      <alignment horizontal="center" vertical="center"/>
    </xf>
    <xf numFmtId="178" fontId="0" fillId="0" borderId="0" xfId="0" applyNumberFormat="1">
      <alignment vertical="center"/>
    </xf>
    <xf numFmtId="178" fontId="0" fillId="0" borderId="4" xfId="0" applyNumberFormat="1" applyFont="1" applyFill="1" applyBorder="1" applyAlignment="1" applyProtection="1">
      <alignment vertical="center"/>
    </xf>
    <xf numFmtId="178" fontId="0" fillId="0" borderId="2" xfId="0" applyNumberFormat="1" applyFont="1" applyFill="1" applyBorder="1" applyAlignment="1" applyProtection="1">
      <alignment vertical="center"/>
    </xf>
    <xf numFmtId="178" fontId="0" fillId="0" borderId="3" xfId="0" applyNumberFormat="1" applyFont="1" applyFill="1" applyBorder="1" applyAlignment="1" applyProtection="1">
      <alignment vertical="center"/>
    </xf>
    <xf numFmtId="178" fontId="0" fillId="0" borderId="21" xfId="0" applyNumberFormat="1" applyFont="1" applyFill="1" applyBorder="1" applyAlignment="1" applyProtection="1">
      <alignment vertical="center"/>
    </xf>
    <xf numFmtId="178" fontId="0" fillId="0" borderId="23" xfId="0" applyNumberFormat="1" applyFont="1" applyFill="1" applyBorder="1" applyAlignment="1" applyProtection="1">
      <alignment vertical="center"/>
    </xf>
    <xf numFmtId="178" fontId="0" fillId="0" borderId="10" xfId="0" applyNumberFormat="1" applyFont="1" applyFill="1" applyBorder="1" applyAlignment="1" applyProtection="1">
      <alignment vertical="center"/>
    </xf>
    <xf numFmtId="0" fontId="10" fillId="0" borderId="9" xfId="0" applyFont="1" applyBorder="1" applyAlignment="1">
      <alignment horizontal="center" vertical="center"/>
    </xf>
    <xf numFmtId="178" fontId="10" fillId="0" borderId="9" xfId="0" applyNumberFormat="1" applyFont="1" applyBorder="1" applyAlignment="1">
      <alignment horizontal="center" vertical="center"/>
    </xf>
    <xf numFmtId="0" fontId="10" fillId="0" borderId="11" xfId="0" applyFont="1" applyBorder="1" applyAlignment="1">
      <alignment horizontal="center" vertical="center"/>
    </xf>
    <xf numFmtId="178" fontId="10" fillId="0" borderId="11" xfId="0" applyNumberFormat="1" applyFont="1" applyBorder="1" applyAlignment="1">
      <alignment horizontal="center" vertical="center"/>
    </xf>
    <xf numFmtId="38" fontId="9" fillId="0" borderId="11" xfId="0" applyNumberFormat="1" applyFont="1" applyFill="1" applyBorder="1" applyAlignment="1" applyProtection="1">
      <alignment vertical="center"/>
    </xf>
    <xf numFmtId="0" fontId="8" fillId="0" borderId="11" xfId="0" applyFont="1" applyBorder="1" applyAlignment="1">
      <alignment horizontal="center" vertical="center"/>
    </xf>
    <xf numFmtId="0" fontId="0" fillId="0" borderId="11" xfId="0" applyBorder="1" applyAlignment="1">
      <alignment horizontal="center" vertical="center"/>
    </xf>
    <xf numFmtId="178" fontId="0" fillId="0" borderId="11" xfId="0" applyNumberFormat="1" applyBorder="1" applyAlignment="1">
      <alignment horizontal="center" vertical="center"/>
    </xf>
    <xf numFmtId="2" fontId="0" fillId="0" borderId="11" xfId="0" applyNumberFormat="1" applyBorder="1" applyAlignment="1">
      <alignment horizontal="center" vertical="center"/>
    </xf>
    <xf numFmtId="38" fontId="0" fillId="0" borderId="11" xfId="0" applyNumberFormat="1" applyBorder="1">
      <alignment vertical="center"/>
    </xf>
    <xf numFmtId="0" fontId="8" fillId="0" borderId="9" xfId="0" applyFont="1" applyBorder="1" applyAlignment="1">
      <alignment horizontal="center" vertical="center"/>
    </xf>
    <xf numFmtId="2" fontId="10" fillId="0" borderId="9" xfId="0" applyNumberFormat="1" applyFont="1" applyBorder="1" applyAlignment="1">
      <alignment horizontal="center" vertical="center"/>
    </xf>
    <xf numFmtId="0" fontId="8" fillId="0" borderId="19" xfId="0" applyFont="1" applyBorder="1" applyAlignment="1">
      <alignment horizontal="center" vertical="center"/>
    </xf>
    <xf numFmtId="0" fontId="0" fillId="0" borderId="19" xfId="0" applyBorder="1" applyAlignment="1">
      <alignment horizontal="center" vertical="center"/>
    </xf>
    <xf numFmtId="178" fontId="0" fillId="0" borderId="19" xfId="0" applyNumberFormat="1" applyBorder="1" applyAlignment="1">
      <alignment horizontal="center" vertical="center"/>
    </xf>
    <xf numFmtId="38" fontId="0" fillId="0" borderId="19" xfId="0" applyNumberFormat="1" applyBorder="1">
      <alignment vertical="center"/>
    </xf>
    <xf numFmtId="2" fontId="10" fillId="0" borderId="11" xfId="0" applyNumberFormat="1" applyFont="1" applyBorder="1" applyAlignment="1">
      <alignment horizontal="center" vertical="center"/>
    </xf>
    <xf numFmtId="0" fontId="10" fillId="0" borderId="39" xfId="0" applyFont="1" applyBorder="1" applyAlignment="1">
      <alignment horizontal="center" vertical="center"/>
    </xf>
    <xf numFmtId="178" fontId="10" fillId="0" borderId="39" xfId="0" applyNumberFormat="1" applyFont="1" applyBorder="1" applyAlignment="1">
      <alignment horizontal="center" vertical="center"/>
    </xf>
    <xf numFmtId="38" fontId="9" fillId="0" borderId="39" xfId="0" applyNumberFormat="1" applyFont="1" applyFill="1" applyBorder="1" applyAlignment="1" applyProtection="1">
      <alignment vertical="center"/>
    </xf>
    <xf numFmtId="0" fontId="0" fillId="0" borderId="9" xfId="0" applyBorder="1" applyAlignment="1">
      <alignment horizontal="center" vertical="center"/>
    </xf>
    <xf numFmtId="178" fontId="0" fillId="0" borderId="9" xfId="0" applyNumberFormat="1" applyBorder="1" applyAlignment="1">
      <alignment horizontal="center" vertical="center"/>
    </xf>
    <xf numFmtId="2" fontId="0" fillId="0" borderId="9" xfId="0" applyNumberFormat="1" applyBorder="1" applyAlignment="1">
      <alignment horizontal="center" vertical="center"/>
    </xf>
    <xf numFmtId="38" fontId="0" fillId="0" borderId="9" xfId="0" applyNumberFormat="1" applyBorder="1">
      <alignment vertical="center"/>
    </xf>
    <xf numFmtId="179" fontId="8" fillId="0" borderId="10" xfId="0" applyNumberFormat="1" applyFont="1" applyBorder="1" applyAlignment="1">
      <alignment horizontal="center" vertical="center"/>
    </xf>
    <xf numFmtId="0" fontId="8" fillId="3" borderId="10" xfId="0" applyNumberFormat="1" applyFont="1" applyFill="1" applyBorder="1" applyAlignment="1" applyProtection="1">
      <alignment vertical="center"/>
    </xf>
    <xf numFmtId="38" fontId="8" fillId="3" borderId="10" xfId="0" applyNumberFormat="1" applyFont="1" applyFill="1" applyBorder="1" applyAlignment="1" applyProtection="1">
      <alignment vertical="center"/>
    </xf>
    <xf numFmtId="38" fontId="0" fillId="3" borderId="40" xfId="4" applyFont="1" applyFill="1" applyBorder="1" applyAlignment="1" applyProtection="1">
      <alignment vertical="center"/>
    </xf>
    <xf numFmtId="38" fontId="0" fillId="0" borderId="13" xfId="4" applyFont="1" applyBorder="1">
      <alignment vertical="center"/>
    </xf>
    <xf numFmtId="38" fontId="0" fillId="0" borderId="14" xfId="4" applyFont="1" applyBorder="1">
      <alignment vertical="center"/>
    </xf>
    <xf numFmtId="38" fontId="0" fillId="0" borderId="12" xfId="4" applyFont="1" applyBorder="1">
      <alignment vertical="center"/>
    </xf>
    <xf numFmtId="38" fontId="0" fillId="0" borderId="20" xfId="4" applyFont="1" applyBorder="1">
      <alignment vertical="center"/>
    </xf>
    <xf numFmtId="38" fontId="0" fillId="0" borderId="16" xfId="4" applyFont="1" applyBorder="1">
      <alignment vertical="center"/>
    </xf>
    <xf numFmtId="38" fontId="0" fillId="4" borderId="10" xfId="4" applyFont="1" applyFill="1" applyBorder="1">
      <alignment vertical="center"/>
    </xf>
    <xf numFmtId="38" fontId="0" fillId="4" borderId="0" xfId="4" applyFont="1" applyFill="1">
      <alignment vertical="center"/>
    </xf>
    <xf numFmtId="0" fontId="4" fillId="2" borderId="19" xfId="0" applyNumberFormat="1" applyFont="1" applyFill="1" applyBorder="1" applyAlignment="1" applyProtection="1">
      <alignment horizontal="center" vertical="center"/>
    </xf>
    <xf numFmtId="0" fontId="4" fillId="2" borderId="30" xfId="0" applyNumberFormat="1" applyFont="1" applyFill="1" applyBorder="1" applyAlignment="1" applyProtection="1">
      <alignment horizontal="center" vertical="center"/>
    </xf>
    <xf numFmtId="0" fontId="4" fillId="2" borderId="29" xfId="0" applyNumberFormat="1"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11" fillId="0" borderId="0" xfId="0" applyFont="1">
      <alignment vertical="center"/>
    </xf>
  </cellXfs>
  <cellStyles count="5">
    <cellStyle name="桁区切り" xfId="4" builtinId="6"/>
    <cellStyle name="標準" xfId="0" builtinId="0"/>
    <cellStyle name="標準 2" xfId="2"/>
    <cellStyle name="標準 3" xfId="3"/>
    <cellStyle name="標準_気づき"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371475</xdr:colOff>
      <xdr:row>35</xdr:row>
      <xdr:rowOff>66675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01075" cy="606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552450</xdr:colOff>
      <xdr:row>12</xdr:row>
      <xdr:rowOff>66675</xdr:rowOff>
    </xdr:from>
    <xdr:to>
      <xdr:col>2</xdr:col>
      <xdr:colOff>523875</xdr:colOff>
      <xdr:row>12</xdr:row>
      <xdr:rowOff>66675</xdr:rowOff>
    </xdr:to>
    <xdr:cxnSp macro="">
      <xdr:nvCxnSpPr>
        <xdr:cNvPr id="10" name="直線コネクタ 9"/>
        <xdr:cNvCxnSpPr/>
      </xdr:nvCxnSpPr>
      <xdr:spPr>
        <a:xfrm>
          <a:off x="1238250" y="2124075"/>
          <a:ext cx="657225" cy="0"/>
        </a:xfrm>
        <a:prstGeom prst="line">
          <a:avLst/>
        </a:prstGeom>
        <a:noFill/>
        <a:ln w="25400" cap="flat" cmpd="sng" algn="ctr">
          <a:solidFill>
            <a:srgbClr val="FF0000"/>
          </a:solidFill>
          <a:prstDash val="solid"/>
        </a:ln>
        <a:effectLst/>
      </xdr:spPr>
    </xdr:cxnSp>
    <xdr:clientData/>
  </xdr:twoCellAnchor>
  <xdr:twoCellAnchor>
    <xdr:from>
      <xdr:col>13</xdr:col>
      <xdr:colOff>247648</xdr:colOff>
      <xdr:row>41</xdr:row>
      <xdr:rowOff>76199</xdr:rowOff>
    </xdr:from>
    <xdr:to>
      <xdr:col>13</xdr:col>
      <xdr:colOff>419099</xdr:colOff>
      <xdr:row>43</xdr:row>
      <xdr:rowOff>38100</xdr:rowOff>
    </xdr:to>
    <xdr:sp macro="" textlink="">
      <xdr:nvSpPr>
        <xdr:cNvPr id="11" name="下矢印 10"/>
        <xdr:cNvSpPr/>
      </xdr:nvSpPr>
      <xdr:spPr>
        <a:xfrm rot="10800000">
          <a:off x="9163048" y="7105649"/>
          <a:ext cx="171451" cy="30480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xdr:col>
      <xdr:colOff>657227</xdr:colOff>
      <xdr:row>6</xdr:row>
      <xdr:rowOff>133349</xdr:rowOff>
    </xdr:from>
    <xdr:to>
      <xdr:col>2</xdr:col>
      <xdr:colOff>152401</xdr:colOff>
      <xdr:row>8</xdr:row>
      <xdr:rowOff>76200</xdr:rowOff>
    </xdr:to>
    <xdr:sp macro="" textlink="">
      <xdr:nvSpPr>
        <xdr:cNvPr id="12" name="下矢印 11"/>
        <xdr:cNvSpPr/>
      </xdr:nvSpPr>
      <xdr:spPr>
        <a:xfrm>
          <a:off x="1343027" y="1162049"/>
          <a:ext cx="180974" cy="28575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13</xdr:col>
      <xdr:colOff>114300</xdr:colOff>
      <xdr:row>39</xdr:row>
      <xdr:rowOff>76200</xdr:rowOff>
    </xdr:from>
    <xdr:ext cx="473848" cy="292452"/>
    <xdr:sp macro="" textlink="">
      <xdr:nvSpPr>
        <xdr:cNvPr id="13" name="テキスト ボックス 12"/>
        <xdr:cNvSpPr txBox="1"/>
      </xdr:nvSpPr>
      <xdr:spPr>
        <a:xfrm>
          <a:off x="9029700" y="6762750"/>
          <a:ext cx="473848"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BUY</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twoCellAnchor>
    <xdr:from>
      <xdr:col>1</xdr:col>
      <xdr:colOff>514350</xdr:colOff>
      <xdr:row>9</xdr:row>
      <xdr:rowOff>0</xdr:rowOff>
    </xdr:from>
    <xdr:to>
      <xdr:col>2</xdr:col>
      <xdr:colOff>485775</xdr:colOff>
      <xdr:row>9</xdr:row>
      <xdr:rowOff>0</xdr:rowOff>
    </xdr:to>
    <xdr:cxnSp macro="">
      <xdr:nvCxnSpPr>
        <xdr:cNvPr id="14" name="直線コネクタ 13"/>
        <xdr:cNvCxnSpPr/>
      </xdr:nvCxnSpPr>
      <xdr:spPr>
        <a:xfrm>
          <a:off x="1200150" y="1543050"/>
          <a:ext cx="657225" cy="0"/>
        </a:xfrm>
        <a:prstGeom prst="line">
          <a:avLst/>
        </a:prstGeom>
        <a:noFill/>
        <a:ln w="25400" cap="flat" cmpd="sng" algn="ctr">
          <a:solidFill>
            <a:srgbClr val="FF0000"/>
          </a:solidFill>
          <a:prstDash val="solid"/>
        </a:ln>
        <a:effectLst/>
      </xdr:spPr>
    </xdr:cxnSp>
    <xdr:clientData/>
  </xdr:twoCellAnchor>
  <xdr:oneCellAnchor>
    <xdr:from>
      <xdr:col>2</xdr:col>
      <xdr:colOff>228600</xdr:colOff>
      <xdr:row>6</xdr:row>
      <xdr:rowOff>95250</xdr:rowOff>
    </xdr:from>
    <xdr:ext cx="532710" cy="292452"/>
    <xdr:sp macro="" textlink="">
      <xdr:nvSpPr>
        <xdr:cNvPr id="15" name="テキスト ボックス 14"/>
        <xdr:cNvSpPr txBox="1"/>
      </xdr:nvSpPr>
      <xdr:spPr>
        <a:xfrm>
          <a:off x="1600200" y="1123950"/>
          <a:ext cx="532710"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SELL</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oneCellAnchor>
    <xdr:from>
      <xdr:col>6</xdr:col>
      <xdr:colOff>542925</xdr:colOff>
      <xdr:row>32</xdr:row>
      <xdr:rowOff>9525</xdr:rowOff>
    </xdr:from>
    <xdr:ext cx="574196" cy="292452"/>
    <xdr:sp macro="" textlink="">
      <xdr:nvSpPr>
        <xdr:cNvPr id="16" name="テキスト ボックス 15"/>
        <xdr:cNvSpPr txBox="1"/>
      </xdr:nvSpPr>
      <xdr:spPr>
        <a:xfrm>
          <a:off x="4657725" y="5495925"/>
          <a:ext cx="574196"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STOP</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twoCellAnchor>
    <xdr:from>
      <xdr:col>6</xdr:col>
      <xdr:colOff>352425</xdr:colOff>
      <xdr:row>27</xdr:row>
      <xdr:rowOff>123825</xdr:rowOff>
    </xdr:from>
    <xdr:to>
      <xdr:col>7</xdr:col>
      <xdr:colOff>323850</xdr:colOff>
      <xdr:row>27</xdr:row>
      <xdr:rowOff>123825</xdr:rowOff>
    </xdr:to>
    <xdr:cxnSp macro="">
      <xdr:nvCxnSpPr>
        <xdr:cNvPr id="17" name="直線コネクタ 16"/>
        <xdr:cNvCxnSpPr/>
      </xdr:nvCxnSpPr>
      <xdr:spPr>
        <a:xfrm>
          <a:off x="4467225" y="4752975"/>
          <a:ext cx="657225" cy="0"/>
        </a:xfrm>
        <a:prstGeom prst="line">
          <a:avLst/>
        </a:prstGeom>
        <a:noFill/>
        <a:ln w="25400" cap="flat" cmpd="sng" algn="ctr">
          <a:solidFill>
            <a:srgbClr val="FF0000"/>
          </a:solidFill>
          <a:prstDash val="solid"/>
        </a:ln>
        <a:effectLst/>
      </xdr:spPr>
    </xdr:cxnSp>
    <xdr:clientData/>
  </xdr:twoCellAnchor>
  <xdr:twoCellAnchor>
    <xdr:from>
      <xdr:col>6</xdr:col>
      <xdr:colOff>571498</xdr:colOff>
      <xdr:row>30</xdr:row>
      <xdr:rowOff>28574</xdr:rowOff>
    </xdr:from>
    <xdr:to>
      <xdr:col>7</xdr:col>
      <xdr:colOff>57149</xdr:colOff>
      <xdr:row>31</xdr:row>
      <xdr:rowOff>161925</xdr:rowOff>
    </xdr:to>
    <xdr:sp macro="" textlink="">
      <xdr:nvSpPr>
        <xdr:cNvPr id="18" name="下矢印 17"/>
        <xdr:cNvSpPr/>
      </xdr:nvSpPr>
      <xdr:spPr>
        <a:xfrm rot="10800000">
          <a:off x="4686298" y="5172074"/>
          <a:ext cx="171451" cy="30480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457200</xdr:colOff>
      <xdr:row>19</xdr:row>
      <xdr:rowOff>9525</xdr:rowOff>
    </xdr:from>
    <xdr:to>
      <xdr:col>4</xdr:col>
      <xdr:colOff>428625</xdr:colOff>
      <xdr:row>19</xdr:row>
      <xdr:rowOff>9525</xdr:rowOff>
    </xdr:to>
    <xdr:cxnSp macro="">
      <xdr:nvCxnSpPr>
        <xdr:cNvPr id="19" name="直線コネクタ 18"/>
        <xdr:cNvCxnSpPr/>
      </xdr:nvCxnSpPr>
      <xdr:spPr>
        <a:xfrm>
          <a:off x="2514600" y="3267075"/>
          <a:ext cx="657225" cy="0"/>
        </a:xfrm>
        <a:prstGeom prst="line">
          <a:avLst/>
        </a:prstGeom>
        <a:noFill/>
        <a:ln w="25400" cap="flat" cmpd="sng" algn="ctr">
          <a:solidFill>
            <a:srgbClr val="FF0000"/>
          </a:solidFill>
          <a:prstDash val="solid"/>
        </a:ln>
        <a:effectLst/>
      </xdr:spPr>
    </xdr:cxnSp>
    <xdr:clientData/>
  </xdr:twoCellAnchor>
  <xdr:twoCellAnchor>
    <xdr:from>
      <xdr:col>5</xdr:col>
      <xdr:colOff>295275</xdr:colOff>
      <xdr:row>22</xdr:row>
      <xdr:rowOff>28575</xdr:rowOff>
    </xdr:from>
    <xdr:to>
      <xdr:col>6</xdr:col>
      <xdr:colOff>266700</xdr:colOff>
      <xdr:row>22</xdr:row>
      <xdr:rowOff>28575</xdr:rowOff>
    </xdr:to>
    <xdr:cxnSp macro="">
      <xdr:nvCxnSpPr>
        <xdr:cNvPr id="20" name="直線コネクタ 19"/>
        <xdr:cNvCxnSpPr/>
      </xdr:nvCxnSpPr>
      <xdr:spPr>
        <a:xfrm>
          <a:off x="3724275" y="3800475"/>
          <a:ext cx="657225" cy="0"/>
        </a:xfrm>
        <a:prstGeom prst="line">
          <a:avLst/>
        </a:prstGeom>
        <a:noFill/>
        <a:ln w="25400" cap="flat" cmpd="sng" algn="ctr">
          <a:solidFill>
            <a:srgbClr val="FF0000"/>
          </a:solidFill>
          <a:prstDash val="solid"/>
        </a:ln>
        <a:effectLst/>
      </xdr:spPr>
    </xdr:cxnSp>
    <xdr:clientData/>
  </xdr:twoCellAnchor>
  <xdr:twoCellAnchor>
    <xdr:from>
      <xdr:col>10</xdr:col>
      <xdr:colOff>561975</xdr:colOff>
      <xdr:row>17</xdr:row>
      <xdr:rowOff>0</xdr:rowOff>
    </xdr:from>
    <xdr:to>
      <xdr:col>11</xdr:col>
      <xdr:colOff>533400</xdr:colOff>
      <xdr:row>17</xdr:row>
      <xdr:rowOff>0</xdr:rowOff>
    </xdr:to>
    <xdr:cxnSp macro="">
      <xdr:nvCxnSpPr>
        <xdr:cNvPr id="21" name="直線コネクタ 20"/>
        <xdr:cNvCxnSpPr/>
      </xdr:nvCxnSpPr>
      <xdr:spPr>
        <a:xfrm>
          <a:off x="7419975" y="2914650"/>
          <a:ext cx="657225" cy="0"/>
        </a:xfrm>
        <a:prstGeom prst="line">
          <a:avLst/>
        </a:prstGeom>
        <a:noFill/>
        <a:ln w="25400" cap="flat" cmpd="sng" algn="ctr">
          <a:solidFill>
            <a:srgbClr val="FF0000"/>
          </a:solidFill>
          <a:prstDash val="solid"/>
        </a:ln>
        <a:effectLst/>
      </xdr:spPr>
    </xdr:cxnSp>
    <xdr:clientData/>
  </xdr:twoCellAnchor>
  <xdr:twoCellAnchor>
    <xdr:from>
      <xdr:col>10</xdr:col>
      <xdr:colOff>533400</xdr:colOff>
      <xdr:row>19</xdr:row>
      <xdr:rowOff>95250</xdr:rowOff>
    </xdr:from>
    <xdr:to>
      <xdr:col>11</xdr:col>
      <xdr:colOff>504825</xdr:colOff>
      <xdr:row>19</xdr:row>
      <xdr:rowOff>95250</xdr:rowOff>
    </xdr:to>
    <xdr:cxnSp macro="">
      <xdr:nvCxnSpPr>
        <xdr:cNvPr id="22" name="直線コネクタ 21"/>
        <xdr:cNvCxnSpPr/>
      </xdr:nvCxnSpPr>
      <xdr:spPr>
        <a:xfrm>
          <a:off x="7391400" y="3352800"/>
          <a:ext cx="657225" cy="0"/>
        </a:xfrm>
        <a:prstGeom prst="line">
          <a:avLst/>
        </a:prstGeom>
        <a:noFill/>
        <a:ln w="25400" cap="flat" cmpd="sng" algn="ctr">
          <a:solidFill>
            <a:srgbClr val="FF0000"/>
          </a:solidFill>
          <a:prstDash val="solid"/>
        </a:ln>
        <a:effectLst/>
      </xdr:spPr>
    </xdr:cxnSp>
    <xdr:clientData/>
  </xdr:twoCellAnchor>
  <xdr:twoCellAnchor>
    <xdr:from>
      <xdr:col>11</xdr:col>
      <xdr:colOff>180975</xdr:colOff>
      <xdr:row>22</xdr:row>
      <xdr:rowOff>38100</xdr:rowOff>
    </xdr:from>
    <xdr:to>
      <xdr:col>12</xdr:col>
      <xdr:colOff>152400</xdr:colOff>
      <xdr:row>22</xdr:row>
      <xdr:rowOff>38100</xdr:rowOff>
    </xdr:to>
    <xdr:cxnSp macro="">
      <xdr:nvCxnSpPr>
        <xdr:cNvPr id="23" name="直線コネクタ 22"/>
        <xdr:cNvCxnSpPr/>
      </xdr:nvCxnSpPr>
      <xdr:spPr>
        <a:xfrm>
          <a:off x="7724775" y="3810000"/>
          <a:ext cx="657225" cy="0"/>
        </a:xfrm>
        <a:prstGeom prst="line">
          <a:avLst/>
        </a:prstGeom>
        <a:noFill/>
        <a:ln w="25400" cap="flat" cmpd="sng" algn="ctr">
          <a:solidFill>
            <a:srgbClr val="FF0000"/>
          </a:solidFill>
          <a:prstDash val="solid"/>
        </a:ln>
        <a:effectLst/>
      </xdr:spPr>
    </xdr:cxnSp>
    <xdr:clientData/>
  </xdr:twoCellAnchor>
  <xdr:twoCellAnchor>
    <xdr:from>
      <xdr:col>11</xdr:col>
      <xdr:colOff>9527</xdr:colOff>
      <xdr:row>14</xdr:row>
      <xdr:rowOff>114299</xdr:rowOff>
    </xdr:from>
    <xdr:to>
      <xdr:col>11</xdr:col>
      <xdr:colOff>190501</xdr:colOff>
      <xdr:row>16</xdr:row>
      <xdr:rowOff>57150</xdr:rowOff>
    </xdr:to>
    <xdr:sp macro="" textlink="">
      <xdr:nvSpPr>
        <xdr:cNvPr id="25" name="下矢印 24"/>
        <xdr:cNvSpPr/>
      </xdr:nvSpPr>
      <xdr:spPr>
        <a:xfrm>
          <a:off x="7553327" y="2514599"/>
          <a:ext cx="180974" cy="28575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11</xdr:col>
      <xdr:colOff>114300</xdr:colOff>
      <xdr:row>13</xdr:row>
      <xdr:rowOff>142875</xdr:rowOff>
    </xdr:from>
    <xdr:ext cx="532710" cy="292452"/>
    <xdr:sp macro="" textlink="">
      <xdr:nvSpPr>
        <xdr:cNvPr id="26" name="テキスト ボックス 25"/>
        <xdr:cNvSpPr txBox="1"/>
      </xdr:nvSpPr>
      <xdr:spPr>
        <a:xfrm>
          <a:off x="7658100" y="2371725"/>
          <a:ext cx="532710"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SELL</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twoCellAnchor>
    <xdr:from>
      <xdr:col>13</xdr:col>
      <xdr:colOff>238127</xdr:colOff>
      <xdr:row>44</xdr:row>
      <xdr:rowOff>66674</xdr:rowOff>
    </xdr:from>
    <xdr:to>
      <xdr:col>13</xdr:col>
      <xdr:colOff>419101</xdr:colOff>
      <xdr:row>46</xdr:row>
      <xdr:rowOff>9525</xdr:rowOff>
    </xdr:to>
    <xdr:sp macro="" textlink="">
      <xdr:nvSpPr>
        <xdr:cNvPr id="28" name="下矢印 27"/>
        <xdr:cNvSpPr/>
      </xdr:nvSpPr>
      <xdr:spPr>
        <a:xfrm>
          <a:off x="9153527" y="7610474"/>
          <a:ext cx="180974" cy="28575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371475</xdr:colOff>
      <xdr:row>35</xdr:row>
      <xdr:rowOff>66675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01075" cy="606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561973</xdr:colOff>
      <xdr:row>23</xdr:row>
      <xdr:rowOff>123824</xdr:rowOff>
    </xdr:from>
    <xdr:to>
      <xdr:col>1</xdr:col>
      <xdr:colOff>47624</xdr:colOff>
      <xdr:row>25</xdr:row>
      <xdr:rowOff>85725</xdr:rowOff>
    </xdr:to>
    <xdr:sp macro="" textlink="">
      <xdr:nvSpPr>
        <xdr:cNvPr id="38" name="下矢印 37"/>
        <xdr:cNvSpPr/>
      </xdr:nvSpPr>
      <xdr:spPr>
        <a:xfrm rot="10800000">
          <a:off x="561973" y="4067174"/>
          <a:ext cx="171451" cy="30480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0</xdr:col>
      <xdr:colOff>447675</xdr:colOff>
      <xdr:row>25</xdr:row>
      <xdr:rowOff>66675</xdr:rowOff>
    </xdr:from>
    <xdr:ext cx="473848" cy="292452"/>
    <xdr:sp macro="" textlink="">
      <xdr:nvSpPr>
        <xdr:cNvPr id="39" name="テキスト ボックス 38"/>
        <xdr:cNvSpPr txBox="1"/>
      </xdr:nvSpPr>
      <xdr:spPr>
        <a:xfrm>
          <a:off x="447675" y="4352925"/>
          <a:ext cx="473848"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BUY</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oneCellAnchor>
    <xdr:from>
      <xdr:col>3</xdr:col>
      <xdr:colOff>457200</xdr:colOff>
      <xdr:row>2</xdr:row>
      <xdr:rowOff>104775</xdr:rowOff>
    </xdr:from>
    <xdr:ext cx="574196" cy="292452"/>
    <xdr:sp macro="" textlink="">
      <xdr:nvSpPr>
        <xdr:cNvPr id="40" name="テキスト ボックス 39"/>
        <xdr:cNvSpPr txBox="1"/>
      </xdr:nvSpPr>
      <xdr:spPr>
        <a:xfrm>
          <a:off x="2514600" y="447675"/>
          <a:ext cx="574196"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STOP</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twoCellAnchor>
    <xdr:from>
      <xdr:col>0</xdr:col>
      <xdr:colOff>295275</xdr:colOff>
      <xdr:row>20</xdr:row>
      <xdr:rowOff>66675</xdr:rowOff>
    </xdr:from>
    <xdr:to>
      <xdr:col>1</xdr:col>
      <xdr:colOff>266700</xdr:colOff>
      <xdr:row>20</xdr:row>
      <xdr:rowOff>66675</xdr:rowOff>
    </xdr:to>
    <xdr:cxnSp macro="">
      <xdr:nvCxnSpPr>
        <xdr:cNvPr id="41" name="直線コネクタ 40"/>
        <xdr:cNvCxnSpPr/>
      </xdr:nvCxnSpPr>
      <xdr:spPr>
        <a:xfrm>
          <a:off x="295275" y="3495675"/>
          <a:ext cx="657225" cy="0"/>
        </a:xfrm>
        <a:prstGeom prst="line">
          <a:avLst/>
        </a:prstGeom>
        <a:noFill/>
        <a:ln w="25400" cap="flat" cmpd="sng" algn="ctr">
          <a:solidFill>
            <a:srgbClr val="FF0000"/>
          </a:solidFill>
          <a:prstDash val="solid"/>
        </a:ln>
        <a:effectLst/>
      </xdr:spPr>
    </xdr:cxnSp>
    <xdr:clientData/>
  </xdr:twoCellAnchor>
  <xdr:twoCellAnchor>
    <xdr:from>
      <xdr:col>3</xdr:col>
      <xdr:colOff>238127</xdr:colOff>
      <xdr:row>2</xdr:row>
      <xdr:rowOff>85724</xdr:rowOff>
    </xdr:from>
    <xdr:to>
      <xdr:col>3</xdr:col>
      <xdr:colOff>419101</xdr:colOff>
      <xdr:row>4</xdr:row>
      <xdr:rowOff>28575</xdr:rowOff>
    </xdr:to>
    <xdr:sp macro="" textlink="">
      <xdr:nvSpPr>
        <xdr:cNvPr id="42" name="下矢印 41"/>
        <xdr:cNvSpPr/>
      </xdr:nvSpPr>
      <xdr:spPr>
        <a:xfrm>
          <a:off x="2295527" y="428624"/>
          <a:ext cx="180974" cy="28575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0</xdr:col>
      <xdr:colOff>352425</xdr:colOff>
      <xdr:row>22</xdr:row>
      <xdr:rowOff>161925</xdr:rowOff>
    </xdr:from>
    <xdr:to>
      <xdr:col>1</xdr:col>
      <xdr:colOff>323850</xdr:colOff>
      <xdr:row>22</xdr:row>
      <xdr:rowOff>161925</xdr:rowOff>
    </xdr:to>
    <xdr:cxnSp macro="">
      <xdr:nvCxnSpPr>
        <xdr:cNvPr id="43" name="直線コネクタ 42"/>
        <xdr:cNvCxnSpPr/>
      </xdr:nvCxnSpPr>
      <xdr:spPr>
        <a:xfrm>
          <a:off x="352425" y="3933825"/>
          <a:ext cx="657225" cy="0"/>
        </a:xfrm>
        <a:prstGeom prst="line">
          <a:avLst/>
        </a:prstGeom>
        <a:noFill/>
        <a:ln w="25400" cap="flat" cmpd="sng" algn="ctr">
          <a:solidFill>
            <a:srgbClr val="FF0000"/>
          </a:solidFill>
          <a:prstDash val="solid"/>
        </a:ln>
        <a:effectLst/>
      </xdr:spPr>
    </xdr:cxnSp>
    <xdr:clientData/>
  </xdr:twoCellAnchor>
  <xdr:twoCellAnchor>
    <xdr:from>
      <xdr:col>2</xdr:col>
      <xdr:colOff>457200</xdr:colOff>
      <xdr:row>6</xdr:row>
      <xdr:rowOff>114300</xdr:rowOff>
    </xdr:from>
    <xdr:to>
      <xdr:col>3</xdr:col>
      <xdr:colOff>428625</xdr:colOff>
      <xdr:row>6</xdr:row>
      <xdr:rowOff>114300</xdr:rowOff>
    </xdr:to>
    <xdr:cxnSp macro="">
      <xdr:nvCxnSpPr>
        <xdr:cNvPr id="44" name="直線コネクタ 43"/>
        <xdr:cNvCxnSpPr/>
      </xdr:nvCxnSpPr>
      <xdr:spPr>
        <a:xfrm>
          <a:off x="1828800" y="1143000"/>
          <a:ext cx="657225" cy="0"/>
        </a:xfrm>
        <a:prstGeom prst="line">
          <a:avLst/>
        </a:prstGeom>
        <a:noFill/>
        <a:ln w="25400" cap="flat" cmpd="sng" algn="ctr">
          <a:solidFill>
            <a:srgbClr val="FF0000"/>
          </a:solidFill>
          <a:prstDash val="solid"/>
        </a:ln>
        <a:effectLst/>
      </xdr:spPr>
    </xdr:cxnSp>
    <xdr:clientData/>
  </xdr:twoCellAnchor>
  <xdr:twoCellAnchor>
    <xdr:from>
      <xdr:col>1</xdr:col>
      <xdr:colOff>466725</xdr:colOff>
      <xdr:row>14</xdr:row>
      <xdr:rowOff>0</xdr:rowOff>
    </xdr:from>
    <xdr:to>
      <xdr:col>2</xdr:col>
      <xdr:colOff>438150</xdr:colOff>
      <xdr:row>14</xdr:row>
      <xdr:rowOff>0</xdr:rowOff>
    </xdr:to>
    <xdr:cxnSp macro="">
      <xdr:nvCxnSpPr>
        <xdr:cNvPr id="45" name="直線コネクタ 44"/>
        <xdr:cNvCxnSpPr/>
      </xdr:nvCxnSpPr>
      <xdr:spPr>
        <a:xfrm>
          <a:off x="1152525" y="2400300"/>
          <a:ext cx="657225" cy="0"/>
        </a:xfrm>
        <a:prstGeom prst="line">
          <a:avLst/>
        </a:prstGeom>
        <a:noFill/>
        <a:ln w="25400" cap="flat" cmpd="sng" algn="ctr">
          <a:solidFill>
            <a:srgbClr val="FF0000"/>
          </a:solidFill>
          <a:prstDash val="solid"/>
        </a:ln>
        <a:effectLst/>
      </xdr:spPr>
    </xdr:cxnSp>
    <xdr:clientData/>
  </xdr:twoCellAnchor>
  <xdr:twoCellAnchor>
    <xdr:from>
      <xdr:col>7</xdr:col>
      <xdr:colOff>133350</xdr:colOff>
      <xdr:row>20</xdr:row>
      <xdr:rowOff>95250</xdr:rowOff>
    </xdr:from>
    <xdr:to>
      <xdr:col>8</xdr:col>
      <xdr:colOff>104775</xdr:colOff>
      <xdr:row>20</xdr:row>
      <xdr:rowOff>95250</xdr:rowOff>
    </xdr:to>
    <xdr:cxnSp macro="">
      <xdr:nvCxnSpPr>
        <xdr:cNvPr id="46" name="直線コネクタ 45"/>
        <xdr:cNvCxnSpPr/>
      </xdr:nvCxnSpPr>
      <xdr:spPr>
        <a:xfrm>
          <a:off x="4933950" y="3524250"/>
          <a:ext cx="657225" cy="0"/>
        </a:xfrm>
        <a:prstGeom prst="line">
          <a:avLst/>
        </a:prstGeom>
        <a:noFill/>
        <a:ln w="25400" cap="flat" cmpd="sng" algn="ctr">
          <a:solidFill>
            <a:srgbClr val="FF0000"/>
          </a:solidFill>
          <a:prstDash val="solid"/>
        </a:ln>
        <a:effectLst/>
      </xdr:spPr>
    </xdr:cxnSp>
    <xdr:clientData/>
  </xdr:twoCellAnchor>
  <xdr:twoCellAnchor>
    <xdr:from>
      <xdr:col>7</xdr:col>
      <xdr:colOff>171450</xdr:colOff>
      <xdr:row>16</xdr:row>
      <xdr:rowOff>76200</xdr:rowOff>
    </xdr:from>
    <xdr:to>
      <xdr:col>8</xdr:col>
      <xdr:colOff>142875</xdr:colOff>
      <xdr:row>16</xdr:row>
      <xdr:rowOff>76200</xdr:rowOff>
    </xdr:to>
    <xdr:cxnSp macro="">
      <xdr:nvCxnSpPr>
        <xdr:cNvPr id="49" name="直線コネクタ 48"/>
        <xdr:cNvCxnSpPr/>
      </xdr:nvCxnSpPr>
      <xdr:spPr>
        <a:xfrm>
          <a:off x="4972050" y="2819400"/>
          <a:ext cx="657225" cy="0"/>
        </a:xfrm>
        <a:prstGeom prst="line">
          <a:avLst/>
        </a:prstGeom>
        <a:noFill/>
        <a:ln w="25400" cap="flat" cmpd="sng" algn="ctr">
          <a:solidFill>
            <a:srgbClr val="FF0000"/>
          </a:solidFill>
          <a:prstDash val="solid"/>
        </a:ln>
        <a:effectLst/>
      </xdr:spPr>
    </xdr:cxnSp>
    <xdr:clientData/>
  </xdr:twoCellAnchor>
  <xdr:twoCellAnchor>
    <xdr:from>
      <xdr:col>7</xdr:col>
      <xdr:colOff>209552</xdr:colOff>
      <xdr:row>14</xdr:row>
      <xdr:rowOff>28574</xdr:rowOff>
    </xdr:from>
    <xdr:to>
      <xdr:col>7</xdr:col>
      <xdr:colOff>390526</xdr:colOff>
      <xdr:row>15</xdr:row>
      <xdr:rowOff>142875</xdr:rowOff>
    </xdr:to>
    <xdr:sp macro="" textlink="">
      <xdr:nvSpPr>
        <xdr:cNvPr id="50" name="下矢印 49"/>
        <xdr:cNvSpPr/>
      </xdr:nvSpPr>
      <xdr:spPr>
        <a:xfrm>
          <a:off x="5010152" y="2428874"/>
          <a:ext cx="180974" cy="28575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7</xdr:col>
      <xdr:colOff>447677</xdr:colOff>
      <xdr:row>14</xdr:row>
      <xdr:rowOff>28574</xdr:rowOff>
    </xdr:from>
    <xdr:to>
      <xdr:col>7</xdr:col>
      <xdr:colOff>628651</xdr:colOff>
      <xdr:row>15</xdr:row>
      <xdr:rowOff>142875</xdr:rowOff>
    </xdr:to>
    <xdr:sp macro="" textlink="">
      <xdr:nvSpPr>
        <xdr:cNvPr id="51" name="下矢印 50"/>
        <xdr:cNvSpPr/>
      </xdr:nvSpPr>
      <xdr:spPr>
        <a:xfrm>
          <a:off x="5248277" y="2428874"/>
          <a:ext cx="180974" cy="28575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6</xdr:col>
      <xdr:colOff>638175</xdr:colOff>
      <xdr:row>12</xdr:row>
      <xdr:rowOff>85725</xdr:rowOff>
    </xdr:from>
    <xdr:ext cx="996107" cy="292452"/>
    <xdr:sp macro="" textlink="">
      <xdr:nvSpPr>
        <xdr:cNvPr id="52" name="テキスト ボックス 51"/>
        <xdr:cNvSpPr txBox="1"/>
      </xdr:nvSpPr>
      <xdr:spPr>
        <a:xfrm>
          <a:off x="4752975" y="2143125"/>
          <a:ext cx="996107"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SELL</a:t>
          </a:r>
          <a:r>
            <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＆損切</a:t>
          </a:r>
        </a:p>
      </xdr:txBody>
    </xdr:sp>
    <xdr:clientData/>
  </xdr:oneCellAnchor>
  <xdr:twoCellAnchor>
    <xdr:from>
      <xdr:col>10</xdr:col>
      <xdr:colOff>47625</xdr:colOff>
      <xdr:row>25</xdr:row>
      <xdr:rowOff>85725</xdr:rowOff>
    </xdr:from>
    <xdr:to>
      <xdr:col>11</xdr:col>
      <xdr:colOff>19050</xdr:colOff>
      <xdr:row>25</xdr:row>
      <xdr:rowOff>85725</xdr:rowOff>
    </xdr:to>
    <xdr:cxnSp macro="">
      <xdr:nvCxnSpPr>
        <xdr:cNvPr id="53" name="直線コネクタ 52"/>
        <xdr:cNvCxnSpPr/>
      </xdr:nvCxnSpPr>
      <xdr:spPr>
        <a:xfrm>
          <a:off x="6905625" y="4371975"/>
          <a:ext cx="657225" cy="0"/>
        </a:xfrm>
        <a:prstGeom prst="line">
          <a:avLst/>
        </a:prstGeom>
        <a:noFill/>
        <a:ln w="25400" cap="flat" cmpd="sng" algn="ctr">
          <a:solidFill>
            <a:srgbClr val="FF0000"/>
          </a:solidFill>
          <a:prstDash val="solid"/>
        </a:ln>
        <a:effectLst/>
      </xdr:spPr>
    </xdr:cxnSp>
    <xdr:clientData/>
  </xdr:twoCellAnchor>
  <xdr:twoCellAnchor>
    <xdr:from>
      <xdr:col>10</xdr:col>
      <xdr:colOff>47625</xdr:colOff>
      <xdr:row>27</xdr:row>
      <xdr:rowOff>38100</xdr:rowOff>
    </xdr:from>
    <xdr:to>
      <xdr:col>11</xdr:col>
      <xdr:colOff>19050</xdr:colOff>
      <xdr:row>27</xdr:row>
      <xdr:rowOff>38100</xdr:rowOff>
    </xdr:to>
    <xdr:cxnSp macro="">
      <xdr:nvCxnSpPr>
        <xdr:cNvPr id="54" name="直線コネクタ 53"/>
        <xdr:cNvCxnSpPr/>
      </xdr:nvCxnSpPr>
      <xdr:spPr>
        <a:xfrm>
          <a:off x="6905625" y="4667250"/>
          <a:ext cx="657225" cy="0"/>
        </a:xfrm>
        <a:prstGeom prst="line">
          <a:avLst/>
        </a:prstGeom>
        <a:noFill/>
        <a:ln w="25400" cap="flat" cmpd="sng" algn="ctr">
          <a:solidFill>
            <a:srgbClr val="FF0000"/>
          </a:solidFill>
          <a:prstDash val="solid"/>
        </a:ln>
        <a:effectLst/>
      </xdr:spPr>
    </xdr:cxnSp>
    <xdr:clientData/>
  </xdr:twoCellAnchor>
  <xdr:twoCellAnchor>
    <xdr:from>
      <xdr:col>10</xdr:col>
      <xdr:colOff>114298</xdr:colOff>
      <xdr:row>27</xdr:row>
      <xdr:rowOff>76199</xdr:rowOff>
    </xdr:from>
    <xdr:to>
      <xdr:col>10</xdr:col>
      <xdr:colOff>285749</xdr:colOff>
      <xdr:row>29</xdr:row>
      <xdr:rowOff>38100</xdr:rowOff>
    </xdr:to>
    <xdr:sp macro="" textlink="">
      <xdr:nvSpPr>
        <xdr:cNvPr id="55" name="下矢印 54"/>
        <xdr:cNvSpPr/>
      </xdr:nvSpPr>
      <xdr:spPr>
        <a:xfrm rot="10800000">
          <a:off x="6972298" y="4705349"/>
          <a:ext cx="171451" cy="30480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10</xdr:col>
      <xdr:colOff>9525</xdr:colOff>
      <xdr:row>29</xdr:row>
      <xdr:rowOff>38100</xdr:rowOff>
    </xdr:from>
    <xdr:ext cx="473848" cy="292452"/>
    <xdr:sp macro="" textlink="">
      <xdr:nvSpPr>
        <xdr:cNvPr id="56" name="テキスト ボックス 55"/>
        <xdr:cNvSpPr txBox="1"/>
      </xdr:nvSpPr>
      <xdr:spPr>
        <a:xfrm>
          <a:off x="6867525" y="5010150"/>
          <a:ext cx="473848"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BUY</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twoCellAnchor>
    <xdr:from>
      <xdr:col>11</xdr:col>
      <xdr:colOff>57150</xdr:colOff>
      <xdr:row>25</xdr:row>
      <xdr:rowOff>66675</xdr:rowOff>
    </xdr:from>
    <xdr:to>
      <xdr:col>12</xdr:col>
      <xdr:colOff>28575</xdr:colOff>
      <xdr:row>25</xdr:row>
      <xdr:rowOff>66675</xdr:rowOff>
    </xdr:to>
    <xdr:cxnSp macro="">
      <xdr:nvCxnSpPr>
        <xdr:cNvPr id="57" name="直線コネクタ 56"/>
        <xdr:cNvCxnSpPr/>
      </xdr:nvCxnSpPr>
      <xdr:spPr>
        <a:xfrm>
          <a:off x="7600950" y="4352925"/>
          <a:ext cx="657225" cy="0"/>
        </a:xfrm>
        <a:prstGeom prst="line">
          <a:avLst/>
        </a:prstGeom>
        <a:noFill/>
        <a:ln w="25400" cap="flat" cmpd="sng" algn="ctr">
          <a:solidFill>
            <a:srgbClr val="FF0000"/>
          </a:solidFill>
          <a:prstDash val="solid"/>
        </a:ln>
        <a:effectLst/>
      </xdr:spPr>
    </xdr:cxnSp>
    <xdr:clientData/>
  </xdr:twoCellAnchor>
  <xdr:twoCellAnchor>
    <xdr:from>
      <xdr:col>11</xdr:col>
      <xdr:colOff>438152</xdr:colOff>
      <xdr:row>21</xdr:row>
      <xdr:rowOff>47624</xdr:rowOff>
    </xdr:from>
    <xdr:to>
      <xdr:col>11</xdr:col>
      <xdr:colOff>619126</xdr:colOff>
      <xdr:row>22</xdr:row>
      <xdr:rowOff>161925</xdr:rowOff>
    </xdr:to>
    <xdr:sp macro="" textlink="">
      <xdr:nvSpPr>
        <xdr:cNvPr id="58" name="下矢印 57"/>
        <xdr:cNvSpPr/>
      </xdr:nvSpPr>
      <xdr:spPr>
        <a:xfrm>
          <a:off x="7981952" y="3648074"/>
          <a:ext cx="180974" cy="285751"/>
        </a:xfrm>
        <a:prstGeom prst="downArrow">
          <a:avLst/>
        </a:prstGeom>
        <a:solidFill>
          <a:srgbClr val="FF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11</xdr:col>
      <xdr:colOff>161925</xdr:colOff>
      <xdr:row>19</xdr:row>
      <xdr:rowOff>57150</xdr:rowOff>
    </xdr:from>
    <xdr:ext cx="574196" cy="292452"/>
    <xdr:sp macro="" textlink="">
      <xdr:nvSpPr>
        <xdr:cNvPr id="59" name="テキスト ボックス 58"/>
        <xdr:cNvSpPr txBox="1"/>
      </xdr:nvSpPr>
      <xdr:spPr>
        <a:xfrm>
          <a:off x="7705725" y="3314700"/>
          <a:ext cx="574196"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ＭＳ Ｐゴシック"/>
              <a:ea typeface="ＭＳ Ｐゴシック"/>
              <a:cs typeface="+mn-cs"/>
            </a:rPr>
            <a:t>STOP</a:t>
          </a:r>
          <a:endParaRPr kumimoji="1" lang="ja-JP" altLang="en-US" sz="12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topLeftCell="F1" zoomScale="90" zoomScaleNormal="90" zoomScaleSheetLayoutView="100" workbookViewId="0">
      <pane ySplit="1" topLeftCell="A2" activePane="bottomLeft" state="frozen"/>
      <selection pane="bottomLeft" activeCell="S3" sqref="S3"/>
    </sheetView>
  </sheetViews>
  <sheetFormatPr defaultColWidth="10" defaultRowHeight="13.5" customHeight="1"/>
  <cols>
    <col min="1" max="1" width="10.25" bestFit="1" customWidth="1"/>
    <col min="2" max="2" width="5.25" bestFit="1" customWidth="1"/>
    <col min="3" max="3" width="11.125" customWidth="1"/>
    <col min="4" max="4" width="13.125" bestFit="1" customWidth="1"/>
    <col min="5" max="5" width="6.875" customWidth="1"/>
    <col min="6" max="6" width="15.625" style="87" bestFit="1" customWidth="1"/>
    <col min="7" max="7" width="13.125" customWidth="1"/>
    <col min="8" max="8" width="11" bestFit="1" customWidth="1"/>
    <col min="9" max="9" width="13" bestFit="1" customWidth="1"/>
    <col min="11" max="11" width="14.75" bestFit="1" customWidth="1"/>
    <col min="12" max="12" width="12.75" bestFit="1" customWidth="1"/>
    <col min="13" max="13" width="8.25" style="62" bestFit="1" customWidth="1"/>
    <col min="14" max="14" width="10.375" style="46" customWidth="1"/>
    <col min="15" max="15" width="13.75" bestFit="1" customWidth="1"/>
    <col min="16" max="16" width="11.625" bestFit="1" customWidth="1"/>
    <col min="17" max="17" width="15.75" bestFit="1" customWidth="1"/>
  </cols>
  <sheetData>
    <row r="1" spans="1:19">
      <c r="A1" s="47" t="s">
        <v>3</v>
      </c>
      <c r="B1" s="48" t="s">
        <v>4</v>
      </c>
      <c r="C1" s="48" t="s">
        <v>5</v>
      </c>
      <c r="D1" s="48" t="s">
        <v>6</v>
      </c>
      <c r="E1" s="48" t="s">
        <v>7</v>
      </c>
      <c r="F1" s="83" t="s">
        <v>8</v>
      </c>
      <c r="G1" s="48" t="s">
        <v>9</v>
      </c>
      <c r="H1" s="48" t="s">
        <v>10</v>
      </c>
      <c r="I1" s="48" t="s">
        <v>52</v>
      </c>
      <c r="J1" s="48" t="s">
        <v>11</v>
      </c>
      <c r="K1" s="48" t="s">
        <v>12</v>
      </c>
      <c r="L1" s="119" t="s">
        <v>80</v>
      </c>
      <c r="M1" s="120" t="s">
        <v>78</v>
      </c>
      <c r="N1" s="121" t="s">
        <v>14</v>
      </c>
      <c r="O1" s="119" t="s">
        <v>83</v>
      </c>
      <c r="P1" s="119" t="s">
        <v>82</v>
      </c>
      <c r="Q1" s="119" t="s">
        <v>81</v>
      </c>
      <c r="R1" s="119" t="s">
        <v>84</v>
      </c>
      <c r="S1" s="119" t="s">
        <v>85</v>
      </c>
    </row>
    <row r="2" spans="1:19" ht="13.5" customHeight="1">
      <c r="A2" s="53" t="s">
        <v>77</v>
      </c>
      <c r="B2" s="51" t="s">
        <v>51</v>
      </c>
      <c r="C2" s="51" t="s">
        <v>15</v>
      </c>
      <c r="D2" s="51" t="s">
        <v>16</v>
      </c>
      <c r="E2" s="53" t="s">
        <v>102</v>
      </c>
      <c r="F2" s="84">
        <v>40595</v>
      </c>
      <c r="G2" s="72">
        <v>84</v>
      </c>
      <c r="H2" s="53" t="s">
        <v>102</v>
      </c>
      <c r="I2" s="51">
        <v>84.11</v>
      </c>
      <c r="J2" s="72">
        <v>84</v>
      </c>
      <c r="K2" s="53" t="s">
        <v>53</v>
      </c>
      <c r="L2" s="118">
        <f>(G2-I2)*100</f>
        <v>-10.999999999999943</v>
      </c>
      <c r="M2" s="60">
        <f t="shared" ref="M2" si="0">(G2-J2)*100</f>
        <v>0</v>
      </c>
      <c r="N2" s="50">
        <f>M2*100</f>
        <v>0</v>
      </c>
      <c r="O2" s="127">
        <v>300000</v>
      </c>
      <c r="P2" s="127">
        <f t="shared" ref="P2:P100" si="1">O2*0.02</f>
        <v>6000</v>
      </c>
      <c r="Q2" s="127">
        <f t="shared" ref="Q2:Q100" si="2">-P2/L2*100</f>
        <v>54545.454545454821</v>
      </c>
      <c r="R2" s="127">
        <v>54000</v>
      </c>
      <c r="S2" s="127">
        <f t="shared" ref="S2:S100" si="3">N2*R2/10000</f>
        <v>0</v>
      </c>
    </row>
    <row r="3" spans="1:19">
      <c r="A3" s="54" t="s">
        <v>77</v>
      </c>
      <c r="B3" s="51" t="s">
        <v>51</v>
      </c>
      <c r="C3" s="51" t="s">
        <v>15</v>
      </c>
      <c r="D3" s="51" t="s">
        <v>16</v>
      </c>
      <c r="E3" s="53" t="s">
        <v>102</v>
      </c>
      <c r="F3" s="84">
        <v>40595</v>
      </c>
      <c r="G3" s="72">
        <v>83.76</v>
      </c>
      <c r="H3" s="53" t="s">
        <v>102</v>
      </c>
      <c r="I3" s="51">
        <v>84.23</v>
      </c>
      <c r="J3" s="72">
        <v>82.83</v>
      </c>
      <c r="K3" s="53" t="s">
        <v>53</v>
      </c>
      <c r="L3" s="118">
        <f>(G3-I3)*100</f>
        <v>-46.999999999999886</v>
      </c>
      <c r="M3" s="60">
        <f t="shared" ref="M3" si="4">(G3-J3)*100</f>
        <v>93.000000000000682</v>
      </c>
      <c r="N3" s="50">
        <f>M3*100</f>
        <v>9300.0000000000691</v>
      </c>
      <c r="O3" s="127">
        <f t="shared" ref="O3:O101" si="5">O2+S2</f>
        <v>300000</v>
      </c>
      <c r="P3" s="127">
        <f t="shared" si="1"/>
        <v>6000</v>
      </c>
      <c r="Q3" s="127">
        <f t="shared" si="2"/>
        <v>12765.957446808541</v>
      </c>
      <c r="R3" s="127">
        <v>12000</v>
      </c>
      <c r="S3" s="127">
        <f t="shared" si="3"/>
        <v>11160.000000000084</v>
      </c>
    </row>
    <row r="4" spans="1:19" ht="14.25" thickBot="1">
      <c r="A4" s="96" t="s">
        <v>77</v>
      </c>
      <c r="B4" s="54" t="s">
        <v>54</v>
      </c>
      <c r="C4" s="54" t="s">
        <v>49</v>
      </c>
      <c r="D4" s="54" t="s">
        <v>48</v>
      </c>
      <c r="E4" s="54" t="s">
        <v>102</v>
      </c>
      <c r="F4" s="85">
        <v>40599</v>
      </c>
      <c r="G4" s="70">
        <v>82.97</v>
      </c>
      <c r="H4" s="54" t="s">
        <v>102</v>
      </c>
      <c r="I4" s="54">
        <v>82.69</v>
      </c>
      <c r="J4" s="54">
        <v>82.69</v>
      </c>
      <c r="K4" s="54" t="s">
        <v>53</v>
      </c>
      <c r="L4" s="118">
        <f>(I4-G4)*100</f>
        <v>-28.000000000000114</v>
      </c>
      <c r="M4" s="64">
        <f>(J4-G4)*100</f>
        <v>-28.000000000000114</v>
      </c>
      <c r="N4" s="50">
        <f t="shared" ref="N4" si="6">M4*100</f>
        <v>-2800.0000000000114</v>
      </c>
      <c r="O4" s="127">
        <f t="shared" si="5"/>
        <v>311160.00000000006</v>
      </c>
      <c r="P4" s="127">
        <f t="shared" si="1"/>
        <v>6223.2000000000016</v>
      </c>
      <c r="Q4" s="127">
        <f t="shared" si="2"/>
        <v>22225.714285714203</v>
      </c>
      <c r="R4" s="127">
        <v>22000</v>
      </c>
      <c r="S4" s="127">
        <f t="shared" si="3"/>
        <v>-6160.0000000000255</v>
      </c>
    </row>
    <row r="5" spans="1:19">
      <c r="A5" s="94" t="s">
        <v>77</v>
      </c>
      <c r="B5" s="54" t="s">
        <v>54</v>
      </c>
      <c r="C5" s="54" t="s">
        <v>49</v>
      </c>
      <c r="D5" s="54" t="s">
        <v>48</v>
      </c>
      <c r="E5" s="54" t="s">
        <v>102</v>
      </c>
      <c r="F5" s="85">
        <v>40633</v>
      </c>
      <c r="G5" s="70">
        <v>85.74</v>
      </c>
      <c r="H5" s="54" t="s">
        <v>102</v>
      </c>
      <c r="I5" s="54">
        <v>85.37</v>
      </c>
      <c r="J5" s="54">
        <v>89.14</v>
      </c>
      <c r="K5" s="54" t="s">
        <v>53</v>
      </c>
      <c r="L5" s="118">
        <f>(I5-G5)*100</f>
        <v>-36.999999999999034</v>
      </c>
      <c r="M5" s="64">
        <f>(J5-G5)*100</f>
        <v>340.00000000000057</v>
      </c>
      <c r="N5" s="50">
        <f t="shared" ref="N5" si="7">M5*100</f>
        <v>34000.000000000058</v>
      </c>
      <c r="O5" s="127">
        <f t="shared" si="5"/>
        <v>305000.00000000006</v>
      </c>
      <c r="P5" s="127">
        <f t="shared" si="1"/>
        <v>6100.0000000000009</v>
      </c>
      <c r="Q5" s="127">
        <f t="shared" si="2"/>
        <v>16486.48648648692</v>
      </c>
      <c r="R5" s="127">
        <v>16000</v>
      </c>
      <c r="S5" s="127">
        <f t="shared" si="3"/>
        <v>54400.000000000095</v>
      </c>
    </row>
    <row r="6" spans="1:19">
      <c r="A6" s="54" t="s">
        <v>77</v>
      </c>
      <c r="B6" s="54" t="s">
        <v>54</v>
      </c>
      <c r="C6" s="54" t="s">
        <v>49</v>
      </c>
      <c r="D6" s="54" t="s">
        <v>48</v>
      </c>
      <c r="E6" s="54" t="s">
        <v>102</v>
      </c>
      <c r="F6" s="85" t="s">
        <v>103</v>
      </c>
      <c r="G6" s="70">
        <v>86.32</v>
      </c>
      <c r="H6" s="54" t="s">
        <v>102</v>
      </c>
      <c r="I6" s="54">
        <v>85.47</v>
      </c>
      <c r="J6" s="54">
        <v>86.49</v>
      </c>
      <c r="K6" s="54" t="s">
        <v>53</v>
      </c>
      <c r="L6" s="118">
        <f>(I6-G6)*100</f>
        <v>-84.999999999999432</v>
      </c>
      <c r="M6" s="64">
        <f>(J6-G6)*100</f>
        <v>17.000000000000171</v>
      </c>
      <c r="N6" s="50">
        <f t="shared" ref="N6" si="8">M6*100</f>
        <v>1700.0000000000171</v>
      </c>
      <c r="O6" s="127">
        <f t="shared" si="5"/>
        <v>359400.00000000017</v>
      </c>
      <c r="P6" s="127">
        <f t="shared" si="1"/>
        <v>7188.0000000000036</v>
      </c>
      <c r="Q6" s="127">
        <f t="shared" si="2"/>
        <v>8456.4705882353555</v>
      </c>
      <c r="R6" s="127">
        <v>8000</v>
      </c>
      <c r="S6" s="127">
        <f t="shared" si="3"/>
        <v>1360.0000000000136</v>
      </c>
    </row>
    <row r="7" spans="1:19" ht="14.25" thickBot="1">
      <c r="A7" s="99" t="s">
        <v>77</v>
      </c>
      <c r="B7" s="54" t="s">
        <v>54</v>
      </c>
      <c r="C7" s="54" t="s">
        <v>49</v>
      </c>
      <c r="D7" s="54" t="s">
        <v>48</v>
      </c>
      <c r="E7" s="54" t="s">
        <v>102</v>
      </c>
      <c r="F7" s="85">
        <v>40690</v>
      </c>
      <c r="G7" s="70">
        <v>86.54</v>
      </c>
      <c r="H7" s="54" t="s">
        <v>102</v>
      </c>
      <c r="I7" s="54">
        <v>86.14</v>
      </c>
      <c r="J7" s="54">
        <v>86.54</v>
      </c>
      <c r="K7" s="54" t="s">
        <v>53</v>
      </c>
      <c r="L7" s="118">
        <f>(I7-G7)*100</f>
        <v>-40.000000000000568</v>
      </c>
      <c r="M7" s="64">
        <f>(J7-G7)*100</f>
        <v>0</v>
      </c>
      <c r="N7" s="50">
        <f t="shared" ref="N7" si="9">M7*100</f>
        <v>0</v>
      </c>
      <c r="O7" s="127">
        <f t="shared" si="5"/>
        <v>360760.00000000017</v>
      </c>
      <c r="P7" s="127">
        <f t="shared" si="1"/>
        <v>7215.2000000000035</v>
      </c>
      <c r="Q7" s="127">
        <f t="shared" si="2"/>
        <v>18037.999999999753</v>
      </c>
      <c r="R7" s="127">
        <v>18000</v>
      </c>
      <c r="S7" s="127">
        <f t="shared" si="3"/>
        <v>0</v>
      </c>
    </row>
    <row r="8" spans="1:19">
      <c r="A8" s="94" t="s">
        <v>77</v>
      </c>
      <c r="B8" s="51" t="s">
        <v>51</v>
      </c>
      <c r="C8" s="51" t="s">
        <v>15</v>
      </c>
      <c r="D8" s="51" t="s">
        <v>16</v>
      </c>
      <c r="E8" s="53" t="s">
        <v>102</v>
      </c>
      <c r="F8" s="84">
        <v>40701</v>
      </c>
      <c r="G8" s="72">
        <v>85.87</v>
      </c>
      <c r="H8" s="53" t="s">
        <v>102</v>
      </c>
      <c r="I8" s="51">
        <v>86.09</v>
      </c>
      <c r="J8" s="72">
        <v>86.09</v>
      </c>
      <c r="K8" s="53" t="s">
        <v>53</v>
      </c>
      <c r="L8" s="118">
        <f>(G8-I8)*100</f>
        <v>-21.999999999999886</v>
      </c>
      <c r="M8" s="60">
        <f t="shared" ref="M8" si="10">(G8-J8)*100</f>
        <v>-21.999999999999886</v>
      </c>
      <c r="N8" s="50">
        <f>M8*100</f>
        <v>-2199.9999999999886</v>
      </c>
      <c r="O8" s="127">
        <f t="shared" si="5"/>
        <v>360760.00000000017</v>
      </c>
      <c r="P8" s="127">
        <f t="shared" si="1"/>
        <v>7215.2000000000035</v>
      </c>
      <c r="Q8" s="127">
        <f t="shared" si="2"/>
        <v>32796.363636363822</v>
      </c>
      <c r="R8" s="127">
        <v>32000</v>
      </c>
      <c r="S8" s="127">
        <f t="shared" si="3"/>
        <v>-7039.9999999999645</v>
      </c>
    </row>
    <row r="9" spans="1:19">
      <c r="A9" s="54" t="s">
        <v>77</v>
      </c>
      <c r="B9" s="54" t="s">
        <v>54</v>
      </c>
      <c r="C9" s="54" t="s">
        <v>49</v>
      </c>
      <c r="D9" s="54" t="s">
        <v>48</v>
      </c>
      <c r="E9" s="54" t="s">
        <v>102</v>
      </c>
      <c r="F9" s="85">
        <v>40707</v>
      </c>
      <c r="G9" s="70">
        <v>84.95</v>
      </c>
      <c r="H9" s="54" t="s">
        <v>102</v>
      </c>
      <c r="I9" s="54">
        <v>84.47</v>
      </c>
      <c r="J9" s="54">
        <v>85.71</v>
      </c>
      <c r="K9" s="54" t="s">
        <v>53</v>
      </c>
      <c r="L9" s="118">
        <f>(I9-G9)*100</f>
        <v>-48.000000000000398</v>
      </c>
      <c r="M9" s="64">
        <f>(J9-G9)*100</f>
        <v>75.999999999999091</v>
      </c>
      <c r="N9" s="50">
        <f t="shared" ref="N9" si="11">M9*100</f>
        <v>7599.9999999999091</v>
      </c>
      <c r="O9" s="127">
        <f t="shared" si="5"/>
        <v>353720.00000000023</v>
      </c>
      <c r="P9" s="127">
        <f t="shared" si="1"/>
        <v>7074.4000000000051</v>
      </c>
      <c r="Q9" s="127">
        <f t="shared" si="2"/>
        <v>14738.333333333221</v>
      </c>
      <c r="R9" s="127">
        <v>14000</v>
      </c>
      <c r="S9" s="127">
        <f t="shared" si="3"/>
        <v>10639.999999999873</v>
      </c>
    </row>
    <row r="10" spans="1:19">
      <c r="A10" s="53" t="s">
        <v>77</v>
      </c>
      <c r="B10" s="51" t="s">
        <v>51</v>
      </c>
      <c r="C10" s="51" t="s">
        <v>15</v>
      </c>
      <c r="D10" s="51" t="s">
        <v>16</v>
      </c>
      <c r="E10" s="53" t="s">
        <v>102</v>
      </c>
      <c r="F10" s="84">
        <v>40718</v>
      </c>
      <c r="G10" s="72">
        <v>84.66</v>
      </c>
      <c r="H10" s="53" t="s">
        <v>102</v>
      </c>
      <c r="I10" s="51">
        <v>84.91</v>
      </c>
      <c r="J10" s="72">
        <v>84.66</v>
      </c>
      <c r="K10" s="53" t="s">
        <v>53</v>
      </c>
      <c r="L10" s="118">
        <f>(G10-I10)*100</f>
        <v>-25</v>
      </c>
      <c r="M10" s="60">
        <f t="shared" ref="M10" si="12">(G10-J10)*100</f>
        <v>0</v>
      </c>
      <c r="N10" s="50">
        <f>M10*100</f>
        <v>0</v>
      </c>
      <c r="O10" s="127">
        <f t="shared" si="5"/>
        <v>364360.00000000012</v>
      </c>
      <c r="P10" s="127">
        <f t="shared" si="1"/>
        <v>7287.2000000000025</v>
      </c>
      <c r="Q10" s="127">
        <f t="shared" si="2"/>
        <v>29148.80000000001</v>
      </c>
      <c r="R10" s="127">
        <v>29000</v>
      </c>
      <c r="S10" s="127">
        <f t="shared" si="3"/>
        <v>0</v>
      </c>
    </row>
    <row r="11" spans="1:19">
      <c r="A11" s="53" t="s">
        <v>77</v>
      </c>
      <c r="B11" s="54" t="s">
        <v>54</v>
      </c>
      <c r="C11" s="54" t="s">
        <v>49</v>
      </c>
      <c r="D11" s="54" t="s">
        <v>48</v>
      </c>
      <c r="E11" s="54" t="s">
        <v>102</v>
      </c>
      <c r="F11" s="85">
        <v>40722</v>
      </c>
      <c r="G11" s="70">
        <v>84.91</v>
      </c>
      <c r="H11" s="54" t="s">
        <v>102</v>
      </c>
      <c r="I11" s="70">
        <v>84.6</v>
      </c>
      <c r="J11" s="70">
        <v>84.6</v>
      </c>
      <c r="K11" s="54" t="s">
        <v>53</v>
      </c>
      <c r="L11" s="118">
        <f>(I11-G11)*100</f>
        <v>-31.000000000000227</v>
      </c>
      <c r="M11" s="64">
        <f>(J11-G11)*100</f>
        <v>-31.000000000000227</v>
      </c>
      <c r="N11" s="50">
        <f t="shared" ref="N11" si="13">M11*100</f>
        <v>-3100.0000000000227</v>
      </c>
      <c r="O11" s="127">
        <f t="shared" si="5"/>
        <v>364360.00000000012</v>
      </c>
      <c r="P11" s="127">
        <f t="shared" si="1"/>
        <v>7287.2000000000025</v>
      </c>
      <c r="Q11" s="127">
        <f t="shared" si="2"/>
        <v>23507.096774193382</v>
      </c>
      <c r="R11" s="127">
        <v>23000</v>
      </c>
      <c r="S11" s="127">
        <f t="shared" si="3"/>
        <v>-7130.0000000000518</v>
      </c>
    </row>
    <row r="12" spans="1:19" ht="14.25" thickBot="1">
      <c r="A12" s="99" t="s">
        <v>77</v>
      </c>
      <c r="B12" s="51" t="s">
        <v>51</v>
      </c>
      <c r="C12" s="51" t="s">
        <v>15</v>
      </c>
      <c r="D12" s="51" t="s">
        <v>16</v>
      </c>
      <c r="E12" s="53" t="s">
        <v>102</v>
      </c>
      <c r="F12" s="84">
        <v>40757</v>
      </c>
      <c r="G12" s="72">
        <v>84.72</v>
      </c>
      <c r="H12" s="53" t="s">
        <v>102</v>
      </c>
      <c r="I12" s="51">
        <v>85.48</v>
      </c>
      <c r="J12" s="72">
        <v>83.37</v>
      </c>
      <c r="K12" s="53" t="s">
        <v>53</v>
      </c>
      <c r="L12" s="118">
        <f>(G12-I12)*100</f>
        <v>-76.000000000000512</v>
      </c>
      <c r="M12" s="60">
        <f t="shared" ref="M12" si="14">(G12-J12)*100</f>
        <v>134.99999999999943</v>
      </c>
      <c r="N12" s="50">
        <f>M12*100</f>
        <v>13499.999999999944</v>
      </c>
      <c r="O12" s="127">
        <f t="shared" si="5"/>
        <v>357230.00000000006</v>
      </c>
      <c r="P12" s="127">
        <f t="shared" si="1"/>
        <v>7144.6000000000013</v>
      </c>
      <c r="Q12" s="127">
        <f t="shared" si="2"/>
        <v>9400.7894736841499</v>
      </c>
      <c r="R12" s="127">
        <v>9000</v>
      </c>
      <c r="S12" s="127">
        <f t="shared" si="3"/>
        <v>12149.999999999949</v>
      </c>
    </row>
    <row r="13" spans="1:19" ht="14.25" thickBot="1">
      <c r="A13" s="106" t="s">
        <v>77</v>
      </c>
      <c r="B13" s="54" t="s">
        <v>54</v>
      </c>
      <c r="C13" s="54" t="s">
        <v>49</v>
      </c>
      <c r="D13" s="54" t="s">
        <v>48</v>
      </c>
      <c r="E13" s="54" t="s">
        <v>102</v>
      </c>
      <c r="F13" s="85">
        <v>40779</v>
      </c>
      <c r="G13" s="70">
        <v>80.349999999999994</v>
      </c>
      <c r="H13" s="54" t="s">
        <v>102</v>
      </c>
      <c r="I13" s="54">
        <v>80.040000000000006</v>
      </c>
      <c r="J13" s="54">
        <v>80.67</v>
      </c>
      <c r="K13" s="54" t="s">
        <v>53</v>
      </c>
      <c r="L13" s="118">
        <f>(I13-G13)*100</f>
        <v>-30.999999999998806</v>
      </c>
      <c r="M13" s="64">
        <f>(J13-G13)*100</f>
        <v>32.000000000000739</v>
      </c>
      <c r="N13" s="50">
        <f t="shared" ref="N13:N15" si="15">M13*100</f>
        <v>3200.0000000000737</v>
      </c>
      <c r="O13" s="127">
        <f t="shared" si="5"/>
        <v>369380</v>
      </c>
      <c r="P13" s="127">
        <f t="shared" si="1"/>
        <v>7387.6</v>
      </c>
      <c r="Q13" s="127">
        <f t="shared" si="2"/>
        <v>23830.967741936402</v>
      </c>
      <c r="R13" s="127">
        <v>23000</v>
      </c>
      <c r="S13" s="127">
        <f t="shared" si="3"/>
        <v>7360.0000000001701</v>
      </c>
    </row>
    <row r="14" spans="1:19">
      <c r="A14" s="94" t="s">
        <v>77</v>
      </c>
      <c r="B14" s="54" t="s">
        <v>54</v>
      </c>
      <c r="C14" s="54" t="s">
        <v>49</v>
      </c>
      <c r="D14" s="54" t="s">
        <v>48</v>
      </c>
      <c r="E14" s="54" t="s">
        <v>102</v>
      </c>
      <c r="F14" s="85">
        <v>40781</v>
      </c>
      <c r="G14" s="70">
        <v>81.13</v>
      </c>
      <c r="H14" s="54" t="s">
        <v>102</v>
      </c>
      <c r="I14" s="54">
        <v>80.13</v>
      </c>
      <c r="J14" s="54">
        <v>82.35</v>
      </c>
      <c r="K14" s="54" t="s">
        <v>53</v>
      </c>
      <c r="L14" s="118">
        <f>(I14-G14)*100</f>
        <v>-100</v>
      </c>
      <c r="M14" s="64">
        <f>(J14-G14)*100</f>
        <v>121.99999999999989</v>
      </c>
      <c r="N14" s="50">
        <f t="shared" si="15"/>
        <v>12199.999999999989</v>
      </c>
      <c r="O14" s="127">
        <f t="shared" si="5"/>
        <v>376740.00000000017</v>
      </c>
      <c r="P14" s="127">
        <f t="shared" si="1"/>
        <v>7534.8000000000038</v>
      </c>
      <c r="Q14" s="127">
        <f t="shared" si="2"/>
        <v>7534.8000000000038</v>
      </c>
      <c r="R14" s="127">
        <v>7000</v>
      </c>
      <c r="S14" s="127">
        <f t="shared" si="3"/>
        <v>8539.9999999999927</v>
      </c>
    </row>
    <row r="15" spans="1:19">
      <c r="A15" s="53" t="s">
        <v>77</v>
      </c>
      <c r="B15" s="54" t="s">
        <v>54</v>
      </c>
      <c r="C15" s="54" t="s">
        <v>49</v>
      </c>
      <c r="D15" s="54" t="s">
        <v>48</v>
      </c>
      <c r="E15" s="54" t="s">
        <v>102</v>
      </c>
      <c r="F15" s="85">
        <v>40794</v>
      </c>
      <c r="G15" s="70">
        <v>81.99</v>
      </c>
      <c r="H15" s="54" t="s">
        <v>102</v>
      </c>
      <c r="I15" s="54">
        <v>81.77</v>
      </c>
      <c r="J15" s="54">
        <v>82.09</v>
      </c>
      <c r="K15" s="54" t="s">
        <v>53</v>
      </c>
      <c r="L15" s="118">
        <f>(I15-G15)*100</f>
        <v>-21.999999999999886</v>
      </c>
      <c r="M15" s="64">
        <f>(J15-G15)*100</f>
        <v>10.000000000000853</v>
      </c>
      <c r="N15" s="50">
        <f t="shared" si="15"/>
        <v>1000.0000000000853</v>
      </c>
      <c r="O15" s="127">
        <f t="shared" si="5"/>
        <v>385280.00000000017</v>
      </c>
      <c r="P15" s="127">
        <f t="shared" si="1"/>
        <v>7705.600000000004</v>
      </c>
      <c r="Q15" s="127">
        <f t="shared" si="2"/>
        <v>35025.454545454741</v>
      </c>
      <c r="R15" s="127">
        <v>35000</v>
      </c>
      <c r="S15" s="127">
        <f t="shared" si="3"/>
        <v>3500.0000000002988</v>
      </c>
    </row>
    <row r="16" spans="1:19" ht="14.25" thickBot="1">
      <c r="A16" s="96" t="s">
        <v>77</v>
      </c>
      <c r="B16" s="51" t="s">
        <v>51</v>
      </c>
      <c r="C16" s="51" t="s">
        <v>15</v>
      </c>
      <c r="D16" s="51" t="s">
        <v>16</v>
      </c>
      <c r="E16" s="53" t="s">
        <v>102</v>
      </c>
      <c r="F16" s="84">
        <v>40800</v>
      </c>
      <c r="G16" s="72">
        <v>79.23</v>
      </c>
      <c r="H16" s="53" t="s">
        <v>102</v>
      </c>
      <c r="I16" s="51">
        <v>79.75</v>
      </c>
      <c r="J16" s="72">
        <v>78.89</v>
      </c>
      <c r="K16" s="53" t="s">
        <v>53</v>
      </c>
      <c r="L16" s="118">
        <f>(G16-I16)*100</f>
        <v>-51.999999999999602</v>
      </c>
      <c r="M16" s="60">
        <f t="shared" ref="M16" si="16">(G16-J16)*100</f>
        <v>34.000000000000341</v>
      </c>
      <c r="N16" s="50">
        <f>M16*100</f>
        <v>3400.0000000000341</v>
      </c>
      <c r="O16" s="127">
        <f t="shared" si="5"/>
        <v>388780.00000000047</v>
      </c>
      <c r="P16" s="127">
        <f t="shared" si="1"/>
        <v>7775.6000000000095</v>
      </c>
      <c r="Q16" s="127">
        <f t="shared" si="2"/>
        <v>14953.076923077055</v>
      </c>
      <c r="R16" s="127">
        <v>14000</v>
      </c>
      <c r="S16" s="127">
        <f t="shared" si="3"/>
        <v>4760.0000000000473</v>
      </c>
    </row>
    <row r="17" spans="1:19">
      <c r="A17" s="111" t="s">
        <v>77</v>
      </c>
      <c r="B17" s="51" t="s">
        <v>51</v>
      </c>
      <c r="C17" s="51" t="s">
        <v>15</v>
      </c>
      <c r="D17" s="51" t="s">
        <v>16</v>
      </c>
      <c r="E17" s="53" t="s">
        <v>102</v>
      </c>
      <c r="F17" s="84">
        <v>40837</v>
      </c>
      <c r="G17" s="72">
        <v>78.48</v>
      </c>
      <c r="H17" s="53" t="s">
        <v>102</v>
      </c>
      <c r="I17" s="51">
        <v>78.84</v>
      </c>
      <c r="J17" s="72">
        <v>78.84</v>
      </c>
      <c r="K17" s="53" t="s">
        <v>53</v>
      </c>
      <c r="L17" s="118">
        <f>(G17-I17)*100</f>
        <v>-35.999999999999943</v>
      </c>
      <c r="M17" s="60">
        <f t="shared" ref="M17" si="17">(G17-J17)*100</f>
        <v>-35.999999999999943</v>
      </c>
      <c r="N17" s="50">
        <f>M17*100</f>
        <v>-3599.9999999999945</v>
      </c>
      <c r="O17" s="127">
        <f t="shared" si="5"/>
        <v>393540.00000000052</v>
      </c>
      <c r="P17" s="127">
        <f t="shared" si="1"/>
        <v>7870.8000000000102</v>
      </c>
      <c r="Q17" s="127">
        <f t="shared" si="2"/>
        <v>21863.333333333394</v>
      </c>
      <c r="R17" s="127">
        <v>6000</v>
      </c>
      <c r="S17" s="127">
        <f t="shared" si="3"/>
        <v>-2159.9999999999968</v>
      </c>
    </row>
    <row r="18" spans="1:19">
      <c r="A18" s="54" t="s">
        <v>77</v>
      </c>
      <c r="B18" s="54" t="s">
        <v>54</v>
      </c>
      <c r="C18" s="54" t="s">
        <v>49</v>
      </c>
      <c r="D18" s="54" t="s">
        <v>48</v>
      </c>
      <c r="E18" s="54" t="s">
        <v>102</v>
      </c>
      <c r="F18" s="85">
        <v>40844</v>
      </c>
      <c r="G18" s="70">
        <v>81.040000000000006</v>
      </c>
      <c r="H18" s="54" t="s">
        <v>102</v>
      </c>
      <c r="I18" s="54">
        <v>80.760000000000005</v>
      </c>
      <c r="J18" s="54">
        <v>80.760000000000005</v>
      </c>
      <c r="K18" s="54" t="s">
        <v>53</v>
      </c>
      <c r="L18" s="118">
        <f>(I18-G18)*100</f>
        <v>-28.000000000000114</v>
      </c>
      <c r="M18" s="64">
        <f>(J18-G18)*100</f>
        <v>-28.000000000000114</v>
      </c>
      <c r="N18" s="50">
        <f t="shared" ref="N18:N19" si="18">M18*100</f>
        <v>-2800.0000000000114</v>
      </c>
      <c r="O18" s="127">
        <f t="shared" si="5"/>
        <v>391380.00000000052</v>
      </c>
      <c r="P18" s="127">
        <f t="shared" si="1"/>
        <v>7827.6000000000104</v>
      </c>
      <c r="Q18" s="127">
        <f t="shared" si="2"/>
        <v>27955.71428571421</v>
      </c>
      <c r="R18" s="127">
        <v>27000</v>
      </c>
      <c r="S18" s="127">
        <f t="shared" si="3"/>
        <v>-7560.0000000000309</v>
      </c>
    </row>
    <row r="19" spans="1:19">
      <c r="A19" s="54" t="s">
        <v>77</v>
      </c>
      <c r="B19" s="54" t="s">
        <v>54</v>
      </c>
      <c r="C19" s="54" t="s">
        <v>49</v>
      </c>
      <c r="D19" s="54" t="s">
        <v>48</v>
      </c>
      <c r="E19" s="54" t="s">
        <v>102</v>
      </c>
      <c r="F19" s="85">
        <v>40851</v>
      </c>
      <c r="G19" s="70">
        <v>81.180000000000007</v>
      </c>
      <c r="H19" s="54" t="s">
        <v>102</v>
      </c>
      <c r="I19" s="54">
        <v>80.819999999999993</v>
      </c>
      <c r="J19" s="54">
        <v>80.819999999999993</v>
      </c>
      <c r="K19" s="54" t="s">
        <v>53</v>
      </c>
      <c r="L19" s="118">
        <f>(I19-G19)*100</f>
        <v>-36.000000000001364</v>
      </c>
      <c r="M19" s="64">
        <f>(J19-G19)*100</f>
        <v>-36.000000000001364</v>
      </c>
      <c r="N19" s="50">
        <f t="shared" si="18"/>
        <v>-3600.0000000001364</v>
      </c>
      <c r="O19" s="127">
        <f t="shared" si="5"/>
        <v>383820.00000000047</v>
      </c>
      <c r="P19" s="127">
        <f t="shared" si="1"/>
        <v>7676.4000000000096</v>
      </c>
      <c r="Q19" s="127">
        <f t="shared" si="2"/>
        <v>21323.333333332554</v>
      </c>
      <c r="R19" s="127">
        <v>21000</v>
      </c>
      <c r="S19" s="127">
        <f t="shared" si="3"/>
        <v>-7560.0000000002865</v>
      </c>
    </row>
    <row r="20" spans="1:19" ht="14.25" thickBot="1">
      <c r="A20" s="99" t="s">
        <v>77</v>
      </c>
      <c r="B20" s="51" t="s">
        <v>51</v>
      </c>
      <c r="C20" s="51" t="s">
        <v>15</v>
      </c>
      <c r="D20" s="51" t="s">
        <v>16</v>
      </c>
      <c r="E20" s="53" t="s">
        <v>102</v>
      </c>
      <c r="F20" s="84">
        <v>40857</v>
      </c>
      <c r="G20" s="72">
        <v>78.52</v>
      </c>
      <c r="H20" s="53" t="s">
        <v>102</v>
      </c>
      <c r="I20" s="51">
        <v>79.63</v>
      </c>
      <c r="J20" s="72">
        <v>79.63</v>
      </c>
      <c r="K20" s="53" t="s">
        <v>53</v>
      </c>
      <c r="L20" s="118">
        <f>(G20-I20)*100</f>
        <v>-110.99999999999994</v>
      </c>
      <c r="M20" s="60">
        <f t="shared" ref="M20" si="19">(G20-J20)*100</f>
        <v>-110.99999999999994</v>
      </c>
      <c r="N20" s="50">
        <f>M20*100</f>
        <v>-11099.999999999995</v>
      </c>
      <c r="O20" s="127">
        <f t="shared" si="5"/>
        <v>376260.00000000017</v>
      </c>
      <c r="P20" s="127">
        <f t="shared" si="1"/>
        <v>7525.2000000000035</v>
      </c>
      <c r="Q20" s="127">
        <f t="shared" si="2"/>
        <v>6779.4594594594655</v>
      </c>
      <c r="R20" s="127">
        <v>6000</v>
      </c>
      <c r="S20" s="127">
        <f t="shared" si="3"/>
        <v>-6659.9999999999973</v>
      </c>
    </row>
    <row r="21" spans="1:19">
      <c r="A21" s="94" t="s">
        <v>77</v>
      </c>
      <c r="B21" s="51" t="s">
        <v>51</v>
      </c>
      <c r="C21" s="51" t="s">
        <v>15</v>
      </c>
      <c r="D21" s="51" t="s">
        <v>16</v>
      </c>
      <c r="E21" s="53" t="s">
        <v>102</v>
      </c>
      <c r="F21" s="84">
        <v>40885</v>
      </c>
      <c r="G21" s="72">
        <v>79.209999999999994</v>
      </c>
      <c r="H21" s="53" t="s">
        <v>102</v>
      </c>
      <c r="I21" s="72">
        <v>80.099999999999994</v>
      </c>
      <c r="J21" s="72">
        <v>77.64</v>
      </c>
      <c r="K21" s="53" t="s">
        <v>53</v>
      </c>
      <c r="L21" s="118">
        <f>(G21-I21)*100</f>
        <v>-89.000000000000057</v>
      </c>
      <c r="M21" s="60">
        <f t="shared" ref="M21" si="20">(G21-J21)*100</f>
        <v>156.99999999999932</v>
      </c>
      <c r="N21" s="50">
        <f>M21*100</f>
        <v>15699.999999999931</v>
      </c>
      <c r="O21" s="127">
        <f t="shared" si="5"/>
        <v>369600.00000000017</v>
      </c>
      <c r="P21" s="127">
        <f t="shared" si="1"/>
        <v>7392.0000000000036</v>
      </c>
      <c r="Q21" s="127">
        <f t="shared" si="2"/>
        <v>8305.6179775280889</v>
      </c>
      <c r="R21" s="127">
        <v>8000</v>
      </c>
      <c r="S21" s="127">
        <f t="shared" si="3"/>
        <v>12559.999999999945</v>
      </c>
    </row>
    <row r="22" spans="1:19">
      <c r="A22" s="54" t="s">
        <v>77</v>
      </c>
      <c r="B22" s="54" t="s">
        <v>54</v>
      </c>
      <c r="C22" s="54" t="s">
        <v>49</v>
      </c>
      <c r="D22" s="54" t="s">
        <v>48</v>
      </c>
      <c r="E22" s="54" t="s">
        <v>102</v>
      </c>
      <c r="F22" s="85">
        <v>40920</v>
      </c>
      <c r="G22" s="70">
        <v>79.22</v>
      </c>
      <c r="H22" s="54" t="s">
        <v>102</v>
      </c>
      <c r="I22" s="54">
        <v>79.06</v>
      </c>
      <c r="J22" s="54">
        <v>79.06</v>
      </c>
      <c r="K22" s="54" t="s">
        <v>53</v>
      </c>
      <c r="L22" s="118">
        <f>(I22-G22)*100</f>
        <v>-15.999999999999659</v>
      </c>
      <c r="M22" s="64">
        <f>(J22-G22)*100</f>
        <v>-15.999999999999659</v>
      </c>
      <c r="N22" s="50">
        <f t="shared" ref="N22" si="21">M22*100</f>
        <v>-1599.9999999999659</v>
      </c>
      <c r="O22" s="127">
        <f t="shared" ref="O22" si="22">O21+S21</f>
        <v>382160.00000000012</v>
      </c>
      <c r="P22" s="127">
        <f t="shared" si="1"/>
        <v>7643.2000000000025</v>
      </c>
      <c r="Q22" s="127">
        <f t="shared" si="2"/>
        <v>47770.000000001033</v>
      </c>
      <c r="R22" s="127">
        <v>47000</v>
      </c>
      <c r="S22" s="127">
        <f t="shared" si="3"/>
        <v>-7519.999999999839</v>
      </c>
    </row>
    <row r="23" spans="1:19">
      <c r="A23" s="54" t="s">
        <v>77</v>
      </c>
      <c r="B23" s="51" t="s">
        <v>51</v>
      </c>
      <c r="C23" s="51" t="s">
        <v>15</v>
      </c>
      <c r="D23" s="51" t="s">
        <v>16</v>
      </c>
      <c r="E23" s="53" t="s">
        <v>102</v>
      </c>
      <c r="F23" s="84">
        <v>40924</v>
      </c>
      <c r="G23" s="72">
        <v>79.13</v>
      </c>
      <c r="H23" s="53" t="s">
        <v>102</v>
      </c>
      <c r="I23" s="51">
        <v>80.69</v>
      </c>
      <c r="J23" s="72">
        <v>79.290000000000006</v>
      </c>
      <c r="K23" s="53" t="s">
        <v>53</v>
      </c>
      <c r="L23" s="118">
        <f>(G23-I23)*100</f>
        <v>-156.00000000000023</v>
      </c>
      <c r="M23" s="60">
        <f t="shared" ref="M23" si="23">(G23-J23)*100</f>
        <v>-16.00000000000108</v>
      </c>
      <c r="N23" s="50">
        <f>M23*100</f>
        <v>-1600.000000000108</v>
      </c>
      <c r="O23" s="127">
        <f t="shared" si="5"/>
        <v>374640.00000000029</v>
      </c>
      <c r="P23" s="127">
        <f t="shared" si="1"/>
        <v>7492.8000000000056</v>
      </c>
      <c r="Q23" s="127">
        <f t="shared" si="2"/>
        <v>4803.0769230769192</v>
      </c>
      <c r="R23" s="127">
        <v>4000</v>
      </c>
      <c r="S23" s="127">
        <f t="shared" si="3"/>
        <v>-640.0000000000432</v>
      </c>
    </row>
    <row r="24" spans="1:19">
      <c r="A24" s="53" t="s">
        <v>77</v>
      </c>
      <c r="B24" s="54" t="s">
        <v>54</v>
      </c>
      <c r="C24" s="54" t="s">
        <v>49</v>
      </c>
      <c r="D24" s="54" t="s">
        <v>48</v>
      </c>
      <c r="E24" s="54" t="s">
        <v>102</v>
      </c>
      <c r="F24" s="85">
        <v>40932</v>
      </c>
      <c r="G24" s="70">
        <v>80.959999999999994</v>
      </c>
      <c r="H24" s="54" t="s">
        <v>102</v>
      </c>
      <c r="I24" s="54">
        <v>80.69</v>
      </c>
      <c r="J24" s="54">
        <v>82.16</v>
      </c>
      <c r="K24" s="54" t="s">
        <v>53</v>
      </c>
      <c r="L24" s="118">
        <f t="shared" ref="L24:L25" si="24">(I24-G24)*100</f>
        <v>-26.999999999999602</v>
      </c>
      <c r="M24" s="64">
        <f t="shared" ref="M24:M25" si="25">(J24-G24)*100</f>
        <v>120.00000000000028</v>
      </c>
      <c r="N24" s="50">
        <f t="shared" ref="N24:N25" si="26">M24*100</f>
        <v>12000.000000000029</v>
      </c>
      <c r="O24" s="127">
        <f t="shared" ref="O24:O25" si="27">O23+S23</f>
        <v>374000.00000000023</v>
      </c>
      <c r="P24" s="127">
        <f t="shared" si="1"/>
        <v>7480.0000000000045</v>
      </c>
      <c r="Q24" s="127">
        <f t="shared" si="2"/>
        <v>27703.703703704126</v>
      </c>
      <c r="R24" s="127">
        <v>27000</v>
      </c>
      <c r="S24" s="127">
        <f t="shared" si="3"/>
        <v>32400.000000000076</v>
      </c>
    </row>
    <row r="25" spans="1:19" ht="14.25" thickBot="1">
      <c r="A25" s="99" t="s">
        <v>77</v>
      </c>
      <c r="B25" s="54" t="s">
        <v>54</v>
      </c>
      <c r="C25" s="54" t="s">
        <v>49</v>
      </c>
      <c r="D25" s="54" t="s">
        <v>48</v>
      </c>
      <c r="E25" s="54" t="s">
        <v>102</v>
      </c>
      <c r="F25" s="85">
        <v>40948</v>
      </c>
      <c r="G25" s="70">
        <v>83.21</v>
      </c>
      <c r="H25" s="54" t="s">
        <v>102</v>
      </c>
      <c r="I25" s="54">
        <v>82.83</v>
      </c>
      <c r="J25" s="54">
        <v>83.21</v>
      </c>
      <c r="K25" s="54" t="s">
        <v>53</v>
      </c>
      <c r="L25" s="118">
        <f t="shared" si="24"/>
        <v>-37.999999999999545</v>
      </c>
      <c r="M25" s="64">
        <f t="shared" si="25"/>
        <v>0</v>
      </c>
      <c r="N25" s="50">
        <f t="shared" si="26"/>
        <v>0</v>
      </c>
      <c r="O25" s="127">
        <f t="shared" si="27"/>
        <v>406400.00000000029</v>
      </c>
      <c r="P25" s="127">
        <f t="shared" si="1"/>
        <v>8128.0000000000064</v>
      </c>
      <c r="Q25" s="127">
        <f t="shared" si="2"/>
        <v>21389.4736842108</v>
      </c>
      <c r="R25" s="127">
        <v>21000</v>
      </c>
      <c r="S25" s="127">
        <f t="shared" si="3"/>
        <v>0</v>
      </c>
    </row>
    <row r="26" spans="1:19">
      <c r="A26" s="94" t="s">
        <v>77</v>
      </c>
      <c r="B26" s="54" t="s">
        <v>54</v>
      </c>
      <c r="C26" s="54" t="s">
        <v>49</v>
      </c>
      <c r="D26" s="54" t="s">
        <v>48</v>
      </c>
      <c r="E26" s="54" t="s">
        <v>102</v>
      </c>
      <c r="F26" s="85">
        <v>40952</v>
      </c>
      <c r="G26" s="70">
        <v>83.37</v>
      </c>
      <c r="H26" s="54" t="s">
        <v>102</v>
      </c>
      <c r="I26" s="54">
        <v>82.99</v>
      </c>
      <c r="J26" s="54">
        <v>82.99</v>
      </c>
      <c r="K26" s="54" t="s">
        <v>53</v>
      </c>
      <c r="L26" s="118">
        <f t="shared" ref="L26:L28" si="28">(I26-G26)*100</f>
        <v>-38.000000000000966</v>
      </c>
      <c r="M26" s="64">
        <f t="shared" ref="M26:M28" si="29">(J26-G26)*100</f>
        <v>-38.000000000000966</v>
      </c>
      <c r="N26" s="50">
        <f t="shared" ref="N26:N34" si="30">M26*100</f>
        <v>-3800.0000000000964</v>
      </c>
      <c r="O26" s="127">
        <f t="shared" si="5"/>
        <v>406400.00000000029</v>
      </c>
      <c r="P26" s="127">
        <f t="shared" si="1"/>
        <v>8128.0000000000064</v>
      </c>
      <c r="Q26" s="127">
        <f t="shared" si="2"/>
        <v>21389.473684209999</v>
      </c>
      <c r="R26" s="127">
        <v>21000</v>
      </c>
      <c r="S26" s="127">
        <f t="shared" si="3"/>
        <v>-7980.0000000002028</v>
      </c>
    </row>
    <row r="27" spans="1:19">
      <c r="A27" s="54" t="s">
        <v>77</v>
      </c>
      <c r="B27" s="54" t="s">
        <v>54</v>
      </c>
      <c r="C27" s="54" t="s">
        <v>49</v>
      </c>
      <c r="D27" s="54" t="s">
        <v>48</v>
      </c>
      <c r="E27" s="54" t="s">
        <v>102</v>
      </c>
      <c r="F27" s="85">
        <v>40959</v>
      </c>
      <c r="G27" s="70">
        <v>85.83</v>
      </c>
      <c r="H27" s="54" t="s">
        <v>102</v>
      </c>
      <c r="I27" s="54">
        <v>85.27</v>
      </c>
      <c r="J27" s="54">
        <v>85.27</v>
      </c>
      <c r="K27" s="54" t="s">
        <v>53</v>
      </c>
      <c r="L27" s="118">
        <f t="shared" si="28"/>
        <v>-56.000000000000227</v>
      </c>
      <c r="M27" s="64">
        <f t="shared" si="29"/>
        <v>-56.000000000000227</v>
      </c>
      <c r="N27" s="50">
        <f t="shared" si="30"/>
        <v>-5600.0000000000227</v>
      </c>
      <c r="O27" s="127">
        <f t="shared" si="5"/>
        <v>398420.00000000012</v>
      </c>
      <c r="P27" s="127">
        <f t="shared" si="1"/>
        <v>7968.4000000000024</v>
      </c>
      <c r="Q27" s="127">
        <f t="shared" si="2"/>
        <v>14229.285714285661</v>
      </c>
      <c r="R27" s="127">
        <v>14000</v>
      </c>
      <c r="S27" s="127">
        <f t="shared" si="3"/>
        <v>-7840.0000000000309</v>
      </c>
    </row>
    <row r="28" spans="1:19" ht="14.25" thickBot="1">
      <c r="A28" s="96" t="s">
        <v>77</v>
      </c>
      <c r="B28" s="54" t="s">
        <v>54</v>
      </c>
      <c r="C28" s="54" t="s">
        <v>49</v>
      </c>
      <c r="D28" s="54" t="s">
        <v>48</v>
      </c>
      <c r="E28" s="54" t="s">
        <v>102</v>
      </c>
      <c r="F28" s="85">
        <v>40984</v>
      </c>
      <c r="G28" s="70">
        <v>88</v>
      </c>
      <c r="H28" s="54" t="s">
        <v>102</v>
      </c>
      <c r="I28" s="54">
        <v>87.65</v>
      </c>
      <c r="J28" s="54">
        <v>88.03</v>
      </c>
      <c r="K28" s="54" t="s">
        <v>53</v>
      </c>
      <c r="L28" s="118">
        <f t="shared" si="28"/>
        <v>-34.999999999999432</v>
      </c>
      <c r="M28" s="64">
        <f t="shared" si="29"/>
        <v>3.0000000000001137</v>
      </c>
      <c r="N28" s="50">
        <f t="shared" si="30"/>
        <v>300.00000000001137</v>
      </c>
      <c r="O28" s="127">
        <f t="shared" si="5"/>
        <v>390580.00000000006</v>
      </c>
      <c r="P28" s="127">
        <f t="shared" si="1"/>
        <v>7811.6000000000013</v>
      </c>
      <c r="Q28" s="127">
        <f t="shared" si="2"/>
        <v>22318.857142857509</v>
      </c>
      <c r="R28" s="127">
        <v>22000</v>
      </c>
      <c r="S28" s="127">
        <f t="shared" si="3"/>
        <v>660.00000000002501</v>
      </c>
    </row>
    <row r="29" spans="1:19">
      <c r="A29" s="53" t="s">
        <v>77</v>
      </c>
      <c r="B29" s="51" t="s">
        <v>51</v>
      </c>
      <c r="C29" s="51" t="s">
        <v>15</v>
      </c>
      <c r="D29" s="51" t="s">
        <v>16</v>
      </c>
      <c r="E29" s="53" t="s">
        <v>102</v>
      </c>
      <c r="F29" s="84">
        <v>41032</v>
      </c>
      <c r="G29" s="72">
        <v>82.56</v>
      </c>
      <c r="H29" s="53" t="s">
        <v>102</v>
      </c>
      <c r="I29" s="51">
        <v>82.85</v>
      </c>
      <c r="J29" s="72">
        <v>78.45</v>
      </c>
      <c r="K29" s="53" t="s">
        <v>53</v>
      </c>
      <c r="L29" s="118">
        <f t="shared" ref="L29:L30" si="31">(G29-I29)*100</f>
        <v>-28.999999999999204</v>
      </c>
      <c r="M29" s="60">
        <f t="shared" ref="M29:M30" si="32">(G29-J29)*100</f>
        <v>410.99999999999994</v>
      </c>
      <c r="N29" s="50">
        <f t="shared" si="30"/>
        <v>41099.999999999993</v>
      </c>
      <c r="O29" s="127">
        <f t="shared" si="5"/>
        <v>391240.00000000006</v>
      </c>
      <c r="P29" s="127">
        <f t="shared" si="1"/>
        <v>7824.8000000000011</v>
      </c>
      <c r="Q29" s="127">
        <f t="shared" si="2"/>
        <v>26982.068965517989</v>
      </c>
      <c r="R29" s="127">
        <v>26000</v>
      </c>
      <c r="S29" s="127">
        <f t="shared" si="3"/>
        <v>106859.99999999997</v>
      </c>
    </row>
    <row r="30" spans="1:19">
      <c r="A30" s="54" t="s">
        <v>77</v>
      </c>
      <c r="B30" s="51" t="s">
        <v>51</v>
      </c>
      <c r="C30" s="51" t="s">
        <v>15</v>
      </c>
      <c r="D30" s="51" t="s">
        <v>16</v>
      </c>
      <c r="E30" s="53" t="s">
        <v>102</v>
      </c>
      <c r="F30" s="84">
        <v>41075</v>
      </c>
      <c r="G30" s="72">
        <v>78.91</v>
      </c>
      <c r="H30" s="53" t="s">
        <v>102</v>
      </c>
      <c r="I30" s="51">
        <v>79.27</v>
      </c>
      <c r="J30" s="72">
        <v>79.27</v>
      </c>
      <c r="K30" s="53" t="s">
        <v>53</v>
      </c>
      <c r="L30" s="118">
        <f t="shared" si="31"/>
        <v>-35.999999999999943</v>
      </c>
      <c r="M30" s="60">
        <f t="shared" si="32"/>
        <v>-35.999999999999943</v>
      </c>
      <c r="N30" s="50">
        <f t="shared" si="30"/>
        <v>-3599.9999999999945</v>
      </c>
      <c r="O30" s="127">
        <f t="shared" si="5"/>
        <v>498100</v>
      </c>
      <c r="P30" s="127">
        <f t="shared" si="1"/>
        <v>9962</v>
      </c>
      <c r="Q30" s="127">
        <f t="shared" si="2"/>
        <v>27672.22222222227</v>
      </c>
      <c r="R30" s="127">
        <v>27000</v>
      </c>
      <c r="S30" s="127">
        <f t="shared" si="3"/>
        <v>-9719.9999999999854</v>
      </c>
    </row>
    <row r="31" spans="1:19">
      <c r="A31" s="54" t="s">
        <v>77</v>
      </c>
      <c r="B31" s="54" t="s">
        <v>54</v>
      </c>
      <c r="C31" s="54" t="s">
        <v>49</v>
      </c>
      <c r="D31" s="54" t="s">
        <v>48</v>
      </c>
      <c r="E31" s="54" t="s">
        <v>102</v>
      </c>
      <c r="F31" s="85">
        <v>41094</v>
      </c>
      <c r="G31" s="70">
        <v>82.09</v>
      </c>
      <c r="H31" s="54" t="s">
        <v>102</v>
      </c>
      <c r="I31" s="54">
        <v>81.99</v>
      </c>
      <c r="J31" s="54">
        <v>81.99</v>
      </c>
      <c r="K31" s="54" t="s">
        <v>53</v>
      </c>
      <c r="L31" s="118">
        <f t="shared" ref="L31:L34" si="33">(I31-G31)*100</f>
        <v>-10.000000000000853</v>
      </c>
      <c r="M31" s="64">
        <f t="shared" ref="M31:M34" si="34">(J31-G31)*100</f>
        <v>-10.000000000000853</v>
      </c>
      <c r="N31" s="50">
        <f t="shared" si="30"/>
        <v>-1000.0000000000853</v>
      </c>
      <c r="O31" s="127">
        <f t="shared" si="5"/>
        <v>488380</v>
      </c>
      <c r="P31" s="127">
        <f t="shared" si="1"/>
        <v>9767.6</v>
      </c>
      <c r="Q31" s="127">
        <f t="shared" si="2"/>
        <v>97675.999999991676</v>
      </c>
      <c r="R31" s="127">
        <v>97000</v>
      </c>
      <c r="S31" s="127">
        <f t="shared" si="3"/>
        <v>-9700.0000000008276</v>
      </c>
    </row>
    <row r="32" spans="1:19">
      <c r="A32" s="53" t="s">
        <v>77</v>
      </c>
      <c r="B32" s="54" t="s">
        <v>54</v>
      </c>
      <c r="C32" s="54" t="s">
        <v>49</v>
      </c>
      <c r="D32" s="54" t="s">
        <v>48</v>
      </c>
      <c r="E32" s="54" t="s">
        <v>102</v>
      </c>
      <c r="F32" s="85">
        <v>41095</v>
      </c>
      <c r="G32" s="70">
        <v>82.33</v>
      </c>
      <c r="H32" s="54" t="s">
        <v>102</v>
      </c>
      <c r="I32" s="70">
        <v>81.900000000000006</v>
      </c>
      <c r="J32" s="70">
        <v>81.900000000000006</v>
      </c>
      <c r="K32" s="54" t="s">
        <v>53</v>
      </c>
      <c r="L32" s="118">
        <f t="shared" si="33"/>
        <v>-42.999999999999261</v>
      </c>
      <c r="M32" s="64">
        <f t="shared" si="34"/>
        <v>-42.999999999999261</v>
      </c>
      <c r="N32" s="50">
        <f t="shared" si="30"/>
        <v>-4299.9999999999263</v>
      </c>
      <c r="O32" s="127">
        <f t="shared" si="5"/>
        <v>478679.99999999919</v>
      </c>
      <c r="P32" s="127">
        <f t="shared" si="1"/>
        <v>9573.599999999984</v>
      </c>
      <c r="Q32" s="127">
        <f t="shared" si="2"/>
        <v>22264.186046511972</v>
      </c>
      <c r="R32" s="127">
        <v>22000</v>
      </c>
      <c r="S32" s="127">
        <f t="shared" si="3"/>
        <v>-9459.9999999998381</v>
      </c>
    </row>
    <row r="33" spans="1:19" ht="14.25" thickBot="1">
      <c r="A33" s="96" t="s">
        <v>77</v>
      </c>
      <c r="B33" s="54" t="s">
        <v>54</v>
      </c>
      <c r="C33" s="54" t="s">
        <v>49</v>
      </c>
      <c r="D33" s="54" t="s">
        <v>48</v>
      </c>
      <c r="E33" s="54" t="s">
        <v>102</v>
      </c>
      <c r="F33" s="85">
        <v>41116</v>
      </c>
      <c r="G33" s="70">
        <v>80.62</v>
      </c>
      <c r="H33" s="54" t="s">
        <v>102</v>
      </c>
      <c r="I33" s="54">
        <v>80.349999999999994</v>
      </c>
      <c r="J33" s="54">
        <v>82.09</v>
      </c>
      <c r="K33" s="54" t="s">
        <v>53</v>
      </c>
      <c r="L33" s="118">
        <f t="shared" si="33"/>
        <v>-27.000000000001023</v>
      </c>
      <c r="M33" s="64">
        <f t="shared" si="34"/>
        <v>146.99999999999989</v>
      </c>
      <c r="N33" s="50">
        <f t="shared" si="30"/>
        <v>14699.999999999989</v>
      </c>
      <c r="O33" s="127">
        <f t="shared" si="5"/>
        <v>469219.99999999936</v>
      </c>
      <c r="P33" s="127">
        <f t="shared" si="1"/>
        <v>9384.3999999999869</v>
      </c>
      <c r="Q33" s="127">
        <f t="shared" si="2"/>
        <v>34757.037037035676</v>
      </c>
      <c r="R33" s="127">
        <v>34000</v>
      </c>
      <c r="S33" s="127">
        <f t="shared" si="3"/>
        <v>49979.999999999964</v>
      </c>
    </row>
    <row r="34" spans="1:19">
      <c r="A34" s="104" t="s">
        <v>77</v>
      </c>
      <c r="B34" s="54" t="s">
        <v>54</v>
      </c>
      <c r="C34" s="54" t="s">
        <v>49</v>
      </c>
      <c r="D34" s="54" t="s">
        <v>48</v>
      </c>
      <c r="E34" s="54" t="s">
        <v>102</v>
      </c>
      <c r="F34" s="85">
        <v>41130</v>
      </c>
      <c r="G34" s="70">
        <v>83.24</v>
      </c>
      <c r="H34" s="54" t="s">
        <v>102</v>
      </c>
      <c r="I34" s="70">
        <v>82.7</v>
      </c>
      <c r="J34" s="70">
        <v>82.7</v>
      </c>
      <c r="K34" s="54" t="s">
        <v>53</v>
      </c>
      <c r="L34" s="118">
        <f t="shared" si="33"/>
        <v>-53.999999999999204</v>
      </c>
      <c r="M34" s="64">
        <f t="shared" si="34"/>
        <v>-53.999999999999204</v>
      </c>
      <c r="N34" s="50">
        <f t="shared" si="30"/>
        <v>-5399.99999999992</v>
      </c>
      <c r="O34" s="127">
        <f t="shared" si="5"/>
        <v>519199.9999999993</v>
      </c>
      <c r="P34" s="127">
        <f t="shared" si="1"/>
        <v>10383.999999999985</v>
      </c>
      <c r="Q34" s="127">
        <f t="shared" si="2"/>
        <v>19229.629629629886</v>
      </c>
      <c r="R34" s="127">
        <v>19000</v>
      </c>
      <c r="S34" s="127">
        <f t="shared" si="3"/>
        <v>-10259.999999999847</v>
      </c>
    </row>
    <row r="35" spans="1:19">
      <c r="A35" s="53" t="s">
        <v>77</v>
      </c>
      <c r="B35" s="51" t="s">
        <v>51</v>
      </c>
      <c r="C35" s="51" t="s">
        <v>15</v>
      </c>
      <c r="D35" s="51" t="s">
        <v>16</v>
      </c>
      <c r="E35" s="53" t="s">
        <v>102</v>
      </c>
      <c r="F35" s="84">
        <v>41134</v>
      </c>
      <c r="G35" s="72">
        <v>82.57</v>
      </c>
      <c r="H35" s="53" t="s">
        <v>102</v>
      </c>
      <c r="I35" s="51">
        <v>82.77</v>
      </c>
      <c r="J35" s="72">
        <v>82.77</v>
      </c>
      <c r="K35" s="53" t="s">
        <v>53</v>
      </c>
      <c r="L35" s="118">
        <f t="shared" ref="L35:L39" si="35">(G35-I35)*100</f>
        <v>-20.000000000000284</v>
      </c>
      <c r="M35" s="60">
        <f t="shared" ref="M35:M39" si="36">(G35-J35)*100</f>
        <v>-20.000000000000284</v>
      </c>
      <c r="N35" s="50">
        <f t="shared" ref="N35:N39" si="37">M35*100</f>
        <v>-2000.0000000000284</v>
      </c>
      <c r="O35" s="127">
        <f t="shared" si="5"/>
        <v>508939.99999999948</v>
      </c>
      <c r="P35" s="127">
        <f t="shared" si="1"/>
        <v>10178.79999999999</v>
      </c>
      <c r="Q35" s="127">
        <f t="shared" si="2"/>
        <v>50893.999999999229</v>
      </c>
      <c r="R35" s="127">
        <v>50000</v>
      </c>
      <c r="S35" s="127">
        <f t="shared" si="3"/>
        <v>-10000.000000000142</v>
      </c>
    </row>
    <row r="36" spans="1:19">
      <c r="A36" s="54" t="s">
        <v>77</v>
      </c>
      <c r="B36" s="51" t="s">
        <v>51</v>
      </c>
      <c r="C36" s="51" t="s">
        <v>15</v>
      </c>
      <c r="D36" s="51" t="s">
        <v>16</v>
      </c>
      <c r="E36" s="53" t="s">
        <v>102</v>
      </c>
      <c r="F36" s="84">
        <v>41134</v>
      </c>
      <c r="G36" s="72">
        <v>82.42</v>
      </c>
      <c r="H36" s="53" t="s">
        <v>102</v>
      </c>
      <c r="I36" s="51">
        <v>82.79</v>
      </c>
      <c r="J36" s="72">
        <v>82.79</v>
      </c>
      <c r="K36" s="53" t="s">
        <v>53</v>
      </c>
      <c r="L36" s="118">
        <f t="shared" si="35"/>
        <v>-37.000000000000455</v>
      </c>
      <c r="M36" s="60">
        <f t="shared" si="36"/>
        <v>-37.000000000000455</v>
      </c>
      <c r="N36" s="50">
        <f t="shared" si="37"/>
        <v>-3700.0000000000455</v>
      </c>
      <c r="O36" s="127">
        <f t="shared" si="5"/>
        <v>498939.99999999936</v>
      </c>
      <c r="P36" s="127">
        <f t="shared" si="1"/>
        <v>9978.7999999999865</v>
      </c>
      <c r="Q36" s="127">
        <f t="shared" si="2"/>
        <v>26969.729729729363</v>
      </c>
      <c r="R36" s="127">
        <v>26000</v>
      </c>
      <c r="S36" s="127">
        <f t="shared" si="3"/>
        <v>-9620.0000000001182</v>
      </c>
    </row>
    <row r="37" spans="1:19">
      <c r="A37" s="54"/>
      <c r="B37" s="51" t="s">
        <v>51</v>
      </c>
      <c r="C37" s="51" t="s">
        <v>15</v>
      </c>
      <c r="D37" s="51" t="s">
        <v>16</v>
      </c>
      <c r="E37" s="53" t="s">
        <v>102</v>
      </c>
      <c r="F37" s="84">
        <v>41136</v>
      </c>
      <c r="G37" s="72">
        <v>82.46</v>
      </c>
      <c r="H37" s="53" t="s">
        <v>102</v>
      </c>
      <c r="I37" s="51">
        <v>81.53</v>
      </c>
      <c r="J37" s="72">
        <v>81.53</v>
      </c>
      <c r="K37" s="53" t="s">
        <v>53</v>
      </c>
      <c r="L37" s="118">
        <f t="shared" ref="L37" si="38">(I37-G37)*100</f>
        <v>-92.999999999999261</v>
      </c>
      <c r="M37" s="60">
        <f t="shared" si="36"/>
        <v>92.999999999999261</v>
      </c>
      <c r="N37" s="50">
        <f t="shared" si="37"/>
        <v>9299.9999999999254</v>
      </c>
      <c r="O37" s="127">
        <f t="shared" si="5"/>
        <v>489319.99999999924</v>
      </c>
      <c r="P37" s="127">
        <f t="shared" si="1"/>
        <v>9786.3999999999851</v>
      </c>
      <c r="Q37" s="127">
        <f t="shared" si="2"/>
        <v>10523.010752688238</v>
      </c>
      <c r="R37" s="127">
        <v>10000</v>
      </c>
      <c r="S37" s="127">
        <f t="shared" si="3"/>
        <v>9299.9999999999254</v>
      </c>
    </row>
    <row r="38" spans="1:19">
      <c r="A38" s="54"/>
      <c r="B38" s="51" t="s">
        <v>51</v>
      </c>
      <c r="C38" s="51" t="s">
        <v>15</v>
      </c>
      <c r="D38" s="51" t="s">
        <v>16</v>
      </c>
      <c r="E38" s="53" t="s">
        <v>102</v>
      </c>
      <c r="F38" s="84">
        <v>41149</v>
      </c>
      <c r="G38" s="72">
        <v>81.34</v>
      </c>
      <c r="H38" s="53" t="s">
        <v>102</v>
      </c>
      <c r="I38" s="51">
        <v>81.53</v>
      </c>
      <c r="J38" s="72">
        <v>81.53</v>
      </c>
      <c r="K38" s="53" t="s">
        <v>53</v>
      </c>
      <c r="L38" s="118">
        <f t="shared" si="35"/>
        <v>-18.999999999999773</v>
      </c>
      <c r="M38" s="60">
        <f t="shared" si="36"/>
        <v>-18.999999999999773</v>
      </c>
      <c r="N38" s="50">
        <f t="shared" si="37"/>
        <v>-1899.9999999999773</v>
      </c>
      <c r="O38" s="127">
        <f t="shared" si="5"/>
        <v>498619.99999999919</v>
      </c>
      <c r="P38" s="127">
        <f t="shared" si="1"/>
        <v>9972.3999999999833</v>
      </c>
      <c r="Q38" s="127">
        <f t="shared" si="2"/>
        <v>52486.315789474225</v>
      </c>
      <c r="R38" s="127">
        <v>52000</v>
      </c>
      <c r="S38" s="127">
        <f t="shared" si="3"/>
        <v>-9879.9999999998818</v>
      </c>
    </row>
    <row r="39" spans="1:19">
      <c r="A39" s="54"/>
      <c r="B39" s="51" t="s">
        <v>51</v>
      </c>
      <c r="C39" s="51" t="s">
        <v>15</v>
      </c>
      <c r="D39" s="51" t="s">
        <v>16</v>
      </c>
      <c r="E39" s="53" t="s">
        <v>102</v>
      </c>
      <c r="F39" s="84">
        <v>41171</v>
      </c>
      <c r="G39" s="72">
        <v>82</v>
      </c>
      <c r="H39" s="53" t="s">
        <v>102</v>
      </c>
      <c r="I39" s="51">
        <v>82.27</v>
      </c>
      <c r="J39" s="72">
        <v>82</v>
      </c>
      <c r="K39" s="53" t="s">
        <v>53</v>
      </c>
      <c r="L39" s="118">
        <f t="shared" si="35"/>
        <v>-26.999999999999602</v>
      </c>
      <c r="M39" s="60">
        <f t="shared" si="36"/>
        <v>0</v>
      </c>
      <c r="N39" s="50">
        <f t="shared" si="37"/>
        <v>0</v>
      </c>
      <c r="O39" s="127">
        <f t="shared" si="5"/>
        <v>488739.9999999993</v>
      </c>
      <c r="P39" s="127">
        <f t="shared" si="1"/>
        <v>9774.7999999999865</v>
      </c>
      <c r="Q39" s="127">
        <f t="shared" si="2"/>
        <v>36202.962962963451</v>
      </c>
      <c r="R39" s="127">
        <v>36000</v>
      </c>
      <c r="S39" s="127">
        <f t="shared" si="3"/>
        <v>0</v>
      </c>
    </row>
    <row r="40" spans="1:19">
      <c r="A40" s="54"/>
      <c r="B40" s="51" t="s">
        <v>51</v>
      </c>
      <c r="C40" s="51" t="s">
        <v>15</v>
      </c>
      <c r="D40" s="51" t="s">
        <v>16</v>
      </c>
      <c r="E40" s="53" t="s">
        <v>102</v>
      </c>
      <c r="F40" s="84">
        <v>41185</v>
      </c>
      <c r="G40" s="72">
        <v>80.02</v>
      </c>
      <c r="H40" s="53" t="s">
        <v>102</v>
      </c>
      <c r="I40" s="51">
        <v>80.319999999999993</v>
      </c>
      <c r="J40" s="72">
        <v>80.319999999999993</v>
      </c>
      <c r="K40" s="53" t="s">
        <v>53</v>
      </c>
      <c r="L40" s="118">
        <f t="shared" ref="L40" si="39">(G40-I40)*100</f>
        <v>-29.999999999999716</v>
      </c>
      <c r="M40" s="60">
        <f t="shared" ref="M40" si="40">(G40-J40)*100</f>
        <v>-29.999999999999716</v>
      </c>
      <c r="N40" s="50">
        <f t="shared" ref="N40:N53" si="41">M40*100</f>
        <v>-2999.9999999999718</v>
      </c>
      <c r="O40" s="127">
        <f t="shared" si="5"/>
        <v>488739.9999999993</v>
      </c>
      <c r="P40" s="127">
        <f t="shared" ref="P40:P83" si="42">O40*0.02</f>
        <v>9774.7999999999865</v>
      </c>
      <c r="Q40" s="127">
        <f t="shared" ref="Q40:Q83" si="43">-P40/L40*100</f>
        <v>32582.666666666933</v>
      </c>
      <c r="R40" s="127">
        <v>32000</v>
      </c>
      <c r="S40" s="127">
        <f t="shared" si="3"/>
        <v>-9599.9999999999091</v>
      </c>
    </row>
    <row r="41" spans="1:19">
      <c r="A41" s="54"/>
      <c r="B41" s="54" t="s">
        <v>54</v>
      </c>
      <c r="C41" s="54" t="s">
        <v>49</v>
      </c>
      <c r="D41" s="54" t="s">
        <v>48</v>
      </c>
      <c r="E41" s="54" t="s">
        <v>102</v>
      </c>
      <c r="F41" s="85">
        <v>41186</v>
      </c>
      <c r="G41" s="70">
        <v>80.44</v>
      </c>
      <c r="H41" s="54" t="s">
        <v>102</v>
      </c>
      <c r="I41" s="54">
        <v>80.260000000000005</v>
      </c>
      <c r="J41" s="54">
        <v>80.44</v>
      </c>
      <c r="K41" s="54" t="s">
        <v>53</v>
      </c>
      <c r="L41" s="118">
        <f t="shared" ref="L41:L53" si="44">(I41-G41)*100</f>
        <v>-17.999999999999261</v>
      </c>
      <c r="M41" s="64">
        <f t="shared" ref="M41:M53" si="45">(J41-G41)*100</f>
        <v>0</v>
      </c>
      <c r="N41" s="50">
        <f t="shared" si="41"/>
        <v>0</v>
      </c>
      <c r="O41" s="127">
        <f t="shared" si="5"/>
        <v>479139.99999999942</v>
      </c>
      <c r="P41" s="127">
        <f t="shared" si="42"/>
        <v>9582.7999999999884</v>
      </c>
      <c r="Q41" s="127">
        <f t="shared" si="43"/>
        <v>53237.777777779898</v>
      </c>
      <c r="R41" s="127">
        <v>53000</v>
      </c>
      <c r="S41" s="127">
        <f t="shared" si="3"/>
        <v>0</v>
      </c>
    </row>
    <row r="42" spans="1:19">
      <c r="A42" s="54"/>
      <c r="B42" s="54" t="s">
        <v>54</v>
      </c>
      <c r="C42" s="54" t="s">
        <v>49</v>
      </c>
      <c r="D42" s="54" t="s">
        <v>48</v>
      </c>
      <c r="E42" s="54" t="s">
        <v>102</v>
      </c>
      <c r="F42" s="85">
        <v>41214</v>
      </c>
      <c r="G42" s="70">
        <v>83.02</v>
      </c>
      <c r="H42" s="54" t="s">
        <v>102</v>
      </c>
      <c r="I42" s="54">
        <v>82.75</v>
      </c>
      <c r="J42" s="54">
        <v>83.17</v>
      </c>
      <c r="K42" s="54" t="s">
        <v>53</v>
      </c>
      <c r="L42" s="118">
        <f t="shared" si="44"/>
        <v>-26.999999999999602</v>
      </c>
      <c r="M42" s="64">
        <f t="shared" si="45"/>
        <v>15.000000000000568</v>
      </c>
      <c r="N42" s="50">
        <f t="shared" si="41"/>
        <v>1500.0000000000568</v>
      </c>
      <c r="O42" s="127">
        <f t="shared" si="5"/>
        <v>479139.99999999942</v>
      </c>
      <c r="P42" s="127">
        <f t="shared" si="42"/>
        <v>9582.7999999999884</v>
      </c>
      <c r="Q42" s="127">
        <f t="shared" si="43"/>
        <v>35491.851851852334</v>
      </c>
      <c r="R42" s="127">
        <v>35000</v>
      </c>
      <c r="S42" s="127">
        <f t="shared" si="3"/>
        <v>5250.0000000001992</v>
      </c>
    </row>
    <row r="43" spans="1:19">
      <c r="A43" s="54"/>
      <c r="B43" s="54" t="s">
        <v>54</v>
      </c>
      <c r="C43" s="54" t="s">
        <v>49</v>
      </c>
      <c r="D43" s="54" t="s">
        <v>48</v>
      </c>
      <c r="E43" s="54" t="s">
        <v>102</v>
      </c>
      <c r="F43" s="85">
        <v>41288</v>
      </c>
      <c r="G43" s="70">
        <v>94.39</v>
      </c>
      <c r="H43" s="54" t="s">
        <v>102</v>
      </c>
      <c r="I43" s="54">
        <v>94.05</v>
      </c>
      <c r="J43" s="54">
        <v>94.05</v>
      </c>
      <c r="K43" s="54" t="s">
        <v>53</v>
      </c>
      <c r="L43" s="118">
        <f t="shared" si="44"/>
        <v>-34.000000000000341</v>
      </c>
      <c r="M43" s="64">
        <f t="shared" si="45"/>
        <v>-34.000000000000341</v>
      </c>
      <c r="N43" s="50">
        <f t="shared" si="41"/>
        <v>-3400.0000000000341</v>
      </c>
      <c r="O43" s="127">
        <f t="shared" si="5"/>
        <v>484389.99999999959</v>
      </c>
      <c r="P43" s="127">
        <f t="shared" si="42"/>
        <v>9687.799999999992</v>
      </c>
      <c r="Q43" s="127">
        <f t="shared" si="43"/>
        <v>28493.529411764401</v>
      </c>
      <c r="R43" s="127">
        <v>28000</v>
      </c>
      <c r="S43" s="127">
        <f t="shared" si="3"/>
        <v>-9520.0000000000946</v>
      </c>
    </row>
    <row r="44" spans="1:19">
      <c r="A44" s="54"/>
      <c r="B44" s="54" t="s">
        <v>54</v>
      </c>
      <c r="C44" s="54" t="s">
        <v>49</v>
      </c>
      <c r="D44" s="54" t="s">
        <v>48</v>
      </c>
      <c r="E44" s="54" t="s">
        <v>102</v>
      </c>
      <c r="F44" s="85">
        <v>41292</v>
      </c>
      <c r="G44" s="70">
        <v>94.61</v>
      </c>
      <c r="H44" s="54" t="s">
        <v>102</v>
      </c>
      <c r="I44" s="54">
        <v>94.15</v>
      </c>
      <c r="J44" s="54">
        <v>94.15</v>
      </c>
      <c r="K44" s="54" t="s">
        <v>53</v>
      </c>
      <c r="L44" s="118">
        <f t="shared" si="44"/>
        <v>-45.999999999999375</v>
      </c>
      <c r="M44" s="64">
        <f t="shared" si="45"/>
        <v>-45.999999999999375</v>
      </c>
      <c r="N44" s="50">
        <f t="shared" si="41"/>
        <v>-4599.9999999999372</v>
      </c>
      <c r="O44" s="127">
        <f t="shared" si="5"/>
        <v>474869.99999999948</v>
      </c>
      <c r="P44" s="127">
        <f t="shared" si="42"/>
        <v>9497.3999999999905</v>
      </c>
      <c r="Q44" s="127">
        <f t="shared" si="43"/>
        <v>20646.521739130694</v>
      </c>
      <c r="R44" s="127">
        <v>20000</v>
      </c>
      <c r="S44" s="127">
        <f t="shared" si="3"/>
        <v>-9199.9999999998745</v>
      </c>
    </row>
    <row r="45" spans="1:19">
      <c r="A45" s="54"/>
      <c r="B45" s="54" t="s">
        <v>54</v>
      </c>
      <c r="C45" s="54" t="s">
        <v>49</v>
      </c>
      <c r="D45" s="54" t="s">
        <v>48</v>
      </c>
      <c r="E45" s="54" t="s">
        <v>102</v>
      </c>
      <c r="F45" s="85">
        <v>41303</v>
      </c>
      <c r="G45" s="70">
        <v>94.7</v>
      </c>
      <c r="H45" s="54" t="s">
        <v>102</v>
      </c>
      <c r="I45" s="54">
        <v>94.37</v>
      </c>
      <c r="J45" s="70">
        <v>94.7</v>
      </c>
      <c r="K45" s="54" t="s">
        <v>53</v>
      </c>
      <c r="L45" s="118">
        <f t="shared" si="44"/>
        <v>-32.999999999999829</v>
      </c>
      <c r="M45" s="64">
        <f t="shared" si="45"/>
        <v>0</v>
      </c>
      <c r="N45" s="50">
        <f t="shared" si="41"/>
        <v>0</v>
      </c>
      <c r="O45" s="127">
        <f t="shared" si="5"/>
        <v>465669.99999999959</v>
      </c>
      <c r="P45" s="127">
        <f t="shared" si="42"/>
        <v>9313.3999999999924</v>
      </c>
      <c r="Q45" s="127">
        <f t="shared" si="43"/>
        <v>28222.424242424364</v>
      </c>
      <c r="R45" s="127">
        <v>28000</v>
      </c>
      <c r="S45" s="127">
        <f t="shared" si="3"/>
        <v>0</v>
      </c>
    </row>
    <row r="46" spans="1:19">
      <c r="A46" s="54"/>
      <c r="B46" s="54" t="s">
        <v>54</v>
      </c>
      <c r="C46" s="54" t="s">
        <v>49</v>
      </c>
      <c r="D46" s="54" t="s">
        <v>48</v>
      </c>
      <c r="E46" s="54" t="s">
        <v>102</v>
      </c>
      <c r="F46" s="85">
        <v>41310</v>
      </c>
      <c r="G46" s="70">
        <v>96.67</v>
      </c>
      <c r="H46" s="54" t="s">
        <v>102</v>
      </c>
      <c r="I46" s="54">
        <v>95.95</v>
      </c>
      <c r="J46" s="54">
        <v>96.89</v>
      </c>
      <c r="K46" s="54" t="s">
        <v>53</v>
      </c>
      <c r="L46" s="118">
        <f t="shared" si="44"/>
        <v>-71.999999999999886</v>
      </c>
      <c r="M46" s="64">
        <f t="shared" si="45"/>
        <v>21.999999999999886</v>
      </c>
      <c r="N46" s="50">
        <f t="shared" si="41"/>
        <v>2199.9999999999886</v>
      </c>
      <c r="O46" s="127">
        <f t="shared" si="5"/>
        <v>465669.99999999959</v>
      </c>
      <c r="P46" s="127">
        <f t="shared" si="42"/>
        <v>9313.3999999999924</v>
      </c>
      <c r="Q46" s="127">
        <f t="shared" si="43"/>
        <v>12935.277777777788</v>
      </c>
      <c r="R46" s="127">
        <v>12000</v>
      </c>
      <c r="S46" s="127">
        <f t="shared" si="3"/>
        <v>2639.9999999999864</v>
      </c>
    </row>
    <row r="47" spans="1:19">
      <c r="A47" s="54"/>
      <c r="B47" s="54" t="s">
        <v>54</v>
      </c>
      <c r="C47" s="54" t="s">
        <v>49</v>
      </c>
      <c r="D47" s="54" t="s">
        <v>48</v>
      </c>
      <c r="E47" s="54" t="s">
        <v>102</v>
      </c>
      <c r="F47" s="85">
        <v>41319</v>
      </c>
      <c r="G47" s="70">
        <v>96.88</v>
      </c>
      <c r="H47" s="54" t="s">
        <v>102</v>
      </c>
      <c r="I47" s="54">
        <v>96.44</v>
      </c>
      <c r="J47" s="54">
        <v>96.44</v>
      </c>
      <c r="K47" s="54" t="s">
        <v>53</v>
      </c>
      <c r="L47" s="118">
        <f t="shared" si="44"/>
        <v>-43.999999999999773</v>
      </c>
      <c r="M47" s="64">
        <f t="shared" si="45"/>
        <v>-43.999999999999773</v>
      </c>
      <c r="N47" s="50">
        <f t="shared" si="41"/>
        <v>-4399.9999999999773</v>
      </c>
      <c r="O47" s="127">
        <f t="shared" si="5"/>
        <v>468309.99999999959</v>
      </c>
      <c r="P47" s="127">
        <f t="shared" si="42"/>
        <v>9366.1999999999916</v>
      </c>
      <c r="Q47" s="127">
        <f t="shared" si="43"/>
        <v>21286.818181818275</v>
      </c>
      <c r="R47" s="127">
        <v>21000</v>
      </c>
      <c r="S47" s="127">
        <f t="shared" si="3"/>
        <v>-9239.9999999999527</v>
      </c>
    </row>
    <row r="48" spans="1:19">
      <c r="A48" s="54"/>
      <c r="B48" s="54" t="s">
        <v>54</v>
      </c>
      <c r="C48" s="54" t="s">
        <v>49</v>
      </c>
      <c r="D48" s="54" t="s">
        <v>48</v>
      </c>
      <c r="E48" s="54" t="s">
        <v>102</v>
      </c>
      <c r="F48" s="85">
        <v>41324</v>
      </c>
      <c r="G48" s="70">
        <v>96.91</v>
      </c>
      <c r="H48" s="54" t="s">
        <v>102</v>
      </c>
      <c r="I48" s="70">
        <v>96.5</v>
      </c>
      <c r="J48" s="70">
        <v>96.5</v>
      </c>
      <c r="K48" s="54" t="s">
        <v>53</v>
      </c>
      <c r="L48" s="118">
        <f t="shared" si="44"/>
        <v>-40.999999999999659</v>
      </c>
      <c r="M48" s="64">
        <f t="shared" si="45"/>
        <v>-40.999999999999659</v>
      </c>
      <c r="N48" s="50">
        <f t="shared" si="41"/>
        <v>-4099.9999999999654</v>
      </c>
      <c r="O48" s="127">
        <f t="shared" si="5"/>
        <v>459069.99999999965</v>
      </c>
      <c r="P48" s="127">
        <f t="shared" si="42"/>
        <v>9181.3999999999924</v>
      </c>
      <c r="Q48" s="127">
        <f t="shared" si="43"/>
        <v>22393.658536585535</v>
      </c>
      <c r="R48" s="127">
        <v>22000</v>
      </c>
      <c r="S48" s="127">
        <f t="shared" si="3"/>
        <v>-9019.9999999999236</v>
      </c>
    </row>
    <row r="49" spans="1:19">
      <c r="A49" s="54"/>
      <c r="B49" s="54" t="s">
        <v>54</v>
      </c>
      <c r="C49" s="54" t="s">
        <v>49</v>
      </c>
      <c r="D49" s="54" t="s">
        <v>48</v>
      </c>
      <c r="E49" s="54" t="s">
        <v>102</v>
      </c>
      <c r="F49" s="85">
        <v>41327</v>
      </c>
      <c r="G49" s="70">
        <v>96.49</v>
      </c>
      <c r="H49" s="54" t="s">
        <v>102</v>
      </c>
      <c r="I49" s="54">
        <v>95.98</v>
      </c>
      <c r="J49" s="54">
        <v>96.49</v>
      </c>
      <c r="K49" s="54" t="s">
        <v>53</v>
      </c>
      <c r="L49" s="118">
        <f t="shared" si="44"/>
        <v>-50.999999999999091</v>
      </c>
      <c r="M49" s="64">
        <f t="shared" si="45"/>
        <v>0</v>
      </c>
      <c r="N49" s="50">
        <f t="shared" si="41"/>
        <v>0</v>
      </c>
      <c r="O49" s="127">
        <f t="shared" si="5"/>
        <v>450049.99999999971</v>
      </c>
      <c r="P49" s="127">
        <f t="shared" si="42"/>
        <v>9000.9999999999945</v>
      </c>
      <c r="Q49" s="127">
        <f t="shared" si="43"/>
        <v>17649.019607843442</v>
      </c>
      <c r="R49" s="127">
        <v>17000</v>
      </c>
      <c r="S49" s="127">
        <f t="shared" si="3"/>
        <v>0</v>
      </c>
    </row>
    <row r="50" spans="1:19">
      <c r="A50" s="54"/>
      <c r="B50" s="54" t="s">
        <v>54</v>
      </c>
      <c r="C50" s="54" t="s">
        <v>49</v>
      </c>
      <c r="D50" s="54" t="s">
        <v>48</v>
      </c>
      <c r="E50" s="54" t="s">
        <v>102</v>
      </c>
      <c r="F50" s="85">
        <v>41333</v>
      </c>
      <c r="G50" s="70">
        <v>94.69</v>
      </c>
      <c r="H50" s="54" t="s">
        <v>102</v>
      </c>
      <c r="I50" s="54">
        <v>94.35</v>
      </c>
      <c r="J50" s="54">
        <v>99.45</v>
      </c>
      <c r="K50" s="54" t="s">
        <v>53</v>
      </c>
      <c r="L50" s="118">
        <f t="shared" si="44"/>
        <v>-34.000000000000341</v>
      </c>
      <c r="M50" s="64">
        <f t="shared" si="45"/>
        <v>476.00000000000051</v>
      </c>
      <c r="N50" s="50">
        <f t="shared" si="41"/>
        <v>47600.000000000051</v>
      </c>
      <c r="O50" s="127">
        <f t="shared" si="5"/>
        <v>450049.99999999971</v>
      </c>
      <c r="P50" s="127">
        <f t="shared" si="42"/>
        <v>9000.9999999999945</v>
      </c>
      <c r="Q50" s="127">
        <f t="shared" si="43"/>
        <v>26473.529411764423</v>
      </c>
      <c r="R50" s="127">
        <v>26000</v>
      </c>
      <c r="S50" s="127">
        <f t="shared" si="3"/>
        <v>123760.00000000015</v>
      </c>
    </row>
    <row r="51" spans="1:19">
      <c r="A51" s="54"/>
      <c r="B51" s="54" t="s">
        <v>54</v>
      </c>
      <c r="C51" s="54" t="s">
        <v>49</v>
      </c>
      <c r="D51" s="54" t="s">
        <v>48</v>
      </c>
      <c r="E51" s="54" t="s">
        <v>102</v>
      </c>
      <c r="F51" s="85">
        <v>41387</v>
      </c>
      <c r="G51" s="70">
        <v>102.12</v>
      </c>
      <c r="H51" s="54" t="s">
        <v>102</v>
      </c>
      <c r="I51" s="54">
        <v>100.86</v>
      </c>
      <c r="J51" s="54">
        <v>102.12</v>
      </c>
      <c r="K51" s="54" t="s">
        <v>53</v>
      </c>
      <c r="L51" s="118">
        <f t="shared" si="44"/>
        <v>-126.00000000000051</v>
      </c>
      <c r="M51" s="64">
        <f t="shared" si="45"/>
        <v>0</v>
      </c>
      <c r="N51" s="50">
        <f t="shared" si="41"/>
        <v>0</v>
      </c>
      <c r="O51" s="127">
        <f t="shared" si="5"/>
        <v>573809.99999999988</v>
      </c>
      <c r="P51" s="127">
        <f t="shared" si="42"/>
        <v>11476.199999999997</v>
      </c>
      <c r="Q51" s="127">
        <f t="shared" si="43"/>
        <v>9108.0952380951985</v>
      </c>
      <c r="R51" s="127">
        <v>9000</v>
      </c>
      <c r="S51" s="127">
        <f t="shared" si="3"/>
        <v>0</v>
      </c>
    </row>
    <row r="52" spans="1:19">
      <c r="A52" s="54"/>
      <c r="B52" s="51" t="s">
        <v>51</v>
      </c>
      <c r="C52" s="51" t="s">
        <v>15</v>
      </c>
      <c r="D52" s="51" t="s">
        <v>16</v>
      </c>
      <c r="E52" s="53" t="s">
        <v>102</v>
      </c>
      <c r="F52" s="84">
        <v>41409</v>
      </c>
      <c r="G52" s="72">
        <v>100.99</v>
      </c>
      <c r="H52" s="53" t="s">
        <v>102</v>
      </c>
      <c r="I52" s="51">
        <v>101.29</v>
      </c>
      <c r="J52" s="72">
        <v>101.29</v>
      </c>
      <c r="K52" s="53" t="s">
        <v>53</v>
      </c>
      <c r="L52" s="118">
        <f t="shared" ref="L52" si="46">(G52-I52)*100</f>
        <v>-30.000000000001137</v>
      </c>
      <c r="M52" s="60">
        <f t="shared" ref="M52" si="47">(G52-J52)*100</f>
        <v>-30.000000000001137</v>
      </c>
      <c r="N52" s="50">
        <f t="shared" ref="N52" si="48">M52*100</f>
        <v>-3000.0000000001137</v>
      </c>
      <c r="O52" s="127">
        <f t="shared" si="5"/>
        <v>573809.99999999988</v>
      </c>
      <c r="P52" s="127">
        <f t="shared" si="42"/>
        <v>11476.199999999997</v>
      </c>
      <c r="Q52" s="127">
        <f t="shared" si="43"/>
        <v>38253.999999998545</v>
      </c>
      <c r="R52" s="127">
        <v>38000</v>
      </c>
      <c r="S52" s="127">
        <f t="shared" si="3"/>
        <v>-11400.000000000433</v>
      </c>
    </row>
    <row r="53" spans="1:19">
      <c r="A53" s="54"/>
      <c r="B53" s="54" t="s">
        <v>54</v>
      </c>
      <c r="C53" s="54" t="s">
        <v>49</v>
      </c>
      <c r="D53" s="54" t="s">
        <v>48</v>
      </c>
      <c r="E53" s="54" t="s">
        <v>102</v>
      </c>
      <c r="F53" s="85">
        <v>41415</v>
      </c>
      <c r="G53" s="70">
        <v>100.6</v>
      </c>
      <c r="H53" s="54" t="s">
        <v>102</v>
      </c>
      <c r="I53" s="54">
        <v>100.13</v>
      </c>
      <c r="J53" s="54">
        <v>100.13</v>
      </c>
      <c r="K53" s="54" t="s">
        <v>53</v>
      </c>
      <c r="L53" s="118">
        <f t="shared" si="44"/>
        <v>-46.999999999999886</v>
      </c>
      <c r="M53" s="64">
        <f t="shared" si="45"/>
        <v>-46.999999999999886</v>
      </c>
      <c r="N53" s="50">
        <f t="shared" si="41"/>
        <v>-4699.9999999999891</v>
      </c>
      <c r="O53" s="127">
        <f t="shared" si="5"/>
        <v>562409.99999999942</v>
      </c>
      <c r="P53" s="127">
        <f t="shared" si="42"/>
        <v>11248.199999999988</v>
      </c>
      <c r="Q53" s="127">
        <f t="shared" si="43"/>
        <v>23932.340425531947</v>
      </c>
      <c r="R53" s="127">
        <v>23000</v>
      </c>
      <c r="S53" s="127">
        <f t="shared" si="3"/>
        <v>-10809.999999999975</v>
      </c>
    </row>
    <row r="54" spans="1:19">
      <c r="A54" s="54"/>
      <c r="B54" s="54" t="s">
        <v>54</v>
      </c>
      <c r="C54" s="54" t="s">
        <v>49</v>
      </c>
      <c r="D54" s="54" t="s">
        <v>48</v>
      </c>
      <c r="E54" s="54" t="s">
        <v>102</v>
      </c>
      <c r="F54" s="85">
        <v>41449</v>
      </c>
      <c r="G54" s="70">
        <v>90.5</v>
      </c>
      <c r="H54" s="54" t="s">
        <v>102</v>
      </c>
      <c r="I54" s="54">
        <v>89.78</v>
      </c>
      <c r="J54" s="54">
        <v>89.78</v>
      </c>
      <c r="K54" s="54" t="s">
        <v>53</v>
      </c>
      <c r="L54" s="118">
        <f t="shared" ref="L54:L55" si="49">(I54-G54)*100</f>
        <v>-71.999999999999886</v>
      </c>
      <c r="M54" s="64">
        <f t="shared" ref="M54:M55" si="50">(J54-G54)*100</f>
        <v>-71.999999999999886</v>
      </c>
      <c r="N54" s="50">
        <f t="shared" ref="N54:N56" si="51">M54*100</f>
        <v>-7199.9999999999891</v>
      </c>
      <c r="O54" s="127">
        <f t="shared" si="5"/>
        <v>551599.99999999942</v>
      </c>
      <c r="P54" s="127">
        <f t="shared" si="42"/>
        <v>11031.999999999989</v>
      </c>
      <c r="Q54" s="127">
        <f t="shared" si="43"/>
        <v>15322.222222222232</v>
      </c>
      <c r="R54" s="127">
        <v>15000</v>
      </c>
      <c r="S54" s="127">
        <f t="shared" si="3"/>
        <v>-10799.999999999984</v>
      </c>
    </row>
    <row r="55" spans="1:19">
      <c r="A55" s="54"/>
      <c r="B55" s="54" t="s">
        <v>54</v>
      </c>
      <c r="C55" s="54" t="s">
        <v>49</v>
      </c>
      <c r="D55" s="54" t="s">
        <v>48</v>
      </c>
      <c r="E55" s="54" t="s">
        <v>102</v>
      </c>
      <c r="F55" s="85">
        <v>41457</v>
      </c>
      <c r="G55" s="70">
        <v>91.79</v>
      </c>
      <c r="H55" s="54" t="s">
        <v>102</v>
      </c>
      <c r="I55" s="54">
        <v>91.37</v>
      </c>
      <c r="J55" s="54">
        <v>91.79</v>
      </c>
      <c r="K55" s="54" t="s">
        <v>53</v>
      </c>
      <c r="L55" s="118">
        <f t="shared" si="49"/>
        <v>-42.000000000000171</v>
      </c>
      <c r="M55" s="64">
        <f t="shared" si="50"/>
        <v>0</v>
      </c>
      <c r="N55" s="50">
        <f t="shared" si="51"/>
        <v>0</v>
      </c>
      <c r="O55" s="127">
        <f t="shared" si="5"/>
        <v>540799.99999999942</v>
      </c>
      <c r="P55" s="127">
        <f t="shared" si="42"/>
        <v>10815.999999999989</v>
      </c>
      <c r="Q55" s="127">
        <f t="shared" si="43"/>
        <v>25752.38095238082</v>
      </c>
      <c r="R55" s="127">
        <v>25000</v>
      </c>
      <c r="S55" s="127">
        <f t="shared" si="3"/>
        <v>0</v>
      </c>
    </row>
    <row r="56" spans="1:19">
      <c r="A56" s="54"/>
      <c r="B56" s="51" t="s">
        <v>51</v>
      </c>
      <c r="C56" s="51" t="s">
        <v>15</v>
      </c>
      <c r="D56" s="51" t="s">
        <v>16</v>
      </c>
      <c r="E56" s="53" t="s">
        <v>102</v>
      </c>
      <c r="F56" s="84">
        <v>41465</v>
      </c>
      <c r="G56" s="72">
        <v>92.02</v>
      </c>
      <c r="H56" s="53" t="s">
        <v>102</v>
      </c>
      <c r="I56" s="51">
        <v>92.32</v>
      </c>
      <c r="J56" s="72">
        <v>90.95</v>
      </c>
      <c r="K56" s="53" t="s">
        <v>53</v>
      </c>
      <c r="L56" s="118">
        <f t="shared" ref="L56" si="52">(G56-I56)*100</f>
        <v>-29.999999999999716</v>
      </c>
      <c r="M56" s="60">
        <f t="shared" ref="M56" si="53">(G56-J56)*100</f>
        <v>106.99999999999932</v>
      </c>
      <c r="N56" s="50">
        <f t="shared" si="51"/>
        <v>10699.999999999931</v>
      </c>
      <c r="O56" s="127">
        <f t="shared" si="5"/>
        <v>540799.99999999942</v>
      </c>
      <c r="P56" s="127">
        <f t="shared" si="42"/>
        <v>10815.999999999989</v>
      </c>
      <c r="Q56" s="127">
        <f t="shared" si="43"/>
        <v>36053.333333333634</v>
      </c>
      <c r="R56" s="127">
        <v>36000</v>
      </c>
      <c r="S56" s="127">
        <f t="shared" si="3"/>
        <v>38519.999999999753</v>
      </c>
    </row>
    <row r="57" spans="1:19">
      <c r="A57" s="54"/>
      <c r="B57" s="54" t="s">
        <v>54</v>
      </c>
      <c r="C57" s="54" t="s">
        <v>49</v>
      </c>
      <c r="D57" s="54" t="s">
        <v>48</v>
      </c>
      <c r="E57" s="54" t="s">
        <v>102</v>
      </c>
      <c r="F57" s="85">
        <v>41473</v>
      </c>
      <c r="G57" s="70">
        <v>91.94</v>
      </c>
      <c r="H57" s="54" t="s">
        <v>102</v>
      </c>
      <c r="I57" s="70">
        <v>91.7</v>
      </c>
      <c r="J57" s="70">
        <v>91.7</v>
      </c>
      <c r="K57" s="54" t="s">
        <v>53</v>
      </c>
      <c r="L57" s="118">
        <f t="shared" ref="L57:L58" si="54">(I57-G57)*100</f>
        <v>-23.999999999999488</v>
      </c>
      <c r="M57" s="64">
        <f t="shared" ref="M57:M58" si="55">(J57-G57)*100</f>
        <v>-23.999999999999488</v>
      </c>
      <c r="N57" s="50">
        <f t="shared" ref="N57:N59" si="56">M57*100</f>
        <v>-2399.9999999999491</v>
      </c>
      <c r="O57" s="127">
        <f t="shared" si="5"/>
        <v>579319.99999999919</v>
      </c>
      <c r="P57" s="127">
        <f t="shared" si="42"/>
        <v>11586.399999999983</v>
      </c>
      <c r="Q57" s="127">
        <f t="shared" si="43"/>
        <v>48276.666666667625</v>
      </c>
      <c r="R57" s="127">
        <v>48000</v>
      </c>
      <c r="S57" s="127">
        <f t="shared" si="3"/>
        <v>-11519.999999999756</v>
      </c>
    </row>
    <row r="58" spans="1:19">
      <c r="A58" s="54"/>
      <c r="B58" s="54" t="s">
        <v>54</v>
      </c>
      <c r="C58" s="54" t="s">
        <v>49</v>
      </c>
      <c r="D58" s="54" t="s">
        <v>48</v>
      </c>
      <c r="E58" s="54" t="s">
        <v>102</v>
      </c>
      <c r="F58" s="85">
        <v>41474</v>
      </c>
      <c r="G58" s="70">
        <v>92.1</v>
      </c>
      <c r="H58" s="54" t="s">
        <v>102</v>
      </c>
      <c r="I58" s="54">
        <v>91.59</v>
      </c>
      <c r="J58" s="70">
        <v>92.1</v>
      </c>
      <c r="K58" s="54" t="s">
        <v>53</v>
      </c>
      <c r="L58" s="118">
        <f t="shared" si="54"/>
        <v>-50.999999999999091</v>
      </c>
      <c r="M58" s="64">
        <f t="shared" si="55"/>
        <v>0</v>
      </c>
      <c r="N58" s="50">
        <f t="shared" si="56"/>
        <v>0</v>
      </c>
      <c r="O58" s="127">
        <f t="shared" si="5"/>
        <v>567799.99999999942</v>
      </c>
      <c r="P58" s="127">
        <f t="shared" si="42"/>
        <v>11355.999999999989</v>
      </c>
      <c r="Q58" s="127">
        <f t="shared" si="43"/>
        <v>22266.666666667043</v>
      </c>
      <c r="R58" s="127">
        <v>22000</v>
      </c>
      <c r="S58" s="127">
        <f t="shared" si="3"/>
        <v>0</v>
      </c>
    </row>
    <row r="59" spans="1:19">
      <c r="A59" s="54"/>
      <c r="B59" s="51" t="s">
        <v>51</v>
      </c>
      <c r="C59" s="51" t="s">
        <v>15</v>
      </c>
      <c r="D59" s="51" t="s">
        <v>16</v>
      </c>
      <c r="E59" s="53" t="s">
        <v>102</v>
      </c>
      <c r="F59" s="84">
        <v>41488</v>
      </c>
      <c r="G59" s="72">
        <v>88.42</v>
      </c>
      <c r="H59" s="53" t="s">
        <v>102</v>
      </c>
      <c r="I59" s="72">
        <v>89.1</v>
      </c>
      <c r="J59" s="72">
        <v>87.94</v>
      </c>
      <c r="K59" s="53" t="s">
        <v>53</v>
      </c>
      <c r="L59" s="118">
        <f t="shared" ref="L59" si="57">(G59-I59)*100</f>
        <v>-67.999999999999261</v>
      </c>
      <c r="M59" s="60">
        <f t="shared" ref="M59" si="58">(G59-J59)*100</f>
        <v>48.000000000000398</v>
      </c>
      <c r="N59" s="50">
        <f t="shared" si="56"/>
        <v>4800.00000000004</v>
      </c>
      <c r="O59" s="127">
        <f t="shared" si="5"/>
        <v>567799.99999999942</v>
      </c>
      <c r="P59" s="127">
        <f t="shared" si="42"/>
        <v>11355.999999999989</v>
      </c>
      <c r="Q59" s="127">
        <f t="shared" si="43"/>
        <v>16700.000000000164</v>
      </c>
      <c r="R59" s="127">
        <v>16000</v>
      </c>
      <c r="S59" s="127">
        <f t="shared" si="3"/>
        <v>7680.0000000000637</v>
      </c>
    </row>
    <row r="60" spans="1:19">
      <c r="A60" s="54"/>
      <c r="B60" s="54" t="s">
        <v>54</v>
      </c>
      <c r="C60" s="54" t="s">
        <v>49</v>
      </c>
      <c r="D60" s="54" t="s">
        <v>48</v>
      </c>
      <c r="E60" s="54" t="s">
        <v>102</v>
      </c>
      <c r="F60" s="85">
        <v>41528</v>
      </c>
      <c r="G60" s="70">
        <v>93.26</v>
      </c>
      <c r="H60" s="54" t="s">
        <v>102</v>
      </c>
      <c r="I60" s="54">
        <v>92.92</v>
      </c>
      <c r="J60" s="70">
        <v>92.92</v>
      </c>
      <c r="K60" s="54" t="s">
        <v>53</v>
      </c>
      <c r="L60" s="118">
        <f t="shared" ref="L60" si="59">(I60-G60)*100</f>
        <v>-34.000000000000341</v>
      </c>
      <c r="M60" s="64">
        <f t="shared" ref="M60" si="60">(J60-G60)*100</f>
        <v>-34.000000000000341</v>
      </c>
      <c r="N60" s="50">
        <f t="shared" ref="N60:N61" si="61">M60*100</f>
        <v>-3400.0000000000341</v>
      </c>
      <c r="O60" s="127">
        <f t="shared" si="5"/>
        <v>575479.99999999953</v>
      </c>
      <c r="P60" s="127">
        <f t="shared" si="42"/>
        <v>11509.599999999991</v>
      </c>
      <c r="Q60" s="127">
        <f t="shared" si="43"/>
        <v>33851.764705881986</v>
      </c>
      <c r="R60" s="127">
        <v>33000</v>
      </c>
      <c r="S60" s="127">
        <f t="shared" si="3"/>
        <v>-11220.000000000113</v>
      </c>
    </row>
    <row r="61" spans="1:19">
      <c r="A61" s="54"/>
      <c r="B61" s="51" t="s">
        <v>51</v>
      </c>
      <c r="C61" s="51" t="s">
        <v>15</v>
      </c>
      <c r="D61" s="51" t="s">
        <v>16</v>
      </c>
      <c r="E61" s="53" t="s">
        <v>102</v>
      </c>
      <c r="F61" s="84">
        <v>41530</v>
      </c>
      <c r="G61" s="72">
        <v>92.08</v>
      </c>
      <c r="H61" s="53" t="s">
        <v>102</v>
      </c>
      <c r="I61" s="72">
        <v>92.37</v>
      </c>
      <c r="J61" s="72">
        <v>92.37</v>
      </c>
      <c r="K61" s="53" t="s">
        <v>53</v>
      </c>
      <c r="L61" s="118">
        <f t="shared" ref="L61" si="62">(G61-I61)*100</f>
        <v>-29.000000000000625</v>
      </c>
      <c r="M61" s="60">
        <f t="shared" ref="M61" si="63">(G61-J61)*100</f>
        <v>-29.000000000000625</v>
      </c>
      <c r="N61" s="50">
        <f t="shared" si="61"/>
        <v>-2900.0000000000628</v>
      </c>
      <c r="O61" s="127">
        <f t="shared" si="5"/>
        <v>564259.99999999942</v>
      </c>
      <c r="P61" s="127">
        <f t="shared" si="42"/>
        <v>11285.199999999988</v>
      </c>
      <c r="Q61" s="127">
        <f t="shared" si="43"/>
        <v>38914.482758619815</v>
      </c>
      <c r="R61" s="127">
        <v>38000</v>
      </c>
      <c r="S61" s="127">
        <f t="shared" si="3"/>
        <v>-11020.000000000238</v>
      </c>
    </row>
    <row r="62" spans="1:19">
      <c r="A62" s="54"/>
      <c r="B62" s="51" t="s">
        <v>51</v>
      </c>
      <c r="C62" s="51" t="s">
        <v>15</v>
      </c>
      <c r="D62" s="51" t="s">
        <v>16</v>
      </c>
      <c r="E62" s="53" t="s">
        <v>102</v>
      </c>
      <c r="F62" s="84">
        <v>41541</v>
      </c>
      <c r="G62" s="72">
        <v>92.91</v>
      </c>
      <c r="H62" s="53" t="s">
        <v>102</v>
      </c>
      <c r="I62" s="72">
        <v>93.39</v>
      </c>
      <c r="J62" s="72">
        <v>92.62</v>
      </c>
      <c r="K62" s="53" t="s">
        <v>53</v>
      </c>
      <c r="L62" s="118">
        <f t="shared" ref="L62" si="64">(G62-I62)*100</f>
        <v>-48.000000000000398</v>
      </c>
      <c r="M62" s="60">
        <f t="shared" ref="M62" si="65">(G62-J62)*100</f>
        <v>28.999999999999204</v>
      </c>
      <c r="N62" s="50">
        <f t="shared" ref="N62:N66" si="66">M62*100</f>
        <v>2899.9999999999204</v>
      </c>
      <c r="O62" s="127">
        <f t="shared" si="5"/>
        <v>553239.99999999919</v>
      </c>
      <c r="P62" s="127">
        <f t="shared" si="42"/>
        <v>11064.799999999985</v>
      </c>
      <c r="Q62" s="127">
        <f t="shared" si="43"/>
        <v>23051.666666666442</v>
      </c>
      <c r="R62" s="127">
        <v>23000</v>
      </c>
      <c r="S62" s="127">
        <f t="shared" si="3"/>
        <v>6669.9999999998163</v>
      </c>
    </row>
    <row r="63" spans="1:19">
      <c r="A63" s="54"/>
      <c r="B63" s="54" t="s">
        <v>54</v>
      </c>
      <c r="C63" s="54" t="s">
        <v>49</v>
      </c>
      <c r="D63" s="54" t="s">
        <v>48</v>
      </c>
      <c r="E63" s="54" t="s">
        <v>102</v>
      </c>
      <c r="F63" s="85">
        <v>41543</v>
      </c>
      <c r="G63" s="70">
        <v>92.81</v>
      </c>
      <c r="H63" s="54" t="s">
        <v>102</v>
      </c>
      <c r="I63" s="70">
        <v>92.4</v>
      </c>
      <c r="J63" s="70">
        <v>92.4</v>
      </c>
      <c r="K63" s="54" t="s">
        <v>53</v>
      </c>
      <c r="L63" s="118">
        <f t="shared" ref="L63:L66" si="67">(I63-G63)*100</f>
        <v>-40.999999999999659</v>
      </c>
      <c r="M63" s="64">
        <f t="shared" ref="M63:M66" si="68">(J63-G63)*100</f>
        <v>-40.999999999999659</v>
      </c>
      <c r="N63" s="50">
        <f t="shared" si="66"/>
        <v>-4099.9999999999654</v>
      </c>
      <c r="O63" s="127">
        <f t="shared" si="5"/>
        <v>559909.99999999895</v>
      </c>
      <c r="P63" s="127">
        <f t="shared" si="42"/>
        <v>11198.199999999979</v>
      </c>
      <c r="Q63" s="127">
        <f t="shared" si="43"/>
        <v>27312.682926829446</v>
      </c>
      <c r="R63" s="127">
        <v>27000</v>
      </c>
      <c r="S63" s="127">
        <f t="shared" si="3"/>
        <v>-11069.999999999905</v>
      </c>
    </row>
    <row r="64" spans="1:19">
      <c r="A64" s="54"/>
      <c r="B64" s="54" t="s">
        <v>54</v>
      </c>
      <c r="C64" s="54" t="s">
        <v>49</v>
      </c>
      <c r="D64" s="54" t="s">
        <v>48</v>
      </c>
      <c r="E64" s="54" t="s">
        <v>102</v>
      </c>
      <c r="F64" s="85">
        <v>41548</v>
      </c>
      <c r="G64" s="70">
        <v>92.16</v>
      </c>
      <c r="H64" s="54" t="s">
        <v>102</v>
      </c>
      <c r="I64" s="54">
        <v>91.82</v>
      </c>
      <c r="J64" s="70">
        <v>91.82</v>
      </c>
      <c r="K64" s="54" t="s">
        <v>53</v>
      </c>
      <c r="L64" s="118">
        <f t="shared" si="67"/>
        <v>-34.000000000000341</v>
      </c>
      <c r="M64" s="64">
        <f t="shared" si="68"/>
        <v>-34.000000000000341</v>
      </c>
      <c r="N64" s="50">
        <f t="shared" si="66"/>
        <v>-3400.0000000000341</v>
      </c>
      <c r="O64" s="127">
        <f t="shared" si="5"/>
        <v>548839.99999999907</v>
      </c>
      <c r="P64" s="127">
        <f t="shared" si="42"/>
        <v>10976.799999999981</v>
      </c>
      <c r="Q64" s="127">
        <f t="shared" si="43"/>
        <v>32284.705882352562</v>
      </c>
      <c r="R64" s="127">
        <v>32000</v>
      </c>
      <c r="S64" s="127">
        <f t="shared" si="3"/>
        <v>-10880.000000000109</v>
      </c>
    </row>
    <row r="65" spans="1:19">
      <c r="A65" s="54"/>
      <c r="B65" s="54" t="s">
        <v>54</v>
      </c>
      <c r="C65" s="54" t="s">
        <v>49</v>
      </c>
      <c r="D65" s="54" t="s">
        <v>48</v>
      </c>
      <c r="E65" s="54" t="s">
        <v>102</v>
      </c>
      <c r="F65" s="85">
        <v>41561</v>
      </c>
      <c r="G65" s="70">
        <v>93.11</v>
      </c>
      <c r="H65" s="54" t="s">
        <v>102</v>
      </c>
      <c r="I65" s="54">
        <v>92.88</v>
      </c>
      <c r="J65" s="70">
        <v>95.1</v>
      </c>
      <c r="K65" s="54" t="s">
        <v>53</v>
      </c>
      <c r="L65" s="118">
        <f t="shared" si="67"/>
        <v>-23.000000000000398</v>
      </c>
      <c r="M65" s="64">
        <f t="shared" si="68"/>
        <v>198.99999999999949</v>
      </c>
      <c r="N65" s="50">
        <f t="shared" si="66"/>
        <v>19899.999999999949</v>
      </c>
      <c r="O65" s="127">
        <f t="shared" si="5"/>
        <v>537959.99999999895</v>
      </c>
      <c r="P65" s="127">
        <f t="shared" si="42"/>
        <v>10759.199999999979</v>
      </c>
      <c r="Q65" s="127">
        <f t="shared" si="43"/>
        <v>46779.130434781706</v>
      </c>
      <c r="R65" s="127">
        <v>46000</v>
      </c>
      <c r="S65" s="127">
        <f t="shared" si="3"/>
        <v>91539.999999999767</v>
      </c>
    </row>
    <row r="66" spans="1:19">
      <c r="A66" s="54"/>
      <c r="B66" s="54" t="s">
        <v>54</v>
      </c>
      <c r="C66" s="54" t="s">
        <v>49</v>
      </c>
      <c r="D66" s="54" t="s">
        <v>48</v>
      </c>
      <c r="E66" s="54" t="s">
        <v>102</v>
      </c>
      <c r="F66" s="85">
        <v>41592</v>
      </c>
      <c r="G66" s="70">
        <v>93</v>
      </c>
      <c r="H66" s="54" t="s">
        <v>102</v>
      </c>
      <c r="I66" s="54">
        <v>92.73</v>
      </c>
      <c r="J66" s="70">
        <v>93.31</v>
      </c>
      <c r="K66" s="54" t="s">
        <v>53</v>
      </c>
      <c r="L66" s="118">
        <f t="shared" si="67"/>
        <v>-26.999999999999602</v>
      </c>
      <c r="M66" s="64">
        <f t="shared" si="68"/>
        <v>31.000000000000227</v>
      </c>
      <c r="N66" s="50">
        <f t="shared" si="66"/>
        <v>3100.0000000000227</v>
      </c>
      <c r="O66" s="127">
        <f t="shared" si="5"/>
        <v>629499.99999999872</v>
      </c>
      <c r="P66" s="127">
        <f t="shared" si="42"/>
        <v>12589.999999999975</v>
      </c>
      <c r="Q66" s="127">
        <f t="shared" si="43"/>
        <v>46629.629629630224</v>
      </c>
      <c r="R66" s="127">
        <v>46000</v>
      </c>
      <c r="S66" s="127">
        <f t="shared" si="3"/>
        <v>14260.000000000104</v>
      </c>
    </row>
    <row r="67" spans="1:19">
      <c r="A67" s="54"/>
      <c r="B67" s="54" t="s">
        <v>54</v>
      </c>
      <c r="C67" s="54" t="s">
        <v>49</v>
      </c>
      <c r="D67" s="54" t="s">
        <v>48</v>
      </c>
      <c r="E67" s="54" t="s">
        <v>102</v>
      </c>
      <c r="F67" s="85">
        <v>41606</v>
      </c>
      <c r="G67" s="70">
        <v>93.12</v>
      </c>
      <c r="H67" s="54" t="s">
        <v>102</v>
      </c>
      <c r="I67" s="54">
        <v>92.89</v>
      </c>
      <c r="J67" s="70">
        <v>92.89</v>
      </c>
      <c r="K67" s="54" t="s">
        <v>53</v>
      </c>
      <c r="L67" s="118">
        <f t="shared" ref="L67:L68" si="69">(I67-G67)*100</f>
        <v>-23.000000000000398</v>
      </c>
      <c r="M67" s="64">
        <f t="shared" ref="M67:M68" si="70">(J67-G67)*100</f>
        <v>-23.000000000000398</v>
      </c>
      <c r="N67" s="50">
        <f t="shared" ref="N67:N69" si="71">M67*100</f>
        <v>-2300.00000000004</v>
      </c>
      <c r="O67" s="127">
        <f t="shared" si="5"/>
        <v>643759.99999999884</v>
      </c>
      <c r="P67" s="127">
        <f t="shared" si="42"/>
        <v>12875.199999999977</v>
      </c>
      <c r="Q67" s="127">
        <f t="shared" si="43"/>
        <v>55979.130434781538</v>
      </c>
      <c r="R67" s="127">
        <v>55000</v>
      </c>
      <c r="S67" s="127">
        <f t="shared" si="3"/>
        <v>-12650.00000000022</v>
      </c>
    </row>
    <row r="68" spans="1:19">
      <c r="A68" s="54"/>
      <c r="B68" s="54" t="s">
        <v>54</v>
      </c>
      <c r="C68" s="54" t="s">
        <v>49</v>
      </c>
      <c r="D68" s="54" t="s">
        <v>48</v>
      </c>
      <c r="E68" s="54" t="s">
        <v>102</v>
      </c>
      <c r="F68" s="85">
        <v>41618</v>
      </c>
      <c r="G68" s="70">
        <v>94.08</v>
      </c>
      <c r="H68" s="54" t="s">
        <v>102</v>
      </c>
      <c r="I68" s="54">
        <v>93.66</v>
      </c>
      <c r="J68" s="70">
        <v>94.08</v>
      </c>
      <c r="K68" s="54" t="s">
        <v>53</v>
      </c>
      <c r="L68" s="118">
        <f t="shared" si="69"/>
        <v>-42.000000000000171</v>
      </c>
      <c r="M68" s="64">
        <f t="shared" si="70"/>
        <v>0</v>
      </c>
      <c r="N68" s="50">
        <f t="shared" si="71"/>
        <v>0</v>
      </c>
      <c r="O68" s="127">
        <f t="shared" si="5"/>
        <v>631109.9999999986</v>
      </c>
      <c r="P68" s="127">
        <f t="shared" si="42"/>
        <v>12622.199999999972</v>
      </c>
      <c r="Q68" s="127">
        <f t="shared" si="43"/>
        <v>30052.857142856952</v>
      </c>
      <c r="R68" s="127">
        <v>30000</v>
      </c>
      <c r="S68" s="127">
        <f t="shared" si="3"/>
        <v>0</v>
      </c>
    </row>
    <row r="69" spans="1:19">
      <c r="A69" s="54"/>
      <c r="B69" s="51" t="s">
        <v>51</v>
      </c>
      <c r="C69" s="51" t="s">
        <v>15</v>
      </c>
      <c r="D69" s="51" t="s">
        <v>16</v>
      </c>
      <c r="E69" s="53" t="s">
        <v>102</v>
      </c>
      <c r="F69" s="84">
        <v>41624</v>
      </c>
      <c r="G69" s="72">
        <v>91.91</v>
      </c>
      <c r="H69" s="53" t="s">
        <v>102</v>
      </c>
      <c r="I69" s="72">
        <v>92.36</v>
      </c>
      <c r="J69" s="72">
        <v>91.84</v>
      </c>
      <c r="K69" s="53" t="s">
        <v>53</v>
      </c>
      <c r="L69" s="118">
        <f t="shared" ref="L69" si="72">(G69-I69)*100</f>
        <v>-45.000000000000284</v>
      </c>
      <c r="M69" s="60">
        <f t="shared" ref="M69" si="73">(G69-J69)*100</f>
        <v>6.9999999999993179</v>
      </c>
      <c r="N69" s="50">
        <f t="shared" si="71"/>
        <v>699.99999999993179</v>
      </c>
      <c r="O69" s="127">
        <f t="shared" si="5"/>
        <v>631109.9999999986</v>
      </c>
      <c r="P69" s="127">
        <f t="shared" si="42"/>
        <v>12622.199999999972</v>
      </c>
      <c r="Q69" s="127">
        <f t="shared" si="43"/>
        <v>28049.333333333096</v>
      </c>
      <c r="R69" s="127">
        <v>28000</v>
      </c>
      <c r="S69" s="127">
        <f t="shared" si="3"/>
        <v>1959.999999999809</v>
      </c>
    </row>
    <row r="70" spans="1:19">
      <c r="A70" s="54"/>
      <c r="B70" s="54" t="s">
        <v>54</v>
      </c>
      <c r="C70" s="54" t="s">
        <v>49</v>
      </c>
      <c r="D70" s="54" t="s">
        <v>48</v>
      </c>
      <c r="E70" s="54" t="s">
        <v>102</v>
      </c>
      <c r="F70" s="85">
        <v>41627</v>
      </c>
      <c r="G70" s="70">
        <v>92.1</v>
      </c>
      <c r="H70" s="54" t="s">
        <v>102</v>
      </c>
      <c r="I70" s="54">
        <v>91.69</v>
      </c>
      <c r="J70" s="70">
        <v>93.52</v>
      </c>
      <c r="K70" s="54" t="s">
        <v>53</v>
      </c>
      <c r="L70" s="118">
        <f t="shared" ref="L70:L71" si="74">(I70-G70)*100</f>
        <v>-40.999999999999659</v>
      </c>
      <c r="M70" s="64">
        <f t="shared" ref="M70:M71" si="75">(J70-G70)*100</f>
        <v>142.00000000000017</v>
      </c>
      <c r="N70" s="50">
        <f t="shared" ref="N70:N72" si="76">M70*100</f>
        <v>14200.000000000016</v>
      </c>
      <c r="O70" s="127">
        <f t="shared" si="5"/>
        <v>633069.99999999837</v>
      </c>
      <c r="P70" s="127">
        <f t="shared" si="42"/>
        <v>12661.399999999967</v>
      </c>
      <c r="Q70" s="127">
        <f t="shared" si="43"/>
        <v>30881.463414634323</v>
      </c>
      <c r="R70" s="127">
        <v>30000</v>
      </c>
      <c r="S70" s="127">
        <f t="shared" si="3"/>
        <v>42600.000000000051</v>
      </c>
    </row>
    <row r="71" spans="1:19">
      <c r="A71" s="54"/>
      <c r="B71" s="54" t="s">
        <v>54</v>
      </c>
      <c r="C71" s="54" t="s">
        <v>49</v>
      </c>
      <c r="D71" s="54" t="s">
        <v>48</v>
      </c>
      <c r="E71" s="54" t="s">
        <v>102</v>
      </c>
      <c r="F71" s="85">
        <v>41687</v>
      </c>
      <c r="G71" s="70">
        <v>92.18</v>
      </c>
      <c r="H71" s="54" t="s">
        <v>102</v>
      </c>
      <c r="I71" s="54">
        <v>91.67</v>
      </c>
      <c r="J71" s="70">
        <v>92.33</v>
      </c>
      <c r="K71" s="54" t="s">
        <v>53</v>
      </c>
      <c r="L71" s="118">
        <f t="shared" si="74"/>
        <v>-51.000000000000512</v>
      </c>
      <c r="M71" s="64">
        <f t="shared" si="75"/>
        <v>14.999999999999147</v>
      </c>
      <c r="N71" s="50">
        <f t="shared" si="76"/>
        <v>1499.9999999999147</v>
      </c>
      <c r="O71" s="127">
        <f t="shared" si="5"/>
        <v>675669.99999999837</v>
      </c>
      <c r="P71" s="127">
        <f t="shared" si="42"/>
        <v>13513.399999999967</v>
      </c>
      <c r="Q71" s="127">
        <f t="shared" si="43"/>
        <v>26496.862745097707</v>
      </c>
      <c r="R71" s="127">
        <v>26000</v>
      </c>
      <c r="S71" s="127">
        <f t="shared" si="3"/>
        <v>3899.9999999997781</v>
      </c>
    </row>
    <row r="72" spans="1:19">
      <c r="A72" s="54"/>
      <c r="B72" s="51" t="s">
        <v>51</v>
      </c>
      <c r="C72" s="51" t="s">
        <v>15</v>
      </c>
      <c r="D72" s="51" t="s">
        <v>16</v>
      </c>
      <c r="E72" s="53" t="s">
        <v>102</v>
      </c>
      <c r="F72" s="84">
        <v>41696</v>
      </c>
      <c r="G72" s="72">
        <v>92.1</v>
      </c>
      <c r="H72" s="53" t="s">
        <v>102</v>
      </c>
      <c r="I72" s="72">
        <v>92.38</v>
      </c>
      <c r="J72" s="72">
        <v>90.63</v>
      </c>
      <c r="K72" s="53" t="s">
        <v>53</v>
      </c>
      <c r="L72" s="118">
        <f t="shared" ref="L72" si="77">(G72-I72)*100</f>
        <v>-28.000000000000114</v>
      </c>
      <c r="M72" s="60">
        <f t="shared" ref="M72" si="78">(G72-J72)*100</f>
        <v>146.99999999999989</v>
      </c>
      <c r="N72" s="50">
        <f t="shared" si="76"/>
        <v>14699.999999999989</v>
      </c>
      <c r="O72" s="127">
        <f t="shared" si="5"/>
        <v>679569.99999999814</v>
      </c>
      <c r="P72" s="127">
        <f t="shared" si="42"/>
        <v>13591.399999999963</v>
      </c>
      <c r="Q72" s="127">
        <f t="shared" si="43"/>
        <v>48540.714285713955</v>
      </c>
      <c r="R72" s="127">
        <v>48000</v>
      </c>
      <c r="S72" s="127">
        <f t="shared" si="3"/>
        <v>70559.999999999956</v>
      </c>
    </row>
    <row r="73" spans="1:19">
      <c r="A73" s="54"/>
      <c r="B73" s="54" t="s">
        <v>54</v>
      </c>
      <c r="C73" s="54" t="s">
        <v>49</v>
      </c>
      <c r="D73" s="54" t="s">
        <v>48</v>
      </c>
      <c r="E73" s="54" t="s">
        <v>102</v>
      </c>
      <c r="F73" s="85">
        <v>41719</v>
      </c>
      <c r="G73" s="70">
        <v>92.89</v>
      </c>
      <c r="H73" s="54" t="s">
        <v>102</v>
      </c>
      <c r="I73" s="54">
        <v>92.46</v>
      </c>
      <c r="J73" s="70">
        <v>95.77</v>
      </c>
      <c r="K73" s="54" t="s">
        <v>53</v>
      </c>
      <c r="L73" s="118">
        <f t="shared" ref="L73:L74" si="79">(I73-G73)*100</f>
        <v>-43.000000000000682</v>
      </c>
      <c r="M73" s="64">
        <f t="shared" ref="M73:M74" si="80">(J73-G73)*100</f>
        <v>287.99999999999955</v>
      </c>
      <c r="N73" s="50">
        <f t="shared" ref="N73:N75" si="81">M73*100</f>
        <v>28799.999999999956</v>
      </c>
      <c r="O73" s="127">
        <f t="shared" si="5"/>
        <v>750129.99999999814</v>
      </c>
      <c r="P73" s="127">
        <f t="shared" si="42"/>
        <v>15002.599999999962</v>
      </c>
      <c r="Q73" s="127">
        <f t="shared" si="43"/>
        <v>34889.767441859825</v>
      </c>
      <c r="R73" s="127">
        <v>34000</v>
      </c>
      <c r="S73" s="127">
        <f t="shared" si="3"/>
        <v>97919.999999999854</v>
      </c>
    </row>
    <row r="74" spans="1:19">
      <c r="A74" s="54"/>
      <c r="B74" s="54" t="s">
        <v>54</v>
      </c>
      <c r="C74" s="54" t="s">
        <v>49</v>
      </c>
      <c r="D74" s="54" t="s">
        <v>48</v>
      </c>
      <c r="E74" s="54" t="s">
        <v>102</v>
      </c>
      <c r="F74" s="85">
        <v>41768</v>
      </c>
      <c r="G74" s="70">
        <v>95.4</v>
      </c>
      <c r="H74" s="54" t="s">
        <v>102</v>
      </c>
      <c r="I74" s="54">
        <v>95.19</v>
      </c>
      <c r="J74" s="70">
        <v>95.57</v>
      </c>
      <c r="K74" s="54" t="s">
        <v>53</v>
      </c>
      <c r="L74" s="118">
        <f t="shared" si="79"/>
        <v>-21.000000000000796</v>
      </c>
      <c r="M74" s="64">
        <f t="shared" si="80"/>
        <v>16.999999999998749</v>
      </c>
      <c r="N74" s="50">
        <f t="shared" si="81"/>
        <v>1699.9999999998749</v>
      </c>
      <c r="O74" s="127">
        <f t="shared" si="5"/>
        <v>848049.99999999802</v>
      </c>
      <c r="P74" s="127">
        <f t="shared" si="42"/>
        <v>16960.99999999996</v>
      </c>
      <c r="Q74" s="127">
        <f t="shared" si="43"/>
        <v>80766.666666663412</v>
      </c>
      <c r="R74" s="127">
        <v>80000</v>
      </c>
      <c r="S74" s="127">
        <f t="shared" si="3"/>
        <v>13599.999999998998</v>
      </c>
    </row>
    <row r="75" spans="1:19">
      <c r="A75" s="54"/>
      <c r="B75" s="53" t="s">
        <v>51</v>
      </c>
      <c r="C75" s="51" t="s">
        <v>15</v>
      </c>
      <c r="D75" s="51" t="s">
        <v>16</v>
      </c>
      <c r="E75" s="53" t="s">
        <v>102</v>
      </c>
      <c r="F75" s="84">
        <v>41774</v>
      </c>
      <c r="G75" s="72">
        <v>95.47</v>
      </c>
      <c r="H75" s="53" t="s">
        <v>102</v>
      </c>
      <c r="I75" s="72">
        <v>95.8</v>
      </c>
      <c r="J75" s="72">
        <v>93.65</v>
      </c>
      <c r="K75" s="53" t="s">
        <v>53</v>
      </c>
      <c r="L75" s="118">
        <f t="shared" ref="L75" si="82">(G75-I75)*100</f>
        <v>-32.999999999999829</v>
      </c>
      <c r="M75" s="60">
        <f t="shared" ref="M75" si="83">(G75-J75)*100</f>
        <v>181.99999999999932</v>
      </c>
      <c r="N75" s="50">
        <f t="shared" si="81"/>
        <v>18199.999999999931</v>
      </c>
      <c r="O75" s="127">
        <f t="shared" si="5"/>
        <v>861649.99999999697</v>
      </c>
      <c r="P75" s="127">
        <f t="shared" si="42"/>
        <v>17232.999999999938</v>
      </c>
      <c r="Q75" s="127">
        <f t="shared" si="43"/>
        <v>52221.212121212207</v>
      </c>
      <c r="R75" s="127">
        <v>52000</v>
      </c>
      <c r="S75" s="127">
        <f t="shared" si="3"/>
        <v>94639.999999999636</v>
      </c>
    </row>
    <row r="76" spans="1:19">
      <c r="A76" s="54"/>
      <c r="B76" s="54" t="s">
        <v>54</v>
      </c>
      <c r="C76" s="54" t="s">
        <v>49</v>
      </c>
      <c r="D76" s="54" t="s">
        <v>48</v>
      </c>
      <c r="E76" s="54" t="s">
        <v>102</v>
      </c>
      <c r="F76" s="85">
        <v>41788</v>
      </c>
      <c r="G76" s="70">
        <v>94.47</v>
      </c>
      <c r="H76" s="54" t="s">
        <v>102</v>
      </c>
      <c r="I76" s="54">
        <v>94.23</v>
      </c>
      <c r="J76" s="70">
        <v>95.67</v>
      </c>
      <c r="K76" s="54" t="s">
        <v>53</v>
      </c>
      <c r="L76" s="118">
        <f t="shared" ref="L76:L80" si="84">(I76-G76)*100</f>
        <v>-23.999999999999488</v>
      </c>
      <c r="M76" s="64">
        <f t="shared" ref="M76:M80" si="85">(J76-G76)*100</f>
        <v>120.00000000000028</v>
      </c>
      <c r="N76" s="50">
        <f t="shared" ref="N76:N81" si="86">M76*100</f>
        <v>12000.000000000029</v>
      </c>
      <c r="O76" s="127">
        <f t="shared" si="5"/>
        <v>956289.99999999662</v>
      </c>
      <c r="P76" s="127">
        <f t="shared" si="42"/>
        <v>19125.799999999934</v>
      </c>
      <c r="Q76" s="127">
        <f t="shared" si="43"/>
        <v>79690.833333334755</v>
      </c>
      <c r="R76" s="127">
        <v>79000</v>
      </c>
      <c r="S76" s="127">
        <f t="shared" si="3"/>
        <v>94800.000000000233</v>
      </c>
    </row>
    <row r="77" spans="1:19">
      <c r="A77" s="54"/>
      <c r="B77" s="54" t="s">
        <v>54</v>
      </c>
      <c r="C77" s="54" t="s">
        <v>49</v>
      </c>
      <c r="D77" s="54" t="s">
        <v>48</v>
      </c>
      <c r="E77" s="54" t="s">
        <v>102</v>
      </c>
      <c r="F77" s="85">
        <v>41844</v>
      </c>
      <c r="G77" s="70">
        <v>95.92</v>
      </c>
      <c r="H77" s="54" t="s">
        <v>102</v>
      </c>
      <c r="I77" s="54">
        <v>95.67</v>
      </c>
      <c r="J77" s="70">
        <v>95.67</v>
      </c>
      <c r="K77" s="54" t="s">
        <v>53</v>
      </c>
      <c r="L77" s="118">
        <f t="shared" si="84"/>
        <v>-25</v>
      </c>
      <c r="M77" s="64">
        <f t="shared" si="85"/>
        <v>-25</v>
      </c>
      <c r="N77" s="50">
        <f t="shared" si="86"/>
        <v>-2500</v>
      </c>
      <c r="O77" s="127">
        <f t="shared" si="5"/>
        <v>1051089.9999999967</v>
      </c>
      <c r="P77" s="127">
        <f t="shared" si="42"/>
        <v>21021.799999999934</v>
      </c>
      <c r="Q77" s="127">
        <f t="shared" si="43"/>
        <v>84087.199999999735</v>
      </c>
      <c r="R77" s="127">
        <v>84000</v>
      </c>
      <c r="S77" s="127">
        <f t="shared" si="3"/>
        <v>-21000</v>
      </c>
    </row>
    <row r="78" spans="1:19">
      <c r="A78" s="54"/>
      <c r="B78" s="54" t="s">
        <v>54</v>
      </c>
      <c r="C78" s="54" t="s">
        <v>49</v>
      </c>
      <c r="D78" s="54" t="s">
        <v>48</v>
      </c>
      <c r="E78" s="54" t="s">
        <v>102</v>
      </c>
      <c r="F78" s="85">
        <v>41856</v>
      </c>
      <c r="G78" s="70">
        <v>95.79</v>
      </c>
      <c r="H78" s="54" t="s">
        <v>102</v>
      </c>
      <c r="I78" s="54">
        <v>95.54</v>
      </c>
      <c r="J78" s="70">
        <v>95.54</v>
      </c>
      <c r="K78" s="54" t="s">
        <v>53</v>
      </c>
      <c r="L78" s="118">
        <f t="shared" si="84"/>
        <v>-25</v>
      </c>
      <c r="M78" s="64">
        <f t="shared" si="85"/>
        <v>-25</v>
      </c>
      <c r="N78" s="50">
        <f t="shared" si="86"/>
        <v>-2500</v>
      </c>
      <c r="O78" s="127">
        <f t="shared" si="5"/>
        <v>1030089.9999999967</v>
      </c>
      <c r="P78" s="127">
        <f t="shared" si="42"/>
        <v>20601.799999999934</v>
      </c>
      <c r="Q78" s="127">
        <f t="shared" si="43"/>
        <v>82407.199999999735</v>
      </c>
      <c r="R78" s="127">
        <v>82000</v>
      </c>
      <c r="S78" s="127">
        <f t="shared" si="3"/>
        <v>-20500</v>
      </c>
    </row>
    <row r="79" spans="1:19">
      <c r="A79" s="54" t="s">
        <v>77</v>
      </c>
      <c r="B79" s="54" t="s">
        <v>54</v>
      </c>
      <c r="C79" s="54" t="s">
        <v>49</v>
      </c>
      <c r="D79" s="54" t="s">
        <v>48</v>
      </c>
      <c r="E79" s="54" t="s">
        <v>102</v>
      </c>
      <c r="F79" s="85">
        <v>41865</v>
      </c>
      <c r="G79" s="70">
        <v>95.47</v>
      </c>
      <c r="H79" s="54" t="s">
        <v>102</v>
      </c>
      <c r="I79" s="54">
        <v>95.01</v>
      </c>
      <c r="J79" s="70">
        <v>95.47</v>
      </c>
      <c r="K79" s="54" t="s">
        <v>53</v>
      </c>
      <c r="L79" s="118">
        <f t="shared" si="84"/>
        <v>-45.999999999999375</v>
      </c>
      <c r="M79" s="64">
        <f t="shared" si="85"/>
        <v>0</v>
      </c>
      <c r="N79" s="50">
        <f t="shared" si="86"/>
        <v>0</v>
      </c>
      <c r="O79" s="127">
        <f t="shared" si="5"/>
        <v>1009589.9999999967</v>
      </c>
      <c r="P79" s="127">
        <f t="shared" si="42"/>
        <v>20191.799999999934</v>
      </c>
      <c r="Q79" s="127">
        <f t="shared" si="43"/>
        <v>43895.217391304803</v>
      </c>
      <c r="R79" s="127">
        <v>43000</v>
      </c>
      <c r="S79" s="127">
        <f t="shared" si="3"/>
        <v>0</v>
      </c>
    </row>
    <row r="80" spans="1:19">
      <c r="A80" s="54" t="s">
        <v>77</v>
      </c>
      <c r="B80" s="54" t="s">
        <v>54</v>
      </c>
      <c r="C80" s="54" t="s">
        <v>49</v>
      </c>
      <c r="D80" s="54" t="s">
        <v>48</v>
      </c>
      <c r="E80" s="54" t="s">
        <v>102</v>
      </c>
      <c r="F80" s="85">
        <v>41873</v>
      </c>
      <c r="G80" s="70">
        <v>96.72</v>
      </c>
      <c r="H80" s="54" t="s">
        <v>102</v>
      </c>
      <c r="I80" s="54">
        <v>96.44</v>
      </c>
      <c r="J80" s="70">
        <v>98.25</v>
      </c>
      <c r="K80" s="54" t="s">
        <v>53</v>
      </c>
      <c r="L80" s="118">
        <f t="shared" si="84"/>
        <v>-28.000000000000114</v>
      </c>
      <c r="M80" s="64">
        <f t="shared" si="85"/>
        <v>153.00000000000011</v>
      </c>
      <c r="N80" s="50">
        <f t="shared" si="86"/>
        <v>15300.000000000011</v>
      </c>
      <c r="O80" s="127">
        <f t="shared" si="5"/>
        <v>1009589.9999999967</v>
      </c>
      <c r="P80" s="127">
        <f t="shared" si="42"/>
        <v>20191.799999999934</v>
      </c>
      <c r="Q80" s="127">
        <f t="shared" si="43"/>
        <v>72113.571428570896</v>
      </c>
      <c r="R80" s="127">
        <v>72000</v>
      </c>
      <c r="S80" s="127">
        <f t="shared" si="3"/>
        <v>110160.00000000007</v>
      </c>
    </row>
    <row r="81" spans="1:19">
      <c r="A81" s="54" t="s">
        <v>77</v>
      </c>
      <c r="B81" s="53" t="s">
        <v>51</v>
      </c>
      <c r="C81" s="51" t="s">
        <v>15</v>
      </c>
      <c r="D81" s="51" t="s">
        <v>16</v>
      </c>
      <c r="E81" s="53" t="s">
        <v>102</v>
      </c>
      <c r="F81" s="84">
        <v>41904</v>
      </c>
      <c r="G81" s="72">
        <v>97.27</v>
      </c>
      <c r="H81" s="53" t="s">
        <v>102</v>
      </c>
      <c r="I81" s="72">
        <v>97.52</v>
      </c>
      <c r="J81" s="72">
        <v>95.63</v>
      </c>
      <c r="K81" s="53" t="s">
        <v>53</v>
      </c>
      <c r="L81" s="118">
        <f t="shared" ref="L81" si="87">(G81-I81)*100</f>
        <v>-25</v>
      </c>
      <c r="M81" s="60">
        <f t="shared" ref="M81" si="88">(G81-J81)*100</f>
        <v>164.00000000000006</v>
      </c>
      <c r="N81" s="50">
        <f t="shared" si="86"/>
        <v>16400.000000000007</v>
      </c>
      <c r="O81" s="127">
        <f t="shared" si="5"/>
        <v>1119749.9999999967</v>
      </c>
      <c r="P81" s="127">
        <f t="shared" si="42"/>
        <v>22394.999999999935</v>
      </c>
      <c r="Q81" s="127">
        <f t="shared" si="43"/>
        <v>89579.999999999738</v>
      </c>
      <c r="R81" s="127">
        <v>89000</v>
      </c>
      <c r="S81" s="127">
        <f t="shared" si="3"/>
        <v>145960.00000000006</v>
      </c>
    </row>
    <row r="82" spans="1:19" ht="14.25" thickBot="1">
      <c r="A82" s="96" t="s">
        <v>77</v>
      </c>
      <c r="B82" s="53" t="s">
        <v>51</v>
      </c>
      <c r="C82" s="51" t="s">
        <v>15</v>
      </c>
      <c r="D82" s="51" t="s">
        <v>16</v>
      </c>
      <c r="E82" s="53" t="s">
        <v>102</v>
      </c>
      <c r="F82" s="84">
        <v>41927</v>
      </c>
      <c r="G82" s="72">
        <v>93.4</v>
      </c>
      <c r="H82" s="53" t="s">
        <v>102</v>
      </c>
      <c r="I82" s="72">
        <v>94.02</v>
      </c>
      <c r="J82" s="72">
        <v>93.28</v>
      </c>
      <c r="K82" s="53" t="s">
        <v>53</v>
      </c>
      <c r="L82" s="118">
        <f t="shared" ref="L82" si="89">(G82-I82)*100</f>
        <v>-61.999999999999034</v>
      </c>
      <c r="M82" s="60">
        <f t="shared" ref="M82" si="90">(G82-J82)*100</f>
        <v>12.000000000000455</v>
      </c>
      <c r="N82" s="50">
        <f t="shared" ref="N82:N85" si="91">M82*100</f>
        <v>1200.0000000000455</v>
      </c>
      <c r="O82" s="127">
        <f t="shared" si="5"/>
        <v>1265709.9999999967</v>
      </c>
      <c r="P82" s="127">
        <f t="shared" si="42"/>
        <v>25314.199999999935</v>
      </c>
      <c r="Q82" s="127">
        <f t="shared" si="43"/>
        <v>40829.354838710206</v>
      </c>
      <c r="R82" s="127">
        <v>40000</v>
      </c>
      <c r="S82" s="127">
        <f t="shared" si="3"/>
        <v>4800.0000000001819</v>
      </c>
    </row>
    <row r="83" spans="1:19">
      <c r="A83" s="104" t="s">
        <v>77</v>
      </c>
      <c r="B83" s="54" t="s">
        <v>54</v>
      </c>
      <c r="C83" s="54" t="s">
        <v>49</v>
      </c>
      <c r="D83" s="54" t="s">
        <v>48</v>
      </c>
      <c r="E83" s="54" t="s">
        <v>102</v>
      </c>
      <c r="F83" s="85">
        <v>41947</v>
      </c>
      <c r="G83" s="70">
        <v>99.16</v>
      </c>
      <c r="H83" s="54" t="s">
        <v>102</v>
      </c>
      <c r="I83" s="70">
        <v>98.8</v>
      </c>
      <c r="J83" s="70">
        <v>99.16</v>
      </c>
      <c r="K83" s="54" t="s">
        <v>53</v>
      </c>
      <c r="L83" s="118">
        <f t="shared" ref="L83:L85" si="92">(I83-G83)*100</f>
        <v>-35.999999999999943</v>
      </c>
      <c r="M83" s="64">
        <f t="shared" ref="M83:M85" si="93">(J83-G83)*100</f>
        <v>0</v>
      </c>
      <c r="N83" s="50">
        <f t="shared" si="91"/>
        <v>0</v>
      </c>
      <c r="O83" s="127">
        <f t="shared" si="5"/>
        <v>1270509.999999997</v>
      </c>
      <c r="P83" s="127">
        <f t="shared" si="42"/>
        <v>25410.199999999939</v>
      </c>
      <c r="Q83" s="127">
        <f t="shared" si="43"/>
        <v>70583.888888888832</v>
      </c>
      <c r="R83" s="127">
        <v>70000</v>
      </c>
      <c r="S83" s="127">
        <f t="shared" si="3"/>
        <v>0</v>
      </c>
    </row>
    <row r="84" spans="1:19">
      <c r="A84" s="104"/>
      <c r="B84" s="54" t="s">
        <v>54</v>
      </c>
      <c r="C84" s="54" t="s">
        <v>49</v>
      </c>
      <c r="D84" s="54" t="s">
        <v>48</v>
      </c>
      <c r="E84" s="54" t="s">
        <v>102</v>
      </c>
      <c r="F84" s="85">
        <v>41950</v>
      </c>
      <c r="G84" s="70">
        <v>98.98</v>
      </c>
      <c r="H84" s="54" t="s">
        <v>102</v>
      </c>
      <c r="I84" s="54">
        <v>98.74</v>
      </c>
      <c r="J84" s="70">
        <v>101.98</v>
      </c>
      <c r="K84" s="54" t="s">
        <v>53</v>
      </c>
      <c r="L84" s="118">
        <f t="shared" si="92"/>
        <v>-24.000000000000909</v>
      </c>
      <c r="M84" s="64">
        <f t="shared" si="93"/>
        <v>300</v>
      </c>
      <c r="N84" s="50">
        <f t="shared" si="91"/>
        <v>30000</v>
      </c>
      <c r="O84" s="127">
        <f t="shared" ref="O84:O92" si="94">O83+S83</f>
        <v>1270509.999999997</v>
      </c>
      <c r="P84" s="127">
        <f t="shared" ref="P84:P92" si="95">O84*0.02</f>
        <v>25410.199999999939</v>
      </c>
      <c r="Q84" s="127">
        <f t="shared" ref="Q84:Q92" si="96">-P84/L84*100</f>
        <v>105875.83333332906</v>
      </c>
      <c r="R84" s="127">
        <v>105000</v>
      </c>
      <c r="S84" s="127">
        <f t="shared" si="3"/>
        <v>315000</v>
      </c>
    </row>
    <row r="85" spans="1:19">
      <c r="A85" s="104"/>
      <c r="B85" s="54" t="s">
        <v>54</v>
      </c>
      <c r="C85" s="54" t="s">
        <v>49</v>
      </c>
      <c r="D85" s="54" t="s">
        <v>48</v>
      </c>
      <c r="E85" s="54" t="s">
        <v>102</v>
      </c>
      <c r="F85" s="85">
        <v>41975</v>
      </c>
      <c r="G85" s="70">
        <v>100.84</v>
      </c>
      <c r="H85" s="54" t="s">
        <v>102</v>
      </c>
      <c r="I85" s="54">
        <v>100.42</v>
      </c>
      <c r="J85" s="70">
        <v>100.42</v>
      </c>
      <c r="K85" s="54" t="s">
        <v>53</v>
      </c>
      <c r="L85" s="118">
        <f t="shared" si="92"/>
        <v>-42.000000000000171</v>
      </c>
      <c r="M85" s="64">
        <f t="shared" si="93"/>
        <v>-42.000000000000171</v>
      </c>
      <c r="N85" s="50">
        <f t="shared" si="91"/>
        <v>-4200.0000000000173</v>
      </c>
      <c r="O85" s="127">
        <f t="shared" si="94"/>
        <v>1585509.999999997</v>
      </c>
      <c r="P85" s="127">
        <f t="shared" si="95"/>
        <v>31710.199999999939</v>
      </c>
      <c r="Q85" s="127">
        <f t="shared" si="96"/>
        <v>75500.476190475747</v>
      </c>
      <c r="R85" s="127">
        <v>75000</v>
      </c>
      <c r="S85" s="127">
        <f t="shared" si="3"/>
        <v>-31500.000000000131</v>
      </c>
    </row>
    <row r="86" spans="1:19">
      <c r="A86" s="104"/>
      <c r="B86" s="53" t="s">
        <v>51</v>
      </c>
      <c r="C86" s="51" t="s">
        <v>15</v>
      </c>
      <c r="D86" s="51" t="s">
        <v>16</v>
      </c>
      <c r="E86" s="53" t="s">
        <v>102</v>
      </c>
      <c r="F86" s="84">
        <v>41983</v>
      </c>
      <c r="G86" s="72">
        <v>99.02</v>
      </c>
      <c r="H86" s="53" t="s">
        <v>102</v>
      </c>
      <c r="I86" s="72">
        <v>99.48</v>
      </c>
      <c r="J86" s="72">
        <v>96.73</v>
      </c>
      <c r="K86" s="53" t="s">
        <v>53</v>
      </c>
      <c r="L86" s="118">
        <f t="shared" ref="L86" si="97">(G86-I86)*100</f>
        <v>-46.000000000000796</v>
      </c>
      <c r="M86" s="60">
        <f t="shared" ref="M86" si="98">(G86-J86)*100</f>
        <v>228.9999999999992</v>
      </c>
      <c r="N86" s="50">
        <f t="shared" ref="N86:N93" si="99">M86*100</f>
        <v>22899.99999999992</v>
      </c>
      <c r="O86" s="127">
        <f t="shared" si="94"/>
        <v>1554009.9999999967</v>
      </c>
      <c r="P86" s="127">
        <f t="shared" si="95"/>
        <v>31080.199999999935</v>
      </c>
      <c r="Q86" s="127">
        <f t="shared" si="96"/>
        <v>67565.652173911731</v>
      </c>
      <c r="R86" s="127">
        <v>67000</v>
      </c>
      <c r="S86" s="127">
        <f t="shared" si="3"/>
        <v>153429.99999999948</v>
      </c>
    </row>
    <row r="87" spans="1:19">
      <c r="A87" s="104"/>
      <c r="B87" s="54" t="s">
        <v>54</v>
      </c>
      <c r="C87" s="54" t="s">
        <v>49</v>
      </c>
      <c r="D87" s="54" t="s">
        <v>48</v>
      </c>
      <c r="E87" s="54" t="s">
        <v>102</v>
      </c>
      <c r="F87" s="85">
        <v>41997</v>
      </c>
      <c r="G87" s="70">
        <v>97.84</v>
      </c>
      <c r="H87" s="54" t="s">
        <v>102</v>
      </c>
      <c r="I87" s="54">
        <v>97.57</v>
      </c>
      <c r="J87" s="70">
        <v>97.84</v>
      </c>
      <c r="K87" s="54" t="s">
        <v>53</v>
      </c>
      <c r="L87" s="118">
        <f t="shared" ref="L87" si="100">(I87-G87)*100</f>
        <v>-27.000000000001023</v>
      </c>
      <c r="M87" s="64">
        <f t="shared" ref="M87" si="101">(J87-G87)*100</f>
        <v>0</v>
      </c>
      <c r="N87" s="50">
        <f t="shared" si="99"/>
        <v>0</v>
      </c>
      <c r="O87" s="127">
        <f t="shared" si="94"/>
        <v>1707439.9999999963</v>
      </c>
      <c r="P87" s="127">
        <f t="shared" si="95"/>
        <v>34148.799999999923</v>
      </c>
      <c r="Q87" s="127">
        <f t="shared" si="96"/>
        <v>126477.03703703196</v>
      </c>
      <c r="R87" s="127">
        <v>126000</v>
      </c>
      <c r="S87" s="127">
        <f t="shared" si="3"/>
        <v>0</v>
      </c>
    </row>
    <row r="88" spans="1:19">
      <c r="A88" s="104"/>
      <c r="B88" s="53" t="s">
        <v>51</v>
      </c>
      <c r="C88" s="51" t="s">
        <v>15</v>
      </c>
      <c r="D88" s="51" t="s">
        <v>16</v>
      </c>
      <c r="E88" s="53" t="s">
        <v>102</v>
      </c>
      <c r="F88" s="84">
        <v>42010</v>
      </c>
      <c r="G88" s="72">
        <v>96.52</v>
      </c>
      <c r="H88" s="53" t="s">
        <v>102</v>
      </c>
      <c r="I88" s="72">
        <v>97.03</v>
      </c>
      <c r="J88" s="72">
        <v>96.35</v>
      </c>
      <c r="K88" s="53" t="s">
        <v>53</v>
      </c>
      <c r="L88" s="118">
        <f t="shared" ref="L88" si="102">(G88-I88)*100</f>
        <v>-51.000000000000512</v>
      </c>
      <c r="M88" s="60">
        <f t="shared" ref="M88" si="103">(G88-J88)*100</f>
        <v>17.000000000000171</v>
      </c>
      <c r="N88" s="50">
        <f t="shared" si="99"/>
        <v>1700.0000000000171</v>
      </c>
      <c r="O88" s="127">
        <f t="shared" si="94"/>
        <v>1707439.9999999963</v>
      </c>
      <c r="P88" s="127">
        <f t="shared" si="95"/>
        <v>34148.799999999923</v>
      </c>
      <c r="Q88" s="127">
        <f t="shared" si="96"/>
        <v>66958.431372548192</v>
      </c>
      <c r="R88" s="127">
        <v>66000</v>
      </c>
      <c r="S88" s="127">
        <f t="shared" si="3"/>
        <v>11220.000000000113</v>
      </c>
    </row>
    <row r="89" spans="1:19">
      <c r="A89" s="104"/>
      <c r="B89" s="54" t="s">
        <v>54</v>
      </c>
      <c r="C89" s="54" t="s">
        <v>49</v>
      </c>
      <c r="D89" s="54" t="s">
        <v>48</v>
      </c>
      <c r="E89" s="54" t="s">
        <v>102</v>
      </c>
      <c r="F89" s="85">
        <v>42044</v>
      </c>
      <c r="G89" s="70">
        <v>92.32</v>
      </c>
      <c r="H89" s="54" t="s">
        <v>102</v>
      </c>
      <c r="I89" s="54">
        <v>92.16</v>
      </c>
      <c r="J89" s="70">
        <v>92.55</v>
      </c>
      <c r="K89" s="54" t="s">
        <v>53</v>
      </c>
      <c r="L89" s="118">
        <f t="shared" ref="L89" si="104">(I89-G89)*100</f>
        <v>-15.999999999999659</v>
      </c>
      <c r="M89" s="64">
        <f t="shared" ref="M89" si="105">(J89-G89)*100</f>
        <v>23.000000000000398</v>
      </c>
      <c r="N89" s="50">
        <f t="shared" si="99"/>
        <v>2300.00000000004</v>
      </c>
      <c r="O89" s="127">
        <f t="shared" si="94"/>
        <v>1718659.9999999963</v>
      </c>
      <c r="P89" s="127">
        <f t="shared" si="95"/>
        <v>34373.199999999924</v>
      </c>
      <c r="Q89" s="127">
        <f t="shared" si="96"/>
        <v>214832.50000000413</v>
      </c>
      <c r="R89" s="127">
        <v>214000</v>
      </c>
      <c r="S89" s="127">
        <f t="shared" si="3"/>
        <v>49220.000000000859</v>
      </c>
    </row>
    <row r="90" spans="1:19">
      <c r="A90" s="104"/>
      <c r="B90" s="51" t="s">
        <v>51</v>
      </c>
      <c r="C90" s="51" t="s">
        <v>15</v>
      </c>
      <c r="D90" s="51" t="s">
        <v>16</v>
      </c>
      <c r="E90" s="53" t="s">
        <v>102</v>
      </c>
      <c r="F90" s="84">
        <v>42048</v>
      </c>
      <c r="G90" s="72">
        <v>91.97</v>
      </c>
      <c r="H90" s="53" t="s">
        <v>102</v>
      </c>
      <c r="I90" s="72">
        <v>92.36</v>
      </c>
      <c r="J90" s="72">
        <v>92.36</v>
      </c>
      <c r="K90" s="53" t="s">
        <v>53</v>
      </c>
      <c r="L90" s="118">
        <f t="shared" ref="L90" si="106">(G90-I90)*100</f>
        <v>-39.000000000000057</v>
      </c>
      <c r="M90" s="60">
        <f t="shared" ref="M90" si="107">(G90-J90)*100</f>
        <v>-39.000000000000057</v>
      </c>
      <c r="N90" s="50">
        <f t="shared" si="99"/>
        <v>-3900.0000000000055</v>
      </c>
      <c r="O90" s="127">
        <f t="shared" si="94"/>
        <v>1767879.9999999972</v>
      </c>
      <c r="P90" s="127">
        <f t="shared" si="95"/>
        <v>35357.599999999948</v>
      </c>
      <c r="Q90" s="127">
        <f t="shared" si="96"/>
        <v>90660.512820512551</v>
      </c>
      <c r="R90" s="127">
        <v>90000</v>
      </c>
      <c r="S90" s="127">
        <f t="shared" si="3"/>
        <v>-35100.000000000051</v>
      </c>
    </row>
    <row r="91" spans="1:19">
      <c r="A91" s="104"/>
      <c r="B91" s="54" t="s">
        <v>54</v>
      </c>
      <c r="C91" s="54" t="s">
        <v>49</v>
      </c>
      <c r="D91" s="54" t="s">
        <v>48</v>
      </c>
      <c r="E91" s="54" t="s">
        <v>102</v>
      </c>
      <c r="F91" s="85">
        <v>42052</v>
      </c>
      <c r="G91" s="70">
        <v>92.21</v>
      </c>
      <c r="H91" s="54" t="s">
        <v>102</v>
      </c>
      <c r="I91" s="54">
        <v>91.55</v>
      </c>
      <c r="J91" s="70">
        <v>92.21</v>
      </c>
      <c r="K91" s="54" t="s">
        <v>53</v>
      </c>
      <c r="L91" s="118">
        <f t="shared" ref="L91:L92" si="108">(I91-G91)*100</f>
        <v>-65.999999999999659</v>
      </c>
      <c r="M91" s="64">
        <f t="shared" ref="M91:M92" si="109">(J91-G91)*100</f>
        <v>0</v>
      </c>
      <c r="N91" s="50">
        <f t="shared" si="99"/>
        <v>0</v>
      </c>
      <c r="O91" s="127">
        <f t="shared" si="94"/>
        <v>1732779.9999999972</v>
      </c>
      <c r="P91" s="127">
        <f t="shared" si="95"/>
        <v>34655.599999999948</v>
      </c>
      <c r="Q91" s="127">
        <f t="shared" si="96"/>
        <v>52508.484848485044</v>
      </c>
      <c r="R91" s="127">
        <v>52000</v>
      </c>
      <c r="S91" s="127">
        <f t="shared" si="3"/>
        <v>0</v>
      </c>
    </row>
    <row r="92" spans="1:19">
      <c r="A92" s="54" t="s">
        <v>77</v>
      </c>
      <c r="B92" s="54" t="s">
        <v>54</v>
      </c>
      <c r="C92" s="54" t="s">
        <v>49</v>
      </c>
      <c r="D92" s="54" t="s">
        <v>48</v>
      </c>
      <c r="E92" s="54" t="s">
        <v>102</v>
      </c>
      <c r="F92" s="85">
        <v>42055</v>
      </c>
      <c r="G92" s="70">
        <v>93.18</v>
      </c>
      <c r="H92" s="54" t="s">
        <v>102</v>
      </c>
      <c r="I92" s="54">
        <v>92.39</v>
      </c>
      <c r="J92" s="70">
        <v>93.18</v>
      </c>
      <c r="K92" s="54" t="s">
        <v>53</v>
      </c>
      <c r="L92" s="118">
        <f t="shared" si="108"/>
        <v>-79.000000000000625</v>
      </c>
      <c r="M92" s="64">
        <f t="shared" si="109"/>
        <v>0</v>
      </c>
      <c r="N92" s="50">
        <f t="shared" si="99"/>
        <v>0</v>
      </c>
      <c r="O92" s="127">
        <f t="shared" si="94"/>
        <v>1732779.9999999972</v>
      </c>
      <c r="P92" s="127">
        <f t="shared" si="95"/>
        <v>34655.599999999948</v>
      </c>
      <c r="Q92" s="127">
        <f t="shared" si="96"/>
        <v>43867.848101265408</v>
      </c>
      <c r="R92" s="127">
        <v>43000</v>
      </c>
      <c r="S92" s="127">
        <f t="shared" si="3"/>
        <v>0</v>
      </c>
    </row>
    <row r="93" spans="1:19" ht="14.25" thickBot="1">
      <c r="A93" s="96" t="s">
        <v>77</v>
      </c>
      <c r="B93" s="53" t="s">
        <v>51</v>
      </c>
      <c r="C93" s="51" t="s">
        <v>15</v>
      </c>
      <c r="D93" s="51" t="s">
        <v>16</v>
      </c>
      <c r="E93" s="53" t="s">
        <v>102</v>
      </c>
      <c r="F93" s="84">
        <v>42065</v>
      </c>
      <c r="G93" s="72">
        <v>98.25</v>
      </c>
      <c r="H93" s="53" t="s">
        <v>102</v>
      </c>
      <c r="I93" s="72">
        <v>98.37</v>
      </c>
      <c r="J93" s="72">
        <v>98.37</v>
      </c>
      <c r="K93" s="53" t="s">
        <v>53</v>
      </c>
      <c r="L93" s="118">
        <f t="shared" ref="L93:L95" si="110">(G93-I93)*100</f>
        <v>-12.000000000000455</v>
      </c>
      <c r="M93" s="60">
        <f t="shared" ref="M93" si="111">(G93-J93)*100</f>
        <v>-12.000000000000455</v>
      </c>
      <c r="N93" s="50">
        <f t="shared" si="99"/>
        <v>-1200.0000000000455</v>
      </c>
      <c r="O93" s="127">
        <f t="shared" si="5"/>
        <v>1732779.9999999972</v>
      </c>
      <c r="P93" s="127">
        <f t="shared" si="1"/>
        <v>34655.599999999948</v>
      </c>
      <c r="Q93" s="127">
        <f t="shared" si="2"/>
        <v>288796.66666665528</v>
      </c>
      <c r="R93" s="127">
        <v>288000</v>
      </c>
      <c r="S93" s="127">
        <f t="shared" si="3"/>
        <v>-34560.00000000131</v>
      </c>
    </row>
    <row r="94" spans="1:19">
      <c r="A94" s="94" t="s">
        <v>77</v>
      </c>
      <c r="B94" s="53" t="s">
        <v>51</v>
      </c>
      <c r="C94" s="51" t="s">
        <v>15</v>
      </c>
      <c r="D94" s="51" t="s">
        <v>16</v>
      </c>
      <c r="E94" s="53" t="s">
        <v>102</v>
      </c>
      <c r="F94" s="84">
        <v>42135</v>
      </c>
      <c r="G94" s="72">
        <v>94.69</v>
      </c>
      <c r="H94" s="53" t="s">
        <v>102</v>
      </c>
      <c r="I94" s="72">
        <v>95</v>
      </c>
      <c r="J94" s="72">
        <v>94.69</v>
      </c>
      <c r="K94" s="53" t="s">
        <v>53</v>
      </c>
      <c r="L94" s="118">
        <f t="shared" si="110"/>
        <v>-31.000000000000227</v>
      </c>
      <c r="M94" s="60">
        <f t="shared" ref="M94:M95" si="112">(G94-J94)*100</f>
        <v>0</v>
      </c>
      <c r="N94" s="50">
        <f t="shared" ref="N94:N95" si="113">M94*100</f>
        <v>0</v>
      </c>
      <c r="O94" s="127">
        <f t="shared" si="5"/>
        <v>1698219.9999999958</v>
      </c>
      <c r="P94" s="127">
        <f t="shared" si="1"/>
        <v>33964.399999999914</v>
      </c>
      <c r="Q94" s="127">
        <f t="shared" si="2"/>
        <v>109562.58064516021</v>
      </c>
      <c r="R94" s="127">
        <v>109000</v>
      </c>
      <c r="S94" s="127">
        <f t="shared" si="3"/>
        <v>0</v>
      </c>
    </row>
    <row r="95" spans="1:19">
      <c r="A95" s="54" t="s">
        <v>77</v>
      </c>
      <c r="B95" s="53" t="s">
        <v>51</v>
      </c>
      <c r="C95" s="51" t="s">
        <v>15</v>
      </c>
      <c r="D95" s="51" t="s">
        <v>16</v>
      </c>
      <c r="E95" s="53" t="s">
        <v>102</v>
      </c>
      <c r="F95" s="84">
        <v>42144</v>
      </c>
      <c r="G95" s="72">
        <v>95.43</v>
      </c>
      <c r="H95" s="53" t="s">
        <v>102</v>
      </c>
      <c r="I95" s="72">
        <v>95.75</v>
      </c>
      <c r="J95" s="72">
        <v>95.75</v>
      </c>
      <c r="K95" s="53" t="s">
        <v>53</v>
      </c>
      <c r="L95" s="118">
        <f t="shared" si="110"/>
        <v>-31.999999999999318</v>
      </c>
      <c r="M95" s="60">
        <f t="shared" si="112"/>
        <v>-31.999999999999318</v>
      </c>
      <c r="N95" s="50">
        <f t="shared" si="113"/>
        <v>-3199.9999999999318</v>
      </c>
      <c r="O95" s="127">
        <f t="shared" si="5"/>
        <v>1698219.9999999958</v>
      </c>
      <c r="P95" s="127">
        <f t="shared" si="1"/>
        <v>33964.399999999914</v>
      </c>
      <c r="Q95" s="127">
        <f t="shared" si="2"/>
        <v>106138.75000000201</v>
      </c>
      <c r="R95" s="127">
        <v>106000</v>
      </c>
      <c r="S95" s="127">
        <f t="shared" si="3"/>
        <v>-33919.99999999928</v>
      </c>
    </row>
    <row r="96" spans="1:19">
      <c r="A96" s="54" t="s">
        <v>77</v>
      </c>
      <c r="B96" s="53" t="s">
        <v>51</v>
      </c>
      <c r="C96" s="51" t="s">
        <v>15</v>
      </c>
      <c r="D96" s="51" t="s">
        <v>16</v>
      </c>
      <c r="E96" s="53" t="s">
        <v>102</v>
      </c>
      <c r="F96" s="84">
        <v>42151</v>
      </c>
      <c r="G96" s="72">
        <v>95.18</v>
      </c>
      <c r="H96" s="53" t="s">
        <v>102</v>
      </c>
      <c r="I96" s="72">
        <v>95.62</v>
      </c>
      <c r="J96" s="72">
        <v>95.62</v>
      </c>
      <c r="K96" s="53" t="s">
        <v>53</v>
      </c>
      <c r="L96" s="118">
        <f t="shared" ref="L96:L100" si="114">(G96-I96)*100</f>
        <v>-43.999999999999773</v>
      </c>
      <c r="M96" s="60">
        <f t="shared" ref="M96:M100" si="115">(G96-J96)*100</f>
        <v>-43.999999999999773</v>
      </c>
      <c r="N96" s="50">
        <f t="shared" ref="N96:N101" si="116">M96*100</f>
        <v>-4399.9999999999773</v>
      </c>
      <c r="O96" s="127">
        <f t="shared" si="5"/>
        <v>1664299.9999999965</v>
      </c>
      <c r="P96" s="127">
        <f t="shared" si="1"/>
        <v>33285.999999999927</v>
      </c>
      <c r="Q96" s="127">
        <f t="shared" si="2"/>
        <v>75650.000000000233</v>
      </c>
      <c r="R96" s="127">
        <v>75000</v>
      </c>
      <c r="S96" s="127">
        <f t="shared" si="3"/>
        <v>-32999.999999999825</v>
      </c>
    </row>
    <row r="97" spans="1:19">
      <c r="A97" s="54" t="s">
        <v>77</v>
      </c>
      <c r="B97" s="53" t="s">
        <v>51</v>
      </c>
      <c r="C97" s="51" t="s">
        <v>15</v>
      </c>
      <c r="D97" s="51" t="s">
        <v>16</v>
      </c>
      <c r="E97" s="53" t="s">
        <v>102</v>
      </c>
      <c r="F97" s="84">
        <v>42160</v>
      </c>
      <c r="G97" s="72">
        <v>95.81</v>
      </c>
      <c r="H97" s="53" t="s">
        <v>102</v>
      </c>
      <c r="I97" s="72">
        <v>96.35</v>
      </c>
      <c r="J97" s="72">
        <v>95.26</v>
      </c>
      <c r="K97" s="53" t="s">
        <v>53</v>
      </c>
      <c r="L97" s="118">
        <f t="shared" si="114"/>
        <v>-53.999999999999204</v>
      </c>
      <c r="M97" s="60">
        <f t="shared" si="115"/>
        <v>54.999999999999716</v>
      </c>
      <c r="N97" s="50">
        <f t="shared" si="116"/>
        <v>5499.9999999999718</v>
      </c>
      <c r="O97" s="127">
        <f t="shared" si="5"/>
        <v>1631299.9999999967</v>
      </c>
      <c r="P97" s="127">
        <f t="shared" si="1"/>
        <v>32625.999999999935</v>
      </c>
      <c r="Q97" s="127">
        <f t="shared" si="2"/>
        <v>60418.518518519282</v>
      </c>
      <c r="R97" s="127">
        <v>60000</v>
      </c>
      <c r="S97" s="127">
        <f t="shared" si="3"/>
        <v>32999.999999999833</v>
      </c>
    </row>
    <row r="98" spans="1:19">
      <c r="A98" s="54" t="s">
        <v>77</v>
      </c>
      <c r="B98" s="53" t="s">
        <v>51</v>
      </c>
      <c r="C98" s="51" t="s">
        <v>15</v>
      </c>
      <c r="D98" s="51" t="s">
        <v>16</v>
      </c>
      <c r="E98" s="53" t="s">
        <v>102</v>
      </c>
      <c r="F98" s="84">
        <v>42177</v>
      </c>
      <c r="G98" s="72">
        <v>95.27</v>
      </c>
      <c r="H98" s="53" t="s">
        <v>102</v>
      </c>
      <c r="I98" s="72">
        <v>95.47</v>
      </c>
      <c r="J98" s="72">
        <v>95.47</v>
      </c>
      <c r="K98" s="53" t="s">
        <v>53</v>
      </c>
      <c r="L98" s="118">
        <f t="shared" si="114"/>
        <v>-20.000000000000284</v>
      </c>
      <c r="M98" s="60">
        <f t="shared" si="115"/>
        <v>-20.000000000000284</v>
      </c>
      <c r="N98" s="50">
        <f t="shared" si="116"/>
        <v>-2000.0000000000284</v>
      </c>
      <c r="O98" s="127">
        <f t="shared" si="5"/>
        <v>1664299.9999999965</v>
      </c>
      <c r="P98" s="127">
        <f t="shared" si="1"/>
        <v>33285.999999999927</v>
      </c>
      <c r="Q98" s="127">
        <f t="shared" si="2"/>
        <v>166429.99999999726</v>
      </c>
      <c r="R98" s="127">
        <v>166000</v>
      </c>
      <c r="S98" s="127">
        <f t="shared" si="3"/>
        <v>-33200.000000000473</v>
      </c>
    </row>
    <row r="99" spans="1:19">
      <c r="A99" s="54" t="s">
        <v>77</v>
      </c>
      <c r="B99" s="53" t="s">
        <v>51</v>
      </c>
      <c r="C99" s="51" t="s">
        <v>15</v>
      </c>
      <c r="D99" s="51" t="s">
        <v>16</v>
      </c>
      <c r="E99" s="53" t="s">
        <v>102</v>
      </c>
      <c r="F99" s="84">
        <v>42184</v>
      </c>
      <c r="G99" s="72">
        <v>94.06</v>
      </c>
      <c r="H99" s="53" t="s">
        <v>102</v>
      </c>
      <c r="I99" s="72">
        <v>94.44</v>
      </c>
      <c r="J99" s="72">
        <v>94.06</v>
      </c>
      <c r="K99" s="53" t="s">
        <v>53</v>
      </c>
      <c r="L99" s="118">
        <f t="shared" si="114"/>
        <v>-37.999999999999545</v>
      </c>
      <c r="M99" s="60">
        <f t="shared" si="115"/>
        <v>0</v>
      </c>
      <c r="N99" s="50">
        <f t="shared" si="116"/>
        <v>0</v>
      </c>
      <c r="O99" s="127">
        <f t="shared" si="5"/>
        <v>1631099.999999996</v>
      </c>
      <c r="P99" s="127">
        <f t="shared" si="1"/>
        <v>32621.99999999992</v>
      </c>
      <c r="Q99" s="127">
        <f t="shared" si="2"/>
        <v>85847.368421053441</v>
      </c>
      <c r="R99" s="127">
        <v>85000</v>
      </c>
      <c r="S99" s="127">
        <f t="shared" si="3"/>
        <v>0</v>
      </c>
    </row>
    <row r="100" spans="1:19" ht="14.25" thickBot="1">
      <c r="A100" s="96" t="s">
        <v>77</v>
      </c>
      <c r="B100" s="53" t="s">
        <v>51</v>
      </c>
      <c r="C100" s="51" t="s">
        <v>15</v>
      </c>
      <c r="D100" s="51" t="s">
        <v>16</v>
      </c>
      <c r="E100" s="53" t="s">
        <v>102</v>
      </c>
      <c r="F100" s="84">
        <v>42191</v>
      </c>
      <c r="G100" s="72">
        <v>92</v>
      </c>
      <c r="H100" s="53" t="s">
        <v>102</v>
      </c>
      <c r="I100" s="72">
        <v>92.41</v>
      </c>
      <c r="J100" s="72">
        <v>91</v>
      </c>
      <c r="K100" s="53" t="s">
        <v>53</v>
      </c>
      <c r="L100" s="118">
        <f t="shared" si="114"/>
        <v>-40.999999999999659</v>
      </c>
      <c r="M100" s="60">
        <f t="shared" si="115"/>
        <v>100</v>
      </c>
      <c r="N100" s="50">
        <f t="shared" si="116"/>
        <v>10000</v>
      </c>
      <c r="O100" s="127">
        <f t="shared" si="5"/>
        <v>1631099.999999996</v>
      </c>
      <c r="P100" s="127">
        <f t="shared" si="1"/>
        <v>32621.99999999992</v>
      </c>
      <c r="Q100" s="127">
        <f t="shared" si="2"/>
        <v>79565.853658537046</v>
      </c>
      <c r="R100" s="127">
        <v>79000</v>
      </c>
      <c r="S100" s="127">
        <f t="shared" si="3"/>
        <v>79000</v>
      </c>
    </row>
    <row r="101" spans="1:19">
      <c r="A101" s="56"/>
      <c r="B101" s="57"/>
      <c r="C101" s="56"/>
      <c r="D101" s="56"/>
      <c r="E101" s="56"/>
      <c r="F101" s="86"/>
      <c r="G101" s="68"/>
      <c r="H101" s="56"/>
      <c r="I101" s="68"/>
      <c r="J101" s="68"/>
      <c r="K101" s="57"/>
      <c r="L101" s="57"/>
      <c r="M101" s="62">
        <f>SUM(M2:M100)</f>
        <v>3282.9999999999918</v>
      </c>
      <c r="N101" s="46">
        <f t="shared" si="116"/>
        <v>328299.99999999919</v>
      </c>
      <c r="O101" s="127">
        <f t="shared" si="5"/>
        <v>1710099.999999996</v>
      </c>
      <c r="P101" s="128"/>
      <c r="Q101" s="128"/>
      <c r="R101" s="128"/>
      <c r="S101" s="128"/>
    </row>
    <row r="103" spans="1:19">
      <c r="M103" s="63"/>
    </row>
    <row r="106" spans="1:19" ht="14.25" thickBot="1">
      <c r="C106" s="130" t="s">
        <v>19</v>
      </c>
      <c r="D106" s="131"/>
      <c r="F106" s="132" t="s">
        <v>20</v>
      </c>
      <c r="G106" s="133"/>
      <c r="H106" s="129" t="s">
        <v>21</v>
      </c>
      <c r="I106" s="28" t="s">
        <v>22</v>
      </c>
    </row>
    <row r="107" spans="1:19">
      <c r="C107" s="5" t="s">
        <v>23</v>
      </c>
      <c r="D107" s="6"/>
      <c r="F107" s="88"/>
      <c r="G107" s="12"/>
      <c r="H107" s="18"/>
      <c r="I107" s="21"/>
    </row>
    <row r="108" spans="1:19">
      <c r="C108" s="2" t="s">
        <v>24</v>
      </c>
      <c r="D108" s="1"/>
      <c r="F108" s="89"/>
      <c r="G108" s="14"/>
      <c r="H108" s="19"/>
      <c r="I108" s="15"/>
    </row>
    <row r="109" spans="1:19">
      <c r="C109" s="2" t="s">
        <v>25</v>
      </c>
      <c r="D109" s="1"/>
      <c r="F109" s="89"/>
      <c r="G109" s="14"/>
      <c r="H109" s="19"/>
      <c r="I109" s="15"/>
    </row>
    <row r="110" spans="1:19">
      <c r="C110" s="2" t="s">
        <v>26</v>
      </c>
      <c r="D110" s="1"/>
      <c r="F110" s="89"/>
      <c r="G110" s="14"/>
      <c r="H110" s="19"/>
      <c r="I110" s="15"/>
    </row>
    <row r="111" spans="1:19">
      <c r="C111" s="2" t="s">
        <v>27</v>
      </c>
      <c r="D111" s="1"/>
      <c r="F111" s="89"/>
      <c r="G111" s="14"/>
      <c r="H111" s="19"/>
      <c r="I111" s="15"/>
    </row>
    <row r="112" spans="1:19">
      <c r="C112" s="2" t="s">
        <v>28</v>
      </c>
      <c r="D112" s="4"/>
      <c r="F112" s="89"/>
      <c r="G112" s="14"/>
      <c r="H112" s="19"/>
      <c r="I112" s="15"/>
    </row>
    <row r="113" spans="3:9">
      <c r="C113" s="2" t="s">
        <v>29</v>
      </c>
      <c r="D113" s="1"/>
      <c r="F113" s="89"/>
      <c r="G113" s="14"/>
      <c r="H113" s="19"/>
      <c r="I113" s="15"/>
    </row>
    <row r="114" spans="3:9">
      <c r="C114" s="8" t="s">
        <v>30</v>
      </c>
      <c r="D114" s="9"/>
      <c r="F114" s="89"/>
      <c r="G114" s="14"/>
      <c r="H114" s="19"/>
      <c r="I114" s="15"/>
    </row>
    <row r="115" spans="3:9">
      <c r="C115" s="2" t="s">
        <v>31</v>
      </c>
      <c r="D115" s="1"/>
      <c r="F115" s="89"/>
      <c r="G115" s="14"/>
      <c r="H115" s="19"/>
      <c r="I115" s="15"/>
    </row>
    <row r="116" spans="3:9">
      <c r="C116" s="2" t="s">
        <v>32</v>
      </c>
      <c r="D116" s="4"/>
      <c r="F116" s="89"/>
      <c r="G116" s="14"/>
      <c r="H116" s="19"/>
      <c r="I116" s="15"/>
    </row>
    <row r="117" spans="3:9">
      <c r="C117" s="2" t="s">
        <v>33</v>
      </c>
      <c r="D117" s="1"/>
      <c r="F117" s="88"/>
      <c r="G117" s="12"/>
      <c r="H117" s="18"/>
      <c r="I117" s="13"/>
    </row>
    <row r="118" spans="3:9">
      <c r="C118" s="2" t="s">
        <v>1</v>
      </c>
      <c r="D118" s="10"/>
      <c r="F118" s="89"/>
      <c r="G118" s="14"/>
      <c r="H118" s="19"/>
      <c r="I118" s="15"/>
    </row>
    <row r="119" spans="3:9">
      <c r="C119" s="2" t="s">
        <v>2</v>
      </c>
      <c r="D119" s="10"/>
      <c r="F119" s="89"/>
      <c r="G119" s="14"/>
      <c r="H119" s="19"/>
      <c r="I119" s="15"/>
    </row>
    <row r="120" spans="3:9">
      <c r="C120" s="2" t="s">
        <v>34</v>
      </c>
      <c r="D120" s="1"/>
      <c r="F120" s="89"/>
      <c r="G120" s="14"/>
      <c r="H120" s="19"/>
      <c r="I120" s="15"/>
    </row>
    <row r="121" spans="3:9">
      <c r="C121" s="2" t="s">
        <v>35</v>
      </c>
      <c r="D121" s="1"/>
      <c r="F121" s="89"/>
      <c r="G121" s="14"/>
      <c r="H121" s="19"/>
      <c r="I121" s="15"/>
    </row>
    <row r="122" spans="3:9">
      <c r="C122" s="2" t="s">
        <v>36</v>
      </c>
      <c r="D122" s="11"/>
      <c r="F122" s="89"/>
      <c r="G122" s="14"/>
      <c r="H122" s="19"/>
      <c r="I122" s="15"/>
    </row>
    <row r="123" spans="3:9" ht="14.25" thickBot="1">
      <c r="C123" s="3" t="s">
        <v>0</v>
      </c>
      <c r="D123" s="7"/>
      <c r="F123" s="89"/>
      <c r="G123" s="14"/>
      <c r="H123" s="19"/>
      <c r="I123" s="15"/>
    </row>
    <row r="124" spans="3:9">
      <c r="F124" s="89"/>
      <c r="G124" s="14"/>
      <c r="H124" s="19"/>
      <c r="I124" s="15"/>
    </row>
    <row r="125" spans="3:9" ht="14.25" thickBot="1">
      <c r="F125" s="90"/>
      <c r="G125" s="16"/>
      <c r="H125" s="20"/>
      <c r="I125" s="17"/>
    </row>
    <row r="126" spans="3:9" ht="14.25" thickBot="1">
      <c r="F126" s="91" t="s">
        <v>18</v>
      </c>
      <c r="G126" s="36">
        <f>SUM(G107:G125)</f>
        <v>0</v>
      </c>
      <c r="H126" s="36">
        <f>SUM(H107:H125)</f>
        <v>0</v>
      </c>
      <c r="I126" s="36">
        <f>SUM(I107:I125)</f>
        <v>0</v>
      </c>
    </row>
    <row r="129" spans="6:10" ht="14.25" thickBot="1">
      <c r="F129" s="132" t="s">
        <v>37</v>
      </c>
      <c r="G129" s="133"/>
      <c r="H129" s="129" t="s">
        <v>21</v>
      </c>
      <c r="I129" s="26" t="s">
        <v>22</v>
      </c>
      <c r="J129" s="27" t="s">
        <v>38</v>
      </c>
    </row>
    <row r="130" spans="6:10">
      <c r="F130" s="88" t="s">
        <v>39</v>
      </c>
      <c r="G130" s="12">
        <v>0</v>
      </c>
      <c r="H130" s="18">
        <v>0</v>
      </c>
      <c r="I130" s="22">
        <v>0</v>
      </c>
      <c r="J130" s="23">
        <v>0</v>
      </c>
    </row>
    <row r="131" spans="6:10">
      <c r="F131" s="89" t="s">
        <v>40</v>
      </c>
      <c r="G131" s="14">
        <v>0</v>
      </c>
      <c r="H131" s="14">
        <v>0</v>
      </c>
      <c r="I131" s="19">
        <v>0</v>
      </c>
      <c r="J131" s="24">
        <v>0</v>
      </c>
    </row>
    <row r="132" spans="6:10">
      <c r="F132" s="89" t="s">
        <v>41</v>
      </c>
      <c r="G132" s="14">
        <v>0</v>
      </c>
      <c r="H132" s="14">
        <v>0</v>
      </c>
      <c r="I132" s="19">
        <v>0</v>
      </c>
      <c r="J132" s="24">
        <v>0</v>
      </c>
    </row>
    <row r="133" spans="6:10">
      <c r="F133" s="89" t="s">
        <v>42</v>
      </c>
      <c r="G133" s="14">
        <v>0</v>
      </c>
      <c r="H133" s="14">
        <v>0</v>
      </c>
      <c r="I133" s="19">
        <v>0</v>
      </c>
      <c r="J133" s="24">
        <v>0</v>
      </c>
    </row>
    <row r="134" spans="6:10" ht="14.25" thickBot="1">
      <c r="F134" s="92" t="s">
        <v>43</v>
      </c>
      <c r="G134" s="31">
        <v>0</v>
      </c>
      <c r="H134" s="31">
        <v>0</v>
      </c>
      <c r="I134" s="32">
        <v>0</v>
      </c>
      <c r="J134" s="33">
        <v>0</v>
      </c>
    </row>
    <row r="135" spans="6:10" ht="14.25" thickBot="1">
      <c r="F135" s="93" t="s">
        <v>18</v>
      </c>
      <c r="G135" s="29"/>
      <c r="H135" s="29"/>
      <c r="I135" s="34"/>
      <c r="J135" s="37">
        <f>SUM(J130:J134)</f>
        <v>0</v>
      </c>
    </row>
  </sheetData>
  <mergeCells count="3">
    <mergeCell ref="C106:D106"/>
    <mergeCell ref="F106:G106"/>
    <mergeCell ref="F129:G129"/>
  </mergeCells>
  <phoneticPr fontId="6"/>
  <pageMargins left="0.69861111111111107" right="0.69861111111111107" top="0.75" bottom="0.75" header="0.3" footer="0.3"/>
  <pageSetup paperSize="9" firstPageNumber="4294963191" orientation="portrait"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opLeftCell="B1" zoomScale="80" zoomScaleNormal="80" zoomScaleSheetLayoutView="100" workbookViewId="0">
      <pane ySplit="1" topLeftCell="A32" activePane="bottomLeft" state="frozen"/>
      <selection pane="bottomLeft" activeCell="I34" sqref="I34"/>
    </sheetView>
  </sheetViews>
  <sheetFormatPr defaultColWidth="10" defaultRowHeight="13.5" customHeight="1"/>
  <cols>
    <col min="1" max="1" width="10.25" bestFit="1" customWidth="1"/>
    <col min="2" max="2" width="5.25" bestFit="1" customWidth="1"/>
    <col min="3" max="3" width="11.125" customWidth="1"/>
    <col min="4" max="4" width="13.125" bestFit="1" customWidth="1"/>
    <col min="5" max="5" width="6.875" customWidth="1"/>
    <col min="6" max="6" width="15.625" style="87" bestFit="1" customWidth="1"/>
    <col min="7" max="7" width="13.125" customWidth="1"/>
    <col min="8" max="8" width="11" bestFit="1" customWidth="1"/>
    <col min="9" max="9" width="13" bestFit="1" customWidth="1"/>
    <col min="11" max="11" width="14.75" bestFit="1" customWidth="1"/>
    <col min="12" max="12" width="12.75" bestFit="1" customWidth="1"/>
    <col min="13" max="13" width="8.25" style="62" bestFit="1" customWidth="1"/>
    <col min="14" max="14" width="10.375" style="46" customWidth="1"/>
    <col min="15" max="15" width="13.75" bestFit="1" customWidth="1"/>
    <col min="16" max="16" width="11.625" bestFit="1" customWidth="1"/>
    <col min="17" max="17" width="15.75" bestFit="1" customWidth="1"/>
  </cols>
  <sheetData>
    <row r="1" spans="1:19">
      <c r="A1" s="47" t="s">
        <v>3</v>
      </c>
      <c r="B1" s="48" t="s">
        <v>4</v>
      </c>
      <c r="C1" s="48" t="s">
        <v>5</v>
      </c>
      <c r="D1" s="48" t="s">
        <v>6</v>
      </c>
      <c r="E1" s="48" t="s">
        <v>7</v>
      </c>
      <c r="F1" s="83" t="s">
        <v>8</v>
      </c>
      <c r="G1" s="48" t="s">
        <v>9</v>
      </c>
      <c r="H1" s="48" t="s">
        <v>10</v>
      </c>
      <c r="I1" s="48" t="s">
        <v>52</v>
      </c>
      <c r="J1" s="48" t="s">
        <v>11</v>
      </c>
      <c r="K1" s="48" t="s">
        <v>12</v>
      </c>
      <c r="L1" s="119" t="s">
        <v>80</v>
      </c>
      <c r="M1" s="120" t="s">
        <v>78</v>
      </c>
      <c r="N1" s="121" t="s">
        <v>14</v>
      </c>
      <c r="O1" s="119" t="s">
        <v>83</v>
      </c>
      <c r="P1" s="119" t="s">
        <v>82</v>
      </c>
      <c r="Q1" s="119" t="s">
        <v>81</v>
      </c>
      <c r="R1" s="119" t="s">
        <v>84</v>
      </c>
      <c r="S1" s="119" t="s">
        <v>85</v>
      </c>
    </row>
    <row r="2" spans="1:19" ht="13.5" customHeight="1">
      <c r="A2" s="53" t="s">
        <v>77</v>
      </c>
      <c r="B2" s="51" t="s">
        <v>51</v>
      </c>
      <c r="C2" s="51" t="s">
        <v>15</v>
      </c>
      <c r="D2" s="51" t="s">
        <v>16</v>
      </c>
      <c r="E2" s="53" t="s">
        <v>79</v>
      </c>
      <c r="F2" s="84">
        <v>36915</v>
      </c>
      <c r="G2" s="72">
        <v>63.9</v>
      </c>
      <c r="H2" s="53" t="s">
        <v>79</v>
      </c>
      <c r="I2" s="51">
        <v>65.11</v>
      </c>
      <c r="J2" s="72">
        <v>61.68</v>
      </c>
      <c r="K2" s="53" t="s">
        <v>53</v>
      </c>
      <c r="L2" s="118">
        <f>(G2-I2)*100</f>
        <v>-121.00000000000009</v>
      </c>
      <c r="M2" s="60">
        <f t="shared" ref="M2:M7" si="0">(G2-J2)*100</f>
        <v>221.99999999999989</v>
      </c>
      <c r="N2" s="122">
        <f>M2*100</f>
        <v>22199.999999999989</v>
      </c>
      <c r="O2" s="127">
        <v>300000</v>
      </c>
      <c r="P2" s="127">
        <f t="shared" ref="P2:P33" si="1">O2*0.02</f>
        <v>6000</v>
      </c>
      <c r="Q2" s="127">
        <f t="shared" ref="Q2:Q33" si="2">-P2/L2*100</f>
        <v>4958.6776859504098</v>
      </c>
      <c r="R2" s="127">
        <v>4000</v>
      </c>
      <c r="S2" s="127">
        <f t="shared" ref="S2:S33" si="3">N2*R2/10000</f>
        <v>8879.9999999999964</v>
      </c>
    </row>
    <row r="3" spans="1:19">
      <c r="A3" s="54" t="s">
        <v>77</v>
      </c>
      <c r="B3" s="54" t="s">
        <v>54</v>
      </c>
      <c r="C3" s="54" t="s">
        <v>49</v>
      </c>
      <c r="D3" s="54" t="s">
        <v>48</v>
      </c>
      <c r="E3" s="53" t="s">
        <v>79</v>
      </c>
      <c r="F3" s="85">
        <v>37025</v>
      </c>
      <c r="G3" s="70">
        <v>64.099999999999994</v>
      </c>
      <c r="H3" s="53" t="s">
        <v>79</v>
      </c>
      <c r="I3" s="54">
        <v>63.76</v>
      </c>
      <c r="J3" s="54">
        <v>64.510000000000005</v>
      </c>
      <c r="K3" s="54" t="s">
        <v>53</v>
      </c>
      <c r="L3" s="118">
        <f>(I3-G3)*100</f>
        <v>-33.999999999999631</v>
      </c>
      <c r="M3" s="64">
        <f>(J3-G3)*100</f>
        <v>41.00000000000108</v>
      </c>
      <c r="N3" s="122">
        <f t="shared" ref="N3:N4" si="4">M3*100</f>
        <v>4100.0000000001082</v>
      </c>
      <c r="O3" s="127">
        <f t="shared" ref="O3:O34" si="5">O2+S2</f>
        <v>308880</v>
      </c>
      <c r="P3" s="127">
        <f t="shared" si="1"/>
        <v>6177.6</v>
      </c>
      <c r="Q3" s="127">
        <f t="shared" si="2"/>
        <v>18169.411764706081</v>
      </c>
      <c r="R3" s="127">
        <v>18000</v>
      </c>
      <c r="S3" s="127">
        <f t="shared" si="3"/>
        <v>7380.0000000001955</v>
      </c>
    </row>
    <row r="4" spans="1:19" ht="14.25" thickBot="1">
      <c r="A4" s="96" t="s">
        <v>77</v>
      </c>
      <c r="B4" s="96" t="s">
        <v>54</v>
      </c>
      <c r="C4" s="96" t="s">
        <v>49</v>
      </c>
      <c r="D4" s="96" t="s">
        <v>48</v>
      </c>
      <c r="E4" s="53" t="s">
        <v>79</v>
      </c>
      <c r="F4" s="97">
        <v>37175</v>
      </c>
      <c r="G4" s="96">
        <v>60.96</v>
      </c>
      <c r="H4" s="53" t="s">
        <v>79</v>
      </c>
      <c r="I4" s="96">
        <v>59.82</v>
      </c>
      <c r="J4" s="96">
        <v>67.510000000000005</v>
      </c>
      <c r="K4" s="96" t="s">
        <v>53</v>
      </c>
      <c r="L4" s="118">
        <f t="shared" ref="L4:L6" si="6">(I4-G4)*100</f>
        <v>-114.00000000000006</v>
      </c>
      <c r="M4" s="98">
        <f>(J4-G4)*100</f>
        <v>655.00000000000045</v>
      </c>
      <c r="N4" s="123">
        <f t="shared" si="4"/>
        <v>65500.000000000044</v>
      </c>
      <c r="O4" s="127">
        <f t="shared" si="5"/>
        <v>316260.00000000017</v>
      </c>
      <c r="P4" s="127">
        <f t="shared" si="1"/>
        <v>6325.2000000000035</v>
      </c>
      <c r="Q4" s="127">
        <f t="shared" si="2"/>
        <v>5548.4210526315792</v>
      </c>
      <c r="R4" s="127">
        <v>5000</v>
      </c>
      <c r="S4" s="127">
        <f t="shared" si="3"/>
        <v>32750.000000000025</v>
      </c>
    </row>
    <row r="5" spans="1:19">
      <c r="A5" s="94" t="s">
        <v>77</v>
      </c>
      <c r="B5" s="94" t="s">
        <v>54</v>
      </c>
      <c r="C5" s="94" t="s">
        <v>49</v>
      </c>
      <c r="D5" s="94" t="s">
        <v>48</v>
      </c>
      <c r="E5" s="53" t="s">
        <v>79</v>
      </c>
      <c r="F5" s="95">
        <v>37312</v>
      </c>
      <c r="G5" s="94">
        <v>68.98</v>
      </c>
      <c r="H5" s="53" t="s">
        <v>79</v>
      </c>
      <c r="I5" s="94">
        <v>68.52</v>
      </c>
      <c r="J5" s="94">
        <v>68.98</v>
      </c>
      <c r="K5" s="94" t="s">
        <v>53</v>
      </c>
      <c r="L5" s="118">
        <f t="shared" si="6"/>
        <v>-46.000000000000796</v>
      </c>
      <c r="M5" s="76">
        <f>(J5-G5)*100</f>
        <v>0</v>
      </c>
      <c r="N5" s="124">
        <f t="shared" ref="N5" si="7">M5*100</f>
        <v>0</v>
      </c>
      <c r="O5" s="127">
        <f t="shared" si="5"/>
        <v>349010.00000000017</v>
      </c>
      <c r="P5" s="127">
        <f t="shared" si="1"/>
        <v>6980.2000000000035</v>
      </c>
      <c r="Q5" s="127">
        <f t="shared" si="2"/>
        <v>15174.347826086701</v>
      </c>
      <c r="R5" s="127">
        <v>15000</v>
      </c>
      <c r="S5" s="127">
        <f t="shared" si="3"/>
        <v>0</v>
      </c>
    </row>
    <row r="6" spans="1:19">
      <c r="A6" s="54" t="s">
        <v>77</v>
      </c>
      <c r="B6" s="54" t="s">
        <v>54</v>
      </c>
      <c r="C6" s="54" t="s">
        <v>49</v>
      </c>
      <c r="D6" s="54" t="s">
        <v>48</v>
      </c>
      <c r="E6" s="53" t="s">
        <v>79</v>
      </c>
      <c r="F6" s="85">
        <v>37543</v>
      </c>
      <c r="G6" s="54">
        <v>68.05</v>
      </c>
      <c r="H6" s="53" t="s">
        <v>79</v>
      </c>
      <c r="I6" s="54">
        <v>67.53</v>
      </c>
      <c r="J6" s="54">
        <v>68.569999999999993</v>
      </c>
      <c r="K6" s="54" t="s">
        <v>53</v>
      </c>
      <c r="L6" s="118">
        <f t="shared" si="6"/>
        <v>-51.999999999999602</v>
      </c>
      <c r="M6" s="64">
        <f>(J6-G6)*100</f>
        <v>51.999999999999602</v>
      </c>
      <c r="N6" s="122">
        <f t="shared" ref="N6" si="8">M6*100</f>
        <v>5199.99999999996</v>
      </c>
      <c r="O6" s="127">
        <f t="shared" si="5"/>
        <v>349010.00000000017</v>
      </c>
      <c r="P6" s="127">
        <f t="shared" si="1"/>
        <v>6980.2000000000035</v>
      </c>
      <c r="Q6" s="127">
        <f t="shared" si="2"/>
        <v>13423.461538461648</v>
      </c>
      <c r="R6" s="127">
        <v>13000</v>
      </c>
      <c r="S6" s="127">
        <f t="shared" si="3"/>
        <v>6759.9999999999482</v>
      </c>
    </row>
    <row r="7" spans="1:19" ht="14.25" thickBot="1">
      <c r="A7" s="99" t="s">
        <v>77</v>
      </c>
      <c r="B7" s="99" t="s">
        <v>51</v>
      </c>
      <c r="C7" s="100" t="s">
        <v>49</v>
      </c>
      <c r="D7" s="100" t="s">
        <v>48</v>
      </c>
      <c r="E7" s="53" t="s">
        <v>79</v>
      </c>
      <c r="F7" s="101">
        <v>37589</v>
      </c>
      <c r="G7" s="102">
        <v>68.900000000000006</v>
      </c>
      <c r="H7" s="53" t="s">
        <v>79</v>
      </c>
      <c r="I7" s="100">
        <v>68.22</v>
      </c>
      <c r="J7" s="102">
        <v>68.900000000000006</v>
      </c>
      <c r="K7" s="99" t="s">
        <v>53</v>
      </c>
      <c r="L7" s="118">
        <f>(I7-G7)*100</f>
        <v>-68.000000000000682</v>
      </c>
      <c r="M7" s="103">
        <f t="shared" si="0"/>
        <v>0</v>
      </c>
      <c r="N7" s="123">
        <f t="shared" ref="N7:N11" si="9">M7*100</f>
        <v>0</v>
      </c>
      <c r="O7" s="127">
        <f t="shared" si="5"/>
        <v>355770.00000000012</v>
      </c>
      <c r="P7" s="127">
        <f t="shared" si="1"/>
        <v>7115.4000000000024</v>
      </c>
      <c r="Q7" s="127">
        <f t="shared" si="2"/>
        <v>10463.823529411662</v>
      </c>
      <c r="R7" s="127">
        <v>10000</v>
      </c>
      <c r="S7" s="127">
        <f t="shared" si="3"/>
        <v>0</v>
      </c>
    </row>
    <row r="8" spans="1:19">
      <c r="A8" s="94" t="s">
        <v>77</v>
      </c>
      <c r="B8" s="94" t="s">
        <v>54</v>
      </c>
      <c r="C8" s="94" t="s">
        <v>49</v>
      </c>
      <c r="D8" s="94" t="s">
        <v>48</v>
      </c>
      <c r="E8" s="53" t="s">
        <v>79</v>
      </c>
      <c r="F8" s="95">
        <v>37637</v>
      </c>
      <c r="G8" s="94">
        <v>69.510000000000005</v>
      </c>
      <c r="H8" s="53" t="s">
        <v>79</v>
      </c>
      <c r="I8" s="94">
        <v>68.94</v>
      </c>
      <c r="J8" s="94">
        <v>71.19</v>
      </c>
      <c r="K8" s="94" t="s">
        <v>53</v>
      </c>
      <c r="L8" s="118">
        <f t="shared" ref="L8:L9" si="10">(I8-G8)*100</f>
        <v>-57.000000000000739</v>
      </c>
      <c r="M8" s="76">
        <f>(J8-G8)*100</f>
        <v>167.99999999999926</v>
      </c>
      <c r="N8" s="124">
        <f t="shared" si="9"/>
        <v>16799.999999999927</v>
      </c>
      <c r="O8" s="127">
        <f t="shared" si="5"/>
        <v>355770.00000000012</v>
      </c>
      <c r="P8" s="127">
        <f t="shared" si="1"/>
        <v>7115.4000000000024</v>
      </c>
      <c r="Q8" s="127">
        <f t="shared" si="2"/>
        <v>12483.157894736685</v>
      </c>
      <c r="R8" s="127">
        <v>12000</v>
      </c>
      <c r="S8" s="127">
        <f t="shared" si="3"/>
        <v>20159.999999999913</v>
      </c>
    </row>
    <row r="9" spans="1:19">
      <c r="A9" s="54" t="s">
        <v>77</v>
      </c>
      <c r="B9" s="54" t="s">
        <v>54</v>
      </c>
      <c r="C9" s="54" t="s">
        <v>49</v>
      </c>
      <c r="D9" s="54" t="s">
        <v>48</v>
      </c>
      <c r="E9" s="53" t="s">
        <v>79</v>
      </c>
      <c r="F9" s="85">
        <v>37714</v>
      </c>
      <c r="G9" s="54">
        <v>71.930000000000007</v>
      </c>
      <c r="H9" s="53" t="s">
        <v>79</v>
      </c>
      <c r="I9" s="54">
        <v>71.12</v>
      </c>
      <c r="J9" s="54">
        <v>73.87</v>
      </c>
      <c r="K9" s="54" t="s">
        <v>53</v>
      </c>
      <c r="L9" s="118">
        <f t="shared" si="10"/>
        <v>-81.000000000000227</v>
      </c>
      <c r="M9" s="64">
        <f>(J9-G9)*100</f>
        <v>193.99999999999977</v>
      </c>
      <c r="N9" s="122">
        <f t="shared" ref="N9" si="11">M9*100</f>
        <v>19399.999999999978</v>
      </c>
      <c r="O9" s="127">
        <f t="shared" si="5"/>
        <v>375930</v>
      </c>
      <c r="P9" s="127">
        <f t="shared" si="1"/>
        <v>7518.6</v>
      </c>
      <c r="Q9" s="127">
        <f t="shared" si="2"/>
        <v>9282.2222222221972</v>
      </c>
      <c r="R9" s="127">
        <v>9000</v>
      </c>
      <c r="S9" s="127">
        <f t="shared" si="3"/>
        <v>17459.999999999978</v>
      </c>
    </row>
    <row r="10" spans="1:19">
      <c r="A10" s="53" t="s">
        <v>77</v>
      </c>
      <c r="B10" s="53" t="s">
        <v>51</v>
      </c>
      <c r="C10" s="51" t="s">
        <v>49</v>
      </c>
      <c r="D10" s="51" t="s">
        <v>48</v>
      </c>
      <c r="E10" s="53" t="s">
        <v>79</v>
      </c>
      <c r="F10" s="84">
        <v>37853</v>
      </c>
      <c r="G10" s="51">
        <v>77.55</v>
      </c>
      <c r="H10" s="53" t="s">
        <v>79</v>
      </c>
      <c r="I10" s="51">
        <v>78.349999999999994</v>
      </c>
      <c r="J10" s="51">
        <v>75.819999999999993</v>
      </c>
      <c r="K10" s="53" t="s">
        <v>53</v>
      </c>
      <c r="L10" s="118">
        <f t="shared" ref="L10:L51" si="12">(G10-I10)*100</f>
        <v>-79.999999999999716</v>
      </c>
      <c r="M10" s="60">
        <f>(G10-J10)*100</f>
        <v>173.0000000000004</v>
      </c>
      <c r="N10" s="122">
        <f t="shared" si="9"/>
        <v>17300.00000000004</v>
      </c>
      <c r="O10" s="127">
        <f t="shared" si="5"/>
        <v>393390</v>
      </c>
      <c r="P10" s="127">
        <f t="shared" si="1"/>
        <v>7867.8</v>
      </c>
      <c r="Q10" s="127">
        <f t="shared" si="2"/>
        <v>9834.7500000000346</v>
      </c>
      <c r="R10" s="127">
        <v>9000</v>
      </c>
      <c r="S10" s="127">
        <f t="shared" si="3"/>
        <v>15570.000000000036</v>
      </c>
    </row>
    <row r="11" spans="1:19">
      <c r="A11" s="53" t="s">
        <v>77</v>
      </c>
      <c r="B11" s="53" t="s">
        <v>51</v>
      </c>
      <c r="C11" s="51" t="s">
        <v>49</v>
      </c>
      <c r="D11" s="51" t="s">
        <v>48</v>
      </c>
      <c r="E11" s="53" t="s">
        <v>79</v>
      </c>
      <c r="F11" s="84">
        <v>37896</v>
      </c>
      <c r="G11" s="51">
        <v>75.58</v>
      </c>
      <c r="H11" s="53" t="s">
        <v>79</v>
      </c>
      <c r="I11" s="51">
        <v>76.44</v>
      </c>
      <c r="J11" s="51">
        <v>75.33</v>
      </c>
      <c r="K11" s="53" t="s">
        <v>53</v>
      </c>
      <c r="L11" s="118">
        <f t="shared" si="12"/>
        <v>-85.999999999999943</v>
      </c>
      <c r="M11" s="60">
        <f>(G11-J11)*100</f>
        <v>25</v>
      </c>
      <c r="N11" s="122">
        <f t="shared" si="9"/>
        <v>2500</v>
      </c>
      <c r="O11" s="127">
        <f t="shared" si="5"/>
        <v>408960.00000000006</v>
      </c>
      <c r="P11" s="127">
        <f t="shared" si="1"/>
        <v>8179.2000000000016</v>
      </c>
      <c r="Q11" s="127">
        <f t="shared" si="2"/>
        <v>9510.6976744186122</v>
      </c>
      <c r="R11" s="127">
        <v>9000</v>
      </c>
      <c r="S11" s="127">
        <f t="shared" si="3"/>
        <v>2250</v>
      </c>
    </row>
    <row r="12" spans="1:19" ht="14.25" thickBot="1">
      <c r="A12" s="99" t="s">
        <v>77</v>
      </c>
      <c r="B12" s="96" t="s">
        <v>54</v>
      </c>
      <c r="C12" s="96" t="s">
        <v>49</v>
      </c>
      <c r="D12" s="96" t="s">
        <v>48</v>
      </c>
      <c r="E12" s="53" t="s">
        <v>79</v>
      </c>
      <c r="F12" s="97">
        <v>37922</v>
      </c>
      <c r="G12" s="96">
        <v>76.510000000000005</v>
      </c>
      <c r="H12" s="53" t="s">
        <v>79</v>
      </c>
      <c r="I12" s="96">
        <v>76.02</v>
      </c>
      <c r="J12" s="96">
        <v>79.67</v>
      </c>
      <c r="K12" s="96" t="s">
        <v>53</v>
      </c>
      <c r="L12" s="118">
        <f>(I12-G12)*100</f>
        <v>-49.000000000000909</v>
      </c>
      <c r="M12" s="98">
        <f>(J12-G12)*100</f>
        <v>315.99999999999966</v>
      </c>
      <c r="N12" s="123">
        <f t="shared" ref="N12:N15" si="13">M12*100</f>
        <v>31599.999999999967</v>
      </c>
      <c r="O12" s="127">
        <f t="shared" si="5"/>
        <v>411210.00000000006</v>
      </c>
      <c r="P12" s="127">
        <f t="shared" si="1"/>
        <v>8224.2000000000007</v>
      </c>
      <c r="Q12" s="127">
        <f t="shared" si="2"/>
        <v>16784.081632652753</v>
      </c>
      <c r="R12" s="127">
        <v>16000</v>
      </c>
      <c r="S12" s="127">
        <f t="shared" si="3"/>
        <v>50559.999999999949</v>
      </c>
    </row>
    <row r="13" spans="1:19" ht="14.25" thickBot="1">
      <c r="A13" s="106" t="s">
        <v>77</v>
      </c>
      <c r="B13" s="106" t="s">
        <v>51</v>
      </c>
      <c r="C13" s="107" t="s">
        <v>49</v>
      </c>
      <c r="D13" s="107" t="s">
        <v>48</v>
      </c>
      <c r="E13" s="53" t="s">
        <v>79</v>
      </c>
      <c r="F13" s="108">
        <v>38282</v>
      </c>
      <c r="G13" s="107">
        <v>79.17</v>
      </c>
      <c r="H13" s="53" t="s">
        <v>79</v>
      </c>
      <c r="I13" s="107">
        <v>79.59</v>
      </c>
      <c r="J13" s="107">
        <v>79.59</v>
      </c>
      <c r="K13" s="106" t="s">
        <v>53</v>
      </c>
      <c r="L13" s="118">
        <f t="shared" si="12"/>
        <v>-42.000000000000171</v>
      </c>
      <c r="M13" s="109">
        <f>(G13-J13)*100</f>
        <v>-42.000000000000171</v>
      </c>
      <c r="N13" s="125">
        <f t="shared" si="13"/>
        <v>-4200.0000000000173</v>
      </c>
      <c r="O13" s="127">
        <f t="shared" si="5"/>
        <v>461770</v>
      </c>
      <c r="P13" s="127">
        <f t="shared" si="1"/>
        <v>9235.4</v>
      </c>
      <c r="Q13" s="127">
        <f t="shared" si="2"/>
        <v>21989.047619047527</v>
      </c>
      <c r="R13" s="127">
        <v>21000</v>
      </c>
      <c r="S13" s="127">
        <f t="shared" si="3"/>
        <v>-8820.0000000000364</v>
      </c>
    </row>
    <row r="14" spans="1:19">
      <c r="A14" s="94" t="s">
        <v>77</v>
      </c>
      <c r="B14" s="94" t="s">
        <v>54</v>
      </c>
      <c r="C14" s="94" t="s">
        <v>49</v>
      </c>
      <c r="D14" s="94" t="s">
        <v>48</v>
      </c>
      <c r="E14" s="53" t="s">
        <v>79</v>
      </c>
      <c r="F14" s="95">
        <v>38448</v>
      </c>
      <c r="G14" s="94">
        <v>83.28</v>
      </c>
      <c r="H14" s="53" t="s">
        <v>79</v>
      </c>
      <c r="I14" s="94">
        <v>82.54</v>
      </c>
      <c r="J14" s="94">
        <v>83.28</v>
      </c>
      <c r="K14" s="94" t="s">
        <v>53</v>
      </c>
      <c r="L14" s="118">
        <f>(I14-G14)*100</f>
        <v>-73.999999999999488</v>
      </c>
      <c r="M14" s="76">
        <f>(J14-G14)*100</f>
        <v>0</v>
      </c>
      <c r="N14" s="124">
        <f t="shared" si="13"/>
        <v>0</v>
      </c>
      <c r="O14" s="127">
        <f t="shared" si="5"/>
        <v>452949.99999999994</v>
      </c>
      <c r="P14" s="127">
        <f t="shared" si="1"/>
        <v>9058.9999999999982</v>
      </c>
      <c r="Q14" s="127">
        <f t="shared" si="2"/>
        <v>12241.891891891974</v>
      </c>
      <c r="R14" s="127">
        <v>12000</v>
      </c>
      <c r="S14" s="127">
        <f t="shared" si="3"/>
        <v>0</v>
      </c>
    </row>
    <row r="15" spans="1:19">
      <c r="A15" s="53" t="s">
        <v>77</v>
      </c>
      <c r="B15" s="53" t="s">
        <v>51</v>
      </c>
      <c r="C15" s="51" t="s">
        <v>49</v>
      </c>
      <c r="D15" s="51" t="s">
        <v>48</v>
      </c>
      <c r="E15" s="53" t="s">
        <v>79</v>
      </c>
      <c r="F15" s="84">
        <v>38463</v>
      </c>
      <c r="G15" s="51">
        <v>82.63</v>
      </c>
      <c r="H15" s="53" t="s">
        <v>79</v>
      </c>
      <c r="I15" s="51">
        <v>83.32</v>
      </c>
      <c r="J15" s="51">
        <v>82.31</v>
      </c>
      <c r="K15" s="53" t="s">
        <v>53</v>
      </c>
      <c r="L15" s="118">
        <f t="shared" si="12"/>
        <v>-68.999999999999773</v>
      </c>
      <c r="M15" s="60">
        <f>(G15-J15)*100</f>
        <v>31.999999999999318</v>
      </c>
      <c r="N15" s="122">
        <f t="shared" si="13"/>
        <v>3199.9999999999318</v>
      </c>
      <c r="O15" s="127">
        <f t="shared" si="5"/>
        <v>452949.99999999994</v>
      </c>
      <c r="P15" s="127">
        <f t="shared" si="1"/>
        <v>9058.9999999999982</v>
      </c>
      <c r="Q15" s="127">
        <f t="shared" si="2"/>
        <v>13128.985507246418</v>
      </c>
      <c r="R15" s="127">
        <v>13000</v>
      </c>
      <c r="S15" s="127">
        <f t="shared" si="3"/>
        <v>4159.9999999999118</v>
      </c>
    </row>
    <row r="16" spans="1:19" ht="14.25" thickBot="1">
      <c r="A16" s="96" t="s">
        <v>77</v>
      </c>
      <c r="B16" s="96" t="s">
        <v>54</v>
      </c>
      <c r="C16" s="96" t="s">
        <v>49</v>
      </c>
      <c r="D16" s="96" t="s">
        <v>48</v>
      </c>
      <c r="E16" s="53" t="s">
        <v>79</v>
      </c>
      <c r="F16" s="97">
        <v>38618</v>
      </c>
      <c r="G16" s="96">
        <v>85.37</v>
      </c>
      <c r="H16" s="53" t="s">
        <v>79</v>
      </c>
      <c r="I16" s="110">
        <v>84.6</v>
      </c>
      <c r="J16" s="96">
        <v>89.83</v>
      </c>
      <c r="K16" s="96" t="s">
        <v>53</v>
      </c>
      <c r="L16" s="118">
        <f>(I16-G16)*100</f>
        <v>-77.000000000001023</v>
      </c>
      <c r="M16" s="98">
        <f>(J16-G16)*100</f>
        <v>445.99999999999937</v>
      </c>
      <c r="N16" s="123">
        <f t="shared" ref="N16" si="14">M16*100</f>
        <v>44599.999999999935</v>
      </c>
      <c r="O16" s="127">
        <f t="shared" si="5"/>
        <v>457109.99999999983</v>
      </c>
      <c r="P16" s="127">
        <f t="shared" si="1"/>
        <v>9142.1999999999971</v>
      </c>
      <c r="Q16" s="127">
        <f t="shared" si="2"/>
        <v>11872.987012986852</v>
      </c>
      <c r="R16" s="127">
        <v>11000</v>
      </c>
      <c r="S16" s="127">
        <f t="shared" si="3"/>
        <v>49059.999999999927</v>
      </c>
    </row>
    <row r="17" spans="1:19">
      <c r="A17" s="111" t="s">
        <v>77</v>
      </c>
      <c r="B17" s="111" t="s">
        <v>54</v>
      </c>
      <c r="C17" s="111" t="s">
        <v>49</v>
      </c>
      <c r="D17" s="111" t="s">
        <v>48</v>
      </c>
      <c r="E17" s="53" t="s">
        <v>79</v>
      </c>
      <c r="F17" s="112">
        <v>39111</v>
      </c>
      <c r="G17" s="111">
        <v>95.65</v>
      </c>
      <c r="H17" s="53" t="s">
        <v>79</v>
      </c>
      <c r="I17" s="111">
        <v>94.83</v>
      </c>
      <c r="J17" s="111">
        <v>103.75</v>
      </c>
      <c r="K17" s="111" t="s">
        <v>53</v>
      </c>
      <c r="L17" s="118">
        <f t="shared" ref="L17:L19" si="15">(I17-G17)*100</f>
        <v>-82.000000000000739</v>
      </c>
      <c r="M17" s="113">
        <f>(J17-G17)*100</f>
        <v>809.99999999999943</v>
      </c>
      <c r="N17" s="126">
        <f t="shared" ref="N17" si="16">M17*100</f>
        <v>80999.999999999942</v>
      </c>
      <c r="O17" s="127">
        <f t="shared" si="5"/>
        <v>506169.99999999977</v>
      </c>
      <c r="P17" s="127">
        <f t="shared" si="1"/>
        <v>10123.399999999996</v>
      </c>
      <c r="Q17" s="127">
        <f t="shared" si="2"/>
        <v>12345.609756097445</v>
      </c>
      <c r="R17" s="127">
        <v>12000</v>
      </c>
      <c r="S17" s="127">
        <f t="shared" si="3"/>
        <v>97199.999999999927</v>
      </c>
    </row>
    <row r="18" spans="1:19">
      <c r="A18" s="54" t="s">
        <v>77</v>
      </c>
      <c r="B18" s="54" t="s">
        <v>54</v>
      </c>
      <c r="C18" s="54" t="s">
        <v>49</v>
      </c>
      <c r="D18" s="54" t="s">
        <v>48</v>
      </c>
      <c r="E18" s="53" t="s">
        <v>79</v>
      </c>
      <c r="F18" s="85">
        <v>39144</v>
      </c>
      <c r="G18" s="54">
        <v>100.27</v>
      </c>
      <c r="H18" s="53" t="s">
        <v>79</v>
      </c>
      <c r="I18" s="70">
        <v>98.38</v>
      </c>
      <c r="J18" s="54">
        <v>102.57</v>
      </c>
      <c r="K18" s="54" t="s">
        <v>53</v>
      </c>
      <c r="L18" s="118">
        <f t="shared" si="15"/>
        <v>-189.00000000000006</v>
      </c>
      <c r="M18" s="64">
        <f>(J18-G18)*100</f>
        <v>229.99999999999972</v>
      </c>
      <c r="N18" s="122">
        <f t="shared" ref="N18" si="17">M18*100</f>
        <v>22999.999999999971</v>
      </c>
      <c r="O18" s="127">
        <f t="shared" si="5"/>
        <v>603369.99999999965</v>
      </c>
      <c r="P18" s="127">
        <f t="shared" si="1"/>
        <v>12067.399999999992</v>
      </c>
      <c r="Q18" s="127">
        <f t="shared" si="2"/>
        <v>6384.8677248677195</v>
      </c>
      <c r="R18" s="127">
        <v>6000</v>
      </c>
      <c r="S18" s="127">
        <f t="shared" si="3"/>
        <v>13799.999999999982</v>
      </c>
    </row>
    <row r="19" spans="1:19">
      <c r="A19" s="54" t="s">
        <v>77</v>
      </c>
      <c r="B19" s="54" t="s">
        <v>54</v>
      </c>
      <c r="C19" s="54" t="s">
        <v>49</v>
      </c>
      <c r="D19" s="54" t="s">
        <v>48</v>
      </c>
      <c r="E19" s="53" t="s">
        <v>79</v>
      </c>
      <c r="F19" s="85">
        <v>39379</v>
      </c>
      <c r="G19" s="54">
        <v>103.82</v>
      </c>
      <c r="H19" s="53" t="s">
        <v>79</v>
      </c>
      <c r="I19" s="70">
        <v>101.83</v>
      </c>
      <c r="J19" s="54">
        <v>103.82</v>
      </c>
      <c r="K19" s="54" t="s">
        <v>53</v>
      </c>
      <c r="L19" s="118">
        <f t="shared" si="15"/>
        <v>-198.99999999999949</v>
      </c>
      <c r="M19" s="64">
        <f>(J19-G19)*100</f>
        <v>0</v>
      </c>
      <c r="N19" s="122">
        <f t="shared" ref="N19:N22" si="18">M19*100</f>
        <v>0</v>
      </c>
      <c r="O19" s="127">
        <f t="shared" si="5"/>
        <v>617169.99999999965</v>
      </c>
      <c r="P19" s="127">
        <f t="shared" si="1"/>
        <v>12343.399999999994</v>
      </c>
      <c r="Q19" s="127">
        <f t="shared" si="2"/>
        <v>6202.7135678392096</v>
      </c>
      <c r="R19" s="127">
        <v>6000</v>
      </c>
      <c r="S19" s="127">
        <f t="shared" si="3"/>
        <v>0</v>
      </c>
    </row>
    <row r="20" spans="1:19" ht="14.25" thickBot="1">
      <c r="A20" s="99" t="s">
        <v>77</v>
      </c>
      <c r="B20" s="99" t="s">
        <v>51</v>
      </c>
      <c r="C20" s="100" t="s">
        <v>49</v>
      </c>
      <c r="D20" s="100" t="s">
        <v>48</v>
      </c>
      <c r="E20" s="53" t="s">
        <v>79</v>
      </c>
      <c r="F20" s="101">
        <v>39394</v>
      </c>
      <c r="G20" s="100">
        <v>103.51</v>
      </c>
      <c r="H20" s="53" t="s">
        <v>79</v>
      </c>
      <c r="I20" s="100">
        <v>105.51</v>
      </c>
      <c r="J20" s="100">
        <v>98.64</v>
      </c>
      <c r="K20" s="99" t="s">
        <v>53</v>
      </c>
      <c r="L20" s="118">
        <f t="shared" si="12"/>
        <v>-200</v>
      </c>
      <c r="M20" s="103">
        <f>(G20-J20)*100</f>
        <v>487.00000000000045</v>
      </c>
      <c r="N20" s="123">
        <f t="shared" si="18"/>
        <v>48700.000000000044</v>
      </c>
      <c r="O20" s="127">
        <f t="shared" si="5"/>
        <v>617169.99999999965</v>
      </c>
      <c r="P20" s="127">
        <f t="shared" si="1"/>
        <v>12343.399999999994</v>
      </c>
      <c r="Q20" s="127">
        <f t="shared" si="2"/>
        <v>6171.6999999999971</v>
      </c>
      <c r="R20" s="127">
        <v>6000</v>
      </c>
      <c r="S20" s="127">
        <f t="shared" si="3"/>
        <v>29220.000000000025</v>
      </c>
    </row>
    <row r="21" spans="1:19">
      <c r="A21" s="94" t="s">
        <v>77</v>
      </c>
      <c r="B21" s="94" t="s">
        <v>54</v>
      </c>
      <c r="C21" s="94" t="s">
        <v>49</v>
      </c>
      <c r="D21" s="94" t="s">
        <v>48</v>
      </c>
      <c r="E21" s="53" t="s">
        <v>79</v>
      </c>
      <c r="F21" s="95">
        <v>39491</v>
      </c>
      <c r="G21" s="94">
        <v>97.19</v>
      </c>
      <c r="H21" s="53" t="s">
        <v>79</v>
      </c>
      <c r="I21" s="94">
        <v>96.05</v>
      </c>
      <c r="J21" s="94">
        <v>98.07</v>
      </c>
      <c r="K21" s="94" t="s">
        <v>53</v>
      </c>
      <c r="L21" s="118">
        <f t="shared" ref="L21:L23" si="19">(I21-G21)*100</f>
        <v>-114.00000000000006</v>
      </c>
      <c r="M21" s="76">
        <f>(J21-G21)*100</f>
        <v>87.999999999999545</v>
      </c>
      <c r="N21" s="124">
        <f t="shared" si="18"/>
        <v>8799.9999999999545</v>
      </c>
      <c r="O21" s="127">
        <f t="shared" si="5"/>
        <v>646389.99999999965</v>
      </c>
      <c r="P21" s="127">
        <f t="shared" si="1"/>
        <v>12927.799999999994</v>
      </c>
      <c r="Q21" s="127">
        <f t="shared" si="2"/>
        <v>11340.175438596481</v>
      </c>
      <c r="R21" s="127">
        <v>11000</v>
      </c>
      <c r="S21" s="127">
        <f t="shared" si="3"/>
        <v>9679.9999999999491</v>
      </c>
    </row>
    <row r="22" spans="1:19">
      <c r="A22" s="54" t="s">
        <v>77</v>
      </c>
      <c r="B22" s="54" t="s">
        <v>54</v>
      </c>
      <c r="C22" s="54" t="s">
        <v>49</v>
      </c>
      <c r="D22" s="54" t="s">
        <v>48</v>
      </c>
      <c r="E22" s="53" t="s">
        <v>79</v>
      </c>
      <c r="F22" s="85">
        <v>39548</v>
      </c>
      <c r="G22" s="54">
        <v>95.11</v>
      </c>
      <c r="H22" s="53" t="s">
        <v>79</v>
      </c>
      <c r="I22" s="70">
        <v>93.32</v>
      </c>
      <c r="J22" s="54">
        <v>93.32</v>
      </c>
      <c r="K22" s="54" t="s">
        <v>53</v>
      </c>
      <c r="L22" s="118">
        <f t="shared" si="19"/>
        <v>-179.00000000000063</v>
      </c>
      <c r="M22" s="64">
        <f>(J22-G22)*100</f>
        <v>-179.00000000000063</v>
      </c>
      <c r="N22" s="122">
        <f t="shared" si="18"/>
        <v>-17900.000000000062</v>
      </c>
      <c r="O22" s="127">
        <f t="shared" si="5"/>
        <v>656069.99999999965</v>
      </c>
      <c r="P22" s="127">
        <f t="shared" si="1"/>
        <v>13121.399999999994</v>
      </c>
      <c r="Q22" s="127">
        <f t="shared" si="2"/>
        <v>7330.3910614524848</v>
      </c>
      <c r="R22" s="127">
        <v>7000</v>
      </c>
      <c r="S22" s="127">
        <f t="shared" si="3"/>
        <v>-12530.000000000044</v>
      </c>
    </row>
    <row r="23" spans="1:19">
      <c r="A23" s="54" t="s">
        <v>77</v>
      </c>
      <c r="B23" s="54" t="s">
        <v>54</v>
      </c>
      <c r="C23" s="54" t="s">
        <v>49</v>
      </c>
      <c r="D23" s="54" t="s">
        <v>48</v>
      </c>
      <c r="E23" s="53" t="s">
        <v>79</v>
      </c>
      <c r="F23" s="85">
        <v>39581</v>
      </c>
      <c r="G23" s="54">
        <v>98.75</v>
      </c>
      <c r="H23" s="53" t="s">
        <v>79</v>
      </c>
      <c r="I23" s="70">
        <v>97.42</v>
      </c>
      <c r="J23" s="54">
        <v>102.11</v>
      </c>
      <c r="K23" s="54" t="s">
        <v>53</v>
      </c>
      <c r="L23" s="118">
        <f t="shared" si="19"/>
        <v>-132.99999999999983</v>
      </c>
      <c r="M23" s="64">
        <f>(J23-G23)*100</f>
        <v>335.99999999999994</v>
      </c>
      <c r="N23" s="122">
        <f t="shared" ref="N23:N27" si="20">M23*100</f>
        <v>33599.999999999993</v>
      </c>
      <c r="O23" s="127">
        <f t="shared" si="5"/>
        <v>643539.99999999965</v>
      </c>
      <c r="P23" s="127">
        <f t="shared" si="1"/>
        <v>12870.799999999994</v>
      </c>
      <c r="Q23" s="127">
        <f t="shared" si="2"/>
        <v>9677.2932330827152</v>
      </c>
      <c r="R23" s="127">
        <v>9000</v>
      </c>
      <c r="S23" s="127">
        <f t="shared" si="3"/>
        <v>30239.999999999993</v>
      </c>
    </row>
    <row r="24" spans="1:19">
      <c r="A24" s="53" t="s">
        <v>77</v>
      </c>
      <c r="B24" s="53" t="s">
        <v>51</v>
      </c>
      <c r="C24" s="51" t="s">
        <v>49</v>
      </c>
      <c r="D24" s="51" t="s">
        <v>48</v>
      </c>
      <c r="E24" s="53" t="s">
        <v>79</v>
      </c>
      <c r="F24" s="84">
        <v>39652</v>
      </c>
      <c r="G24" s="51">
        <v>102.69</v>
      </c>
      <c r="H24" s="53" t="s">
        <v>79</v>
      </c>
      <c r="I24" s="51">
        <v>103.39</v>
      </c>
      <c r="J24" s="72">
        <v>86.1</v>
      </c>
      <c r="K24" s="53" t="s">
        <v>53</v>
      </c>
      <c r="L24" s="118">
        <f t="shared" si="12"/>
        <v>-70.000000000000284</v>
      </c>
      <c r="M24" s="60">
        <f>(G24-J24)*100</f>
        <v>1659.0000000000005</v>
      </c>
      <c r="N24" s="122">
        <f t="shared" si="20"/>
        <v>165900.00000000006</v>
      </c>
      <c r="O24" s="127">
        <f t="shared" si="5"/>
        <v>673779.99999999965</v>
      </c>
      <c r="P24" s="127">
        <f t="shared" si="1"/>
        <v>13475.599999999993</v>
      </c>
      <c r="Q24" s="127">
        <f t="shared" si="2"/>
        <v>19250.857142857054</v>
      </c>
      <c r="R24" s="127">
        <v>19000</v>
      </c>
      <c r="S24" s="127">
        <f t="shared" si="3"/>
        <v>315210.00000000012</v>
      </c>
    </row>
    <row r="25" spans="1:19" ht="14.25" thickBot="1">
      <c r="A25" s="99" t="s">
        <v>77</v>
      </c>
      <c r="B25" s="99" t="s">
        <v>51</v>
      </c>
      <c r="C25" s="100" t="s">
        <v>49</v>
      </c>
      <c r="D25" s="100" t="s">
        <v>48</v>
      </c>
      <c r="E25" s="53" t="s">
        <v>79</v>
      </c>
      <c r="F25" s="101">
        <v>37896</v>
      </c>
      <c r="G25" s="100">
        <v>70.62</v>
      </c>
      <c r="H25" s="53" t="s">
        <v>79</v>
      </c>
      <c r="I25" s="102">
        <v>74.5</v>
      </c>
      <c r="J25" s="100">
        <v>62.41</v>
      </c>
      <c r="K25" s="99" t="s">
        <v>53</v>
      </c>
      <c r="L25" s="118">
        <f t="shared" si="12"/>
        <v>-387.99999999999955</v>
      </c>
      <c r="M25" s="103">
        <f>(G25-J25)*100</f>
        <v>821.0000000000008</v>
      </c>
      <c r="N25" s="123">
        <f t="shared" si="20"/>
        <v>82100.000000000073</v>
      </c>
      <c r="O25" s="127">
        <f t="shared" si="5"/>
        <v>988989.99999999977</v>
      </c>
      <c r="P25" s="127">
        <f t="shared" si="1"/>
        <v>19779.799999999996</v>
      </c>
      <c r="Q25" s="127">
        <f t="shared" si="2"/>
        <v>5097.886597938149</v>
      </c>
      <c r="R25" s="127">
        <v>5000</v>
      </c>
      <c r="S25" s="127">
        <f t="shared" si="3"/>
        <v>41050.000000000036</v>
      </c>
    </row>
    <row r="26" spans="1:19">
      <c r="A26" s="94" t="s">
        <v>77</v>
      </c>
      <c r="B26" s="94" t="s">
        <v>54</v>
      </c>
      <c r="C26" s="94" t="s">
        <v>49</v>
      </c>
      <c r="D26" s="94" t="s">
        <v>48</v>
      </c>
      <c r="E26" s="53" t="s">
        <v>79</v>
      </c>
      <c r="F26" s="95">
        <v>39864</v>
      </c>
      <c r="G26" s="94">
        <v>60.98</v>
      </c>
      <c r="H26" s="53" t="s">
        <v>79</v>
      </c>
      <c r="I26" s="94">
        <v>59.54</v>
      </c>
      <c r="J26" s="94">
        <v>70.23</v>
      </c>
      <c r="K26" s="94" t="s">
        <v>53</v>
      </c>
      <c r="L26" s="118">
        <f t="shared" ref="L26:L28" si="21">(I26-G26)*100</f>
        <v>-143.99999999999977</v>
      </c>
      <c r="M26" s="76">
        <f>(J26-G26)*100</f>
        <v>925.00000000000068</v>
      </c>
      <c r="N26" s="124">
        <f t="shared" si="20"/>
        <v>92500.000000000073</v>
      </c>
      <c r="O26" s="127">
        <f t="shared" si="5"/>
        <v>1030039.9999999998</v>
      </c>
      <c r="P26" s="127">
        <f t="shared" si="1"/>
        <v>20600.799999999996</v>
      </c>
      <c r="Q26" s="127">
        <f t="shared" si="2"/>
        <v>14306.11111111113</v>
      </c>
      <c r="R26" s="127">
        <v>14000</v>
      </c>
      <c r="S26" s="127">
        <f t="shared" si="3"/>
        <v>129500.0000000001</v>
      </c>
    </row>
    <row r="27" spans="1:19">
      <c r="A27" s="54" t="s">
        <v>77</v>
      </c>
      <c r="B27" s="54" t="s">
        <v>54</v>
      </c>
      <c r="C27" s="54" t="s">
        <v>49</v>
      </c>
      <c r="D27" s="54" t="s">
        <v>48</v>
      </c>
      <c r="E27" s="53" t="s">
        <v>79</v>
      </c>
      <c r="F27" s="85">
        <v>39954</v>
      </c>
      <c r="G27" s="54">
        <v>73.67</v>
      </c>
      <c r="H27" s="53" t="s">
        <v>79</v>
      </c>
      <c r="I27" s="70">
        <v>72.48</v>
      </c>
      <c r="J27" s="54">
        <v>76.88</v>
      </c>
      <c r="K27" s="54" t="s">
        <v>53</v>
      </c>
      <c r="L27" s="118">
        <f t="shared" si="21"/>
        <v>-118.99999999999977</v>
      </c>
      <c r="M27" s="64">
        <f>(J27-G27)*100</f>
        <v>320.99999999999937</v>
      </c>
      <c r="N27" s="122">
        <f t="shared" si="20"/>
        <v>32099.999999999938</v>
      </c>
      <c r="O27" s="127">
        <f t="shared" si="5"/>
        <v>1159539.9999999998</v>
      </c>
      <c r="P27" s="127">
        <f t="shared" si="1"/>
        <v>23190.799999999996</v>
      </c>
      <c r="Q27" s="127">
        <f t="shared" si="2"/>
        <v>19488.067226890787</v>
      </c>
      <c r="R27" s="127">
        <v>19000</v>
      </c>
      <c r="S27" s="127">
        <f t="shared" si="3"/>
        <v>60989.999999999884</v>
      </c>
    </row>
    <row r="28" spans="1:19" ht="14.25" thickBot="1">
      <c r="A28" s="96" t="s">
        <v>77</v>
      </c>
      <c r="B28" s="96" t="s">
        <v>54</v>
      </c>
      <c r="C28" s="96" t="s">
        <v>49</v>
      </c>
      <c r="D28" s="96" t="s">
        <v>48</v>
      </c>
      <c r="E28" s="53" t="s">
        <v>79</v>
      </c>
      <c r="F28" s="97">
        <v>40011</v>
      </c>
      <c r="G28" s="96">
        <v>75.78</v>
      </c>
      <c r="H28" s="53" t="s">
        <v>79</v>
      </c>
      <c r="I28" s="110">
        <v>74.63</v>
      </c>
      <c r="J28" s="96">
        <v>79.31</v>
      </c>
      <c r="K28" s="96" t="s">
        <v>53</v>
      </c>
      <c r="L28" s="118">
        <f t="shared" si="21"/>
        <v>-115.00000000000057</v>
      </c>
      <c r="M28" s="98">
        <f>(J28-G28)*100</f>
        <v>353.00000000000011</v>
      </c>
      <c r="N28" s="123">
        <f t="shared" ref="N28:N32" si="22">M28*100</f>
        <v>35300.000000000015</v>
      </c>
      <c r="O28" s="127">
        <f t="shared" si="5"/>
        <v>1220529.9999999995</v>
      </c>
      <c r="P28" s="127">
        <f t="shared" si="1"/>
        <v>24410.599999999991</v>
      </c>
      <c r="Q28" s="127">
        <f t="shared" si="2"/>
        <v>21226.608695652059</v>
      </c>
      <c r="R28" s="127">
        <v>21000</v>
      </c>
      <c r="S28" s="127">
        <f t="shared" si="3"/>
        <v>74130.000000000029</v>
      </c>
    </row>
    <row r="29" spans="1:19">
      <c r="A29" s="53" t="s">
        <v>77</v>
      </c>
      <c r="B29" s="53" t="s">
        <v>51</v>
      </c>
      <c r="C29" s="51" t="s">
        <v>49</v>
      </c>
      <c r="D29" s="51" t="s">
        <v>48</v>
      </c>
      <c r="E29" s="53" t="s">
        <v>79</v>
      </c>
      <c r="F29" s="84">
        <v>40311</v>
      </c>
      <c r="G29" s="51">
        <v>82.74</v>
      </c>
      <c r="H29" s="53" t="s">
        <v>79</v>
      </c>
      <c r="I29" s="51">
        <v>84.48</v>
      </c>
      <c r="J29" s="51">
        <v>78.989999999999995</v>
      </c>
      <c r="K29" s="53" t="s">
        <v>53</v>
      </c>
      <c r="L29" s="118">
        <f t="shared" si="12"/>
        <v>-174.00000000000091</v>
      </c>
      <c r="M29" s="60">
        <f>(G29-J29)*100</f>
        <v>375</v>
      </c>
      <c r="N29" s="122">
        <f t="shared" si="22"/>
        <v>37500</v>
      </c>
      <c r="O29" s="127">
        <f t="shared" si="5"/>
        <v>1294659.9999999995</v>
      </c>
      <c r="P29" s="127">
        <f t="shared" si="1"/>
        <v>25893.19999999999</v>
      </c>
      <c r="Q29" s="127">
        <f t="shared" si="2"/>
        <v>14881.149425287273</v>
      </c>
      <c r="R29" s="127">
        <v>14000</v>
      </c>
      <c r="S29" s="127">
        <f t="shared" si="3"/>
        <v>52500</v>
      </c>
    </row>
    <row r="30" spans="1:19">
      <c r="A30" s="54" t="s">
        <v>77</v>
      </c>
      <c r="B30" s="54" t="s">
        <v>54</v>
      </c>
      <c r="C30" s="54" t="s">
        <v>49</v>
      </c>
      <c r="D30" s="54" t="s">
        <v>48</v>
      </c>
      <c r="E30" s="53" t="s">
        <v>79</v>
      </c>
      <c r="F30" s="85">
        <v>40389</v>
      </c>
      <c r="G30" s="54">
        <v>78.56</v>
      </c>
      <c r="H30" s="53" t="s">
        <v>79</v>
      </c>
      <c r="I30" s="70">
        <v>77.34</v>
      </c>
      <c r="J30" s="54">
        <v>78.56</v>
      </c>
      <c r="K30" s="54" t="s">
        <v>53</v>
      </c>
      <c r="L30" s="118">
        <f t="shared" ref="L30:L31" si="23">(I30-G30)*100</f>
        <v>-121.99999999999989</v>
      </c>
      <c r="M30" s="64">
        <f>(J30-G30)*100</f>
        <v>0</v>
      </c>
      <c r="N30" s="122">
        <f t="shared" si="22"/>
        <v>0</v>
      </c>
      <c r="O30" s="127">
        <f t="shared" si="5"/>
        <v>1347159.9999999995</v>
      </c>
      <c r="P30" s="127">
        <f t="shared" si="1"/>
        <v>26943.19999999999</v>
      </c>
      <c r="Q30" s="127">
        <f t="shared" si="2"/>
        <v>22084.590163934437</v>
      </c>
      <c r="R30" s="127">
        <v>22000</v>
      </c>
      <c r="S30" s="127">
        <f t="shared" si="3"/>
        <v>0</v>
      </c>
    </row>
    <row r="31" spans="1:19">
      <c r="A31" s="54" t="s">
        <v>77</v>
      </c>
      <c r="B31" s="54" t="s">
        <v>54</v>
      </c>
      <c r="C31" s="54" t="s">
        <v>49</v>
      </c>
      <c r="D31" s="54" t="s">
        <v>48</v>
      </c>
      <c r="E31" s="53" t="s">
        <v>79</v>
      </c>
      <c r="F31" s="85">
        <v>40435</v>
      </c>
      <c r="G31" s="54">
        <v>78.489999999999995</v>
      </c>
      <c r="H31" s="53" t="s">
        <v>79</v>
      </c>
      <c r="I31" s="70">
        <v>77.44</v>
      </c>
      <c r="J31" s="54">
        <v>79.73</v>
      </c>
      <c r="K31" s="54" t="s">
        <v>53</v>
      </c>
      <c r="L31" s="118">
        <f t="shared" si="23"/>
        <v>-104.99999999999972</v>
      </c>
      <c r="M31" s="64">
        <f>(J31-G31)*100</f>
        <v>124.00000000000091</v>
      </c>
      <c r="N31" s="122">
        <f t="shared" si="22"/>
        <v>12400.000000000091</v>
      </c>
      <c r="O31" s="127">
        <f t="shared" si="5"/>
        <v>1347159.9999999995</v>
      </c>
      <c r="P31" s="127">
        <f t="shared" si="1"/>
        <v>26943.19999999999</v>
      </c>
      <c r="Q31" s="127">
        <f t="shared" si="2"/>
        <v>25660.190476190535</v>
      </c>
      <c r="R31" s="127">
        <v>25000</v>
      </c>
      <c r="S31" s="127">
        <f t="shared" si="3"/>
        <v>31000.000000000226</v>
      </c>
    </row>
    <row r="32" spans="1:19">
      <c r="A32" s="53" t="s">
        <v>77</v>
      </c>
      <c r="B32" s="53" t="s">
        <v>51</v>
      </c>
      <c r="C32" s="51" t="s">
        <v>49</v>
      </c>
      <c r="D32" s="51" t="s">
        <v>48</v>
      </c>
      <c r="E32" s="53" t="s">
        <v>79</v>
      </c>
      <c r="F32" s="84">
        <v>40476</v>
      </c>
      <c r="G32" s="51">
        <v>79.88</v>
      </c>
      <c r="H32" s="53" t="s">
        <v>79</v>
      </c>
      <c r="I32" s="51">
        <v>80.56</v>
      </c>
      <c r="J32" s="72">
        <v>79.73</v>
      </c>
      <c r="K32" s="53" t="s">
        <v>53</v>
      </c>
      <c r="L32" s="118">
        <f t="shared" si="12"/>
        <v>-68.000000000000682</v>
      </c>
      <c r="M32" s="60">
        <f>(G32-J32)*100</f>
        <v>14.999999999999147</v>
      </c>
      <c r="N32" s="122">
        <f t="shared" si="22"/>
        <v>1499.9999999999147</v>
      </c>
      <c r="O32" s="127">
        <f t="shared" si="5"/>
        <v>1378159.9999999998</v>
      </c>
      <c r="P32" s="127">
        <f t="shared" si="1"/>
        <v>27563.199999999997</v>
      </c>
      <c r="Q32" s="127">
        <f t="shared" si="2"/>
        <v>40534.117647058411</v>
      </c>
      <c r="R32" s="127">
        <v>40000</v>
      </c>
      <c r="S32" s="127">
        <f t="shared" si="3"/>
        <v>5999.9999999996589</v>
      </c>
    </row>
    <row r="33" spans="1:19" ht="14.25" thickBot="1">
      <c r="A33" s="96" t="s">
        <v>77</v>
      </c>
      <c r="B33" s="96" t="s">
        <v>54</v>
      </c>
      <c r="C33" s="96" t="s">
        <v>49</v>
      </c>
      <c r="D33" s="96" t="s">
        <v>48</v>
      </c>
      <c r="E33" s="53" t="s">
        <v>79</v>
      </c>
      <c r="F33" s="97">
        <v>40501</v>
      </c>
      <c r="G33" s="96">
        <v>82.79</v>
      </c>
      <c r="H33" s="53" t="s">
        <v>79</v>
      </c>
      <c r="I33" s="110">
        <v>81.709999999999994</v>
      </c>
      <c r="J33" s="96">
        <v>81.709999999999994</v>
      </c>
      <c r="K33" s="96" t="s">
        <v>53</v>
      </c>
      <c r="L33" s="118">
        <f>(I33-G33)*100</f>
        <v>-108.00000000000125</v>
      </c>
      <c r="M33" s="98">
        <f>(J33-G33)*100</f>
        <v>-108.00000000000125</v>
      </c>
      <c r="N33" s="123">
        <f t="shared" ref="N33:N34" si="24">M33*100</f>
        <v>-10800.000000000126</v>
      </c>
      <c r="O33" s="127">
        <f t="shared" si="5"/>
        <v>1384159.9999999995</v>
      </c>
      <c r="P33" s="127">
        <f t="shared" si="1"/>
        <v>27683.19999999999</v>
      </c>
      <c r="Q33" s="127">
        <f t="shared" si="2"/>
        <v>25632.592592592289</v>
      </c>
      <c r="R33" s="127">
        <v>25000</v>
      </c>
      <c r="S33" s="127">
        <f t="shared" si="3"/>
        <v>-27000.000000000317</v>
      </c>
    </row>
    <row r="34" spans="1:19">
      <c r="A34" s="104" t="s">
        <v>77</v>
      </c>
      <c r="B34" s="104" t="s">
        <v>51</v>
      </c>
      <c r="C34" s="114" t="s">
        <v>49</v>
      </c>
      <c r="D34" s="114" t="s">
        <v>48</v>
      </c>
      <c r="E34" s="53" t="s">
        <v>79</v>
      </c>
      <c r="F34" s="115">
        <v>40616</v>
      </c>
      <c r="G34" s="114">
        <v>82.02</v>
      </c>
      <c r="H34" s="53" t="s">
        <v>79</v>
      </c>
      <c r="I34" s="114">
        <v>83.13</v>
      </c>
      <c r="J34" s="116">
        <v>78.13</v>
      </c>
      <c r="K34" s="104" t="s">
        <v>53</v>
      </c>
      <c r="L34" s="118">
        <f t="shared" si="12"/>
        <v>-110.99999999999994</v>
      </c>
      <c r="M34" s="117">
        <f>(G34-J34)*100</f>
        <v>389.00000000000006</v>
      </c>
      <c r="N34" s="124">
        <f t="shared" si="24"/>
        <v>38900.000000000007</v>
      </c>
      <c r="O34" s="127">
        <f t="shared" si="5"/>
        <v>1357159.9999999993</v>
      </c>
      <c r="P34" s="127">
        <f t="shared" ref="P34:P53" si="25">O34*0.02</f>
        <v>27143.199999999986</v>
      </c>
      <c r="Q34" s="127">
        <f t="shared" ref="Q34:Q53" si="26">-P34/L34*100</f>
        <v>24453.333333333332</v>
      </c>
      <c r="R34" s="127">
        <v>24000</v>
      </c>
      <c r="S34" s="127">
        <f t="shared" ref="S34:S53" si="27">N34*R34/10000</f>
        <v>93360.000000000015</v>
      </c>
    </row>
    <row r="35" spans="1:19">
      <c r="A35" s="53" t="s">
        <v>77</v>
      </c>
      <c r="B35" s="53" t="s">
        <v>51</v>
      </c>
      <c r="C35" s="51" t="s">
        <v>49</v>
      </c>
      <c r="D35" s="51" t="s">
        <v>48</v>
      </c>
      <c r="E35" s="53" t="s">
        <v>79</v>
      </c>
      <c r="F35" s="84">
        <v>40759</v>
      </c>
      <c r="G35" s="51">
        <v>82.47</v>
      </c>
      <c r="H35" s="53" t="s">
        <v>79</v>
      </c>
      <c r="I35" s="51">
        <v>85.14</v>
      </c>
      <c r="J35" s="72">
        <v>81.150000000000006</v>
      </c>
      <c r="K35" s="53" t="s">
        <v>53</v>
      </c>
      <c r="L35" s="118">
        <f t="shared" si="12"/>
        <v>-267.00000000000017</v>
      </c>
      <c r="M35" s="60">
        <f>(G35-J35)*100</f>
        <v>131.99999999999932</v>
      </c>
      <c r="N35" s="122">
        <f t="shared" ref="N35:N36" si="28">M35*100</f>
        <v>13199.999999999931</v>
      </c>
      <c r="O35" s="127">
        <f t="shared" ref="O35:O54" si="29">O34+S34</f>
        <v>1450519.9999999993</v>
      </c>
      <c r="P35" s="127">
        <f t="shared" si="25"/>
        <v>29010.399999999987</v>
      </c>
      <c r="Q35" s="127">
        <f t="shared" si="26"/>
        <v>10865.318352059912</v>
      </c>
      <c r="R35" s="127">
        <v>10000</v>
      </c>
      <c r="S35" s="127">
        <f t="shared" si="27"/>
        <v>13199.999999999931</v>
      </c>
    </row>
    <row r="36" spans="1:19">
      <c r="A36" s="54" t="s">
        <v>77</v>
      </c>
      <c r="B36" s="54" t="s">
        <v>54</v>
      </c>
      <c r="C36" s="54" t="s">
        <v>49</v>
      </c>
      <c r="D36" s="54" t="s">
        <v>48</v>
      </c>
      <c r="E36" s="53" t="s">
        <v>79</v>
      </c>
      <c r="F36" s="85">
        <v>40781</v>
      </c>
      <c r="G36" s="54">
        <v>81.25</v>
      </c>
      <c r="H36" s="53" t="s">
        <v>79</v>
      </c>
      <c r="I36" s="70">
        <v>80.13</v>
      </c>
      <c r="J36" s="54">
        <v>81.53</v>
      </c>
      <c r="K36" s="54" t="s">
        <v>53</v>
      </c>
      <c r="L36" s="118">
        <f t="shared" ref="L36:L40" si="30">(I36-G36)*100</f>
        <v>-112.00000000000045</v>
      </c>
      <c r="M36" s="64">
        <f>(J36-G36)*100</f>
        <v>28.000000000000114</v>
      </c>
      <c r="N36" s="122">
        <f t="shared" si="28"/>
        <v>2800.0000000000114</v>
      </c>
      <c r="O36" s="127">
        <f t="shared" si="29"/>
        <v>1463719.9999999993</v>
      </c>
      <c r="P36" s="127">
        <f t="shared" si="25"/>
        <v>29274.399999999987</v>
      </c>
      <c r="Q36" s="127">
        <f t="shared" si="26"/>
        <v>26137.857142857025</v>
      </c>
      <c r="R36" s="127">
        <v>26000</v>
      </c>
      <c r="S36" s="127">
        <f t="shared" si="27"/>
        <v>7280.00000000003</v>
      </c>
    </row>
    <row r="37" spans="1:19">
      <c r="A37" s="54" t="s">
        <v>77</v>
      </c>
      <c r="B37" s="54" t="s">
        <v>54</v>
      </c>
      <c r="C37" s="54" t="s">
        <v>49</v>
      </c>
      <c r="D37" s="54" t="s">
        <v>48</v>
      </c>
      <c r="E37" s="53" t="s">
        <v>79</v>
      </c>
      <c r="F37" s="85">
        <v>40836</v>
      </c>
      <c r="G37" s="54">
        <v>79.03</v>
      </c>
      <c r="H37" s="53" t="s">
        <v>79</v>
      </c>
      <c r="I37" s="70">
        <v>77.83</v>
      </c>
      <c r="J37" s="54">
        <v>79.63</v>
      </c>
      <c r="K37" s="54" t="s">
        <v>53</v>
      </c>
      <c r="L37" s="118">
        <f t="shared" si="30"/>
        <v>-120.00000000000028</v>
      </c>
      <c r="M37" s="64">
        <f>(J37-G37)*100</f>
        <v>59.999999999999432</v>
      </c>
      <c r="N37" s="122">
        <f t="shared" ref="N37" si="31">M37*100</f>
        <v>5999.9999999999436</v>
      </c>
      <c r="O37" s="127">
        <f t="shared" si="29"/>
        <v>1470999.9999999993</v>
      </c>
      <c r="P37" s="127">
        <f t="shared" si="25"/>
        <v>29419.999999999985</v>
      </c>
      <c r="Q37" s="127">
        <f t="shared" si="26"/>
        <v>24516.666666666599</v>
      </c>
      <c r="R37" s="127">
        <v>24000</v>
      </c>
      <c r="S37" s="127">
        <f t="shared" si="27"/>
        <v>14399.999999999865</v>
      </c>
    </row>
    <row r="38" spans="1:19">
      <c r="A38" s="54" t="s">
        <v>77</v>
      </c>
      <c r="B38" s="54" t="s">
        <v>54</v>
      </c>
      <c r="C38" s="54" t="s">
        <v>49</v>
      </c>
      <c r="D38" s="54" t="s">
        <v>48</v>
      </c>
      <c r="E38" s="53" t="s">
        <v>79</v>
      </c>
      <c r="F38" s="85">
        <v>40921</v>
      </c>
      <c r="G38" s="70">
        <v>79.3</v>
      </c>
      <c r="H38" s="53" t="s">
        <v>79</v>
      </c>
      <c r="I38" s="70">
        <v>78.75</v>
      </c>
      <c r="J38" s="54">
        <v>86.09</v>
      </c>
      <c r="K38" s="54" t="s">
        <v>53</v>
      </c>
      <c r="L38" s="118">
        <f t="shared" si="30"/>
        <v>-54.999999999999716</v>
      </c>
      <c r="M38" s="64">
        <f t="shared" ref="M38:M40" si="32">(J38-G38)*100</f>
        <v>679.00000000000068</v>
      </c>
      <c r="N38" s="122">
        <f t="shared" ref="N38:N41" si="33">M38*100</f>
        <v>67900.000000000073</v>
      </c>
      <c r="O38" s="127">
        <f t="shared" si="29"/>
        <v>1485399.9999999991</v>
      </c>
      <c r="P38" s="127">
        <f t="shared" si="25"/>
        <v>29707.999999999982</v>
      </c>
      <c r="Q38" s="127">
        <f t="shared" si="26"/>
        <v>54014.545454545703</v>
      </c>
      <c r="R38" s="127">
        <v>54000</v>
      </c>
      <c r="S38" s="127">
        <f t="shared" si="27"/>
        <v>366660.00000000041</v>
      </c>
    </row>
    <row r="39" spans="1:19">
      <c r="A39" s="54" t="s">
        <v>77</v>
      </c>
      <c r="B39" s="54" t="s">
        <v>54</v>
      </c>
      <c r="C39" s="54" t="s">
        <v>49</v>
      </c>
      <c r="D39" s="54" t="s">
        <v>48</v>
      </c>
      <c r="E39" s="53" t="s">
        <v>79</v>
      </c>
      <c r="F39" s="85">
        <v>41068</v>
      </c>
      <c r="G39" s="54">
        <v>79.09</v>
      </c>
      <c r="H39" s="53" t="s">
        <v>79</v>
      </c>
      <c r="I39" s="70">
        <v>77.67</v>
      </c>
      <c r="J39" s="54">
        <v>80.650000000000006</v>
      </c>
      <c r="K39" s="54" t="s">
        <v>53</v>
      </c>
      <c r="L39" s="118">
        <f t="shared" si="30"/>
        <v>-142.00000000000017</v>
      </c>
      <c r="M39" s="64">
        <f t="shared" si="32"/>
        <v>156.00000000000023</v>
      </c>
      <c r="N39" s="122">
        <f t="shared" si="33"/>
        <v>15600.000000000022</v>
      </c>
      <c r="O39" s="127">
        <f t="shared" si="29"/>
        <v>1852059.9999999995</v>
      </c>
      <c r="P39" s="127">
        <f t="shared" si="25"/>
        <v>37041.19999999999</v>
      </c>
      <c r="Q39" s="127">
        <f t="shared" si="26"/>
        <v>26085.352112676021</v>
      </c>
      <c r="R39" s="127">
        <v>26000</v>
      </c>
      <c r="S39" s="127">
        <f t="shared" si="27"/>
        <v>40560.000000000058</v>
      </c>
    </row>
    <row r="40" spans="1:19" ht="14.25" thickBot="1">
      <c r="A40" s="96" t="s">
        <v>77</v>
      </c>
      <c r="B40" s="96" t="s">
        <v>54</v>
      </c>
      <c r="C40" s="96" t="s">
        <v>49</v>
      </c>
      <c r="D40" s="96" t="s">
        <v>48</v>
      </c>
      <c r="E40" s="53" t="s">
        <v>79</v>
      </c>
      <c r="F40" s="97">
        <v>41241</v>
      </c>
      <c r="G40" s="96">
        <v>85.99</v>
      </c>
      <c r="H40" s="53" t="s">
        <v>79</v>
      </c>
      <c r="I40" s="110">
        <v>85.2</v>
      </c>
      <c r="J40" s="96">
        <v>95.51</v>
      </c>
      <c r="K40" s="96" t="s">
        <v>53</v>
      </c>
      <c r="L40" s="118">
        <f t="shared" si="30"/>
        <v>-78.999999999999204</v>
      </c>
      <c r="M40" s="98">
        <f t="shared" si="32"/>
        <v>952.00000000000102</v>
      </c>
      <c r="N40" s="123">
        <f t="shared" si="33"/>
        <v>95200.000000000102</v>
      </c>
      <c r="O40" s="127">
        <f t="shared" si="29"/>
        <v>1892619.9999999995</v>
      </c>
      <c r="P40" s="127">
        <f t="shared" si="25"/>
        <v>37852.399999999994</v>
      </c>
      <c r="Q40" s="127">
        <f t="shared" si="26"/>
        <v>47914.430379747311</v>
      </c>
      <c r="R40" s="127">
        <v>47000</v>
      </c>
      <c r="S40" s="127">
        <f t="shared" si="27"/>
        <v>447440.00000000047</v>
      </c>
    </row>
    <row r="41" spans="1:19">
      <c r="A41" s="104" t="s">
        <v>77</v>
      </c>
      <c r="B41" s="104" t="s">
        <v>51</v>
      </c>
      <c r="C41" s="114" t="s">
        <v>49</v>
      </c>
      <c r="D41" s="114" t="s">
        <v>48</v>
      </c>
      <c r="E41" s="53" t="s">
        <v>79</v>
      </c>
      <c r="F41" s="115">
        <v>41415</v>
      </c>
      <c r="G41" s="114">
        <v>100.13</v>
      </c>
      <c r="H41" s="53" t="s">
        <v>79</v>
      </c>
      <c r="I41" s="114">
        <v>100.94</v>
      </c>
      <c r="J41" s="116">
        <v>91.17</v>
      </c>
      <c r="K41" s="104" t="s">
        <v>53</v>
      </c>
      <c r="L41" s="118">
        <f t="shared" si="12"/>
        <v>-81.000000000000227</v>
      </c>
      <c r="M41" s="117">
        <f>(G41-J41)*100</f>
        <v>895.99999999999932</v>
      </c>
      <c r="N41" s="124">
        <f t="shared" si="33"/>
        <v>89599.999999999927</v>
      </c>
      <c r="O41" s="127">
        <f t="shared" si="29"/>
        <v>2340060</v>
      </c>
      <c r="P41" s="127">
        <f t="shared" si="25"/>
        <v>46801.200000000004</v>
      </c>
      <c r="Q41" s="127">
        <f t="shared" si="26"/>
        <v>57779.25925925911</v>
      </c>
      <c r="R41" s="127">
        <v>57000</v>
      </c>
      <c r="S41" s="127">
        <f t="shared" si="27"/>
        <v>510719.99999999959</v>
      </c>
    </row>
    <row r="42" spans="1:19">
      <c r="A42" s="54" t="s">
        <v>77</v>
      </c>
      <c r="B42" s="54" t="s">
        <v>54</v>
      </c>
      <c r="C42" s="54" t="s">
        <v>49</v>
      </c>
      <c r="D42" s="54" t="s">
        <v>48</v>
      </c>
      <c r="E42" s="53" t="s">
        <v>79</v>
      </c>
      <c r="F42" s="85">
        <v>41473</v>
      </c>
      <c r="G42" s="70">
        <v>92.2</v>
      </c>
      <c r="H42" s="53" t="s">
        <v>79</v>
      </c>
      <c r="I42" s="70">
        <v>91.58</v>
      </c>
      <c r="J42" s="54">
        <v>91.58</v>
      </c>
      <c r="K42" s="54" t="s">
        <v>53</v>
      </c>
      <c r="L42" s="118">
        <f t="shared" ref="L42:L50" si="34">(I42-G42)*100</f>
        <v>-62.000000000000455</v>
      </c>
      <c r="M42" s="64">
        <f t="shared" ref="M42:M50" si="35">(J42-G42)*100</f>
        <v>-62.000000000000455</v>
      </c>
      <c r="N42" s="122">
        <f t="shared" ref="N42:N51" si="36">M42*100</f>
        <v>-6200.0000000000455</v>
      </c>
      <c r="O42" s="127">
        <f t="shared" si="29"/>
        <v>2850779.9999999995</v>
      </c>
      <c r="P42" s="127">
        <f t="shared" si="25"/>
        <v>57015.599999999991</v>
      </c>
      <c r="Q42" s="127">
        <f t="shared" si="26"/>
        <v>91960.645161289634</v>
      </c>
      <c r="R42" s="127">
        <v>91000</v>
      </c>
      <c r="S42" s="127">
        <f t="shared" si="27"/>
        <v>-56420.000000000415</v>
      </c>
    </row>
    <row r="43" spans="1:19" ht="14.25" thickBot="1">
      <c r="A43" s="96" t="s">
        <v>77</v>
      </c>
      <c r="B43" s="96" t="s">
        <v>54</v>
      </c>
      <c r="C43" s="96" t="s">
        <v>49</v>
      </c>
      <c r="D43" s="96" t="s">
        <v>48</v>
      </c>
      <c r="E43" s="53" t="s">
        <v>79</v>
      </c>
      <c r="F43" s="97">
        <v>41583</v>
      </c>
      <c r="G43" s="96">
        <v>93.87</v>
      </c>
      <c r="H43" s="53" t="s">
        <v>79</v>
      </c>
      <c r="I43" s="110">
        <v>92.97</v>
      </c>
      <c r="J43" s="96">
        <v>92.97</v>
      </c>
      <c r="K43" s="96" t="s">
        <v>53</v>
      </c>
      <c r="L43" s="118">
        <f t="shared" si="34"/>
        <v>-90.000000000000568</v>
      </c>
      <c r="M43" s="98">
        <f t="shared" si="35"/>
        <v>-90.000000000000568</v>
      </c>
      <c r="N43" s="123">
        <f t="shared" si="36"/>
        <v>-9000.0000000000564</v>
      </c>
      <c r="O43" s="127">
        <f t="shared" si="29"/>
        <v>2794359.9999999991</v>
      </c>
      <c r="P43" s="127">
        <f t="shared" si="25"/>
        <v>55887.199999999983</v>
      </c>
      <c r="Q43" s="127">
        <f t="shared" si="26"/>
        <v>62096.888888888476</v>
      </c>
      <c r="R43" s="127">
        <v>62000</v>
      </c>
      <c r="S43" s="127">
        <f t="shared" si="27"/>
        <v>-55800.000000000349</v>
      </c>
    </row>
    <row r="44" spans="1:19">
      <c r="A44" s="94" t="s">
        <v>77</v>
      </c>
      <c r="B44" s="94" t="s">
        <v>54</v>
      </c>
      <c r="C44" s="94" t="s">
        <v>49</v>
      </c>
      <c r="D44" s="94" t="s">
        <v>48</v>
      </c>
      <c r="E44" s="53" t="s">
        <v>79</v>
      </c>
      <c r="F44" s="95">
        <v>41690</v>
      </c>
      <c r="G44" s="94">
        <v>92.33</v>
      </c>
      <c r="H44" s="53" t="s">
        <v>79</v>
      </c>
      <c r="I44" s="105">
        <v>91.06</v>
      </c>
      <c r="J44" s="94">
        <v>91.06</v>
      </c>
      <c r="K44" s="94" t="s">
        <v>53</v>
      </c>
      <c r="L44" s="118">
        <f t="shared" si="34"/>
        <v>-126.9999999999996</v>
      </c>
      <c r="M44" s="76">
        <f t="shared" si="35"/>
        <v>-126.9999999999996</v>
      </c>
      <c r="N44" s="124">
        <f t="shared" si="36"/>
        <v>-12699.99999999996</v>
      </c>
      <c r="O44" s="127">
        <f t="shared" si="29"/>
        <v>2738559.9999999986</v>
      </c>
      <c r="P44" s="127">
        <f t="shared" si="25"/>
        <v>54771.199999999975</v>
      </c>
      <c r="Q44" s="127">
        <f t="shared" si="26"/>
        <v>43126.929133858386</v>
      </c>
      <c r="R44" s="127">
        <v>43000</v>
      </c>
      <c r="S44" s="127">
        <f t="shared" si="27"/>
        <v>-54609.999999999833</v>
      </c>
    </row>
    <row r="45" spans="1:19">
      <c r="A45" s="54" t="s">
        <v>77</v>
      </c>
      <c r="B45" s="54" t="s">
        <v>54</v>
      </c>
      <c r="C45" s="54" t="s">
        <v>49</v>
      </c>
      <c r="D45" s="54" t="s">
        <v>48</v>
      </c>
      <c r="E45" s="53" t="s">
        <v>79</v>
      </c>
      <c r="F45" s="85">
        <v>41710</v>
      </c>
      <c r="G45" s="54">
        <v>93.15</v>
      </c>
      <c r="H45" s="53" t="s">
        <v>79</v>
      </c>
      <c r="I45" s="70">
        <v>92.79</v>
      </c>
      <c r="J45" s="54">
        <v>92.79</v>
      </c>
      <c r="K45" s="54" t="s">
        <v>53</v>
      </c>
      <c r="L45" s="118">
        <f t="shared" si="34"/>
        <v>-35.999999999999943</v>
      </c>
      <c r="M45" s="64">
        <f t="shared" si="35"/>
        <v>-35.999999999999943</v>
      </c>
      <c r="N45" s="122">
        <f t="shared" si="36"/>
        <v>-3599.9999999999945</v>
      </c>
      <c r="O45" s="127">
        <f t="shared" si="29"/>
        <v>2683949.9999999986</v>
      </c>
      <c r="P45" s="127">
        <f t="shared" si="25"/>
        <v>53678.999999999971</v>
      </c>
      <c r="Q45" s="127">
        <f t="shared" si="26"/>
        <v>149108.33333333349</v>
      </c>
      <c r="R45" s="127">
        <v>149000</v>
      </c>
      <c r="S45" s="127">
        <f t="shared" si="27"/>
        <v>-53639.99999999992</v>
      </c>
    </row>
    <row r="46" spans="1:19">
      <c r="A46" s="54" t="s">
        <v>77</v>
      </c>
      <c r="B46" s="54" t="s">
        <v>54</v>
      </c>
      <c r="C46" s="54" t="s">
        <v>49</v>
      </c>
      <c r="D46" s="54" t="s">
        <v>48</v>
      </c>
      <c r="E46" s="53" t="s">
        <v>79</v>
      </c>
      <c r="F46" s="85">
        <v>41716</v>
      </c>
      <c r="G46" s="54">
        <v>92.81</v>
      </c>
      <c r="H46" s="53" t="s">
        <v>79</v>
      </c>
      <c r="I46" s="70">
        <v>91.92</v>
      </c>
      <c r="J46" s="54">
        <v>95.02</v>
      </c>
      <c r="K46" s="54" t="s">
        <v>53</v>
      </c>
      <c r="L46" s="118">
        <f t="shared" si="34"/>
        <v>-89.000000000000057</v>
      </c>
      <c r="M46" s="64">
        <f t="shared" si="35"/>
        <v>220.99999999999937</v>
      </c>
      <c r="N46" s="122">
        <f t="shared" si="36"/>
        <v>22099.999999999938</v>
      </c>
      <c r="O46" s="127">
        <f t="shared" si="29"/>
        <v>2630309.9999999986</v>
      </c>
      <c r="P46" s="127">
        <f t="shared" si="25"/>
        <v>52606.199999999975</v>
      </c>
      <c r="Q46" s="127">
        <f t="shared" si="26"/>
        <v>59108.089887640381</v>
      </c>
      <c r="R46" s="127">
        <v>59000</v>
      </c>
      <c r="S46" s="127">
        <f t="shared" si="27"/>
        <v>130389.99999999964</v>
      </c>
    </row>
    <row r="47" spans="1:19">
      <c r="A47" s="54" t="s">
        <v>77</v>
      </c>
      <c r="B47" s="54" t="s">
        <v>54</v>
      </c>
      <c r="C47" s="54" t="s">
        <v>49</v>
      </c>
      <c r="D47" s="54" t="s">
        <v>48</v>
      </c>
      <c r="E47" s="53" t="s">
        <v>79</v>
      </c>
      <c r="F47" s="85">
        <v>41768</v>
      </c>
      <c r="G47" s="54">
        <v>95.39</v>
      </c>
      <c r="H47" s="53" t="s">
        <v>79</v>
      </c>
      <c r="I47" s="70">
        <v>95.02</v>
      </c>
      <c r="J47" s="54">
        <v>95.39</v>
      </c>
      <c r="K47" s="54" t="s">
        <v>53</v>
      </c>
      <c r="L47" s="118">
        <f t="shared" si="34"/>
        <v>-37.000000000000455</v>
      </c>
      <c r="M47" s="64">
        <f t="shared" si="35"/>
        <v>0</v>
      </c>
      <c r="N47" s="122">
        <f t="shared" si="36"/>
        <v>0</v>
      </c>
      <c r="O47" s="127">
        <f t="shared" si="29"/>
        <v>2760699.9999999981</v>
      </c>
      <c r="P47" s="127">
        <f t="shared" si="25"/>
        <v>55213.999999999964</v>
      </c>
      <c r="Q47" s="127">
        <f t="shared" si="26"/>
        <v>149227.02702702509</v>
      </c>
      <c r="R47" s="127">
        <v>149000</v>
      </c>
      <c r="S47" s="127">
        <f t="shared" si="27"/>
        <v>0</v>
      </c>
    </row>
    <row r="48" spans="1:19">
      <c r="A48" s="54" t="s">
        <v>77</v>
      </c>
      <c r="B48" s="54" t="s">
        <v>54</v>
      </c>
      <c r="C48" s="54" t="s">
        <v>49</v>
      </c>
      <c r="D48" s="54" t="s">
        <v>48</v>
      </c>
      <c r="E48" s="53" t="s">
        <v>79</v>
      </c>
      <c r="F48" s="85">
        <v>41789</v>
      </c>
      <c r="G48" s="70">
        <v>94.8</v>
      </c>
      <c r="H48" s="53" t="s">
        <v>79</v>
      </c>
      <c r="I48" s="70">
        <v>94.43</v>
      </c>
      <c r="J48" s="54">
        <v>95.41</v>
      </c>
      <c r="K48" s="54" t="s">
        <v>53</v>
      </c>
      <c r="L48" s="118">
        <f t="shared" si="34"/>
        <v>-36.999999999999034</v>
      </c>
      <c r="M48" s="64">
        <f t="shared" si="35"/>
        <v>60.999999999999943</v>
      </c>
      <c r="N48" s="122">
        <f t="shared" si="36"/>
        <v>6099.9999999999945</v>
      </c>
      <c r="O48" s="127">
        <f t="shared" si="29"/>
        <v>2760699.9999999981</v>
      </c>
      <c r="P48" s="127">
        <f t="shared" si="25"/>
        <v>55213.999999999964</v>
      </c>
      <c r="Q48" s="127">
        <f t="shared" si="26"/>
        <v>149227.02702703082</v>
      </c>
      <c r="R48" s="127">
        <v>149000</v>
      </c>
      <c r="S48" s="127">
        <f t="shared" si="27"/>
        <v>90889.999999999913</v>
      </c>
    </row>
    <row r="49" spans="1:19">
      <c r="A49" s="54" t="s">
        <v>77</v>
      </c>
      <c r="B49" s="54" t="s">
        <v>54</v>
      </c>
      <c r="C49" s="54" t="s">
        <v>49</v>
      </c>
      <c r="D49" s="54" t="s">
        <v>48</v>
      </c>
      <c r="E49" s="53" t="s">
        <v>79</v>
      </c>
      <c r="F49" s="85">
        <v>41816</v>
      </c>
      <c r="G49" s="54">
        <v>95.83</v>
      </c>
      <c r="H49" s="53" t="s">
        <v>79</v>
      </c>
      <c r="I49" s="70">
        <v>95.4</v>
      </c>
      <c r="J49" s="70">
        <v>95.4</v>
      </c>
      <c r="K49" s="54" t="s">
        <v>53</v>
      </c>
      <c r="L49" s="118">
        <f t="shared" si="34"/>
        <v>-42.999999999999261</v>
      </c>
      <c r="M49" s="64">
        <f t="shared" si="35"/>
        <v>-42.999999999999261</v>
      </c>
      <c r="N49" s="122">
        <f t="shared" si="36"/>
        <v>-4299.9999999999263</v>
      </c>
      <c r="O49" s="127">
        <f t="shared" si="29"/>
        <v>2851589.9999999981</v>
      </c>
      <c r="P49" s="127">
        <f t="shared" si="25"/>
        <v>57031.799999999967</v>
      </c>
      <c r="Q49" s="127">
        <f t="shared" si="26"/>
        <v>132632.09302325803</v>
      </c>
      <c r="R49" s="127">
        <v>132000</v>
      </c>
      <c r="S49" s="127">
        <f t="shared" si="27"/>
        <v>-56759.999999999025</v>
      </c>
    </row>
    <row r="50" spans="1:19" ht="14.25" thickBot="1">
      <c r="A50" s="96" t="s">
        <v>77</v>
      </c>
      <c r="B50" s="96" t="s">
        <v>54</v>
      </c>
      <c r="C50" s="96" t="s">
        <v>49</v>
      </c>
      <c r="D50" s="96" t="s">
        <v>48</v>
      </c>
      <c r="E50" s="53" t="s">
        <v>79</v>
      </c>
      <c r="F50" s="97">
        <v>41936</v>
      </c>
      <c r="G50" s="96">
        <v>95.28</v>
      </c>
      <c r="H50" s="53" t="s">
        <v>79</v>
      </c>
      <c r="I50" s="110">
        <v>94.11</v>
      </c>
      <c r="J50" s="96">
        <v>101.32</v>
      </c>
      <c r="K50" s="96" t="s">
        <v>53</v>
      </c>
      <c r="L50" s="118">
        <f t="shared" si="34"/>
        <v>-117.00000000000017</v>
      </c>
      <c r="M50" s="98">
        <f t="shared" si="35"/>
        <v>603.9999999999992</v>
      </c>
      <c r="N50" s="123">
        <f t="shared" si="36"/>
        <v>60399.99999999992</v>
      </c>
      <c r="O50" s="127">
        <f t="shared" si="29"/>
        <v>2794829.9999999991</v>
      </c>
      <c r="P50" s="127">
        <f t="shared" si="25"/>
        <v>55896.599999999984</v>
      </c>
      <c r="Q50" s="127">
        <f t="shared" si="26"/>
        <v>47774.871794871709</v>
      </c>
      <c r="R50" s="127">
        <v>47000</v>
      </c>
      <c r="S50" s="127">
        <f t="shared" si="27"/>
        <v>283879.99999999959</v>
      </c>
    </row>
    <row r="51" spans="1:19">
      <c r="A51" s="104" t="s">
        <v>77</v>
      </c>
      <c r="B51" s="104" t="s">
        <v>51</v>
      </c>
      <c r="C51" s="114" t="s">
        <v>49</v>
      </c>
      <c r="D51" s="114" t="s">
        <v>48</v>
      </c>
      <c r="E51" s="53" t="s">
        <v>79</v>
      </c>
      <c r="F51" s="115">
        <v>42019</v>
      </c>
      <c r="G51" s="114">
        <v>95.16</v>
      </c>
      <c r="H51" s="53" t="s">
        <v>79</v>
      </c>
      <c r="I51" s="114">
        <v>96.95</v>
      </c>
      <c r="J51" s="116">
        <v>96.95</v>
      </c>
      <c r="K51" s="104" t="s">
        <v>53</v>
      </c>
      <c r="L51" s="118">
        <f t="shared" si="12"/>
        <v>-179.00000000000063</v>
      </c>
      <c r="M51" s="117">
        <f>(G51-J51)*100</f>
        <v>-179.00000000000063</v>
      </c>
      <c r="N51" s="124">
        <f t="shared" si="36"/>
        <v>-17900.000000000062</v>
      </c>
      <c r="O51" s="127">
        <f t="shared" si="29"/>
        <v>3078709.9999999986</v>
      </c>
      <c r="P51" s="127">
        <f t="shared" si="25"/>
        <v>61574.199999999975</v>
      </c>
      <c r="Q51" s="127">
        <f t="shared" si="26"/>
        <v>34398.994413407687</v>
      </c>
      <c r="R51" s="127">
        <v>34000</v>
      </c>
      <c r="S51" s="127">
        <f t="shared" si="27"/>
        <v>-60860.000000000211</v>
      </c>
    </row>
    <row r="52" spans="1:19">
      <c r="A52" s="54" t="s">
        <v>77</v>
      </c>
      <c r="B52" s="54" t="s">
        <v>54</v>
      </c>
      <c r="C52" s="54" t="s">
        <v>49</v>
      </c>
      <c r="D52" s="54" t="s">
        <v>48</v>
      </c>
      <c r="E52" s="53" t="s">
        <v>79</v>
      </c>
      <c r="F52" s="85">
        <v>42054</v>
      </c>
      <c r="G52" s="54">
        <v>92.97</v>
      </c>
      <c r="H52" s="53" t="s">
        <v>79</v>
      </c>
      <c r="I52" s="70">
        <v>92.17</v>
      </c>
      <c r="J52" s="54">
        <v>92.97</v>
      </c>
      <c r="K52" s="54" t="s">
        <v>53</v>
      </c>
      <c r="L52" s="118">
        <f t="shared" ref="L52:L53" si="37">(I52-G52)*100</f>
        <v>-79.999999999999716</v>
      </c>
      <c r="M52" s="64">
        <f t="shared" ref="M52:M53" si="38">(J52-G52)*100</f>
        <v>0</v>
      </c>
      <c r="N52" s="122">
        <f t="shared" ref="N52:N54" si="39">M52*100</f>
        <v>0</v>
      </c>
      <c r="O52" s="127">
        <f t="shared" si="29"/>
        <v>3017849.9999999986</v>
      </c>
      <c r="P52" s="127">
        <f t="shared" si="25"/>
        <v>60356.999999999971</v>
      </c>
      <c r="Q52" s="127">
        <f t="shared" si="26"/>
        <v>75446.250000000233</v>
      </c>
      <c r="R52" s="127">
        <v>75000</v>
      </c>
      <c r="S52" s="127">
        <f t="shared" si="27"/>
        <v>0</v>
      </c>
    </row>
    <row r="53" spans="1:19">
      <c r="A53" s="54" t="s">
        <v>77</v>
      </c>
      <c r="B53" s="54" t="s">
        <v>54</v>
      </c>
      <c r="C53" s="54" t="s">
        <v>49</v>
      </c>
      <c r="D53" s="54" t="s">
        <v>48</v>
      </c>
      <c r="E53" s="53" t="s">
        <v>79</v>
      </c>
      <c r="F53" s="85">
        <v>42128</v>
      </c>
      <c r="G53" s="70">
        <v>94.31</v>
      </c>
      <c r="H53" s="53" t="s">
        <v>79</v>
      </c>
      <c r="I53" s="70">
        <v>93.71</v>
      </c>
      <c r="J53" s="54">
        <v>95.04</v>
      </c>
      <c r="K53" s="54" t="s">
        <v>53</v>
      </c>
      <c r="L53" s="118">
        <f t="shared" si="37"/>
        <v>-60.000000000000853</v>
      </c>
      <c r="M53" s="64">
        <f t="shared" si="38"/>
        <v>73.000000000000398</v>
      </c>
      <c r="N53" s="122">
        <f t="shared" si="39"/>
        <v>7300.00000000004</v>
      </c>
      <c r="O53" s="127">
        <f t="shared" si="29"/>
        <v>3017849.9999999986</v>
      </c>
      <c r="P53" s="127">
        <f t="shared" si="25"/>
        <v>60356.999999999971</v>
      </c>
      <c r="Q53" s="127">
        <f t="shared" si="26"/>
        <v>100594.99999999853</v>
      </c>
      <c r="R53" s="127">
        <v>100000</v>
      </c>
      <c r="S53" s="127">
        <f t="shared" si="27"/>
        <v>73000.000000000407</v>
      </c>
    </row>
    <row r="54" spans="1:19">
      <c r="A54" s="56"/>
      <c r="B54" s="57"/>
      <c r="C54" s="56"/>
      <c r="D54" s="56"/>
      <c r="E54" s="56"/>
      <c r="F54" s="86"/>
      <c r="G54" s="68"/>
      <c r="H54" s="56"/>
      <c r="I54" s="68"/>
      <c r="J54" s="68"/>
      <c r="K54" s="57"/>
      <c r="L54" s="57"/>
      <c r="M54" s="62">
        <f>SUM(M2:M53)</f>
        <v>12253</v>
      </c>
      <c r="N54" s="46">
        <f t="shared" si="39"/>
        <v>1225300</v>
      </c>
      <c r="O54" s="128">
        <f t="shared" si="29"/>
        <v>3090849.9999999991</v>
      </c>
      <c r="P54" s="128"/>
      <c r="Q54" s="128"/>
      <c r="R54" s="128"/>
      <c r="S54" s="128"/>
    </row>
    <row r="56" spans="1:19">
      <c r="M56" s="63"/>
    </row>
    <row r="59" spans="1:19" ht="14.25" thickBot="1">
      <c r="C59" s="130" t="s">
        <v>19</v>
      </c>
      <c r="D59" s="131"/>
      <c r="F59" s="132" t="s">
        <v>20</v>
      </c>
      <c r="G59" s="133"/>
      <c r="H59" s="82" t="s">
        <v>21</v>
      </c>
      <c r="I59" s="28" t="s">
        <v>22</v>
      </c>
    </row>
    <row r="60" spans="1:19">
      <c r="C60" s="5" t="s">
        <v>23</v>
      </c>
      <c r="D60" s="6"/>
      <c r="F60" s="88"/>
      <c r="G60" s="12"/>
      <c r="H60" s="18"/>
      <c r="I60" s="21"/>
    </row>
    <row r="61" spans="1:19">
      <c r="C61" s="2" t="s">
        <v>24</v>
      </c>
      <c r="D61" s="1"/>
      <c r="F61" s="89"/>
      <c r="G61" s="14"/>
      <c r="H61" s="19"/>
      <c r="I61" s="15"/>
    </row>
    <row r="62" spans="1:19">
      <c r="C62" s="2" t="s">
        <v>25</v>
      </c>
      <c r="D62" s="1"/>
      <c r="F62" s="89"/>
      <c r="G62" s="14"/>
      <c r="H62" s="19"/>
      <c r="I62" s="15"/>
    </row>
    <row r="63" spans="1:19">
      <c r="C63" s="2" t="s">
        <v>26</v>
      </c>
      <c r="D63" s="1"/>
      <c r="F63" s="89"/>
      <c r="G63" s="14"/>
      <c r="H63" s="19"/>
      <c r="I63" s="15"/>
    </row>
    <row r="64" spans="1:19">
      <c r="C64" s="2" t="s">
        <v>27</v>
      </c>
      <c r="D64" s="1"/>
      <c r="F64" s="89"/>
      <c r="G64" s="14"/>
      <c r="H64" s="19"/>
      <c r="I64" s="15"/>
    </row>
    <row r="65" spans="3:9">
      <c r="C65" s="2" t="s">
        <v>28</v>
      </c>
      <c r="D65" s="4"/>
      <c r="F65" s="89"/>
      <c r="G65" s="14"/>
      <c r="H65" s="19"/>
      <c r="I65" s="15"/>
    </row>
    <row r="66" spans="3:9">
      <c r="C66" s="2" t="s">
        <v>29</v>
      </c>
      <c r="D66" s="1"/>
      <c r="F66" s="89"/>
      <c r="G66" s="14"/>
      <c r="H66" s="19"/>
      <c r="I66" s="15"/>
    </row>
    <row r="67" spans="3:9">
      <c r="C67" s="8" t="s">
        <v>30</v>
      </c>
      <c r="D67" s="9"/>
      <c r="F67" s="89"/>
      <c r="G67" s="14"/>
      <c r="H67" s="19"/>
      <c r="I67" s="15"/>
    </row>
    <row r="68" spans="3:9">
      <c r="C68" s="2" t="s">
        <v>31</v>
      </c>
      <c r="D68" s="1"/>
      <c r="F68" s="89"/>
      <c r="G68" s="14"/>
      <c r="H68" s="19"/>
      <c r="I68" s="15"/>
    </row>
    <row r="69" spans="3:9">
      <c r="C69" s="2" t="s">
        <v>32</v>
      </c>
      <c r="D69" s="4"/>
      <c r="F69" s="89"/>
      <c r="G69" s="14"/>
      <c r="H69" s="19"/>
      <c r="I69" s="15"/>
    </row>
    <row r="70" spans="3:9">
      <c r="C70" s="2" t="s">
        <v>33</v>
      </c>
      <c r="D70" s="1"/>
      <c r="F70" s="88"/>
      <c r="G70" s="12"/>
      <c r="H70" s="18"/>
      <c r="I70" s="13"/>
    </row>
    <row r="71" spans="3:9">
      <c r="C71" s="2" t="s">
        <v>1</v>
      </c>
      <c r="D71" s="10"/>
      <c r="F71" s="89"/>
      <c r="G71" s="14"/>
      <c r="H71" s="19"/>
      <c r="I71" s="15"/>
    </row>
    <row r="72" spans="3:9">
      <c r="C72" s="2" t="s">
        <v>2</v>
      </c>
      <c r="D72" s="10"/>
      <c r="F72" s="89"/>
      <c r="G72" s="14"/>
      <c r="H72" s="19"/>
      <c r="I72" s="15"/>
    </row>
    <row r="73" spans="3:9">
      <c r="C73" s="2" t="s">
        <v>34</v>
      </c>
      <c r="D73" s="1"/>
      <c r="F73" s="89"/>
      <c r="G73" s="14"/>
      <c r="H73" s="19"/>
      <c r="I73" s="15"/>
    </row>
    <row r="74" spans="3:9">
      <c r="C74" s="2" t="s">
        <v>35</v>
      </c>
      <c r="D74" s="1"/>
      <c r="F74" s="89"/>
      <c r="G74" s="14"/>
      <c r="H74" s="19"/>
      <c r="I74" s="15"/>
    </row>
    <row r="75" spans="3:9">
      <c r="C75" s="2" t="s">
        <v>36</v>
      </c>
      <c r="D75" s="11"/>
      <c r="F75" s="89"/>
      <c r="G75" s="14"/>
      <c r="H75" s="19"/>
      <c r="I75" s="15"/>
    </row>
    <row r="76" spans="3:9" ht="14.25" thickBot="1">
      <c r="C76" s="3" t="s">
        <v>0</v>
      </c>
      <c r="D76" s="7"/>
      <c r="F76" s="89"/>
      <c r="G76" s="14"/>
      <c r="H76" s="19"/>
      <c r="I76" s="15"/>
    </row>
    <row r="77" spans="3:9">
      <c r="F77" s="89"/>
      <c r="G77" s="14"/>
      <c r="H77" s="19"/>
      <c r="I77" s="15"/>
    </row>
    <row r="78" spans="3:9" ht="14.25" thickBot="1">
      <c r="F78" s="90"/>
      <c r="G78" s="16"/>
      <c r="H78" s="20"/>
      <c r="I78" s="17"/>
    </row>
    <row r="79" spans="3:9" ht="14.25" thickBot="1">
      <c r="F79" s="91" t="s">
        <v>18</v>
      </c>
      <c r="G79" s="36">
        <f>SUM(G60:G78)</f>
        <v>0</v>
      </c>
      <c r="H79" s="36">
        <f>SUM(H60:H78)</f>
        <v>0</v>
      </c>
      <c r="I79" s="36">
        <f>SUM(I60:I78)</f>
        <v>0</v>
      </c>
    </row>
    <row r="82" spans="6:10" ht="14.25" thickBot="1">
      <c r="F82" s="132" t="s">
        <v>37</v>
      </c>
      <c r="G82" s="133"/>
      <c r="H82" s="82" t="s">
        <v>21</v>
      </c>
      <c r="I82" s="26" t="s">
        <v>22</v>
      </c>
      <c r="J82" s="27" t="s">
        <v>38</v>
      </c>
    </row>
    <row r="83" spans="6:10">
      <c r="F83" s="88" t="s">
        <v>39</v>
      </c>
      <c r="G83" s="12">
        <v>0</v>
      </c>
      <c r="H83" s="18">
        <v>0</v>
      </c>
      <c r="I83" s="22">
        <v>0</v>
      </c>
      <c r="J83" s="23">
        <v>0</v>
      </c>
    </row>
    <row r="84" spans="6:10">
      <c r="F84" s="89" t="s">
        <v>40</v>
      </c>
      <c r="G84" s="14">
        <v>0</v>
      </c>
      <c r="H84" s="14">
        <v>0</v>
      </c>
      <c r="I84" s="19">
        <v>0</v>
      </c>
      <c r="J84" s="24">
        <v>0</v>
      </c>
    </row>
    <row r="85" spans="6:10">
      <c r="F85" s="89" t="s">
        <v>41</v>
      </c>
      <c r="G85" s="14">
        <v>0</v>
      </c>
      <c r="H85" s="14">
        <v>0</v>
      </c>
      <c r="I85" s="19">
        <v>0</v>
      </c>
      <c r="J85" s="24">
        <v>0</v>
      </c>
    </row>
    <row r="86" spans="6:10">
      <c r="F86" s="89" t="s">
        <v>42</v>
      </c>
      <c r="G86" s="14">
        <v>0</v>
      </c>
      <c r="H86" s="14">
        <v>0</v>
      </c>
      <c r="I86" s="19">
        <v>0</v>
      </c>
      <c r="J86" s="24">
        <v>0</v>
      </c>
    </row>
    <row r="87" spans="6:10" ht="14.25" thickBot="1">
      <c r="F87" s="92" t="s">
        <v>43</v>
      </c>
      <c r="G87" s="31">
        <v>0</v>
      </c>
      <c r="H87" s="31">
        <v>0</v>
      </c>
      <c r="I87" s="32">
        <v>0</v>
      </c>
      <c r="J87" s="33">
        <v>0</v>
      </c>
    </row>
    <row r="88" spans="6:10" ht="14.25" thickBot="1">
      <c r="F88" s="93" t="s">
        <v>18</v>
      </c>
      <c r="G88" s="29"/>
      <c r="H88" s="29"/>
      <c r="I88" s="34"/>
      <c r="J88" s="37">
        <f>SUM(J83:J87)</f>
        <v>0</v>
      </c>
    </row>
  </sheetData>
  <mergeCells count="3">
    <mergeCell ref="C59:D59"/>
    <mergeCell ref="F59:G59"/>
    <mergeCell ref="F82:G82"/>
  </mergeCells>
  <phoneticPr fontId="6"/>
  <pageMargins left="0.69861111111111107" right="0.69861111111111107" top="0.75" bottom="0.75" header="0.3" footer="0.3"/>
  <pageSetup paperSize="9" firstPageNumber="4294963191"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zoomScaleSheetLayoutView="100" workbookViewId="0">
      <pane ySplit="1" topLeftCell="A2" activePane="bottomLeft" state="frozen"/>
      <selection pane="bottomLeft" activeCell="A2" sqref="A2"/>
    </sheetView>
  </sheetViews>
  <sheetFormatPr defaultColWidth="10" defaultRowHeight="13.5" customHeight="1"/>
  <cols>
    <col min="1" max="1" width="9.625" customWidth="1"/>
    <col min="2" max="2" width="5.25" bestFit="1" customWidth="1"/>
    <col min="3" max="3" width="11.125" customWidth="1"/>
    <col min="4" max="4" width="13.125" bestFit="1" customWidth="1"/>
    <col min="5" max="5" width="6.875" customWidth="1"/>
    <col min="6" max="6" width="15.875" customWidth="1"/>
    <col min="7" max="7" width="13.125" customWidth="1"/>
    <col min="8" max="8" width="11" bestFit="1" customWidth="1"/>
    <col min="9" max="9" width="13" bestFit="1" customWidth="1"/>
    <col min="11" max="11" width="14.75" bestFit="1" customWidth="1"/>
    <col min="12" max="12" width="8.5" style="62" bestFit="1" customWidth="1"/>
    <col min="13" max="13" width="10.375" style="46" customWidth="1"/>
  </cols>
  <sheetData>
    <row r="1" spans="1:13">
      <c r="A1" s="47" t="s">
        <v>3</v>
      </c>
      <c r="B1" s="48" t="s">
        <v>4</v>
      </c>
      <c r="C1" s="48" t="s">
        <v>5</v>
      </c>
      <c r="D1" s="48" t="s">
        <v>6</v>
      </c>
      <c r="E1" s="48" t="s">
        <v>7</v>
      </c>
      <c r="F1" s="48" t="s">
        <v>8</v>
      </c>
      <c r="G1" s="48" t="s">
        <v>9</v>
      </c>
      <c r="H1" s="48" t="s">
        <v>10</v>
      </c>
      <c r="I1" s="48" t="s">
        <v>52</v>
      </c>
      <c r="J1" s="48" t="s">
        <v>11</v>
      </c>
      <c r="K1" s="48" t="s">
        <v>12</v>
      </c>
      <c r="L1" s="59" t="s">
        <v>13</v>
      </c>
      <c r="M1" s="49" t="s">
        <v>14</v>
      </c>
    </row>
    <row r="2" spans="1:13" ht="13.5" customHeight="1">
      <c r="A2" s="51" t="s">
        <v>47</v>
      </c>
      <c r="B2" s="51" t="s">
        <v>51</v>
      </c>
      <c r="C2" s="51" t="s">
        <v>15</v>
      </c>
      <c r="D2" s="51" t="s">
        <v>16</v>
      </c>
      <c r="E2" s="51" t="s">
        <v>17</v>
      </c>
      <c r="F2" s="52">
        <v>42009</v>
      </c>
      <c r="G2" s="51">
        <v>143.87</v>
      </c>
      <c r="H2" s="51" t="s">
        <v>17</v>
      </c>
      <c r="I2" s="51">
        <v>144.16999999999999</v>
      </c>
      <c r="J2" s="51">
        <v>141.43</v>
      </c>
      <c r="K2" s="53" t="s">
        <v>53</v>
      </c>
      <c r="L2" s="60">
        <f t="shared" ref="L2:L7" si="0">(G2-J2)*100</f>
        <v>243.99999999999977</v>
      </c>
      <c r="M2" s="50">
        <f>L2*100</f>
        <v>24399.999999999978</v>
      </c>
    </row>
    <row r="3" spans="1:13">
      <c r="A3" s="51" t="s">
        <v>47</v>
      </c>
      <c r="B3" s="53" t="s">
        <v>51</v>
      </c>
      <c r="C3" s="51" t="s">
        <v>49</v>
      </c>
      <c r="D3" s="51" t="s">
        <v>48</v>
      </c>
      <c r="E3" s="51" t="s">
        <v>50</v>
      </c>
      <c r="F3" s="52">
        <v>42012</v>
      </c>
      <c r="G3" s="51">
        <v>141.49</v>
      </c>
      <c r="H3" s="51" t="s">
        <v>50</v>
      </c>
      <c r="I3" s="51">
        <v>141.55000000000001</v>
      </c>
      <c r="J3" s="51">
        <v>141.55000000000001</v>
      </c>
      <c r="K3" s="53" t="s">
        <v>53</v>
      </c>
      <c r="L3" s="60">
        <f t="shared" si="0"/>
        <v>-6.0000000000002274</v>
      </c>
      <c r="M3" s="50">
        <f>L3*100</f>
        <v>-600.00000000002274</v>
      </c>
    </row>
    <row r="4" spans="1:13">
      <c r="A4" s="51" t="s">
        <v>47</v>
      </c>
      <c r="B4" s="53" t="s">
        <v>51</v>
      </c>
      <c r="C4" s="51" t="s">
        <v>49</v>
      </c>
      <c r="D4" s="51" t="s">
        <v>48</v>
      </c>
      <c r="E4" s="51" t="s">
        <v>50</v>
      </c>
      <c r="F4" s="52">
        <v>42012</v>
      </c>
      <c r="G4" s="51">
        <v>141.07</v>
      </c>
      <c r="H4" s="51" t="s">
        <v>50</v>
      </c>
      <c r="I4" s="51">
        <v>141.31</v>
      </c>
      <c r="J4" s="51">
        <v>141.31</v>
      </c>
      <c r="K4" s="53" t="s">
        <v>53</v>
      </c>
      <c r="L4" s="60">
        <f t="shared" si="0"/>
        <v>-24.000000000000909</v>
      </c>
      <c r="M4" s="50">
        <f t="shared" ref="M4:M60" si="1">L4*100</f>
        <v>-2400.0000000000909</v>
      </c>
    </row>
    <row r="5" spans="1:13">
      <c r="A5" s="51" t="s">
        <v>47</v>
      </c>
      <c r="B5" s="53" t="s">
        <v>51</v>
      </c>
      <c r="C5" s="51" t="s">
        <v>49</v>
      </c>
      <c r="D5" s="51" t="s">
        <v>48</v>
      </c>
      <c r="E5" s="51" t="s">
        <v>50</v>
      </c>
      <c r="F5" s="52">
        <v>42013</v>
      </c>
      <c r="G5" s="51">
        <v>140.81</v>
      </c>
      <c r="H5" s="51" t="s">
        <v>50</v>
      </c>
      <c r="I5" s="51">
        <v>140.93</v>
      </c>
      <c r="J5" s="51">
        <v>140.93</v>
      </c>
      <c r="K5" s="53" t="s">
        <v>53</v>
      </c>
      <c r="L5" s="60">
        <f t="shared" si="0"/>
        <v>-12.000000000000455</v>
      </c>
      <c r="M5" s="50">
        <f t="shared" si="1"/>
        <v>-1200.0000000000455</v>
      </c>
    </row>
    <row r="6" spans="1:13">
      <c r="A6" s="51" t="s">
        <v>47</v>
      </c>
      <c r="B6" s="53" t="s">
        <v>51</v>
      </c>
      <c r="C6" s="51" t="s">
        <v>49</v>
      </c>
      <c r="D6" s="51" t="s">
        <v>48</v>
      </c>
      <c r="E6" s="51" t="s">
        <v>50</v>
      </c>
      <c r="F6" s="52">
        <v>42016</v>
      </c>
      <c r="G6" s="51">
        <v>140.18</v>
      </c>
      <c r="H6" s="51" t="s">
        <v>50</v>
      </c>
      <c r="I6" s="51">
        <v>140.37</v>
      </c>
      <c r="J6" s="51">
        <v>140.37</v>
      </c>
      <c r="K6" s="53" t="s">
        <v>53</v>
      </c>
      <c r="L6" s="60">
        <f t="shared" si="0"/>
        <v>-18.999999999999773</v>
      </c>
      <c r="M6" s="50">
        <f t="shared" si="1"/>
        <v>-1899.9999999999773</v>
      </c>
    </row>
    <row r="7" spans="1:13">
      <c r="A7" s="51" t="s">
        <v>47</v>
      </c>
      <c r="B7" s="53" t="s">
        <v>51</v>
      </c>
      <c r="C7" s="51" t="s">
        <v>49</v>
      </c>
      <c r="D7" s="51" t="s">
        <v>48</v>
      </c>
      <c r="E7" s="51" t="s">
        <v>50</v>
      </c>
      <c r="F7" s="52">
        <v>42017</v>
      </c>
      <c r="G7" s="51">
        <v>139.94999999999999</v>
      </c>
      <c r="H7" s="51" t="s">
        <v>50</v>
      </c>
      <c r="I7" s="51">
        <v>140.16</v>
      </c>
      <c r="J7" s="51">
        <v>139.94999999999999</v>
      </c>
      <c r="K7" s="53" t="s">
        <v>53</v>
      </c>
      <c r="L7" s="60">
        <f t="shared" si="0"/>
        <v>0</v>
      </c>
      <c r="M7" s="50">
        <f t="shared" si="1"/>
        <v>0</v>
      </c>
    </row>
    <row r="8" spans="1:13">
      <c r="A8" s="54" t="s">
        <v>47</v>
      </c>
      <c r="B8" s="54" t="s">
        <v>54</v>
      </c>
      <c r="C8" s="54" t="s">
        <v>49</v>
      </c>
      <c r="D8" s="54" t="s">
        <v>48</v>
      </c>
      <c r="E8" s="54" t="s">
        <v>50</v>
      </c>
      <c r="F8" s="55">
        <v>42020</v>
      </c>
      <c r="G8" s="54">
        <v>135.29</v>
      </c>
      <c r="H8" s="54" t="s">
        <v>50</v>
      </c>
      <c r="I8" s="54">
        <v>134.84</v>
      </c>
      <c r="J8" s="54">
        <v>137.04</v>
      </c>
      <c r="K8" s="54" t="s">
        <v>53</v>
      </c>
      <c r="L8" s="64">
        <f>(J8-G8)*100</f>
        <v>175</v>
      </c>
      <c r="M8" s="50">
        <f t="shared" si="1"/>
        <v>17500</v>
      </c>
    </row>
    <row r="9" spans="1:13">
      <c r="A9" s="51" t="s">
        <v>47</v>
      </c>
      <c r="B9" s="53" t="s">
        <v>51</v>
      </c>
      <c r="C9" s="51" t="s">
        <v>49</v>
      </c>
      <c r="D9" s="51" t="s">
        <v>48</v>
      </c>
      <c r="E9" s="51" t="s">
        <v>50</v>
      </c>
      <c r="F9" s="52">
        <v>42025</v>
      </c>
      <c r="G9" s="51">
        <v>136.93</v>
      </c>
      <c r="H9" s="51" t="s">
        <v>50</v>
      </c>
      <c r="I9" s="51">
        <v>137.11000000000001</v>
      </c>
      <c r="J9" s="51">
        <v>136.44999999999999</v>
      </c>
      <c r="K9" s="53" t="s">
        <v>53</v>
      </c>
      <c r="L9" s="60">
        <f>(G9-J9)*100</f>
        <v>48.000000000001819</v>
      </c>
      <c r="M9" s="50">
        <f t="shared" si="1"/>
        <v>4800.0000000001819</v>
      </c>
    </row>
    <row r="10" spans="1:13">
      <c r="A10" s="51" t="s">
        <v>47</v>
      </c>
      <c r="B10" s="53" t="s">
        <v>51</v>
      </c>
      <c r="C10" s="51" t="s">
        <v>49</v>
      </c>
      <c r="D10" s="51" t="s">
        <v>48</v>
      </c>
      <c r="E10" s="51" t="s">
        <v>50</v>
      </c>
      <c r="F10" s="52">
        <v>42032</v>
      </c>
      <c r="G10" s="51">
        <v>133.79</v>
      </c>
      <c r="H10" s="51" t="s">
        <v>50</v>
      </c>
      <c r="I10" s="51">
        <v>133.96</v>
      </c>
      <c r="J10" s="51">
        <v>133.29</v>
      </c>
      <c r="K10" s="53" t="s">
        <v>53</v>
      </c>
      <c r="L10" s="60">
        <f>(G10-J10)*100</f>
        <v>50</v>
      </c>
      <c r="M10" s="50">
        <f t="shared" si="1"/>
        <v>5000</v>
      </c>
    </row>
    <row r="11" spans="1:13">
      <c r="A11" s="51" t="s">
        <v>47</v>
      </c>
      <c r="B11" s="53" t="s">
        <v>51</v>
      </c>
      <c r="C11" s="51" t="s">
        <v>49</v>
      </c>
      <c r="D11" s="51" t="s">
        <v>48</v>
      </c>
      <c r="E11" s="51" t="s">
        <v>50</v>
      </c>
      <c r="F11" s="52">
        <v>42033</v>
      </c>
      <c r="G11" s="51">
        <v>132.78</v>
      </c>
      <c r="H11" s="51" t="s">
        <v>50</v>
      </c>
      <c r="I11" s="51">
        <v>133.13</v>
      </c>
      <c r="J11" s="51">
        <v>133.13</v>
      </c>
      <c r="K11" s="53" t="s">
        <v>53</v>
      </c>
      <c r="L11" s="60">
        <f>(G11-J11)*100</f>
        <v>-34.999999999999432</v>
      </c>
      <c r="M11" s="50">
        <f t="shared" si="1"/>
        <v>-3499.9999999999432</v>
      </c>
    </row>
    <row r="12" spans="1:13">
      <c r="A12" s="51" t="s">
        <v>47</v>
      </c>
      <c r="B12" s="53" t="s">
        <v>51</v>
      </c>
      <c r="C12" s="51" t="s">
        <v>49</v>
      </c>
      <c r="D12" s="51" t="s">
        <v>48</v>
      </c>
      <c r="E12" s="51" t="s">
        <v>50</v>
      </c>
      <c r="F12" s="52">
        <v>42034</v>
      </c>
      <c r="G12" s="51">
        <v>133.41</v>
      </c>
      <c r="H12" s="51" t="s">
        <v>50</v>
      </c>
      <c r="I12" s="51">
        <v>133.72999999999999</v>
      </c>
      <c r="J12" s="51">
        <v>132.61000000000001</v>
      </c>
      <c r="K12" s="53" t="s">
        <v>53</v>
      </c>
      <c r="L12" s="60">
        <f>(G12-J12)*100</f>
        <v>79.999999999998295</v>
      </c>
      <c r="M12" s="50">
        <f t="shared" si="1"/>
        <v>7999.999999999829</v>
      </c>
    </row>
    <row r="13" spans="1:13">
      <c r="A13" s="56"/>
      <c r="B13" s="57"/>
      <c r="C13" s="56"/>
      <c r="D13" s="56"/>
      <c r="E13" s="56"/>
      <c r="F13" s="58"/>
      <c r="G13" s="56"/>
      <c r="H13" s="56"/>
      <c r="I13" s="56"/>
      <c r="J13" s="56"/>
      <c r="K13" s="53" t="s">
        <v>55</v>
      </c>
      <c r="L13" s="60">
        <f>SUM(L2:L12)</f>
        <v>500.99999999999909</v>
      </c>
      <c r="M13" s="50">
        <f>SUM(M2:M12)</f>
        <v>50099.999999999913</v>
      </c>
    </row>
    <row r="14" spans="1:13">
      <c r="B14" s="45"/>
      <c r="F14" s="44"/>
      <c r="K14" s="45"/>
    </row>
    <row r="15" spans="1:13">
      <c r="A15" s="54" t="s">
        <v>47</v>
      </c>
      <c r="B15" s="54" t="s">
        <v>54</v>
      </c>
      <c r="C15" s="54" t="s">
        <v>49</v>
      </c>
      <c r="D15" s="54" t="s">
        <v>48</v>
      </c>
      <c r="E15" s="54" t="s">
        <v>50</v>
      </c>
      <c r="F15" s="55">
        <v>42037</v>
      </c>
      <c r="G15" s="70">
        <v>132.11000000000001</v>
      </c>
      <c r="H15" s="54" t="s">
        <v>50</v>
      </c>
      <c r="I15" s="70">
        <v>132.86000000000001</v>
      </c>
      <c r="J15" s="70">
        <v>133.16</v>
      </c>
      <c r="K15" s="54" t="s">
        <v>53</v>
      </c>
      <c r="L15" s="64">
        <f>(J15-G15)*100</f>
        <v>104.99999999999829</v>
      </c>
      <c r="M15" s="50">
        <f t="shared" si="1"/>
        <v>10499.999999999829</v>
      </c>
    </row>
    <row r="16" spans="1:13">
      <c r="A16" s="54" t="s">
        <v>47</v>
      </c>
      <c r="B16" s="54" t="s">
        <v>54</v>
      </c>
      <c r="C16" s="54" t="s">
        <v>49</v>
      </c>
      <c r="D16" s="54" t="s">
        <v>48</v>
      </c>
      <c r="E16" s="54" t="s">
        <v>50</v>
      </c>
      <c r="F16" s="55">
        <v>42037</v>
      </c>
      <c r="G16" s="71">
        <v>133.16</v>
      </c>
      <c r="H16" s="54" t="s">
        <v>50</v>
      </c>
      <c r="I16" s="71">
        <v>132.94999999999999</v>
      </c>
      <c r="J16" s="71">
        <v>132.94999999999999</v>
      </c>
      <c r="K16" s="54" t="s">
        <v>53</v>
      </c>
      <c r="L16" s="61">
        <f>(J16-G16)*100</f>
        <v>-21.000000000000796</v>
      </c>
      <c r="M16" s="50">
        <f t="shared" si="1"/>
        <v>-2100.0000000000796</v>
      </c>
    </row>
    <row r="17" spans="1:13">
      <c r="A17" s="51" t="s">
        <v>47</v>
      </c>
      <c r="B17" s="53" t="s">
        <v>51</v>
      </c>
      <c r="C17" s="51" t="s">
        <v>49</v>
      </c>
      <c r="D17" s="51" t="s">
        <v>48</v>
      </c>
      <c r="E17" s="51" t="s">
        <v>50</v>
      </c>
      <c r="F17" s="52">
        <v>42039</v>
      </c>
      <c r="G17" s="72">
        <v>134.19999999999999</v>
      </c>
      <c r="H17" s="51" t="s">
        <v>50</v>
      </c>
      <c r="I17" s="72">
        <v>134.41999999999999</v>
      </c>
      <c r="J17" s="72">
        <v>133.41</v>
      </c>
      <c r="K17" s="53" t="s">
        <v>53</v>
      </c>
      <c r="L17" s="60">
        <f>(G17-J17)*100</f>
        <v>78.999999999999204</v>
      </c>
      <c r="M17" s="50">
        <f t="shared" si="1"/>
        <v>7899.99999999992</v>
      </c>
    </row>
    <row r="18" spans="1:13">
      <c r="A18" s="51" t="s">
        <v>47</v>
      </c>
      <c r="B18" s="53" t="s">
        <v>51</v>
      </c>
      <c r="C18" s="51" t="s">
        <v>49</v>
      </c>
      <c r="D18" s="51" t="s">
        <v>48</v>
      </c>
      <c r="E18" s="51" t="s">
        <v>50</v>
      </c>
      <c r="F18" s="52">
        <v>42041</v>
      </c>
      <c r="G18" s="72">
        <v>134.30000000000001</v>
      </c>
      <c r="H18" s="51" t="s">
        <v>50</v>
      </c>
      <c r="I18" s="72">
        <v>134.57</v>
      </c>
      <c r="J18" s="72">
        <v>134.30000000000001</v>
      </c>
      <c r="K18" s="53" t="s">
        <v>53</v>
      </c>
      <c r="L18" s="60">
        <f>(G18-J18)*100</f>
        <v>0</v>
      </c>
      <c r="M18" s="50">
        <f t="shared" si="1"/>
        <v>0</v>
      </c>
    </row>
    <row r="19" spans="1:13">
      <c r="A19" s="51" t="s">
        <v>47</v>
      </c>
      <c r="B19" s="53" t="s">
        <v>51</v>
      </c>
      <c r="C19" s="51" t="s">
        <v>49</v>
      </c>
      <c r="D19" s="51" t="s">
        <v>48</v>
      </c>
      <c r="E19" s="51" t="s">
        <v>50</v>
      </c>
      <c r="F19" s="52">
        <v>42044</v>
      </c>
      <c r="G19" s="72">
        <v>134.4</v>
      </c>
      <c r="H19" s="51" t="s">
        <v>50</v>
      </c>
      <c r="I19" s="72">
        <v>134.72999999999999</v>
      </c>
      <c r="J19" s="72">
        <v>134.4</v>
      </c>
      <c r="K19" s="53" t="s">
        <v>53</v>
      </c>
      <c r="L19" s="60">
        <f>(G19-J19)*100</f>
        <v>0</v>
      </c>
      <c r="M19" s="50">
        <f t="shared" si="1"/>
        <v>0</v>
      </c>
    </row>
    <row r="20" spans="1:13">
      <c r="A20" s="51" t="s">
        <v>47</v>
      </c>
      <c r="B20" s="53" t="s">
        <v>51</v>
      </c>
      <c r="C20" s="51" t="s">
        <v>49</v>
      </c>
      <c r="D20" s="51" t="s">
        <v>48</v>
      </c>
      <c r="E20" s="51" t="s">
        <v>50</v>
      </c>
      <c r="F20" s="52">
        <v>42045</v>
      </c>
      <c r="G20" s="72">
        <v>135.09</v>
      </c>
      <c r="H20" s="51" t="s">
        <v>50</v>
      </c>
      <c r="I20" s="72">
        <v>134.9</v>
      </c>
      <c r="J20" s="72">
        <v>135.63999999999999</v>
      </c>
      <c r="K20" s="53" t="s">
        <v>53</v>
      </c>
      <c r="L20" s="64">
        <f>(J20-G20)*100</f>
        <v>54.999999999998295</v>
      </c>
      <c r="M20" s="50">
        <f t="shared" si="1"/>
        <v>5499.999999999829</v>
      </c>
    </row>
    <row r="21" spans="1:13">
      <c r="A21" s="51" t="s">
        <v>47</v>
      </c>
      <c r="B21" s="53" t="s">
        <v>51</v>
      </c>
      <c r="C21" s="51" t="s">
        <v>49</v>
      </c>
      <c r="D21" s="51" t="s">
        <v>48</v>
      </c>
      <c r="E21" s="51" t="s">
        <v>50</v>
      </c>
      <c r="F21" s="52">
        <v>42047</v>
      </c>
      <c r="G21" s="72">
        <v>135.74</v>
      </c>
      <c r="H21" s="51" t="s">
        <v>50</v>
      </c>
      <c r="I21" s="72">
        <v>135.97999999999999</v>
      </c>
      <c r="J21" s="72">
        <v>135.74</v>
      </c>
      <c r="K21" s="53" t="s">
        <v>53</v>
      </c>
      <c r="L21" s="60">
        <f>(G21-J21)*100</f>
        <v>0</v>
      </c>
      <c r="M21" s="50">
        <f t="shared" si="1"/>
        <v>0</v>
      </c>
    </row>
    <row r="22" spans="1:13">
      <c r="A22" s="51" t="s">
        <v>47</v>
      </c>
      <c r="B22" s="53" t="s">
        <v>51</v>
      </c>
      <c r="C22" s="51" t="s">
        <v>49</v>
      </c>
      <c r="D22" s="51" t="s">
        <v>48</v>
      </c>
      <c r="E22" s="51" t="s">
        <v>50</v>
      </c>
      <c r="F22" s="52">
        <v>42051</v>
      </c>
      <c r="G22" s="72">
        <v>135.16</v>
      </c>
      <c r="H22" s="51" t="s">
        <v>50</v>
      </c>
      <c r="I22" s="72">
        <v>135.19</v>
      </c>
      <c r="J22" s="72">
        <v>135.16</v>
      </c>
      <c r="K22" s="53" t="s">
        <v>53</v>
      </c>
      <c r="L22" s="60">
        <f>(G22-J22)*100</f>
        <v>0</v>
      </c>
      <c r="M22" s="50">
        <f t="shared" si="1"/>
        <v>0</v>
      </c>
    </row>
    <row r="23" spans="1:13">
      <c r="A23" s="54" t="s">
        <v>47</v>
      </c>
      <c r="B23" s="54" t="s">
        <v>54</v>
      </c>
      <c r="C23" s="54" t="s">
        <v>49</v>
      </c>
      <c r="D23" s="54" t="s">
        <v>48</v>
      </c>
      <c r="E23" s="54" t="s">
        <v>50</v>
      </c>
      <c r="F23" s="55">
        <v>42052</v>
      </c>
      <c r="G23" s="70">
        <v>134.69</v>
      </c>
      <c r="H23" s="54" t="s">
        <v>50</v>
      </c>
      <c r="I23" s="70">
        <v>134.41</v>
      </c>
      <c r="J23" s="70">
        <v>135.80000000000001</v>
      </c>
      <c r="K23" s="54" t="s">
        <v>53</v>
      </c>
      <c r="L23" s="64">
        <f>(J23-G23)*100</f>
        <v>111.00000000000136</v>
      </c>
      <c r="M23" s="50">
        <f t="shared" si="1"/>
        <v>11100.000000000136</v>
      </c>
    </row>
    <row r="24" spans="1:13">
      <c r="A24" s="51" t="s">
        <v>47</v>
      </c>
      <c r="B24" s="53" t="s">
        <v>51</v>
      </c>
      <c r="C24" s="51" t="s">
        <v>49</v>
      </c>
      <c r="D24" s="51" t="s">
        <v>48</v>
      </c>
      <c r="E24" s="51" t="s">
        <v>50</v>
      </c>
      <c r="F24" s="52">
        <v>42054</v>
      </c>
      <c r="G24" s="72">
        <v>135.32</v>
      </c>
      <c r="H24" s="51" t="s">
        <v>50</v>
      </c>
      <c r="I24" s="72">
        <v>135.62</v>
      </c>
      <c r="J24" s="72">
        <v>134.32</v>
      </c>
      <c r="K24" s="53" t="s">
        <v>53</v>
      </c>
      <c r="L24" s="60">
        <f>(G24-J24)*100</f>
        <v>100</v>
      </c>
      <c r="M24" s="50">
        <f t="shared" si="1"/>
        <v>10000</v>
      </c>
    </row>
    <row r="25" spans="1:13">
      <c r="A25" s="54" t="s">
        <v>47</v>
      </c>
      <c r="B25" s="54" t="s">
        <v>54</v>
      </c>
      <c r="C25" s="54" t="s">
        <v>49</v>
      </c>
      <c r="D25" s="54" t="s">
        <v>48</v>
      </c>
      <c r="E25" s="54" t="s">
        <v>50</v>
      </c>
      <c r="F25" s="55">
        <v>42055</v>
      </c>
      <c r="G25" s="70">
        <v>135.04</v>
      </c>
      <c r="H25" s="54" t="s">
        <v>50</v>
      </c>
      <c r="I25" s="70">
        <v>134.74</v>
      </c>
      <c r="J25" s="70">
        <v>135.32</v>
      </c>
      <c r="K25" s="54" t="s">
        <v>53</v>
      </c>
      <c r="L25" s="64">
        <f>(J25-G25)*100</f>
        <v>28.000000000000114</v>
      </c>
      <c r="M25" s="50">
        <f t="shared" si="1"/>
        <v>2800.0000000000114</v>
      </c>
    </row>
    <row r="26" spans="1:13">
      <c r="A26" s="51" t="s">
        <v>47</v>
      </c>
      <c r="B26" s="53" t="s">
        <v>51</v>
      </c>
      <c r="C26" s="51" t="s">
        <v>49</v>
      </c>
      <c r="D26" s="51" t="s">
        <v>48</v>
      </c>
      <c r="E26" s="51" t="s">
        <v>50</v>
      </c>
      <c r="F26" s="52">
        <v>42058</v>
      </c>
      <c r="G26" s="72">
        <v>135.47</v>
      </c>
      <c r="H26" s="51" t="s">
        <v>50</v>
      </c>
      <c r="I26" s="72">
        <v>135.61000000000001</v>
      </c>
      <c r="J26" s="72">
        <v>135.06</v>
      </c>
      <c r="K26" s="53" t="s">
        <v>53</v>
      </c>
      <c r="L26" s="60">
        <f>(G26-J26)*100</f>
        <v>40.999999999999659</v>
      </c>
      <c r="M26" s="50">
        <f t="shared" si="1"/>
        <v>4099.9999999999654</v>
      </c>
    </row>
    <row r="27" spans="1:13">
      <c r="A27" s="51" t="s">
        <v>47</v>
      </c>
      <c r="B27" s="53" t="s">
        <v>51</v>
      </c>
      <c r="C27" s="51" t="s">
        <v>49</v>
      </c>
      <c r="D27" s="51" t="s">
        <v>48</v>
      </c>
      <c r="E27" s="51" t="s">
        <v>50</v>
      </c>
      <c r="F27" s="52">
        <v>42061</v>
      </c>
      <c r="G27" s="72">
        <v>135.16</v>
      </c>
      <c r="H27" s="51" t="s">
        <v>50</v>
      </c>
      <c r="I27" s="72">
        <v>135.22</v>
      </c>
      <c r="J27" s="72">
        <v>133.97</v>
      </c>
      <c r="K27" s="53" t="s">
        <v>53</v>
      </c>
      <c r="L27" s="60">
        <f>(G27-J27)*100</f>
        <v>118.99999999999977</v>
      </c>
      <c r="M27" s="50">
        <f t="shared" si="1"/>
        <v>11899.999999999978</v>
      </c>
    </row>
    <row r="28" spans="1:13">
      <c r="A28" s="56"/>
      <c r="B28" s="57"/>
      <c r="C28" s="56"/>
      <c r="D28" s="56"/>
      <c r="E28" s="56"/>
      <c r="F28" s="58"/>
      <c r="G28" s="68"/>
      <c r="H28" s="56"/>
      <c r="I28" s="68"/>
      <c r="J28" s="68"/>
      <c r="K28" s="53" t="s">
        <v>56</v>
      </c>
      <c r="L28" s="60">
        <f>SUM(L15:L27)</f>
        <v>616.99999999999591</v>
      </c>
      <c r="M28" s="60">
        <f>SUM(M15:M27)</f>
        <v>61699.999999999593</v>
      </c>
    </row>
    <row r="29" spans="1:13">
      <c r="A29" s="56"/>
      <c r="B29" s="57"/>
      <c r="C29" s="56"/>
      <c r="D29" s="56"/>
      <c r="E29" s="56"/>
      <c r="F29" s="58"/>
      <c r="G29" s="68"/>
      <c r="H29" s="56"/>
      <c r="I29" s="68"/>
      <c r="J29" s="68"/>
      <c r="K29" s="57"/>
    </row>
    <row r="30" spans="1:13">
      <c r="A30" s="51" t="s">
        <v>47</v>
      </c>
      <c r="B30" s="53" t="s">
        <v>51</v>
      </c>
      <c r="C30" s="51" t="s">
        <v>49</v>
      </c>
      <c r="D30" s="51" t="s">
        <v>48</v>
      </c>
      <c r="E30" s="51" t="s">
        <v>50</v>
      </c>
      <c r="F30" s="52">
        <v>42066</v>
      </c>
      <c r="G30" s="72">
        <v>134.33000000000001</v>
      </c>
      <c r="H30" s="51" t="s">
        <v>50</v>
      </c>
      <c r="I30" s="72">
        <v>134.43</v>
      </c>
      <c r="J30" s="72">
        <v>132.72</v>
      </c>
      <c r="K30" s="53" t="s">
        <v>53</v>
      </c>
      <c r="L30" s="60">
        <f>(G30-J30)*100</f>
        <v>161.00000000000136</v>
      </c>
      <c r="M30" s="50">
        <f t="shared" si="1"/>
        <v>16100.000000000136</v>
      </c>
    </row>
    <row r="31" spans="1:13">
      <c r="A31" s="51" t="s">
        <v>47</v>
      </c>
      <c r="B31" s="53" t="s">
        <v>51</v>
      </c>
      <c r="C31" s="51" t="s">
        <v>49</v>
      </c>
      <c r="D31" s="51" t="s">
        <v>48</v>
      </c>
      <c r="E31" s="51" t="s">
        <v>50</v>
      </c>
      <c r="F31" s="52">
        <v>42069</v>
      </c>
      <c r="G31" s="72">
        <v>132.44999999999999</v>
      </c>
      <c r="H31" s="51" t="s">
        <v>50</v>
      </c>
      <c r="I31" s="72">
        <v>132.56</v>
      </c>
      <c r="J31" s="72">
        <v>131.66999999999999</v>
      </c>
      <c r="K31" s="53" t="s">
        <v>53</v>
      </c>
      <c r="L31" s="60">
        <f>(G31-J31)*100</f>
        <v>78.000000000000114</v>
      </c>
      <c r="M31" s="50">
        <f t="shared" si="1"/>
        <v>7800.0000000000109</v>
      </c>
    </row>
    <row r="32" spans="1:13">
      <c r="A32" s="54" t="s">
        <v>47</v>
      </c>
      <c r="B32" s="54" t="s">
        <v>54</v>
      </c>
      <c r="C32" s="54" t="s">
        <v>49</v>
      </c>
      <c r="D32" s="54" t="s">
        <v>48</v>
      </c>
      <c r="E32" s="54" t="s">
        <v>50</v>
      </c>
      <c r="F32" s="55">
        <v>42079</v>
      </c>
      <c r="G32" s="70">
        <v>127.78</v>
      </c>
      <c r="H32" s="54" t="s">
        <v>50</v>
      </c>
      <c r="I32" s="70">
        <v>127.39</v>
      </c>
      <c r="J32" s="70">
        <v>128.38999999999999</v>
      </c>
      <c r="K32" s="54" t="s">
        <v>53</v>
      </c>
      <c r="L32" s="64">
        <f>(J32-G32)*100</f>
        <v>60.999999999998522</v>
      </c>
      <c r="M32" s="50">
        <f t="shared" si="1"/>
        <v>6099.9999999998527</v>
      </c>
    </row>
    <row r="33" spans="1:13">
      <c r="A33" s="51" t="s">
        <v>47</v>
      </c>
      <c r="B33" s="53" t="s">
        <v>51</v>
      </c>
      <c r="C33" s="51" t="s">
        <v>49</v>
      </c>
      <c r="D33" s="51" t="s">
        <v>48</v>
      </c>
      <c r="E33" s="51" t="s">
        <v>50</v>
      </c>
      <c r="F33" s="52">
        <v>42082</v>
      </c>
      <c r="G33" s="72">
        <v>128.88999999999999</v>
      </c>
      <c r="H33" s="51" t="s">
        <v>50</v>
      </c>
      <c r="I33" s="72">
        <v>129.47999999999999</v>
      </c>
      <c r="J33" s="72">
        <v>128.80000000000001</v>
      </c>
      <c r="K33" s="53" t="s">
        <v>53</v>
      </c>
      <c r="L33" s="60">
        <f>(G33-J33)*100</f>
        <v>8.9999999999974989</v>
      </c>
      <c r="M33" s="50">
        <f t="shared" si="1"/>
        <v>899.99999999974989</v>
      </c>
    </row>
    <row r="34" spans="1:13">
      <c r="A34" s="51" t="s">
        <v>47</v>
      </c>
      <c r="B34" s="53" t="s">
        <v>51</v>
      </c>
      <c r="C34" s="51" t="s">
        <v>49</v>
      </c>
      <c r="D34" s="51" t="s">
        <v>48</v>
      </c>
      <c r="E34" s="51" t="s">
        <v>50</v>
      </c>
      <c r="F34" s="52">
        <v>42082</v>
      </c>
      <c r="G34" s="72">
        <v>128.77000000000001</v>
      </c>
      <c r="H34" s="51" t="s">
        <v>50</v>
      </c>
      <c r="I34" s="72">
        <v>128.58000000000001</v>
      </c>
      <c r="J34" s="72">
        <v>129.59</v>
      </c>
      <c r="K34" s="53" t="s">
        <v>53</v>
      </c>
      <c r="L34" s="64">
        <f>(J34-G34)*100</f>
        <v>81.999999999999318</v>
      </c>
      <c r="M34" s="50">
        <f t="shared" si="1"/>
        <v>8199.9999999999309</v>
      </c>
    </row>
    <row r="35" spans="1:13">
      <c r="A35" s="54" t="s">
        <v>47</v>
      </c>
      <c r="B35" s="54" t="s">
        <v>54</v>
      </c>
      <c r="C35" s="54" t="s">
        <v>49</v>
      </c>
      <c r="D35" s="54" t="s">
        <v>48</v>
      </c>
      <c r="E35" s="54" t="s">
        <v>50</v>
      </c>
      <c r="F35" s="55">
        <v>42093</v>
      </c>
      <c r="G35" s="70">
        <v>129.79</v>
      </c>
      <c r="H35" s="54" t="s">
        <v>50</v>
      </c>
      <c r="I35" s="70">
        <v>129.66999999999999</v>
      </c>
      <c r="J35" s="70">
        <v>129.66999999999999</v>
      </c>
      <c r="K35" s="54" t="s">
        <v>53</v>
      </c>
      <c r="L35" s="64">
        <f>(J35-G35)*100</f>
        <v>-12.000000000000455</v>
      </c>
      <c r="M35" s="50">
        <f t="shared" si="1"/>
        <v>-1200.0000000000455</v>
      </c>
    </row>
    <row r="36" spans="1:13">
      <c r="A36" s="56"/>
      <c r="B36" s="57"/>
      <c r="C36" s="56"/>
      <c r="D36" s="56"/>
      <c r="E36" s="56"/>
      <c r="F36" s="58"/>
      <c r="G36" s="68"/>
      <c r="H36" s="56"/>
      <c r="I36" s="68"/>
      <c r="J36" s="68"/>
      <c r="K36" s="53" t="s">
        <v>57</v>
      </c>
      <c r="L36" s="60">
        <f>SUM(L30:L35)</f>
        <v>378.99999999999636</v>
      </c>
      <c r="M36" s="60">
        <f>SUM(M30:M35)</f>
        <v>37899.999999999636</v>
      </c>
    </row>
    <row r="37" spans="1:13">
      <c r="A37" s="56"/>
      <c r="B37" s="57"/>
      <c r="C37" s="56"/>
      <c r="D37" s="56"/>
      <c r="E37" s="56"/>
      <c r="F37" s="58"/>
      <c r="G37" s="68"/>
      <c r="H37" s="56"/>
      <c r="I37" s="68"/>
      <c r="J37" s="68"/>
      <c r="K37" s="57"/>
      <c r="L37" s="65"/>
      <c r="M37" s="73"/>
    </row>
    <row r="38" spans="1:13">
      <c r="A38" s="54" t="s">
        <v>47</v>
      </c>
      <c r="B38" s="54" t="s">
        <v>54</v>
      </c>
      <c r="C38" s="54" t="s">
        <v>49</v>
      </c>
      <c r="D38" s="54" t="s">
        <v>48</v>
      </c>
      <c r="E38" s="54" t="s">
        <v>50</v>
      </c>
      <c r="F38" s="55">
        <v>42095</v>
      </c>
      <c r="G38" s="70">
        <v>128.88999999999999</v>
      </c>
      <c r="H38" s="54" t="s">
        <v>50</v>
      </c>
      <c r="I38" s="70">
        <v>128.76</v>
      </c>
      <c r="J38" s="70">
        <v>128.88999999999999</v>
      </c>
      <c r="K38" s="54" t="s">
        <v>53</v>
      </c>
      <c r="L38" s="64">
        <f>(J38-G38)*100</f>
        <v>0</v>
      </c>
      <c r="M38" s="50">
        <f t="shared" si="1"/>
        <v>0</v>
      </c>
    </row>
    <row r="39" spans="1:13">
      <c r="A39" s="51" t="s">
        <v>47</v>
      </c>
      <c r="B39" s="53" t="s">
        <v>51</v>
      </c>
      <c r="C39" s="51" t="s">
        <v>49</v>
      </c>
      <c r="D39" s="51" t="s">
        <v>48</v>
      </c>
      <c r="E39" s="51" t="s">
        <v>50</v>
      </c>
      <c r="F39" s="52">
        <v>42102</v>
      </c>
      <c r="G39" s="72">
        <v>129.94999999999999</v>
      </c>
      <c r="H39" s="51" t="s">
        <v>50</v>
      </c>
      <c r="I39" s="72">
        <v>130.22999999999999</v>
      </c>
      <c r="J39" s="72">
        <v>126.58</v>
      </c>
      <c r="K39" s="53" t="s">
        <v>53</v>
      </c>
      <c r="L39" s="60">
        <f t="shared" ref="L39:L52" si="2">(G39-J39)*100</f>
        <v>336.99999999999903</v>
      </c>
      <c r="M39" s="50">
        <f t="shared" si="1"/>
        <v>33699.999999999905</v>
      </c>
    </row>
    <row r="40" spans="1:13">
      <c r="A40" s="51" t="s">
        <v>47</v>
      </c>
      <c r="B40" s="53" t="s">
        <v>51</v>
      </c>
      <c r="C40" s="51" t="s">
        <v>49</v>
      </c>
      <c r="D40" s="51" t="s">
        <v>48</v>
      </c>
      <c r="E40" s="51" t="s">
        <v>50</v>
      </c>
      <c r="F40" s="52">
        <v>42115</v>
      </c>
      <c r="G40" s="72">
        <v>128.09</v>
      </c>
      <c r="H40" s="51" t="s">
        <v>50</v>
      </c>
      <c r="I40" s="72">
        <v>128.30000000000001</v>
      </c>
      <c r="J40" s="72">
        <v>127.83</v>
      </c>
      <c r="K40" s="53" t="s">
        <v>53</v>
      </c>
      <c r="L40" s="60">
        <f t="shared" si="2"/>
        <v>26.000000000000512</v>
      </c>
      <c r="M40" s="50">
        <f t="shared" si="1"/>
        <v>2600.0000000000509</v>
      </c>
    </row>
    <row r="41" spans="1:13">
      <c r="A41" s="54" t="s">
        <v>47</v>
      </c>
      <c r="B41" s="54" t="s">
        <v>54</v>
      </c>
      <c r="C41" s="54" t="s">
        <v>49</v>
      </c>
      <c r="D41" s="54" t="s">
        <v>48</v>
      </c>
      <c r="E41" s="54" t="s">
        <v>50</v>
      </c>
      <c r="F41" s="55">
        <v>42121</v>
      </c>
      <c r="G41" s="70">
        <v>129.44999999999999</v>
      </c>
      <c r="H41" s="54" t="s">
        <v>50</v>
      </c>
      <c r="I41" s="70">
        <v>129.19999999999999</v>
      </c>
      <c r="J41" s="70">
        <v>129.44999999999999</v>
      </c>
      <c r="K41" s="54" t="s">
        <v>53</v>
      </c>
      <c r="L41" s="64">
        <f>(J41-G41)*100</f>
        <v>0</v>
      </c>
      <c r="M41" s="50">
        <f t="shared" si="1"/>
        <v>0</v>
      </c>
    </row>
    <row r="42" spans="1:13">
      <c r="A42" s="66"/>
      <c r="B42" s="66"/>
      <c r="C42" s="66"/>
      <c r="D42" s="66"/>
      <c r="E42" s="66"/>
      <c r="F42" s="67"/>
      <c r="G42" s="69"/>
      <c r="H42" s="66"/>
      <c r="I42" s="69"/>
      <c r="J42" s="69"/>
      <c r="K42" s="74" t="s">
        <v>58</v>
      </c>
      <c r="L42" s="64">
        <f>SUM(L38:L41)</f>
        <v>362.99999999999955</v>
      </c>
      <c r="M42" s="64">
        <f>SUM(M38:M41)</f>
        <v>36299.999999999956</v>
      </c>
    </row>
    <row r="43" spans="1:13">
      <c r="A43" s="66"/>
      <c r="B43" s="66"/>
      <c r="C43" s="66"/>
      <c r="D43" s="66"/>
      <c r="E43" s="66"/>
      <c r="F43" s="67"/>
      <c r="G43" s="69"/>
      <c r="H43" s="66"/>
      <c r="I43" s="69"/>
      <c r="J43" s="69"/>
      <c r="K43" s="66"/>
      <c r="L43" s="65"/>
      <c r="M43" s="73"/>
    </row>
    <row r="44" spans="1:13">
      <c r="A44" s="51" t="s">
        <v>47</v>
      </c>
      <c r="B44" s="53" t="s">
        <v>51</v>
      </c>
      <c r="C44" s="51" t="s">
        <v>49</v>
      </c>
      <c r="D44" s="51" t="s">
        <v>48</v>
      </c>
      <c r="E44" s="51" t="s">
        <v>50</v>
      </c>
      <c r="F44" s="52">
        <v>42128</v>
      </c>
      <c r="G44" s="72">
        <v>134.38</v>
      </c>
      <c r="H44" s="51" t="s">
        <v>50</v>
      </c>
      <c r="I44" s="72">
        <v>134.58000000000001</v>
      </c>
      <c r="J44" s="72">
        <v>133.97</v>
      </c>
      <c r="K44" s="53" t="s">
        <v>53</v>
      </c>
      <c r="L44" s="60">
        <f t="shared" si="2"/>
        <v>40.999999999999659</v>
      </c>
      <c r="M44" s="50">
        <f t="shared" si="1"/>
        <v>4099.9999999999654</v>
      </c>
    </row>
    <row r="45" spans="1:13">
      <c r="A45" s="54" t="s">
        <v>47</v>
      </c>
      <c r="B45" s="54" t="s">
        <v>54</v>
      </c>
      <c r="C45" s="54" t="s">
        <v>49</v>
      </c>
      <c r="D45" s="54" t="s">
        <v>48</v>
      </c>
      <c r="E45" s="54" t="s">
        <v>50</v>
      </c>
      <c r="F45" s="55">
        <v>42130</v>
      </c>
      <c r="G45" s="70">
        <v>134.51</v>
      </c>
      <c r="H45" s="54" t="s">
        <v>50</v>
      </c>
      <c r="I45" s="70">
        <v>134.21</v>
      </c>
      <c r="J45" s="70">
        <v>135.18</v>
      </c>
      <c r="K45" s="54" t="s">
        <v>53</v>
      </c>
      <c r="L45" s="64">
        <f>(J45-G45)*100</f>
        <v>67.000000000001592</v>
      </c>
      <c r="M45" s="50">
        <f t="shared" si="1"/>
        <v>6700.0000000001592</v>
      </c>
    </row>
    <row r="46" spans="1:13">
      <c r="A46" s="51" t="s">
        <v>47</v>
      </c>
      <c r="B46" s="53" t="s">
        <v>51</v>
      </c>
      <c r="C46" s="51" t="s">
        <v>49</v>
      </c>
      <c r="D46" s="51" t="s">
        <v>48</v>
      </c>
      <c r="E46" s="51" t="s">
        <v>50</v>
      </c>
      <c r="F46" s="52">
        <v>42131</v>
      </c>
      <c r="G46" s="72">
        <v>134.9</v>
      </c>
      <c r="H46" s="51" t="s">
        <v>50</v>
      </c>
      <c r="I46" s="72">
        <v>135.12</v>
      </c>
      <c r="J46" s="72">
        <v>134.58000000000001</v>
      </c>
      <c r="K46" s="53" t="s">
        <v>53</v>
      </c>
      <c r="L46" s="60">
        <f t="shared" si="2"/>
        <v>31.999999999999318</v>
      </c>
      <c r="M46" s="50">
        <f t="shared" si="1"/>
        <v>3199.9999999999318</v>
      </c>
    </row>
    <row r="47" spans="1:13">
      <c r="A47" s="51" t="s">
        <v>47</v>
      </c>
      <c r="B47" s="53" t="s">
        <v>51</v>
      </c>
      <c r="C47" s="51" t="s">
        <v>49</v>
      </c>
      <c r="D47" s="51" t="s">
        <v>48</v>
      </c>
      <c r="E47" s="51" t="s">
        <v>50</v>
      </c>
      <c r="F47" s="52">
        <v>42135</v>
      </c>
      <c r="G47" s="72">
        <v>133.84</v>
      </c>
      <c r="H47" s="51" t="s">
        <v>50</v>
      </c>
      <c r="I47" s="72">
        <v>134.1</v>
      </c>
      <c r="J47" s="72">
        <v>133.84</v>
      </c>
      <c r="K47" s="53" t="s">
        <v>53</v>
      </c>
      <c r="L47" s="60">
        <f t="shared" si="2"/>
        <v>0</v>
      </c>
      <c r="M47" s="50">
        <f t="shared" si="1"/>
        <v>0</v>
      </c>
    </row>
    <row r="48" spans="1:13">
      <c r="A48" s="51" t="s">
        <v>47</v>
      </c>
      <c r="B48" s="53" t="s">
        <v>51</v>
      </c>
      <c r="C48" s="51" t="s">
        <v>49</v>
      </c>
      <c r="D48" s="51" t="s">
        <v>48</v>
      </c>
      <c r="E48" s="51" t="s">
        <v>50</v>
      </c>
      <c r="F48" s="52">
        <v>42145</v>
      </c>
      <c r="G48" s="72">
        <v>134.59</v>
      </c>
      <c r="H48" s="51" t="s">
        <v>50</v>
      </c>
      <c r="I48" s="72">
        <v>134.74</v>
      </c>
      <c r="J48" s="72">
        <v>134.59</v>
      </c>
      <c r="K48" s="53" t="s">
        <v>53</v>
      </c>
      <c r="L48" s="60">
        <f t="shared" si="2"/>
        <v>0</v>
      </c>
      <c r="M48" s="50">
        <f t="shared" si="1"/>
        <v>0</v>
      </c>
    </row>
    <row r="49" spans="1:13">
      <c r="A49" s="54" t="s">
        <v>47</v>
      </c>
      <c r="B49" s="54" t="s">
        <v>54</v>
      </c>
      <c r="C49" s="54" t="s">
        <v>49</v>
      </c>
      <c r="D49" s="54" t="s">
        <v>48</v>
      </c>
      <c r="E49" s="54" t="s">
        <v>50</v>
      </c>
      <c r="F49" s="55">
        <v>42151</v>
      </c>
      <c r="G49" s="70">
        <v>133.93</v>
      </c>
      <c r="H49" s="54" t="s">
        <v>50</v>
      </c>
      <c r="I49" s="70">
        <v>133.80000000000001</v>
      </c>
      <c r="J49" s="70">
        <v>135.99</v>
      </c>
      <c r="K49" s="54" t="s">
        <v>53</v>
      </c>
      <c r="L49" s="64">
        <f>(J49-G49)*100</f>
        <v>206.00000000000023</v>
      </c>
      <c r="M49" s="50">
        <f t="shared" si="1"/>
        <v>20600.000000000022</v>
      </c>
    </row>
    <row r="50" spans="1:13">
      <c r="A50" s="66"/>
      <c r="B50" s="66"/>
      <c r="C50" s="66"/>
      <c r="D50" s="66"/>
      <c r="E50" s="66"/>
      <c r="F50" s="67"/>
      <c r="G50" s="69"/>
      <c r="H50" s="66"/>
      <c r="I50" s="69"/>
      <c r="J50" s="69"/>
      <c r="K50" s="75" t="s">
        <v>59</v>
      </c>
      <c r="L50" s="76">
        <f>SUM(L44:L49)</f>
        <v>346.0000000000008</v>
      </c>
      <c r="M50" s="76">
        <f>SUM(M44:M49)</f>
        <v>34600.000000000073</v>
      </c>
    </row>
    <row r="51" spans="1:13">
      <c r="A51" s="66"/>
      <c r="B51" s="66"/>
      <c r="C51" s="66"/>
      <c r="D51" s="66"/>
      <c r="E51" s="66"/>
      <c r="F51" s="67"/>
      <c r="G51" s="69"/>
      <c r="H51" s="66"/>
      <c r="I51" s="69"/>
      <c r="J51" s="69"/>
      <c r="K51" s="66"/>
      <c r="L51" s="65"/>
      <c r="M51" s="73"/>
    </row>
    <row r="52" spans="1:13">
      <c r="A52" s="51" t="s">
        <v>47</v>
      </c>
      <c r="B52" s="53" t="s">
        <v>51</v>
      </c>
      <c r="C52" s="51" t="s">
        <v>49</v>
      </c>
      <c r="D52" s="51" t="s">
        <v>48</v>
      </c>
      <c r="E52" s="51" t="s">
        <v>50</v>
      </c>
      <c r="F52" s="52">
        <v>42160</v>
      </c>
      <c r="G52" s="72">
        <v>139.59</v>
      </c>
      <c r="H52" s="51" t="s">
        <v>50</v>
      </c>
      <c r="I52" s="72">
        <v>139.83000000000001</v>
      </c>
      <c r="J52" s="72">
        <v>139.59</v>
      </c>
      <c r="K52" s="53" t="s">
        <v>53</v>
      </c>
      <c r="L52" s="60">
        <f t="shared" si="2"/>
        <v>0</v>
      </c>
      <c r="M52" s="50">
        <f t="shared" si="1"/>
        <v>0</v>
      </c>
    </row>
    <row r="53" spans="1:13">
      <c r="A53" s="54" t="s">
        <v>47</v>
      </c>
      <c r="B53" s="54" t="s">
        <v>54</v>
      </c>
      <c r="C53" s="54" t="s">
        <v>49</v>
      </c>
      <c r="D53" s="54" t="s">
        <v>48</v>
      </c>
      <c r="E53" s="54" t="s">
        <v>50</v>
      </c>
      <c r="F53" s="55">
        <v>42163</v>
      </c>
      <c r="G53" s="70">
        <v>139.52000000000001</v>
      </c>
      <c r="H53" s="54" t="s">
        <v>50</v>
      </c>
      <c r="I53" s="70">
        <v>139.26</v>
      </c>
      <c r="J53" s="70">
        <v>140.32</v>
      </c>
      <c r="K53" s="54" t="s">
        <v>53</v>
      </c>
      <c r="L53" s="64">
        <f>(J53-G53)*100</f>
        <v>79.999999999998295</v>
      </c>
      <c r="M53" s="50">
        <f t="shared" si="1"/>
        <v>7999.999999999829</v>
      </c>
    </row>
    <row r="54" spans="1:13">
      <c r="A54" s="54" t="s">
        <v>47</v>
      </c>
      <c r="B54" s="54" t="s">
        <v>54</v>
      </c>
      <c r="C54" s="54" t="s">
        <v>49</v>
      </c>
      <c r="D54" s="54" t="s">
        <v>48</v>
      </c>
      <c r="E54" s="54" t="s">
        <v>50</v>
      </c>
      <c r="F54" s="55">
        <v>42166</v>
      </c>
      <c r="G54" s="70">
        <v>139.04</v>
      </c>
      <c r="H54" s="54" t="s">
        <v>50</v>
      </c>
      <c r="I54" s="70">
        <v>138.77000000000001</v>
      </c>
      <c r="J54" s="70">
        <v>139.04</v>
      </c>
      <c r="K54" s="54" t="s">
        <v>53</v>
      </c>
      <c r="L54" s="64">
        <f>(J54-G54)*100</f>
        <v>0</v>
      </c>
      <c r="M54" s="50">
        <f t="shared" si="1"/>
        <v>0</v>
      </c>
    </row>
    <row r="55" spans="1:13">
      <c r="A55" s="54" t="s">
        <v>47</v>
      </c>
      <c r="B55" s="54" t="s">
        <v>54</v>
      </c>
      <c r="C55" s="54" t="s">
        <v>49</v>
      </c>
      <c r="D55" s="54" t="s">
        <v>48</v>
      </c>
      <c r="E55" s="54" t="s">
        <v>50</v>
      </c>
      <c r="F55" s="55">
        <v>42170</v>
      </c>
      <c r="G55" s="70">
        <v>138.66</v>
      </c>
      <c r="H55" s="54" t="s">
        <v>50</v>
      </c>
      <c r="I55" s="70">
        <v>138.34</v>
      </c>
      <c r="J55" s="70">
        <v>139.24</v>
      </c>
      <c r="K55" s="54" t="s">
        <v>53</v>
      </c>
      <c r="L55" s="64">
        <f>(J55-G55)*100</f>
        <v>58.000000000001251</v>
      </c>
      <c r="M55" s="50">
        <f t="shared" si="1"/>
        <v>5800.0000000001255</v>
      </c>
    </row>
    <row r="56" spans="1:13">
      <c r="A56" s="51" t="s">
        <v>47</v>
      </c>
      <c r="B56" s="53" t="s">
        <v>51</v>
      </c>
      <c r="C56" s="51" t="s">
        <v>49</v>
      </c>
      <c r="D56" s="51" t="s">
        <v>48</v>
      </c>
      <c r="E56" s="51" t="s">
        <v>50</v>
      </c>
      <c r="F56" s="52">
        <v>42171</v>
      </c>
      <c r="G56" s="72">
        <v>138.84</v>
      </c>
      <c r="H56" s="51" t="s">
        <v>50</v>
      </c>
      <c r="I56" s="72">
        <v>139.22</v>
      </c>
      <c r="J56" s="72">
        <v>138.84</v>
      </c>
      <c r="K56" s="53" t="s">
        <v>53</v>
      </c>
      <c r="L56" s="60">
        <f>(G56-J56)*100</f>
        <v>0</v>
      </c>
      <c r="M56" s="50">
        <f t="shared" si="1"/>
        <v>0</v>
      </c>
    </row>
    <row r="57" spans="1:13">
      <c r="A57" s="54" t="s">
        <v>47</v>
      </c>
      <c r="B57" s="54" t="s">
        <v>54</v>
      </c>
      <c r="C57" s="54" t="s">
        <v>49</v>
      </c>
      <c r="D57" s="54" t="s">
        <v>48</v>
      </c>
      <c r="E57" s="54" t="s">
        <v>50</v>
      </c>
      <c r="F57" s="55">
        <v>42171</v>
      </c>
      <c r="G57" s="70">
        <v>138.72</v>
      </c>
      <c r="H57" s="54" t="s">
        <v>50</v>
      </c>
      <c r="I57" s="70">
        <v>138.51</v>
      </c>
      <c r="J57" s="70">
        <v>139.63</v>
      </c>
      <c r="K57" s="54" t="s">
        <v>53</v>
      </c>
      <c r="L57" s="64">
        <f>(J57-G57)*100</f>
        <v>90.999999999999659</v>
      </c>
      <c r="M57" s="50">
        <f t="shared" si="1"/>
        <v>9099.9999999999654</v>
      </c>
    </row>
    <row r="58" spans="1:13">
      <c r="A58" s="51" t="s">
        <v>47</v>
      </c>
      <c r="B58" s="53" t="s">
        <v>51</v>
      </c>
      <c r="C58" s="51" t="s">
        <v>49</v>
      </c>
      <c r="D58" s="51" t="s">
        <v>48</v>
      </c>
      <c r="E58" s="51" t="s">
        <v>50</v>
      </c>
      <c r="F58" s="52">
        <v>42174</v>
      </c>
      <c r="G58" s="72">
        <v>139.83000000000001</v>
      </c>
      <c r="H58" s="51" t="s">
        <v>50</v>
      </c>
      <c r="I58" s="72">
        <v>139.96</v>
      </c>
      <c r="J58" s="72">
        <v>139.83000000000001</v>
      </c>
      <c r="K58" s="53" t="s">
        <v>53</v>
      </c>
      <c r="L58" s="60">
        <f>(G58-J58)*100</f>
        <v>0</v>
      </c>
      <c r="M58" s="50">
        <f t="shared" si="1"/>
        <v>0</v>
      </c>
    </row>
    <row r="59" spans="1:13">
      <c r="A59" s="54" t="s">
        <v>47</v>
      </c>
      <c r="B59" s="54" t="s">
        <v>54</v>
      </c>
      <c r="C59" s="54" t="s">
        <v>49</v>
      </c>
      <c r="D59" s="54" t="s">
        <v>48</v>
      </c>
      <c r="E59" s="54" t="s">
        <v>50</v>
      </c>
      <c r="F59" s="55">
        <v>42177</v>
      </c>
      <c r="G59" s="70">
        <v>139.57</v>
      </c>
      <c r="H59" s="54" t="s">
        <v>50</v>
      </c>
      <c r="I59" s="70">
        <v>139.25</v>
      </c>
      <c r="J59" s="70">
        <v>139.69</v>
      </c>
      <c r="K59" s="54" t="s">
        <v>53</v>
      </c>
      <c r="L59" s="64">
        <f>(J59-G59)*100</f>
        <v>12.000000000000455</v>
      </c>
      <c r="M59" s="50">
        <f t="shared" si="1"/>
        <v>1200.0000000000455</v>
      </c>
    </row>
    <row r="60" spans="1:13">
      <c r="A60" s="54" t="s">
        <v>47</v>
      </c>
      <c r="B60" s="54" t="s">
        <v>54</v>
      </c>
      <c r="C60" s="54" t="s">
        <v>49</v>
      </c>
      <c r="D60" s="54" t="s">
        <v>48</v>
      </c>
      <c r="E60" s="54" t="s">
        <v>50</v>
      </c>
      <c r="F60" s="79">
        <v>42184</v>
      </c>
      <c r="G60" s="80">
        <v>135.16999999999999</v>
      </c>
      <c r="H60" s="54" t="s">
        <v>50</v>
      </c>
      <c r="I60" s="80">
        <v>134.44</v>
      </c>
      <c r="J60" s="80">
        <v>137.22999999999999</v>
      </c>
      <c r="K60" s="54" t="s">
        <v>53</v>
      </c>
      <c r="L60" s="64">
        <f>(J60-G60)*100</f>
        <v>206.00000000000023</v>
      </c>
      <c r="M60" s="50">
        <f t="shared" si="1"/>
        <v>20600.000000000022</v>
      </c>
    </row>
    <row r="61" spans="1:13">
      <c r="A61" s="66"/>
      <c r="B61" s="66"/>
      <c r="C61" s="66"/>
      <c r="D61" s="66"/>
      <c r="E61" s="66"/>
      <c r="F61" s="77"/>
      <c r="G61" s="78"/>
      <c r="H61" s="66"/>
      <c r="I61" s="78"/>
      <c r="J61" s="78"/>
      <c r="K61" s="75" t="s">
        <v>59</v>
      </c>
      <c r="L61" s="76">
        <f>SUM(L52:L60)</f>
        <v>446.99999999999989</v>
      </c>
      <c r="M61" s="76">
        <f>SUM(M52:M60)</f>
        <v>44699.999999999985</v>
      </c>
    </row>
    <row r="62" spans="1:13">
      <c r="A62" s="66"/>
      <c r="B62" s="66"/>
      <c r="C62" s="66"/>
      <c r="D62" s="66"/>
      <c r="E62" s="66"/>
      <c r="F62" s="77"/>
      <c r="G62" s="78"/>
      <c r="H62" s="66"/>
      <c r="I62" s="78"/>
      <c r="J62" s="78"/>
      <c r="K62" s="66"/>
      <c r="L62" s="65"/>
      <c r="M62" s="73"/>
    </row>
    <row r="63" spans="1:13">
      <c r="A63" s="56"/>
      <c r="B63" s="57"/>
      <c r="C63" s="56"/>
      <c r="D63" s="56"/>
      <c r="E63" s="56"/>
      <c r="F63" s="56"/>
      <c r="G63" s="68"/>
      <c r="H63" s="56"/>
      <c r="I63" s="68"/>
      <c r="J63" s="68"/>
      <c r="K63" s="57"/>
    </row>
    <row r="64" spans="1:13">
      <c r="A64" s="56"/>
      <c r="B64" s="57"/>
      <c r="C64" s="56"/>
      <c r="D64" s="56"/>
      <c r="E64" s="56"/>
      <c r="F64" s="56"/>
      <c r="G64" s="68"/>
      <c r="H64" s="56"/>
      <c r="I64" s="68"/>
      <c r="J64" s="68"/>
      <c r="K64" s="57"/>
    </row>
    <row r="65" spans="1:12">
      <c r="A65" s="56"/>
      <c r="B65" s="57"/>
      <c r="C65" s="56"/>
      <c r="D65" s="56"/>
      <c r="E65" s="56"/>
      <c r="F65" s="56"/>
      <c r="G65" s="68"/>
      <c r="H65" s="56"/>
      <c r="I65" s="68"/>
      <c r="J65" s="68"/>
      <c r="K65" s="57"/>
    </row>
    <row r="67" spans="1:12">
      <c r="L67" s="63"/>
    </row>
    <row r="70" spans="1:12" ht="14.25" thickBot="1">
      <c r="C70" s="130" t="s">
        <v>19</v>
      </c>
      <c r="D70" s="131"/>
      <c r="F70" s="132" t="s">
        <v>20</v>
      </c>
      <c r="G70" s="133"/>
      <c r="H70" s="25" t="s">
        <v>21</v>
      </c>
      <c r="I70" s="28" t="s">
        <v>22</v>
      </c>
    </row>
    <row r="71" spans="1:12">
      <c r="C71" s="5" t="s">
        <v>23</v>
      </c>
      <c r="D71" s="6"/>
      <c r="F71" s="5"/>
      <c r="G71" s="12"/>
      <c r="H71" s="18"/>
      <c r="I71" s="21"/>
    </row>
    <row r="72" spans="1:12">
      <c r="C72" s="2" t="s">
        <v>24</v>
      </c>
      <c r="D72" s="1"/>
      <c r="F72" s="2"/>
      <c r="G72" s="14"/>
      <c r="H72" s="19"/>
      <c r="I72" s="15"/>
    </row>
    <row r="73" spans="1:12">
      <c r="C73" s="2" t="s">
        <v>25</v>
      </c>
      <c r="D73" s="1"/>
      <c r="F73" s="2"/>
      <c r="G73" s="14"/>
      <c r="H73" s="19"/>
      <c r="I73" s="15"/>
    </row>
    <row r="74" spans="1:12">
      <c r="C74" s="2" t="s">
        <v>26</v>
      </c>
      <c r="D74" s="1"/>
      <c r="F74" s="2"/>
      <c r="G74" s="14"/>
      <c r="H74" s="19"/>
      <c r="I74" s="15"/>
    </row>
    <row r="75" spans="1:12">
      <c r="C75" s="2" t="s">
        <v>27</v>
      </c>
      <c r="D75" s="1"/>
      <c r="F75" s="2"/>
      <c r="G75" s="14"/>
      <c r="H75" s="19"/>
      <c r="I75" s="15"/>
    </row>
    <row r="76" spans="1:12">
      <c r="C76" s="2" t="s">
        <v>28</v>
      </c>
      <c r="D76" s="4"/>
      <c r="F76" s="2"/>
      <c r="G76" s="14"/>
      <c r="H76" s="19"/>
      <c r="I76" s="15"/>
    </row>
    <row r="77" spans="1:12">
      <c r="C77" s="2" t="s">
        <v>29</v>
      </c>
      <c r="D77" s="1"/>
      <c r="F77" s="2"/>
      <c r="G77" s="14"/>
      <c r="H77" s="19"/>
      <c r="I77" s="15"/>
    </row>
    <row r="78" spans="1:12">
      <c r="C78" s="8" t="s">
        <v>30</v>
      </c>
      <c r="D78" s="9"/>
      <c r="F78" s="2"/>
      <c r="G78" s="14"/>
      <c r="H78" s="19"/>
      <c r="I78" s="15"/>
    </row>
    <row r="79" spans="1:12">
      <c r="C79" s="2" t="s">
        <v>31</v>
      </c>
      <c r="D79" s="1"/>
      <c r="F79" s="2"/>
      <c r="G79" s="14"/>
      <c r="H79" s="19"/>
      <c r="I79" s="15"/>
    </row>
    <row r="80" spans="1:12">
      <c r="C80" s="2" t="s">
        <v>32</v>
      </c>
      <c r="D80" s="4"/>
      <c r="F80" s="2"/>
      <c r="G80" s="14"/>
      <c r="H80" s="19"/>
      <c r="I80" s="15"/>
    </row>
    <row r="81" spans="3:10">
      <c r="C81" s="2" t="s">
        <v>33</v>
      </c>
      <c r="D81" s="1"/>
      <c r="F81" s="5"/>
      <c r="G81" s="12"/>
      <c r="H81" s="18"/>
      <c r="I81" s="13"/>
    </row>
    <row r="82" spans="3:10">
      <c r="C82" s="2" t="s">
        <v>1</v>
      </c>
      <c r="D82" s="10"/>
      <c r="F82" s="2"/>
      <c r="G82" s="14"/>
      <c r="H82" s="19"/>
      <c r="I82" s="15"/>
    </row>
    <row r="83" spans="3:10">
      <c r="C83" s="2" t="s">
        <v>2</v>
      </c>
      <c r="D83" s="10"/>
      <c r="F83" s="2"/>
      <c r="G83" s="14"/>
      <c r="H83" s="19"/>
      <c r="I83" s="15"/>
    </row>
    <row r="84" spans="3:10">
      <c r="C84" s="2" t="s">
        <v>34</v>
      </c>
      <c r="D84" s="1"/>
      <c r="F84" s="2"/>
      <c r="G84" s="14"/>
      <c r="H84" s="19"/>
      <c r="I84" s="15"/>
    </row>
    <row r="85" spans="3:10">
      <c r="C85" s="2" t="s">
        <v>35</v>
      </c>
      <c r="D85" s="1"/>
      <c r="F85" s="2"/>
      <c r="G85" s="14"/>
      <c r="H85" s="19"/>
      <c r="I85" s="15"/>
    </row>
    <row r="86" spans="3:10">
      <c r="C86" s="2" t="s">
        <v>36</v>
      </c>
      <c r="D86" s="11"/>
      <c r="F86" s="2"/>
      <c r="G86" s="14"/>
      <c r="H86" s="19"/>
      <c r="I86" s="15"/>
    </row>
    <row r="87" spans="3:10" ht="14.25" thickBot="1">
      <c r="C87" s="3" t="s">
        <v>0</v>
      </c>
      <c r="D87" s="7"/>
      <c r="F87" s="2"/>
      <c r="G87" s="14"/>
      <c r="H87" s="19"/>
      <c r="I87" s="15"/>
    </row>
    <row r="88" spans="3:10">
      <c r="F88" s="2"/>
      <c r="G88" s="14"/>
      <c r="H88" s="19"/>
      <c r="I88" s="15"/>
    </row>
    <row r="89" spans="3:10" ht="14.25" thickBot="1">
      <c r="F89" s="3"/>
      <c r="G89" s="16"/>
      <c r="H89" s="20"/>
      <c r="I89" s="17"/>
    </row>
    <row r="90" spans="3:10" ht="14.25" thickBot="1">
      <c r="F90" s="35" t="s">
        <v>18</v>
      </c>
      <c r="G90" s="36">
        <f>SUM(G71:G89)</f>
        <v>0</v>
      </c>
      <c r="H90" s="36">
        <f>SUM(H71:H89)</f>
        <v>0</v>
      </c>
      <c r="I90" s="36">
        <f>SUM(I71:I89)</f>
        <v>0</v>
      </c>
    </row>
    <row r="93" spans="3:10" ht="14.25" thickBot="1">
      <c r="F93" s="132" t="s">
        <v>37</v>
      </c>
      <c r="G93" s="133"/>
      <c r="H93" s="25" t="s">
        <v>21</v>
      </c>
      <c r="I93" s="26" t="s">
        <v>22</v>
      </c>
      <c r="J93" s="27" t="s">
        <v>38</v>
      </c>
    </row>
    <row r="94" spans="3:10">
      <c r="F94" s="5" t="s">
        <v>39</v>
      </c>
      <c r="G94" s="12">
        <v>0</v>
      </c>
      <c r="H94" s="18">
        <v>0</v>
      </c>
      <c r="I94" s="22">
        <v>0</v>
      </c>
      <c r="J94" s="23">
        <v>0</v>
      </c>
    </row>
    <row r="95" spans="3:10">
      <c r="F95" s="2" t="s">
        <v>40</v>
      </c>
      <c r="G95" s="14">
        <v>0</v>
      </c>
      <c r="H95" s="14">
        <v>0</v>
      </c>
      <c r="I95" s="19">
        <v>0</v>
      </c>
      <c r="J95" s="24">
        <v>0</v>
      </c>
    </row>
    <row r="96" spans="3:10">
      <c r="F96" s="2" t="s">
        <v>41</v>
      </c>
      <c r="G96" s="14">
        <v>0</v>
      </c>
      <c r="H96" s="14">
        <v>0</v>
      </c>
      <c r="I96" s="19">
        <v>0</v>
      </c>
      <c r="J96" s="24">
        <v>0</v>
      </c>
    </row>
    <row r="97" spans="6:10">
      <c r="F97" s="2" t="s">
        <v>42</v>
      </c>
      <c r="G97" s="14">
        <v>0</v>
      </c>
      <c r="H97" s="14">
        <v>0</v>
      </c>
      <c r="I97" s="19">
        <v>0</v>
      </c>
      <c r="J97" s="24">
        <v>0</v>
      </c>
    </row>
    <row r="98" spans="6:10" ht="14.25" thickBot="1">
      <c r="F98" s="30" t="s">
        <v>43</v>
      </c>
      <c r="G98" s="31">
        <v>0</v>
      </c>
      <c r="H98" s="31">
        <v>0</v>
      </c>
      <c r="I98" s="32">
        <v>0</v>
      </c>
      <c r="J98" s="33">
        <v>0</v>
      </c>
    </row>
    <row r="99" spans="6:10" ht="14.25" thickBot="1">
      <c r="F99" s="29" t="s">
        <v>18</v>
      </c>
      <c r="G99" s="29"/>
      <c r="H99" s="29"/>
      <c r="I99" s="34"/>
      <c r="J99" s="37">
        <f>SUM(J94:J98)</f>
        <v>0</v>
      </c>
    </row>
  </sheetData>
  <mergeCells count="3">
    <mergeCell ref="C70:D70"/>
    <mergeCell ref="F70:G70"/>
    <mergeCell ref="F93:G93"/>
  </mergeCells>
  <phoneticPr fontId="6"/>
  <pageMargins left="0.69861111111111107" right="0.69861111111111107" top="0.75" bottom="0.75" header="0.3" footer="0.3"/>
  <pageSetup paperSize="9" firstPageNumber="4294963191" orientation="portrait" horizont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SheetLayoutView="100" workbookViewId="0">
      <selection activeCell="B20" sqref="B20"/>
    </sheetView>
  </sheetViews>
  <sheetFormatPr defaultColWidth="8.875" defaultRowHeight="13.5"/>
  <sheetData>
    <row r="1" spans="1:9">
      <c r="A1" s="39" t="s">
        <v>44</v>
      </c>
      <c r="B1" s="40"/>
      <c r="C1" s="40"/>
      <c r="D1" s="40"/>
      <c r="E1" s="40"/>
      <c r="F1" s="40"/>
      <c r="G1" s="40"/>
      <c r="H1" s="40"/>
      <c r="I1" s="43"/>
    </row>
    <row r="2" spans="1:9">
      <c r="A2" s="41" t="s">
        <v>45</v>
      </c>
      <c r="B2" s="42"/>
      <c r="C2" s="42"/>
      <c r="D2" s="42"/>
      <c r="E2" s="42"/>
      <c r="F2" s="42"/>
      <c r="G2" s="42"/>
      <c r="H2" s="42"/>
      <c r="I2" s="43"/>
    </row>
    <row r="3" spans="1:9">
      <c r="A3" s="38"/>
      <c r="D3" s="38"/>
    </row>
    <row r="6" spans="1:9">
      <c r="A6" s="45" t="s">
        <v>64</v>
      </c>
    </row>
    <row r="7" spans="1:9">
      <c r="A7" s="81" t="s">
        <v>61</v>
      </c>
      <c r="B7" s="45" t="s">
        <v>65</v>
      </c>
    </row>
    <row r="8" spans="1:9">
      <c r="A8" s="81"/>
      <c r="B8" s="45" t="s">
        <v>75</v>
      </c>
    </row>
    <row r="9" spans="1:9">
      <c r="A9" s="81" t="s">
        <v>62</v>
      </c>
      <c r="B9" s="45" t="s">
        <v>60</v>
      </c>
    </row>
    <row r="10" spans="1:9">
      <c r="A10" s="81" t="s">
        <v>63</v>
      </c>
      <c r="B10" s="45" t="s">
        <v>76</v>
      </c>
    </row>
    <row r="12" spans="1:9">
      <c r="A12" t="s">
        <v>46</v>
      </c>
      <c r="B12" t="s">
        <v>68</v>
      </c>
    </row>
    <row r="13" spans="1:9">
      <c r="B13" t="s">
        <v>67</v>
      </c>
    </row>
    <row r="14" spans="1:9">
      <c r="B14" t="s">
        <v>66</v>
      </c>
    </row>
    <row r="15" spans="1:9">
      <c r="B15" t="s">
        <v>69</v>
      </c>
    </row>
    <row r="17" spans="2:2">
      <c r="B17" t="s">
        <v>70</v>
      </c>
    </row>
    <row r="19" spans="2:2">
      <c r="B19" t="s">
        <v>87</v>
      </c>
    </row>
    <row r="20" spans="2:2">
      <c r="B20" t="s">
        <v>71</v>
      </c>
    </row>
    <row r="21" spans="2:2">
      <c r="B21" t="s">
        <v>72</v>
      </c>
    </row>
    <row r="22" spans="2:2">
      <c r="B22" t="s">
        <v>73</v>
      </c>
    </row>
    <row r="23" spans="2:2">
      <c r="B23" t="s">
        <v>74</v>
      </c>
    </row>
  </sheetData>
  <phoneticPr fontId="6"/>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SheetLayoutView="100" workbookViewId="0">
      <selection activeCell="B25" sqref="B25"/>
    </sheetView>
  </sheetViews>
  <sheetFormatPr defaultColWidth="8.875" defaultRowHeight="13.5"/>
  <sheetData>
    <row r="1" spans="1:9">
      <c r="A1" s="39" t="s">
        <v>44</v>
      </c>
      <c r="B1" s="40"/>
      <c r="C1" s="40"/>
      <c r="D1" s="40"/>
      <c r="E1" s="40"/>
      <c r="F1" s="40"/>
      <c r="G1" s="40"/>
      <c r="H1" s="40"/>
      <c r="I1" s="43"/>
    </row>
    <row r="2" spans="1:9" ht="14.25" thickBot="1">
      <c r="A2" s="41" t="s">
        <v>45</v>
      </c>
      <c r="B2" s="42"/>
      <c r="C2" s="42"/>
      <c r="D2" s="42"/>
      <c r="E2" s="42"/>
      <c r="F2" s="42"/>
      <c r="G2" s="42"/>
      <c r="H2" s="42"/>
      <c r="I2" s="43"/>
    </row>
    <row r="3" spans="1:9" ht="14.25" thickTop="1">
      <c r="A3" s="38"/>
      <c r="D3" s="38"/>
    </row>
    <row r="6" spans="1:9">
      <c r="A6" s="45" t="s">
        <v>64</v>
      </c>
    </row>
    <row r="7" spans="1:9">
      <c r="B7" s="45" t="s">
        <v>86</v>
      </c>
    </row>
    <row r="8" spans="1:9">
      <c r="A8" s="81"/>
      <c r="B8" s="45" t="s">
        <v>89</v>
      </c>
    </row>
    <row r="9" spans="1:9">
      <c r="A9" s="81"/>
      <c r="B9" s="45" t="s">
        <v>100</v>
      </c>
    </row>
    <row r="10" spans="1:9">
      <c r="A10" s="81"/>
      <c r="B10" s="45" t="s">
        <v>101</v>
      </c>
    </row>
    <row r="11" spans="1:9">
      <c r="A11" s="81"/>
      <c r="B11" s="45" t="s">
        <v>88</v>
      </c>
    </row>
    <row r="13" spans="1:9">
      <c r="A13" t="s">
        <v>46</v>
      </c>
      <c r="B13" t="s">
        <v>90</v>
      </c>
    </row>
    <row r="14" spans="1:9">
      <c r="B14" t="s">
        <v>93</v>
      </c>
    </row>
    <row r="15" spans="1:9">
      <c r="B15" t="s">
        <v>91</v>
      </c>
    </row>
    <row r="16" spans="1:9">
      <c r="B16" t="s">
        <v>92</v>
      </c>
    </row>
    <row r="17" spans="2:2">
      <c r="B17" t="s">
        <v>94</v>
      </c>
    </row>
    <row r="18" spans="2:2">
      <c r="B18" t="s">
        <v>95</v>
      </c>
    </row>
    <row r="19" spans="2:2">
      <c r="B19" t="s">
        <v>96</v>
      </c>
    </row>
    <row r="21" spans="2:2">
      <c r="B21" t="s">
        <v>97</v>
      </c>
    </row>
    <row r="22" spans="2:2">
      <c r="B22" t="s">
        <v>98</v>
      </c>
    </row>
    <row r="23" spans="2:2">
      <c r="B23" t="s">
        <v>99</v>
      </c>
    </row>
  </sheetData>
  <phoneticPr fontId="7"/>
  <pageMargins left="0.75" right="0.75" top="1" bottom="1" header="0.51111111111111107" footer="0.51111111111111107"/>
  <pageSetup paperSize="9" firstPageNumber="4294963191"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SheetLayoutView="100" workbookViewId="0">
      <selection activeCell="J23" sqref="J23"/>
    </sheetView>
  </sheetViews>
  <sheetFormatPr defaultColWidth="8.875" defaultRowHeight="13.5"/>
  <sheetData>
    <row r="1" spans="1:9">
      <c r="A1" s="39" t="s">
        <v>44</v>
      </c>
      <c r="B1" s="40"/>
      <c r="C1" s="40"/>
      <c r="D1" s="40"/>
      <c r="E1" s="40"/>
      <c r="F1" s="40"/>
      <c r="G1" s="40"/>
      <c r="H1" s="40"/>
      <c r="I1" s="43"/>
    </row>
    <row r="2" spans="1:9" ht="14.25" thickBot="1">
      <c r="A2" s="41" t="s">
        <v>45</v>
      </c>
      <c r="B2" s="42"/>
      <c r="C2" s="42"/>
      <c r="D2" s="42"/>
      <c r="E2" s="42"/>
      <c r="F2" s="42"/>
      <c r="G2" s="42"/>
      <c r="H2" s="42"/>
      <c r="I2" s="43"/>
    </row>
    <row r="3" spans="1:9" ht="14.25" thickTop="1">
      <c r="A3" s="38"/>
      <c r="D3" s="38"/>
    </row>
    <row r="6" spans="1:9">
      <c r="A6" s="45" t="s">
        <v>64</v>
      </c>
    </row>
    <row r="7" spans="1:9">
      <c r="A7" s="81"/>
      <c r="B7" s="45" t="s">
        <v>105</v>
      </c>
    </row>
    <row r="8" spans="1:9">
      <c r="A8" s="81"/>
      <c r="B8" s="45" t="s">
        <v>104</v>
      </c>
    </row>
    <row r="9" spans="1:9">
      <c r="A9" s="81"/>
      <c r="B9" s="45" t="s">
        <v>106</v>
      </c>
    </row>
    <row r="10" spans="1:9">
      <c r="A10" s="81"/>
      <c r="B10" s="45" t="s">
        <v>107</v>
      </c>
    </row>
    <row r="11" spans="1:9">
      <c r="B11" s="45" t="s">
        <v>109</v>
      </c>
    </row>
    <row r="12" spans="1:9">
      <c r="B12" s="45"/>
    </row>
    <row r="13" spans="1:9">
      <c r="A13" t="s">
        <v>46</v>
      </c>
      <c r="B13" s="45" t="s">
        <v>108</v>
      </c>
    </row>
    <row r="14" spans="1:9">
      <c r="B14" s="45" t="s">
        <v>110</v>
      </c>
    </row>
    <row r="15" spans="1:9">
      <c r="B15" s="45" t="s">
        <v>111</v>
      </c>
    </row>
    <row r="16" spans="1:9">
      <c r="B16" s="45"/>
    </row>
    <row r="17" spans="2:2">
      <c r="B17" s="45" t="s">
        <v>112</v>
      </c>
    </row>
    <row r="18" spans="2:2">
      <c r="B18" s="45" t="s">
        <v>114</v>
      </c>
    </row>
    <row r="19" spans="2:2">
      <c r="B19" s="45" t="s">
        <v>115</v>
      </c>
    </row>
    <row r="21" spans="2:2">
      <c r="B21" t="s">
        <v>116</v>
      </c>
    </row>
    <row r="22" spans="2:2">
      <c r="B22" t="s">
        <v>113</v>
      </c>
    </row>
    <row r="24" spans="2:2" ht="21">
      <c r="B24" s="134" t="s">
        <v>117</v>
      </c>
    </row>
    <row r="26" spans="2:2">
      <c r="B26" s="45" t="s">
        <v>118</v>
      </c>
    </row>
  </sheetData>
  <phoneticPr fontId="6"/>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3" sqref="O23"/>
    </sheetView>
  </sheetViews>
  <sheetFormatPr defaultRowHeight="13.5"/>
  <sheetData/>
  <phoneticPr fontId="7"/>
  <pageMargins left="0.70866141732283472" right="0.70866141732283472" top="0.74803149606299213" bottom="0.74803149606299213" header="0.31496062992125984" footer="0.31496062992125984"/>
  <pageSetup paperSize="9" orientation="landscape"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N17" sqref="N17"/>
    </sheetView>
  </sheetViews>
  <sheetFormatPr defaultRowHeight="13.5"/>
  <sheetData/>
  <phoneticPr fontId="7"/>
  <pageMargins left="0.70866141732283472" right="0.70866141732283472" top="0.74803149606299213" bottom="0.74803149606299213" header="0.31496062992125984" footer="0.31496062992125984"/>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オージー円4時間2011年～現在</vt:lpstr>
      <vt:lpstr>オージー円日足15年</vt:lpstr>
      <vt:lpstr>2015年１月～６月</vt:lpstr>
      <vt:lpstr>気づき</vt:lpstr>
      <vt:lpstr>気づき (2)</vt:lpstr>
      <vt:lpstr>気づき (3)</vt:lpstr>
      <vt:lpstr>オージー円４時間画像</vt:lpstr>
      <vt:lpstr>オージー円日足画像</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naomi</cp:lastModifiedBy>
  <cp:revision/>
  <cp:lastPrinted>2015-07-15T23:48:54Z</cp:lastPrinted>
  <dcterms:created xsi:type="dcterms:W3CDTF">2013-10-09T23:04:08Z</dcterms:created>
  <dcterms:modified xsi:type="dcterms:W3CDTF">2015-07-19T23:10:52Z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