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05" windowWidth="20475" windowHeight="10950" tabRatio="662" activeTab="1"/>
  </bookViews>
  <sheets>
    <sheet name="画像ドル円" sheetId="5" r:id="rId1"/>
    <sheet name="検証結果ドル円" sheetId="1" r:id="rId2"/>
    <sheet name="感想" sheetId="6" r:id="rId3"/>
  </sheets>
  <calcPr calcId="145621"/>
</workbook>
</file>

<file path=xl/calcChain.xml><?xml version="1.0" encoding="utf-8"?>
<calcChain xmlns="http://schemas.openxmlformats.org/spreadsheetml/2006/main">
  <c r="M57" i="1" l="1"/>
  <c r="N57" i="1"/>
  <c r="M58" i="1"/>
  <c r="N58" i="1"/>
  <c r="M59" i="1"/>
  <c r="N59" i="1"/>
  <c r="M60" i="1"/>
  <c r="N60" i="1"/>
  <c r="M61" i="1"/>
  <c r="N61" i="1"/>
  <c r="M62" i="1"/>
  <c r="N62" i="1"/>
  <c r="M63" i="1"/>
  <c r="N63" i="1"/>
  <c r="M64" i="1"/>
  <c r="N64" i="1"/>
  <c r="M65" i="1"/>
  <c r="N65" i="1"/>
  <c r="M66" i="1"/>
  <c r="N66" i="1"/>
  <c r="M67" i="1"/>
  <c r="N67" i="1"/>
  <c r="M68" i="1"/>
  <c r="N68" i="1"/>
  <c r="M69" i="1"/>
  <c r="N69" i="1"/>
  <c r="M70" i="1"/>
  <c r="N70" i="1"/>
  <c r="M71" i="1"/>
  <c r="N71" i="1"/>
  <c r="M72" i="1"/>
  <c r="N72" i="1"/>
  <c r="M73" i="1"/>
  <c r="N73" i="1"/>
  <c r="M74" i="1"/>
  <c r="N74" i="1"/>
  <c r="M75" i="1"/>
  <c r="N75" i="1"/>
  <c r="M76" i="1"/>
  <c r="N76" i="1"/>
  <c r="M77" i="1"/>
  <c r="N77" i="1"/>
  <c r="M78" i="1"/>
  <c r="N78" i="1"/>
  <c r="M79" i="1"/>
  <c r="N79" i="1"/>
  <c r="M80" i="1"/>
  <c r="N80" i="1"/>
  <c r="M81" i="1"/>
  <c r="N81" i="1"/>
  <c r="M82" i="1"/>
  <c r="N82" i="1"/>
  <c r="M83" i="1"/>
  <c r="N83" i="1"/>
  <c r="M84" i="1"/>
  <c r="N84" i="1"/>
  <c r="M85" i="1"/>
  <c r="N85" i="1"/>
  <c r="M86" i="1"/>
  <c r="N86" i="1"/>
  <c r="M87" i="1"/>
  <c r="N87" i="1"/>
  <c r="M88" i="1"/>
  <c r="N88" i="1"/>
  <c r="M89" i="1"/>
  <c r="N89" i="1"/>
  <c r="M90" i="1"/>
  <c r="N90" i="1"/>
  <c r="M91" i="1"/>
  <c r="N91" i="1"/>
  <c r="M92" i="1"/>
  <c r="N92" i="1"/>
  <c r="M93" i="1"/>
  <c r="N93" i="1"/>
  <c r="M94" i="1"/>
  <c r="N94" i="1"/>
  <c r="M95" i="1"/>
  <c r="N95" i="1"/>
  <c r="M96" i="1"/>
  <c r="N96" i="1"/>
  <c r="M97" i="1"/>
  <c r="N97" i="1"/>
  <c r="M98" i="1"/>
  <c r="N98" i="1"/>
  <c r="M99" i="1"/>
  <c r="N99" i="1"/>
  <c r="M100" i="1"/>
  <c r="N100" i="1"/>
  <c r="M101" i="1"/>
  <c r="N101" i="1"/>
  <c r="M102" i="1"/>
  <c r="N102" i="1"/>
  <c r="N3" i="1" l="1"/>
  <c r="M3" i="1" l="1"/>
  <c r="M13" i="1" l="1"/>
  <c r="M4" i="1" l="1"/>
  <c r="M5" i="1"/>
  <c r="M6" i="1"/>
  <c r="M7" i="1"/>
  <c r="M8" i="1"/>
  <c r="M9" i="1"/>
  <c r="M10" i="1"/>
  <c r="M11" i="1"/>
  <c r="M12"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J134" i="1" l="1"/>
  <c r="J130" i="1"/>
  <c r="G119" i="1" l="1"/>
  <c r="H119" i="1"/>
  <c r="I119" i="1"/>
  <c r="J131" i="1" l="1"/>
  <c r="J132" i="1"/>
  <c r="J133" i="1"/>
  <c r="J135" i="1"/>
  <c r="J136" i="1"/>
  <c r="D111" i="1"/>
  <c r="D112" i="1"/>
  <c r="M103" i="1"/>
  <c r="D115" i="1" s="1"/>
  <c r="N103" i="1"/>
  <c r="D118" i="1" l="1"/>
  <c r="I131" i="1"/>
  <c r="I132" i="1"/>
  <c r="I133" i="1"/>
  <c r="I134" i="1"/>
  <c r="I135" i="1"/>
  <c r="I136" i="1"/>
  <c r="I130" i="1"/>
  <c r="H134" i="1"/>
  <c r="H131" i="1"/>
  <c r="H132" i="1"/>
  <c r="H133" i="1"/>
  <c r="H135" i="1"/>
  <c r="H136" i="1"/>
  <c r="H130" i="1"/>
  <c r="G131" i="1"/>
  <c r="G132" i="1"/>
  <c r="G133" i="1"/>
  <c r="G134" i="1"/>
  <c r="G135" i="1"/>
  <c r="G136" i="1"/>
  <c r="G130" i="1"/>
  <c r="I108" i="1"/>
  <c r="I109" i="1"/>
  <c r="I110" i="1"/>
  <c r="I111" i="1"/>
  <c r="I112" i="1"/>
  <c r="I113" i="1"/>
  <c r="I114" i="1"/>
  <c r="I115" i="1"/>
  <c r="I116" i="1"/>
  <c r="I117" i="1"/>
  <c r="I118" i="1"/>
  <c r="I107" i="1"/>
  <c r="H108" i="1"/>
  <c r="H109" i="1"/>
  <c r="H110" i="1"/>
  <c r="H111" i="1"/>
  <c r="H112" i="1"/>
  <c r="H113" i="1"/>
  <c r="H114" i="1"/>
  <c r="H115" i="1"/>
  <c r="H116" i="1"/>
  <c r="H117" i="1"/>
  <c r="H118" i="1"/>
  <c r="H107" i="1"/>
  <c r="J137" i="1" l="1"/>
  <c r="G108" i="1"/>
  <c r="G109" i="1"/>
  <c r="G110" i="1"/>
  <c r="G111" i="1"/>
  <c r="G112" i="1"/>
  <c r="G113" i="1"/>
  <c r="G114" i="1"/>
  <c r="G115" i="1"/>
  <c r="G116" i="1"/>
  <c r="G117" i="1"/>
  <c r="G118" i="1"/>
  <c r="G107" i="1"/>
  <c r="D122" i="1"/>
  <c r="D110" i="1"/>
  <c r="D109" i="1"/>
  <c r="D108" i="1"/>
  <c r="O103" i="1"/>
  <c r="D123" i="1" l="1"/>
  <c r="G137" i="1"/>
  <c r="H137" i="1"/>
  <c r="I137" i="1"/>
  <c r="G126" i="1"/>
  <c r="H126" i="1"/>
  <c r="I126" i="1"/>
  <c r="D116" i="1"/>
  <c r="D119" i="1" s="1"/>
  <c r="D117" i="1" l="1"/>
</calcChain>
</file>

<file path=xl/sharedStrings.xml><?xml version="1.0" encoding="utf-8"?>
<sst xmlns="http://schemas.openxmlformats.org/spreadsheetml/2006/main" count="700" uniqueCount="206">
  <si>
    <t>エントリー日時</t>
    <rPh sb="5" eb="7">
      <t>ニチジ</t>
    </rPh>
    <phoneticPr fontId="1"/>
  </si>
  <si>
    <t>通貨ペア</t>
    <rPh sb="0" eb="2">
      <t>ツウカ</t>
    </rPh>
    <phoneticPr fontId="1"/>
  </si>
  <si>
    <t>売買</t>
    <rPh sb="0" eb="2">
      <t>バイバイ</t>
    </rPh>
    <phoneticPr fontId="1"/>
  </si>
  <si>
    <t>エントリー価格</t>
    <rPh sb="5" eb="7">
      <t>カカク</t>
    </rPh>
    <phoneticPr fontId="1"/>
  </si>
  <si>
    <t>エントリー手法</t>
    <rPh sb="5" eb="7">
      <t>シュホウ</t>
    </rPh>
    <phoneticPr fontId="1"/>
  </si>
  <si>
    <t>決済価格</t>
    <rPh sb="0" eb="2">
      <t>ケッサイ</t>
    </rPh>
    <rPh sb="2" eb="4">
      <t>カカク</t>
    </rPh>
    <phoneticPr fontId="1"/>
  </si>
  <si>
    <t>決済時間足</t>
    <rPh sb="0" eb="2">
      <t>ケッサイ</t>
    </rPh>
    <rPh sb="2" eb="4">
      <t>ジカン</t>
    </rPh>
    <rPh sb="4" eb="5">
      <t>アシ</t>
    </rPh>
    <phoneticPr fontId="1"/>
  </si>
  <si>
    <t>決済日時</t>
    <rPh sb="0" eb="2">
      <t>ケッサイ</t>
    </rPh>
    <rPh sb="2" eb="4">
      <t>ニチジ</t>
    </rPh>
    <phoneticPr fontId="1"/>
  </si>
  <si>
    <t>数量</t>
    <rPh sb="0" eb="2">
      <t>スウリョウ</t>
    </rPh>
    <phoneticPr fontId="1"/>
  </si>
  <si>
    <t>結果</t>
    <rPh sb="0" eb="2">
      <t>ケッカ</t>
    </rPh>
    <phoneticPr fontId="1"/>
  </si>
  <si>
    <t>トレード期間</t>
  </si>
  <si>
    <t>引き分け</t>
  </si>
  <si>
    <t>合計利益</t>
    <rPh sb="0" eb="2">
      <t>ゴウケイ</t>
    </rPh>
    <phoneticPr fontId="1"/>
  </si>
  <si>
    <t>合計損失</t>
    <rPh sb="0" eb="2">
      <t>ゴウケイ</t>
    </rPh>
    <phoneticPr fontId="1"/>
  </si>
  <si>
    <t>合計損益</t>
    <rPh sb="2" eb="4">
      <t>ソンエキ</t>
    </rPh>
    <phoneticPr fontId="1"/>
  </si>
  <si>
    <t>平均利益</t>
  </si>
  <si>
    <t>平均損失</t>
  </si>
  <si>
    <t>最大連勝数</t>
  </si>
  <si>
    <t>最大連敗数</t>
  </si>
  <si>
    <t>勝率</t>
  </si>
  <si>
    <t>合計トレード回数</t>
    <rPh sb="0" eb="2">
      <t>ゴウケイ</t>
    </rPh>
    <phoneticPr fontId="1"/>
  </si>
  <si>
    <t>買いエントリー回数</t>
    <rPh sb="0" eb="1">
      <t>カ</t>
    </rPh>
    <rPh sb="7" eb="9">
      <t>カイスウ</t>
    </rPh>
    <phoneticPr fontId="1"/>
  </si>
  <si>
    <t>売りエントリー回数</t>
    <rPh sb="0" eb="1">
      <t>ウ</t>
    </rPh>
    <rPh sb="7" eb="9">
      <t>カイスウ</t>
    </rPh>
    <phoneticPr fontId="1"/>
  </si>
  <si>
    <t>合計勝ち数</t>
    <rPh sb="0" eb="2">
      <t>ゴウケイ</t>
    </rPh>
    <rPh sb="4" eb="5">
      <t>スウ</t>
    </rPh>
    <phoneticPr fontId="1"/>
  </si>
  <si>
    <t>合計負け数</t>
    <rPh sb="0" eb="2">
      <t>ゴウケイ</t>
    </rPh>
    <rPh sb="4" eb="5">
      <t>スウ</t>
    </rPh>
    <phoneticPr fontId="1"/>
  </si>
  <si>
    <t>通貨ペア別エントリー回数</t>
    <rPh sb="0" eb="2">
      <t>ツウカ</t>
    </rPh>
    <rPh sb="4" eb="5">
      <t>ベツ</t>
    </rPh>
    <rPh sb="10" eb="12">
      <t>カイスウ</t>
    </rPh>
    <phoneticPr fontId="1"/>
  </si>
  <si>
    <t>トレード詳細データ</t>
    <rPh sb="4" eb="6">
      <t>ショウサイ</t>
    </rPh>
    <phoneticPr fontId="1"/>
  </si>
  <si>
    <t>保留</t>
    <rPh sb="0" eb="2">
      <t>ホリュウ</t>
    </rPh>
    <phoneticPr fontId="1"/>
  </si>
  <si>
    <t>合計</t>
    <rPh sb="0" eb="2">
      <t>ゴウケイ</t>
    </rPh>
    <phoneticPr fontId="1"/>
  </si>
  <si>
    <t>エントリー手法別エントリー回数</t>
    <rPh sb="7" eb="8">
      <t>ベツ</t>
    </rPh>
    <rPh sb="13" eb="15">
      <t>カイスウ</t>
    </rPh>
    <phoneticPr fontId="1"/>
  </si>
  <si>
    <t>Buy</t>
  </si>
  <si>
    <t>Sell</t>
  </si>
  <si>
    <t>損益pips</t>
  </si>
  <si>
    <t>PAリベンジャーズ</t>
  </si>
  <si>
    <t>TJK</t>
  </si>
  <si>
    <t>時間足</t>
    <rPh sb="0" eb="2">
      <t>ジカン</t>
    </rPh>
    <rPh sb="2" eb="3">
      <t>アシ</t>
    </rPh>
    <phoneticPr fontId="1"/>
  </si>
  <si>
    <t>決済手法</t>
    <rPh sb="0" eb="2">
      <t>ケッサイ</t>
    </rPh>
    <rPh sb="2" eb="4">
      <t>シュホウ</t>
    </rPh>
    <phoneticPr fontId="1"/>
  </si>
  <si>
    <t>利益pips</t>
    <rPh sb="0" eb="2">
      <t>リエキ</t>
    </rPh>
    <phoneticPr fontId="1"/>
  </si>
  <si>
    <t>損失pips</t>
    <rPh sb="0" eb="2">
      <t>ソンシツ</t>
    </rPh>
    <phoneticPr fontId="1"/>
  </si>
  <si>
    <t>金額　</t>
    <rPh sb="0" eb="2">
      <t>キンガク</t>
    </rPh>
    <phoneticPr fontId="1"/>
  </si>
  <si>
    <t>ＧＢＰ／ＪＰＹ</t>
  </si>
  <si>
    <t>ＧＢＰ／ＵＳＤ</t>
  </si>
  <si>
    <t>ＮＺＤ／ＵＳＤ</t>
  </si>
  <si>
    <t>ＵＳＤ／ＣＨＦ</t>
  </si>
  <si>
    <t>ＵＳＤ／ＣＡＤ</t>
  </si>
  <si>
    <t>ＥＵＲ／ＣＡＤ</t>
  </si>
  <si>
    <t>ＥＵＲ／ＧＢＰ</t>
  </si>
  <si>
    <t>最大DD(pips)</t>
  </si>
  <si>
    <t>裁量</t>
    <rPh sb="0" eb="2">
      <t>サイリョウ</t>
    </rPh>
    <phoneticPr fontId="1"/>
  </si>
  <si>
    <t>リベンジャーズ60</t>
  </si>
  <si>
    <t>ＵＳＤ／ＪＰＹ</t>
  </si>
  <si>
    <t>ＥＵＲ／ＪＰＹ</t>
  </si>
  <si>
    <t>ＥＵＲ／ＵＳＤ</t>
  </si>
  <si>
    <t>合 計</t>
    <rPh sb="0" eb="1">
      <t>ア</t>
    </rPh>
    <rPh sb="2" eb="3">
      <t>ケイ</t>
    </rPh>
    <phoneticPr fontId="1"/>
  </si>
  <si>
    <t>リベンジャーズ</t>
    <phoneticPr fontId="1"/>
  </si>
  <si>
    <t>2月</t>
    <rPh sb="1" eb="2">
      <t>ガツ</t>
    </rPh>
    <phoneticPr fontId="1"/>
  </si>
  <si>
    <t>ＡＵＤ／ＪＰＹ</t>
    <phoneticPr fontId="1"/>
  </si>
  <si>
    <t>ＮＺＤ／ＪＰＹ</t>
    <phoneticPr fontId="1"/>
  </si>
  <si>
    <t>ＡＵＤ／ＵＳＤ</t>
    <phoneticPr fontId="1"/>
  </si>
  <si>
    <t>フリスタ</t>
  </si>
  <si>
    <t>フリスタ</t>
    <phoneticPr fontId="1"/>
  </si>
  <si>
    <t>エントリー　117.884   損切り　117.421</t>
    <rPh sb="16" eb="17">
      <t>ソン</t>
    </rPh>
    <rPh sb="17" eb="18">
      <t>キ</t>
    </rPh>
    <phoneticPr fontId="1"/>
  </si>
  <si>
    <t>買</t>
    <rPh sb="0" eb="1">
      <t>カイ</t>
    </rPh>
    <phoneticPr fontId="1"/>
  </si>
  <si>
    <t>日足</t>
    <rPh sb="0" eb="2">
      <t>ヒアシ</t>
    </rPh>
    <phoneticPr fontId="1"/>
  </si>
  <si>
    <t>トレーディングストップ</t>
  </si>
  <si>
    <t>トレーディングストップ</t>
    <phoneticPr fontId="1"/>
  </si>
  <si>
    <t>負</t>
    <rPh sb="0" eb="1">
      <t>マ</t>
    </rPh>
    <phoneticPr fontId="1"/>
  </si>
  <si>
    <t>エントリー　102.607  損切り  102.115</t>
    <rPh sb="15" eb="16">
      <t>ソン</t>
    </rPh>
    <rPh sb="16" eb="17">
      <t>キ</t>
    </rPh>
    <phoneticPr fontId="1"/>
  </si>
  <si>
    <t>勝</t>
    <rPh sb="0" eb="1">
      <t>カチ</t>
    </rPh>
    <phoneticPr fontId="1"/>
  </si>
  <si>
    <t>2013.4.24</t>
    <phoneticPr fontId="1"/>
  </si>
  <si>
    <t>エントリー　99.51  損切り　　98.46</t>
    <rPh sb="13" eb="14">
      <t>ソン</t>
    </rPh>
    <rPh sb="14" eb="15">
      <t>キ</t>
    </rPh>
    <phoneticPr fontId="1"/>
  </si>
  <si>
    <t>2013.01.17</t>
    <phoneticPr fontId="1"/>
  </si>
  <si>
    <t>エントリー　88.84　リミット　92.16</t>
    <phoneticPr fontId="1"/>
  </si>
  <si>
    <t>2012.11.30</t>
    <phoneticPr fontId="1"/>
  </si>
  <si>
    <t>エントリー　82.19  損切り　81.65</t>
    <rPh sb="13" eb="14">
      <t>ソン</t>
    </rPh>
    <rPh sb="14" eb="15">
      <t>キ</t>
    </rPh>
    <phoneticPr fontId="1"/>
  </si>
  <si>
    <t>負</t>
    <rPh sb="0" eb="1">
      <t>マ</t>
    </rPh>
    <phoneticPr fontId="1"/>
  </si>
  <si>
    <t>2012.01.12</t>
    <phoneticPr fontId="1"/>
  </si>
  <si>
    <t>エントリー　76.82　損切り　77.03</t>
    <rPh sb="12" eb="13">
      <t>ソン</t>
    </rPh>
    <rPh sb="13" eb="14">
      <t>キ</t>
    </rPh>
    <phoneticPr fontId="1"/>
  </si>
  <si>
    <t>売</t>
    <rPh sb="0" eb="1">
      <t>ウリ</t>
    </rPh>
    <phoneticPr fontId="1"/>
  </si>
  <si>
    <t>2011.06.14</t>
    <phoneticPr fontId="1"/>
  </si>
  <si>
    <t>エントリー　80.09   損切り　80.67</t>
    <rPh sb="14" eb="15">
      <t>ソン</t>
    </rPh>
    <rPh sb="15" eb="16">
      <t>キ</t>
    </rPh>
    <phoneticPr fontId="1"/>
  </si>
  <si>
    <t>2011.05.24</t>
    <phoneticPr fontId="1"/>
  </si>
  <si>
    <t>エントリー　82.03  損切り　81.31</t>
    <rPh sb="13" eb="14">
      <t>ソン</t>
    </rPh>
    <rPh sb="14" eb="15">
      <t>キ</t>
    </rPh>
    <phoneticPr fontId="1"/>
  </si>
  <si>
    <t>2010.10.06</t>
    <phoneticPr fontId="1"/>
  </si>
  <si>
    <t>エントリー　82.95  リミット　81.81</t>
    <phoneticPr fontId="1"/>
  </si>
  <si>
    <t>2010.09.04</t>
    <phoneticPr fontId="1"/>
  </si>
  <si>
    <t>エントリー　84.16  損切り　84.37</t>
    <rPh sb="13" eb="14">
      <t>ソン</t>
    </rPh>
    <rPh sb="14" eb="15">
      <t>キ</t>
    </rPh>
    <phoneticPr fontId="1"/>
  </si>
  <si>
    <t>2010.01.27</t>
    <phoneticPr fontId="1"/>
  </si>
  <si>
    <t>エントリー　89.62 損切り  90.53</t>
    <rPh sb="12" eb="13">
      <t>ソン</t>
    </rPh>
    <rPh sb="13" eb="14">
      <t>キ</t>
    </rPh>
    <phoneticPr fontId="1"/>
  </si>
  <si>
    <t>買</t>
    <rPh sb="0" eb="1">
      <t>カイ</t>
    </rPh>
    <phoneticPr fontId="1"/>
  </si>
  <si>
    <t>売</t>
    <rPh sb="0" eb="1">
      <t>ウリ</t>
    </rPh>
    <phoneticPr fontId="1"/>
  </si>
  <si>
    <t>2009.09.08</t>
    <phoneticPr fontId="1"/>
  </si>
  <si>
    <t>エントリー　92.82　リミット90.36</t>
    <phoneticPr fontId="1"/>
  </si>
  <si>
    <t>2009.08.27</t>
    <phoneticPr fontId="1"/>
  </si>
  <si>
    <t>エントリー　93.89  リミット　90.36</t>
    <phoneticPr fontId="1"/>
  </si>
  <si>
    <t>2009.08.25</t>
    <phoneticPr fontId="1"/>
  </si>
  <si>
    <t>エントリー　94.37 リミット　90.36</t>
    <phoneticPr fontId="1"/>
  </si>
  <si>
    <t>2009.06.26</t>
    <phoneticPr fontId="1"/>
  </si>
  <si>
    <t>売</t>
    <rPh sb="0" eb="1">
      <t>ウリ</t>
    </rPh>
    <phoneticPr fontId="1"/>
  </si>
  <si>
    <t>エントリー　95.62  損切り　96.56</t>
    <rPh sb="13" eb="14">
      <t>ソン</t>
    </rPh>
    <rPh sb="14" eb="15">
      <t>キ</t>
    </rPh>
    <phoneticPr fontId="1"/>
  </si>
  <si>
    <t>2008.12.09</t>
    <phoneticPr fontId="1"/>
  </si>
  <si>
    <t>エントリー　92.57　損切り　93.89</t>
    <rPh sb="12" eb="13">
      <t>ソン</t>
    </rPh>
    <rPh sb="13" eb="14">
      <t>キ</t>
    </rPh>
    <phoneticPr fontId="1"/>
  </si>
  <si>
    <t>2008.10/15</t>
    <phoneticPr fontId="1"/>
  </si>
  <si>
    <t>エントリー　101.50  リミット　93.89</t>
    <phoneticPr fontId="1"/>
  </si>
  <si>
    <t>2008.08.14</t>
    <phoneticPr fontId="1"/>
  </si>
  <si>
    <t>エントリー　109.72  損切り　108.37</t>
    <rPh sb="14" eb="15">
      <t>ソン</t>
    </rPh>
    <rPh sb="15" eb="16">
      <t>キ</t>
    </rPh>
    <phoneticPr fontId="1"/>
  </si>
  <si>
    <t>買</t>
    <rPh sb="0" eb="1">
      <t>カイ</t>
    </rPh>
    <phoneticPr fontId="1"/>
  </si>
  <si>
    <t>2008.05.07</t>
    <phoneticPr fontId="1"/>
  </si>
  <si>
    <t>エントリー　105.12  損切り  104.02</t>
    <rPh sb="14" eb="15">
      <t>ソン</t>
    </rPh>
    <rPh sb="15" eb="16">
      <t>キ</t>
    </rPh>
    <phoneticPr fontId="1"/>
  </si>
  <si>
    <t>2008.04.11</t>
    <phoneticPr fontId="1"/>
  </si>
  <si>
    <t>エントリー　102.04　リミット　104.02</t>
    <phoneticPr fontId="1"/>
  </si>
  <si>
    <t>2008.02.18</t>
    <phoneticPr fontId="1"/>
  </si>
  <si>
    <t>.</t>
    <phoneticPr fontId="1"/>
  </si>
  <si>
    <t>エントリー  108.30　損切り　107.25</t>
    <rPh sb="14" eb="15">
      <t>ソン</t>
    </rPh>
    <rPh sb="15" eb="16">
      <t>キ</t>
    </rPh>
    <phoneticPr fontId="1"/>
  </si>
  <si>
    <t>2007.05.31</t>
    <phoneticPr fontId="1"/>
  </si>
  <si>
    <t>エントリー　121.81　損切り　121.18</t>
    <rPh sb="13" eb="14">
      <t>ソン</t>
    </rPh>
    <rPh sb="14" eb="15">
      <t>キ</t>
    </rPh>
    <phoneticPr fontId="1"/>
  </si>
  <si>
    <t>2007.05.10</t>
    <phoneticPr fontId="1"/>
  </si>
  <si>
    <t>エントリー　120.13　損切り　119.52</t>
    <rPh sb="13" eb="14">
      <t>ソン</t>
    </rPh>
    <rPh sb="14" eb="15">
      <t>キ</t>
    </rPh>
    <phoneticPr fontId="1"/>
  </si>
  <si>
    <t>買</t>
    <rPh sb="0" eb="1">
      <t>カイ</t>
    </rPh>
    <phoneticPr fontId="1"/>
  </si>
  <si>
    <t>2006.10.06</t>
    <phoneticPr fontId="1"/>
  </si>
  <si>
    <t>エントリー　117.88　リミット　118.04</t>
    <phoneticPr fontId="1"/>
  </si>
  <si>
    <t>2004.01.13</t>
    <phoneticPr fontId="1"/>
  </si>
  <si>
    <t>エントリー　106.14　損切り　106.82</t>
    <rPh sb="13" eb="14">
      <t>ソン</t>
    </rPh>
    <rPh sb="14" eb="15">
      <t>キ</t>
    </rPh>
    <phoneticPr fontId="1"/>
  </si>
  <si>
    <t>2005.11.25</t>
    <phoneticPr fontId="1"/>
  </si>
  <si>
    <t>エントリー　119.05　リミット　119.96</t>
    <phoneticPr fontId="1"/>
  </si>
  <si>
    <t>2005.05.25</t>
    <phoneticPr fontId="1"/>
  </si>
  <si>
    <t>エントリー　107.84　損切り　107.22</t>
    <rPh sb="13" eb="14">
      <t>ソン</t>
    </rPh>
    <rPh sb="14" eb="15">
      <t>キ</t>
    </rPh>
    <phoneticPr fontId="1"/>
  </si>
  <si>
    <t>2004.11.04</t>
    <phoneticPr fontId="1"/>
  </si>
  <si>
    <t>エントリー　105.90　損切り　106.87</t>
    <rPh sb="13" eb="14">
      <t>ソン</t>
    </rPh>
    <rPh sb="14" eb="15">
      <t>キ</t>
    </rPh>
    <phoneticPr fontId="1"/>
  </si>
  <si>
    <t>売</t>
    <rPh sb="0" eb="1">
      <t>ウリ</t>
    </rPh>
    <phoneticPr fontId="1"/>
  </si>
  <si>
    <t>2004.03.12</t>
    <phoneticPr fontId="1"/>
  </si>
  <si>
    <t>エントリー　111.10　損切り　110.42</t>
    <rPh sb="13" eb="14">
      <t>ソン</t>
    </rPh>
    <rPh sb="14" eb="15">
      <t>キ</t>
    </rPh>
    <phoneticPr fontId="1"/>
  </si>
  <si>
    <t>2003.10.07</t>
    <phoneticPr fontId="1"/>
  </si>
  <si>
    <t>エントリー 　110.80　リミット　110.28</t>
    <phoneticPr fontId="1"/>
  </si>
  <si>
    <t>2003.09.04</t>
    <phoneticPr fontId="1"/>
  </si>
  <si>
    <t>エントリー　115.82　損切り　117.29</t>
    <rPh sb="13" eb="14">
      <t>ソン</t>
    </rPh>
    <rPh sb="14" eb="15">
      <t>キ</t>
    </rPh>
    <phoneticPr fontId="1"/>
  </si>
  <si>
    <t>2003.03.28</t>
    <phoneticPr fontId="1"/>
  </si>
  <si>
    <t>エントリー　120.19　損切り　119.58</t>
    <rPh sb="13" eb="14">
      <t>ソン</t>
    </rPh>
    <rPh sb="14" eb="15">
      <t>キ</t>
    </rPh>
    <phoneticPr fontId="1"/>
  </si>
  <si>
    <t>2003.01.22</t>
    <phoneticPr fontId="1"/>
  </si>
  <si>
    <t>エントリー　117.99　損切り　119.17</t>
    <rPh sb="13" eb="14">
      <t>ソン</t>
    </rPh>
    <rPh sb="14" eb="15">
      <t>キ</t>
    </rPh>
    <phoneticPr fontId="1"/>
  </si>
  <si>
    <t>2002.10.17</t>
    <phoneticPr fontId="1"/>
  </si>
  <si>
    <t>エントリー  125.07　損切り　123.88</t>
    <rPh sb="14" eb="15">
      <t>ソン</t>
    </rPh>
    <rPh sb="15" eb="16">
      <t>キ</t>
    </rPh>
    <phoneticPr fontId="1"/>
  </si>
  <si>
    <t>2002.01.22</t>
    <phoneticPr fontId="1"/>
  </si>
  <si>
    <t>エントリー　132.92　損切り　132.35</t>
    <rPh sb="13" eb="14">
      <t>ソン</t>
    </rPh>
    <rPh sb="14" eb="15">
      <t>キ</t>
    </rPh>
    <phoneticPr fontId="1"/>
  </si>
  <si>
    <t>2001.06.27</t>
    <phoneticPr fontId="1"/>
  </si>
  <si>
    <t>エントリー　124.07　損切り　123.63</t>
    <rPh sb="13" eb="14">
      <t>ソン</t>
    </rPh>
    <rPh sb="14" eb="15">
      <t>キ</t>
    </rPh>
    <phoneticPr fontId="1"/>
  </si>
  <si>
    <t>2000.09.06</t>
    <phoneticPr fontId="1"/>
  </si>
  <si>
    <t>エントリー　105.76　損切り　106.57</t>
    <rPh sb="13" eb="14">
      <t>ソン</t>
    </rPh>
    <rPh sb="14" eb="15">
      <t>キ</t>
    </rPh>
    <phoneticPr fontId="1"/>
  </si>
  <si>
    <t>2000.07.14</t>
    <phoneticPr fontId="1"/>
  </si>
  <si>
    <t>エントリー　108.39　リミット　108.52</t>
    <phoneticPr fontId="1"/>
  </si>
  <si>
    <t>2000.02.15</t>
    <phoneticPr fontId="1"/>
  </si>
  <si>
    <t>エントリー　109.00　リミット　110.09</t>
    <phoneticPr fontId="1"/>
  </si>
  <si>
    <t>エントリー　110.09　リミット　122.63</t>
    <phoneticPr fontId="1"/>
  </si>
  <si>
    <t>1999.05.13</t>
    <phoneticPr fontId="1"/>
  </si>
  <si>
    <t>1999.05.10</t>
    <phoneticPr fontId="1"/>
  </si>
  <si>
    <t>エントリー　121.14　リミット　122.63</t>
    <phoneticPr fontId="1"/>
  </si>
  <si>
    <t>1998.07.27</t>
    <phoneticPr fontId="1"/>
  </si>
  <si>
    <t>エントリー　141.78　リミット　144.30</t>
    <phoneticPr fontId="1"/>
  </si>
  <si>
    <t>1998.06.05</t>
    <phoneticPr fontId="1"/>
  </si>
  <si>
    <t>エントリー  139.00　リミット　142.50</t>
    <phoneticPr fontId="1"/>
  </si>
  <si>
    <t>1997.02.14</t>
    <phoneticPr fontId="1"/>
  </si>
  <si>
    <t>エントリー　124.81　損切り　121.35</t>
    <rPh sb="13" eb="14">
      <t>ソン</t>
    </rPh>
    <rPh sb="14" eb="15">
      <t>キ</t>
    </rPh>
    <phoneticPr fontId="1"/>
  </si>
  <si>
    <t>1996.09.10</t>
    <phoneticPr fontId="1"/>
  </si>
  <si>
    <t>エントリー　109.44　損切り　109.70</t>
    <rPh sb="13" eb="14">
      <t>ソン</t>
    </rPh>
    <rPh sb="14" eb="15">
      <t>キ</t>
    </rPh>
    <phoneticPr fontId="1"/>
  </si>
  <si>
    <t>1996.07.30</t>
    <phoneticPr fontId="1"/>
  </si>
  <si>
    <t>エントリー　108.00　リミット　107.40</t>
    <phoneticPr fontId="1"/>
  </si>
  <si>
    <t>1996.06.10</t>
    <phoneticPr fontId="1"/>
  </si>
  <si>
    <t>エントリー　109.45　損切り　108.141</t>
    <rPh sb="13" eb="14">
      <t>ソン</t>
    </rPh>
    <rPh sb="14" eb="15">
      <t>キ</t>
    </rPh>
    <phoneticPr fontId="1"/>
  </si>
  <si>
    <t>1996.05.31</t>
    <phoneticPr fontId="1"/>
  </si>
  <si>
    <t>エントリー　108.35　リミット　108.41</t>
    <phoneticPr fontId="1"/>
  </si>
  <si>
    <t>1996.01.16</t>
    <phoneticPr fontId="1"/>
  </si>
  <si>
    <t>エントリー　105.50　リミット　106.23</t>
    <phoneticPr fontId="1"/>
  </si>
  <si>
    <t>1995.02.28</t>
    <phoneticPr fontId="1"/>
  </si>
  <si>
    <t>エントリー　96.50　リミット　89.95</t>
    <phoneticPr fontId="1"/>
  </si>
  <si>
    <t>1994.11.21</t>
    <phoneticPr fontId="1"/>
  </si>
  <si>
    <t>エントリー　98.77　損切り　98.00</t>
    <rPh sb="12" eb="13">
      <t>ソン</t>
    </rPh>
    <rPh sb="13" eb="14">
      <t>キ</t>
    </rPh>
    <phoneticPr fontId="1"/>
  </si>
  <si>
    <t>1994.06.10</t>
    <phoneticPr fontId="1"/>
  </si>
  <si>
    <t>エントリー　103.85　リミット　99.46</t>
    <phoneticPr fontId="1"/>
  </si>
  <si>
    <t>1994.03.18</t>
    <phoneticPr fontId="1"/>
  </si>
  <si>
    <t>エントリー　106.10　損切り　105.48</t>
    <rPh sb="13" eb="14">
      <t>ソン</t>
    </rPh>
    <rPh sb="14" eb="15">
      <t>キ</t>
    </rPh>
    <phoneticPr fontId="1"/>
  </si>
  <si>
    <t>1993.11.18</t>
    <phoneticPr fontId="1"/>
  </si>
  <si>
    <t>エントリー　106.70　損切り　107.53</t>
    <rPh sb="13" eb="14">
      <t>ソン</t>
    </rPh>
    <rPh sb="14" eb="15">
      <t>キ</t>
    </rPh>
    <phoneticPr fontId="1"/>
  </si>
  <si>
    <t>1993.09.15</t>
    <phoneticPr fontId="1"/>
  </si>
  <si>
    <t>エントリー　106.30　損切り　105.35</t>
    <rPh sb="13" eb="14">
      <t>ソン</t>
    </rPh>
    <rPh sb="14" eb="15">
      <t>キ</t>
    </rPh>
    <phoneticPr fontId="1"/>
  </si>
  <si>
    <t>1992.11.16</t>
    <phoneticPr fontId="1"/>
  </si>
  <si>
    <t>エントリー　124.12　損切り　123.50</t>
    <rPh sb="13" eb="14">
      <t>ソン</t>
    </rPh>
    <rPh sb="14" eb="15">
      <t>キ</t>
    </rPh>
    <phoneticPr fontId="1"/>
  </si>
  <si>
    <t>1992.06.11</t>
    <phoneticPr fontId="1"/>
  </si>
  <si>
    <t>エントリー　127.35　リミット　125.10</t>
    <phoneticPr fontId="1"/>
  </si>
  <si>
    <t>1990.03.26</t>
    <phoneticPr fontId="1"/>
  </si>
  <si>
    <t>エントリー　155.30　リミット　155.80</t>
    <phoneticPr fontId="1"/>
  </si>
  <si>
    <t>1989.11.29</t>
    <phoneticPr fontId="1"/>
  </si>
  <si>
    <t>エントリー　143.10　損切り　143.95</t>
    <rPh sb="13" eb="14">
      <t>ソン</t>
    </rPh>
    <rPh sb="14" eb="15">
      <t>キ</t>
    </rPh>
    <phoneticPr fontId="1"/>
  </si>
  <si>
    <t>1989.06.08</t>
    <phoneticPr fontId="1"/>
  </si>
  <si>
    <t>エントリー　143.05　リミット　146.80</t>
    <phoneticPr fontId="1"/>
  </si>
  <si>
    <t>1989.05.29</t>
    <phoneticPr fontId="1"/>
  </si>
  <si>
    <t>エントリー　141.50　リミット　146.80</t>
    <phoneticPr fontId="1"/>
  </si>
  <si>
    <t>1988.02.19</t>
    <phoneticPr fontId="1"/>
  </si>
  <si>
    <t>エントリー　130.45　損切り　129.65</t>
    <rPh sb="13" eb="14">
      <t>ソン</t>
    </rPh>
    <rPh sb="14" eb="15">
      <t>キ</t>
    </rPh>
    <phoneticPr fontId="1"/>
  </si>
  <si>
    <t>1987.04.09</t>
    <phoneticPr fontId="1"/>
  </si>
  <si>
    <t>エントリー　145.25　リミット　140.95</t>
    <phoneticPr fontId="1"/>
  </si>
  <si>
    <t>ここから先のローソク足がでこない感じになりました。</t>
    <rPh sb="4" eb="5">
      <t>サキ</t>
    </rPh>
    <rPh sb="10" eb="11">
      <t>アシ</t>
    </rPh>
    <rPh sb="16" eb="17">
      <t>カン</t>
    </rPh>
    <phoneticPr fontId="1"/>
  </si>
  <si>
    <t>とりあえずドル円は勝率が悪い方なのかなと感じました。</t>
    <rPh sb="7" eb="8">
      <t>エン</t>
    </rPh>
    <rPh sb="9" eb="11">
      <t>ショウリツ</t>
    </rPh>
    <rPh sb="12" eb="13">
      <t>ワル</t>
    </rPh>
    <rPh sb="14" eb="15">
      <t>ホウ</t>
    </rPh>
    <rPh sb="20" eb="21">
      <t>カン</t>
    </rPh>
    <phoneticPr fontId="1"/>
  </si>
  <si>
    <t>自分的にはトレーディングストップは失敗したとおもいました。まだそこまでの腕はないなと感じました。</t>
    <rPh sb="0" eb="2">
      <t>ジブン</t>
    </rPh>
    <rPh sb="2" eb="3">
      <t>テキ</t>
    </rPh>
    <rPh sb="17" eb="19">
      <t>シッパイ</t>
    </rPh>
    <rPh sb="36" eb="37">
      <t>ウデ</t>
    </rPh>
    <rPh sb="42" eb="43">
      <t>カン</t>
    </rPh>
    <phoneticPr fontId="1"/>
  </si>
  <si>
    <t>リミットが難しいのでストップリミットを同じにするもしくはフィボでのリミットを探る感じに修正したいと思います。</t>
    <rPh sb="5" eb="6">
      <t>ムズカ</t>
    </rPh>
    <rPh sb="19" eb="20">
      <t>オナ</t>
    </rPh>
    <rPh sb="38" eb="39">
      <t>サグ</t>
    </rPh>
    <rPh sb="40" eb="41">
      <t>カン</t>
    </rPh>
    <rPh sb="43" eb="45">
      <t>シュウセイ</t>
    </rPh>
    <rPh sb="49" eb="50">
      <t>オモ</t>
    </rPh>
    <phoneticPr fontId="1"/>
  </si>
  <si>
    <t>今のやり方だとリミットが自分の感覚のものになっていてる気がして心配になりました。</t>
    <rPh sb="0" eb="1">
      <t>イマ</t>
    </rPh>
    <rPh sb="4" eb="5">
      <t>カタ</t>
    </rPh>
    <rPh sb="12" eb="14">
      <t>ジブン</t>
    </rPh>
    <rPh sb="15" eb="17">
      <t>カンカク</t>
    </rPh>
    <rPh sb="27" eb="28">
      <t>キ</t>
    </rPh>
    <rPh sb="31" eb="33">
      <t>シンパイ</t>
    </rPh>
    <phoneticPr fontId="1"/>
  </si>
  <si>
    <t>むずいっすね</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</si>
</sst>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quot;¥&quot;\-#,##0"/>
    <numFmt numFmtId="6" formatCode="&quot;¥&quot;#,##0;[Red]&quot;¥&quot;\-#,##0"/>
    <numFmt numFmtId="176" formatCode="yyyy/m/d\ h:mm;@"/>
    <numFmt numFmtId="177" formatCode="#,##0_);[Red]\(#,##0\)"/>
    <numFmt numFmtId="178" formatCode="#,##0.0_ ;[Red]\-#,##0.0\ "/>
    <numFmt numFmtId="179" formatCode="0.0_ ;[Red]\-0.0\ "/>
    <numFmt numFmtId="180" formatCode="#,##0.0;[Red]\-#,##0.0"/>
    <numFmt numFmtId="181" formatCode="0.0_ "/>
    <numFmt numFmtId="182" formatCode="0.0"/>
    <numFmt numFmtId="183" formatCode="#,##0_ ;[Red]\-#,##0\ "/>
    <numFmt numFmtId="184" formatCode="0.000"/>
  </numFmts>
  <fonts count="11" x14ac:knownFonts="1">
    <font>
      <sz val="11"/>
      <color theme="1"/>
      <name val="ＭＳ Ｐゴシック"/>
      <family val="2"/>
      <charset val="128"/>
      <scheme val="minor"/>
    </font>
    <font>
      <sz val="6"/>
      <name val="ＭＳ Ｐゴシック"/>
      <family val="2"/>
      <charset val="128"/>
      <scheme val="minor"/>
    </font>
    <font>
      <sz val="11"/>
      <color rgb="FFFF0000"/>
      <name val="ＭＳ Ｐゴシック"/>
      <family val="2"/>
      <charset val="128"/>
      <scheme val="minor"/>
    </font>
    <font>
      <sz val="11"/>
      <color rgb="FF0070C0"/>
      <name val="ＭＳ Ｐゴシック"/>
      <family val="2"/>
      <charset val="128"/>
      <scheme val="minor"/>
    </font>
    <font>
      <sz val="11"/>
      <color theme="1"/>
      <name val="ＭＳ Ｐゴシック"/>
      <family val="3"/>
      <charset val="128"/>
      <scheme val="minor"/>
    </font>
    <font>
      <sz val="11"/>
      <name val="ＭＳ Ｐゴシック"/>
      <family val="2"/>
      <charset val="128"/>
      <scheme val="minor"/>
    </font>
    <font>
      <sz val="11"/>
      <color theme="1"/>
      <name val="ＭＳ Ｐゴシック"/>
      <family val="2"/>
      <charset val="128"/>
      <scheme val="minor"/>
    </font>
    <font>
      <sz val="11"/>
      <color theme="0"/>
      <name val="ＭＳ Ｐゴシック"/>
      <family val="2"/>
      <charset val="128"/>
      <scheme val="minor"/>
    </font>
    <font>
      <sz val="11"/>
      <color theme="0"/>
      <name val="ＭＳ Ｐゴシック"/>
      <family val="3"/>
      <charset val="128"/>
      <scheme val="minor"/>
    </font>
    <font>
      <sz val="11"/>
      <color indexed="8"/>
      <name val="ＭＳ Ｐゴシック"/>
      <family val="3"/>
      <charset val="128"/>
    </font>
    <font>
      <sz val="11"/>
      <name val="ＭＳ Ｐゴシック"/>
      <family val="3"/>
      <charset val="128"/>
      <scheme val="minor"/>
    </font>
  </fonts>
  <fills count="5">
    <fill>
      <patternFill patternType="none"/>
    </fill>
    <fill>
      <patternFill patternType="gray125"/>
    </fill>
    <fill>
      <patternFill patternType="solid">
        <fgColor theme="3"/>
        <bgColor indexed="64"/>
      </patternFill>
    </fill>
    <fill>
      <patternFill patternType="solid">
        <fgColor rgb="FFCCFFCC"/>
        <bgColor indexed="64"/>
      </patternFill>
    </fill>
    <fill>
      <patternFill patternType="solid">
        <fgColor rgb="FFFFFFCC"/>
      </patternFill>
    </fill>
  </fills>
  <borders count="38">
    <border>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rgb="FFFF0000"/>
      </left>
      <right style="medium">
        <color rgb="FFFF0000"/>
      </right>
      <top style="double">
        <color rgb="FFFF0000"/>
      </top>
      <bottom style="medium">
        <color rgb="FFFF0000"/>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5">
    <xf numFmtId="0" fontId="0" fillId="0" borderId="0">
      <alignment vertical="center"/>
    </xf>
    <xf numFmtId="38" fontId="6" fillId="0" borderId="0" applyFont="0" applyFill="0" applyBorder="0" applyAlignment="0" applyProtection="0">
      <alignment vertical="center"/>
    </xf>
    <xf numFmtId="0" fontId="4" fillId="0" borderId="0">
      <alignment vertical="center"/>
    </xf>
    <xf numFmtId="0" fontId="9" fillId="0" borderId="0">
      <alignment vertical="center"/>
    </xf>
    <xf numFmtId="0" fontId="6" fillId="4" borderId="33" applyNumberFormat="0" applyFont="0" applyAlignment="0" applyProtection="0">
      <alignment vertical="center"/>
    </xf>
  </cellStyleXfs>
  <cellXfs count="72">
    <xf numFmtId="0" fontId="0" fillId="0" borderId="0" xfId="0">
      <alignment vertical="center"/>
    </xf>
    <xf numFmtId="0" fontId="2" fillId="0" borderId="0" xfId="0" applyFont="1">
      <alignment vertical="center"/>
    </xf>
    <xf numFmtId="0" fontId="3" fillId="0" borderId="0" xfId="0" applyFont="1">
      <alignment vertical="center"/>
    </xf>
    <xf numFmtId="0" fontId="0" fillId="0" borderId="24" xfId="0" applyBorder="1">
      <alignment vertical="center"/>
    </xf>
    <xf numFmtId="0" fontId="0" fillId="3" borderId="29" xfId="0" applyFill="1" applyBorder="1">
      <alignment vertical="center"/>
    </xf>
    <xf numFmtId="0" fontId="0" fillId="0" borderId="0" xfId="0">
      <alignment vertical="center"/>
    </xf>
    <xf numFmtId="0" fontId="0" fillId="0" borderId="8" xfId="0" applyBorder="1">
      <alignment vertical="center"/>
    </xf>
    <xf numFmtId="0" fontId="0" fillId="3" borderId="30" xfId="0" applyFill="1" applyBorder="1">
      <alignment vertical="center"/>
    </xf>
    <xf numFmtId="0" fontId="0" fillId="3" borderId="31" xfId="0" applyFill="1" applyBorder="1">
      <alignment vertical="center"/>
    </xf>
    <xf numFmtId="0" fontId="0" fillId="0" borderId="6" xfId="0" applyBorder="1" applyAlignment="1">
      <alignment horizontal="right" vertical="center"/>
    </xf>
    <xf numFmtId="0" fontId="0" fillId="3" borderId="32" xfId="0" applyFill="1" applyBorder="1">
      <alignment vertical="center"/>
    </xf>
    <xf numFmtId="0" fontId="5" fillId="3" borderId="30" xfId="0" applyFont="1" applyFill="1" applyBorder="1">
      <alignment vertical="center"/>
    </xf>
    <xf numFmtId="177" fontId="0" fillId="0" borderId="8" xfId="0" applyNumberFormat="1" applyBorder="1">
      <alignment vertical="center"/>
    </xf>
    <xf numFmtId="176" fontId="0" fillId="0" borderId="8" xfId="0" applyNumberFormat="1" applyBorder="1">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9" fontId="0" fillId="0" borderId="12" xfId="0" applyNumberFormat="1" applyBorder="1">
      <alignment vertical="center"/>
    </xf>
    <xf numFmtId="0" fontId="0" fillId="0" borderId="14" xfId="0" applyFill="1" applyBorder="1">
      <alignment vertical="center"/>
    </xf>
    <xf numFmtId="0" fontId="0" fillId="0" borderId="15" xfId="0" applyFont="1" applyFill="1" applyBorder="1">
      <alignment vertical="center"/>
    </xf>
    <xf numFmtId="0" fontId="5" fillId="0" borderId="1" xfId="0" applyFont="1" applyBorder="1">
      <alignment vertical="center"/>
    </xf>
    <xf numFmtId="0" fontId="0" fillId="0" borderId="9"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8" fillId="2" borderId="11"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3" xfId="0" applyFont="1" applyFill="1" applyBorder="1" applyAlignment="1">
      <alignment horizontal="center" vertical="center"/>
    </xf>
    <xf numFmtId="0" fontId="0" fillId="0" borderId="23" xfId="0" applyBorder="1">
      <alignment vertical="center"/>
    </xf>
    <xf numFmtId="0" fontId="0" fillId="0" borderId="7" xfId="0" applyBorder="1">
      <alignment vertical="center"/>
    </xf>
    <xf numFmtId="0" fontId="0" fillId="0" borderId="7" xfId="0" applyBorder="1" applyAlignment="1">
      <alignment horizontal="center" vertical="center"/>
    </xf>
    <xf numFmtId="0" fontId="0" fillId="0" borderId="25" xfId="0" applyFill="1" applyBorder="1">
      <alignment vertical="center"/>
    </xf>
    <xf numFmtId="0" fontId="0" fillId="0" borderId="26" xfId="0" applyBorder="1">
      <alignment vertical="center"/>
    </xf>
    <xf numFmtId="0" fontId="0" fillId="0" borderId="27" xfId="0" applyBorder="1">
      <alignment vertical="center"/>
    </xf>
    <xf numFmtId="0" fontId="0" fillId="0" borderId="6" xfId="0" applyBorder="1" applyAlignment="1">
      <alignment horizontal="center" vertical="center"/>
    </xf>
    <xf numFmtId="0" fontId="0" fillId="0" borderId="6" xfId="0" quotePrefix="1" applyBorder="1">
      <alignment vertical="center"/>
    </xf>
    <xf numFmtId="177" fontId="0" fillId="0" borderId="6" xfId="0" applyNumberFormat="1" applyBorder="1" applyAlignment="1">
      <alignment horizontal="center" vertical="center"/>
    </xf>
    <xf numFmtId="0" fontId="0" fillId="0" borderId="2" xfId="0" applyBorder="1">
      <alignment vertical="center"/>
    </xf>
    <xf numFmtId="0" fontId="0" fillId="0" borderId="6" xfId="0" applyBorder="1">
      <alignment vertical="center"/>
    </xf>
    <xf numFmtId="177" fontId="0" fillId="0" borderId="6" xfId="0" applyNumberFormat="1" applyBorder="1">
      <alignment vertical="center"/>
    </xf>
    <xf numFmtId="179" fontId="0" fillId="0" borderId="22" xfId="0" applyNumberFormat="1" applyBorder="1" applyAlignment="1">
      <alignment vertical="center"/>
    </xf>
    <xf numFmtId="179" fontId="5" fillId="0" borderId="28" xfId="0" applyNumberFormat="1" applyFont="1" applyBorder="1" applyAlignment="1">
      <alignment vertical="center"/>
    </xf>
    <xf numFmtId="180" fontId="5" fillId="0" borderId="1" xfId="1" applyNumberFormat="1" applyFont="1" applyBorder="1">
      <alignment vertical="center"/>
    </xf>
    <xf numFmtId="180" fontId="2" fillId="0" borderId="1" xfId="0" applyNumberFormat="1" applyFont="1" applyBorder="1">
      <alignment vertical="center"/>
    </xf>
    <xf numFmtId="180" fontId="5" fillId="0" borderId="1" xfId="0" applyNumberFormat="1" applyFont="1" applyBorder="1">
      <alignment vertical="center"/>
    </xf>
    <xf numFmtId="180" fontId="0" fillId="0" borderId="1" xfId="0" applyNumberFormat="1" applyBorder="1">
      <alignment vertical="center"/>
    </xf>
    <xf numFmtId="0" fontId="0" fillId="0" borderId="6" xfId="0" applyBorder="1" applyAlignment="1">
      <alignment vertical="center"/>
    </xf>
    <xf numFmtId="0" fontId="5" fillId="0" borderId="1" xfId="0" applyFont="1" applyBorder="1" applyAlignment="1">
      <alignment horizontal="center" vertical="center"/>
    </xf>
    <xf numFmtId="181" fontId="0" fillId="0" borderId="1" xfId="0" applyNumberFormat="1" applyBorder="1" applyAlignment="1">
      <alignment horizontal="center" vertical="center"/>
    </xf>
    <xf numFmtId="0" fontId="0" fillId="0" borderId="0" xfId="0" applyBorder="1">
      <alignment vertical="center"/>
    </xf>
    <xf numFmtId="183" fontId="0" fillId="0" borderId="0" xfId="0" applyNumberFormat="1" applyBorder="1">
      <alignment vertical="center"/>
    </xf>
    <xf numFmtId="0" fontId="10" fillId="0" borderId="34" xfId="0" applyFont="1" applyBorder="1" applyAlignment="1">
      <alignment horizontal="center" vertical="center"/>
    </xf>
    <xf numFmtId="178" fontId="0" fillId="0" borderId="35" xfId="0" applyNumberFormat="1" applyBorder="1">
      <alignment vertical="center"/>
    </xf>
    <xf numFmtId="178" fontId="0" fillId="0" borderId="36" xfId="0" applyNumberFormat="1" applyBorder="1">
      <alignment vertical="center"/>
    </xf>
    <xf numFmtId="5" fontId="0" fillId="0" borderId="37" xfId="0" applyNumberFormat="1" applyBorder="1">
      <alignment vertical="center"/>
    </xf>
    <xf numFmtId="182" fontId="0" fillId="4" borderId="6" xfId="4" applyNumberFormat="1" applyFont="1" applyBorder="1">
      <alignment vertical="center"/>
    </xf>
    <xf numFmtId="184" fontId="0" fillId="0" borderId="6" xfId="0" applyNumberFormat="1" applyBorder="1">
      <alignment vertical="center"/>
    </xf>
    <xf numFmtId="14" fontId="0" fillId="0" borderId="0" xfId="0" applyNumberFormat="1">
      <alignment vertical="center"/>
    </xf>
    <xf numFmtId="31" fontId="0" fillId="0" borderId="6" xfId="0" applyNumberFormat="1" applyBorder="1">
      <alignment vertical="center"/>
    </xf>
    <xf numFmtId="6" fontId="5" fillId="0" borderId="1" xfId="0" applyNumberFormat="1" applyFont="1" applyBorder="1">
      <alignment vertical="center"/>
    </xf>
    <xf numFmtId="0" fontId="7"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7" fillId="2" borderId="16" xfId="0" applyFont="1" applyFill="1" applyBorder="1" applyAlignment="1">
      <alignment horizontal="center" vertical="center"/>
    </xf>
    <xf numFmtId="0" fontId="8" fillId="2" borderId="17" xfId="0" applyFont="1" applyFill="1" applyBorder="1" applyAlignment="1">
      <alignment horizontal="center" vertical="center"/>
    </xf>
  </cellXfs>
  <cellStyles count="5">
    <cellStyle name="メモ" xfId="4" builtinId="10"/>
    <cellStyle name="桁区切り" xfId="1" builtinId="6"/>
    <cellStyle name="標準" xfId="0" builtinId="0"/>
    <cellStyle name="標準 2" xfId="3"/>
    <cellStyle name="標準 3" xfId="2"/>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257175</xdr:colOff>
      <xdr:row>31</xdr:row>
      <xdr:rowOff>136189</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451139"/>
        </a:xfrm>
        <a:prstGeom prst="rect">
          <a:avLst/>
        </a:prstGeom>
      </xdr:spPr>
    </xdr:pic>
    <xdr:clientData/>
  </xdr:twoCellAnchor>
  <xdr:twoCellAnchor editAs="oneCell">
    <xdr:from>
      <xdr:col>0</xdr:col>
      <xdr:colOff>0</xdr:colOff>
      <xdr:row>35</xdr:row>
      <xdr:rowOff>0</xdr:rowOff>
    </xdr:from>
    <xdr:to>
      <xdr:col>14</xdr:col>
      <xdr:colOff>257175</xdr:colOff>
      <xdr:row>66</xdr:row>
      <xdr:rowOff>120464</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10058400" cy="5435414"/>
        </a:xfrm>
        <a:prstGeom prst="rect">
          <a:avLst/>
        </a:prstGeom>
      </xdr:spPr>
    </xdr:pic>
    <xdr:clientData/>
  </xdr:twoCellAnchor>
  <xdr:twoCellAnchor editAs="oneCell">
    <xdr:from>
      <xdr:col>0</xdr:col>
      <xdr:colOff>0</xdr:colOff>
      <xdr:row>71</xdr:row>
      <xdr:rowOff>0</xdr:rowOff>
    </xdr:from>
    <xdr:to>
      <xdr:col>14</xdr:col>
      <xdr:colOff>257175</xdr:colOff>
      <xdr:row>102</xdr:row>
      <xdr:rowOff>160008</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172950"/>
          <a:ext cx="10058400" cy="5474958"/>
        </a:xfrm>
        <a:prstGeom prst="rect">
          <a:avLst/>
        </a:prstGeom>
      </xdr:spPr>
    </xdr:pic>
    <xdr:clientData/>
  </xdr:twoCellAnchor>
  <xdr:twoCellAnchor editAs="oneCell">
    <xdr:from>
      <xdr:col>0</xdr:col>
      <xdr:colOff>0</xdr:colOff>
      <xdr:row>107</xdr:row>
      <xdr:rowOff>0</xdr:rowOff>
    </xdr:from>
    <xdr:to>
      <xdr:col>14</xdr:col>
      <xdr:colOff>257175</xdr:colOff>
      <xdr:row>138</xdr:row>
      <xdr:rowOff>152370</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345150"/>
          <a:ext cx="10058400" cy="5467320"/>
        </a:xfrm>
        <a:prstGeom prst="rect">
          <a:avLst/>
        </a:prstGeom>
      </xdr:spPr>
    </xdr:pic>
    <xdr:clientData/>
  </xdr:twoCellAnchor>
  <xdr:twoCellAnchor editAs="oneCell">
    <xdr:from>
      <xdr:col>0</xdr:col>
      <xdr:colOff>0</xdr:colOff>
      <xdr:row>143</xdr:row>
      <xdr:rowOff>0</xdr:rowOff>
    </xdr:from>
    <xdr:to>
      <xdr:col>14</xdr:col>
      <xdr:colOff>257175</xdr:colOff>
      <xdr:row>174</xdr:row>
      <xdr:rowOff>120464</xdr:rowOff>
    </xdr:to>
    <xdr:pic>
      <xdr:nvPicPr>
        <xdr:cNvPr id="8"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4517350"/>
          <a:ext cx="10058400" cy="5435414"/>
        </a:xfrm>
        <a:prstGeom prst="rect">
          <a:avLst/>
        </a:prstGeom>
      </xdr:spPr>
    </xdr:pic>
    <xdr:clientData/>
  </xdr:twoCellAnchor>
  <xdr:twoCellAnchor editAs="oneCell">
    <xdr:from>
      <xdr:col>0</xdr:col>
      <xdr:colOff>0</xdr:colOff>
      <xdr:row>179</xdr:row>
      <xdr:rowOff>0</xdr:rowOff>
    </xdr:from>
    <xdr:to>
      <xdr:col>14</xdr:col>
      <xdr:colOff>257175</xdr:colOff>
      <xdr:row>210</xdr:row>
      <xdr:rowOff>125706</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0689550"/>
          <a:ext cx="10058400" cy="5440656"/>
        </a:xfrm>
        <a:prstGeom prst="rect">
          <a:avLst/>
        </a:prstGeom>
      </xdr:spPr>
    </xdr:pic>
    <xdr:clientData/>
  </xdr:twoCellAnchor>
  <xdr:twoCellAnchor editAs="oneCell">
    <xdr:from>
      <xdr:col>0</xdr:col>
      <xdr:colOff>0</xdr:colOff>
      <xdr:row>215</xdr:row>
      <xdr:rowOff>0</xdr:rowOff>
    </xdr:from>
    <xdr:to>
      <xdr:col>14</xdr:col>
      <xdr:colOff>257175</xdr:colOff>
      <xdr:row>246</xdr:row>
      <xdr:rowOff>110394</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6861750"/>
          <a:ext cx="10058400" cy="5425344"/>
        </a:xfrm>
        <a:prstGeom prst="rect">
          <a:avLst/>
        </a:prstGeom>
      </xdr:spPr>
    </xdr:pic>
    <xdr:clientData/>
  </xdr:twoCellAnchor>
  <xdr:twoCellAnchor editAs="oneCell">
    <xdr:from>
      <xdr:col>0</xdr:col>
      <xdr:colOff>0</xdr:colOff>
      <xdr:row>251</xdr:row>
      <xdr:rowOff>0</xdr:rowOff>
    </xdr:from>
    <xdr:to>
      <xdr:col>14</xdr:col>
      <xdr:colOff>257175</xdr:colOff>
      <xdr:row>283</xdr:row>
      <xdr:rowOff>4315</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3033950"/>
          <a:ext cx="10058400" cy="5490715"/>
        </a:xfrm>
        <a:prstGeom prst="rect">
          <a:avLst/>
        </a:prstGeom>
      </xdr:spPr>
    </xdr:pic>
    <xdr:clientData/>
  </xdr:twoCellAnchor>
  <xdr:twoCellAnchor editAs="oneCell">
    <xdr:from>
      <xdr:col>0</xdr:col>
      <xdr:colOff>0</xdr:colOff>
      <xdr:row>323</xdr:row>
      <xdr:rowOff>9525</xdr:rowOff>
    </xdr:from>
    <xdr:to>
      <xdr:col>14</xdr:col>
      <xdr:colOff>257175</xdr:colOff>
      <xdr:row>354</xdr:row>
      <xdr:rowOff>148556</xdr:rowOff>
    </xdr:to>
    <xdr:pic>
      <xdr:nvPicPr>
        <xdr:cNvPr id="12" name="図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55387875"/>
          <a:ext cx="10058400" cy="5453981"/>
        </a:xfrm>
        <a:prstGeom prst="rect">
          <a:avLst/>
        </a:prstGeom>
      </xdr:spPr>
    </xdr:pic>
    <xdr:clientData/>
  </xdr:twoCellAnchor>
  <xdr:twoCellAnchor editAs="oneCell">
    <xdr:from>
      <xdr:col>0</xdr:col>
      <xdr:colOff>0</xdr:colOff>
      <xdr:row>287</xdr:row>
      <xdr:rowOff>0</xdr:rowOff>
    </xdr:from>
    <xdr:to>
      <xdr:col>14</xdr:col>
      <xdr:colOff>257175</xdr:colOff>
      <xdr:row>318</xdr:row>
      <xdr:rowOff>141430</xdr:rowOff>
    </xdr:to>
    <xdr:pic>
      <xdr:nvPicPr>
        <xdr:cNvPr id="13" name="図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9206150"/>
          <a:ext cx="10058400" cy="5456380"/>
        </a:xfrm>
        <a:prstGeom prst="rect">
          <a:avLst/>
        </a:prstGeom>
      </xdr:spPr>
    </xdr:pic>
    <xdr:clientData/>
  </xdr:twoCellAnchor>
  <xdr:twoCellAnchor editAs="oneCell">
    <xdr:from>
      <xdr:col>0</xdr:col>
      <xdr:colOff>0</xdr:colOff>
      <xdr:row>359</xdr:row>
      <xdr:rowOff>0</xdr:rowOff>
    </xdr:from>
    <xdr:to>
      <xdr:col>14</xdr:col>
      <xdr:colOff>257175</xdr:colOff>
      <xdr:row>390</xdr:row>
      <xdr:rowOff>112810</xdr:rowOff>
    </xdr:to>
    <xdr:pic>
      <xdr:nvPicPr>
        <xdr:cNvPr id="14" name="図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61550550"/>
          <a:ext cx="10058400" cy="5427760"/>
        </a:xfrm>
        <a:prstGeom prst="rect">
          <a:avLst/>
        </a:prstGeom>
      </xdr:spPr>
    </xdr:pic>
    <xdr:clientData/>
  </xdr:twoCellAnchor>
  <xdr:twoCellAnchor editAs="oneCell">
    <xdr:from>
      <xdr:col>0</xdr:col>
      <xdr:colOff>0</xdr:colOff>
      <xdr:row>396</xdr:row>
      <xdr:rowOff>0</xdr:rowOff>
    </xdr:from>
    <xdr:to>
      <xdr:col>14</xdr:col>
      <xdr:colOff>257175</xdr:colOff>
      <xdr:row>427</xdr:row>
      <xdr:rowOff>157155</xdr:rowOff>
    </xdr:to>
    <xdr:pic>
      <xdr:nvPicPr>
        <xdr:cNvPr id="2" name="図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7894200"/>
          <a:ext cx="10058400" cy="5472105"/>
        </a:xfrm>
        <a:prstGeom prst="rect">
          <a:avLst/>
        </a:prstGeom>
      </xdr:spPr>
    </xdr:pic>
    <xdr:clientData/>
  </xdr:twoCellAnchor>
  <xdr:twoCellAnchor editAs="oneCell">
    <xdr:from>
      <xdr:col>0</xdr:col>
      <xdr:colOff>0</xdr:colOff>
      <xdr:row>436</xdr:row>
      <xdr:rowOff>0</xdr:rowOff>
    </xdr:from>
    <xdr:to>
      <xdr:col>14</xdr:col>
      <xdr:colOff>257175</xdr:colOff>
      <xdr:row>467</xdr:row>
      <xdr:rowOff>139031</xdr:rowOff>
    </xdr:to>
    <xdr:pic>
      <xdr:nvPicPr>
        <xdr:cNvPr id="7" name="図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74752200"/>
          <a:ext cx="10058400" cy="5453981"/>
        </a:xfrm>
        <a:prstGeom prst="rect">
          <a:avLst/>
        </a:prstGeom>
      </xdr:spPr>
    </xdr:pic>
    <xdr:clientData/>
  </xdr:twoCellAnchor>
  <xdr:twoCellAnchor editAs="oneCell">
    <xdr:from>
      <xdr:col>0</xdr:col>
      <xdr:colOff>0</xdr:colOff>
      <xdr:row>472</xdr:row>
      <xdr:rowOff>0</xdr:rowOff>
    </xdr:from>
    <xdr:to>
      <xdr:col>14</xdr:col>
      <xdr:colOff>257175</xdr:colOff>
      <xdr:row>503</xdr:row>
      <xdr:rowOff>130947</xdr:rowOff>
    </xdr:to>
    <xdr:pic>
      <xdr:nvPicPr>
        <xdr:cNvPr id="16" name="図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80924400"/>
          <a:ext cx="10058400" cy="5445897"/>
        </a:xfrm>
        <a:prstGeom prst="rect">
          <a:avLst/>
        </a:prstGeom>
      </xdr:spPr>
    </xdr:pic>
    <xdr:clientData/>
  </xdr:twoCellAnchor>
  <xdr:twoCellAnchor editAs="oneCell">
    <xdr:from>
      <xdr:col>0</xdr:col>
      <xdr:colOff>0</xdr:colOff>
      <xdr:row>511</xdr:row>
      <xdr:rowOff>0</xdr:rowOff>
    </xdr:from>
    <xdr:to>
      <xdr:col>14</xdr:col>
      <xdr:colOff>257175</xdr:colOff>
      <xdr:row>542</xdr:row>
      <xdr:rowOff>102726</xdr:rowOff>
    </xdr:to>
    <xdr:pic>
      <xdr:nvPicPr>
        <xdr:cNvPr id="17" name="図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87610950"/>
          <a:ext cx="10058400" cy="5417676"/>
        </a:xfrm>
        <a:prstGeom prst="rect">
          <a:avLst/>
        </a:prstGeom>
      </xdr:spPr>
    </xdr:pic>
    <xdr:clientData/>
  </xdr:twoCellAnchor>
  <xdr:twoCellAnchor editAs="oneCell">
    <xdr:from>
      <xdr:col>0</xdr:col>
      <xdr:colOff>0</xdr:colOff>
      <xdr:row>547</xdr:row>
      <xdr:rowOff>0</xdr:rowOff>
    </xdr:from>
    <xdr:to>
      <xdr:col>14</xdr:col>
      <xdr:colOff>257175</xdr:colOff>
      <xdr:row>578</xdr:row>
      <xdr:rowOff>131382</xdr:rowOff>
    </xdr:to>
    <xdr:pic>
      <xdr:nvPicPr>
        <xdr:cNvPr id="18" name="図 1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93783150"/>
          <a:ext cx="10058400" cy="5446332"/>
        </a:xfrm>
        <a:prstGeom prst="rect">
          <a:avLst/>
        </a:prstGeom>
      </xdr:spPr>
    </xdr:pic>
    <xdr:clientData/>
  </xdr:twoCellAnchor>
  <xdr:twoCellAnchor editAs="oneCell">
    <xdr:from>
      <xdr:col>0</xdr:col>
      <xdr:colOff>0</xdr:colOff>
      <xdr:row>586</xdr:row>
      <xdr:rowOff>0</xdr:rowOff>
    </xdr:from>
    <xdr:to>
      <xdr:col>14</xdr:col>
      <xdr:colOff>257175</xdr:colOff>
      <xdr:row>617</xdr:row>
      <xdr:rowOff>115222</xdr:rowOff>
    </xdr:to>
    <xdr:pic>
      <xdr:nvPicPr>
        <xdr:cNvPr id="19" name="図 1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00469700"/>
          <a:ext cx="10058400" cy="5430172"/>
        </a:xfrm>
        <a:prstGeom prst="rect">
          <a:avLst/>
        </a:prstGeom>
      </xdr:spPr>
    </xdr:pic>
    <xdr:clientData/>
  </xdr:twoCellAnchor>
  <xdr:twoCellAnchor editAs="oneCell">
    <xdr:from>
      <xdr:col>0</xdr:col>
      <xdr:colOff>0</xdr:colOff>
      <xdr:row>622</xdr:row>
      <xdr:rowOff>0</xdr:rowOff>
    </xdr:from>
    <xdr:to>
      <xdr:col>14</xdr:col>
      <xdr:colOff>257175</xdr:colOff>
      <xdr:row>653</xdr:row>
      <xdr:rowOff>83773</xdr:rowOff>
    </xdr:to>
    <xdr:pic>
      <xdr:nvPicPr>
        <xdr:cNvPr id="15" name="図 1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06641900"/>
          <a:ext cx="10058400" cy="5398723"/>
        </a:xfrm>
        <a:prstGeom prst="rect">
          <a:avLst/>
        </a:prstGeom>
      </xdr:spPr>
    </xdr:pic>
    <xdr:clientData/>
  </xdr:twoCellAnchor>
  <xdr:twoCellAnchor editAs="oneCell">
    <xdr:from>
      <xdr:col>0</xdr:col>
      <xdr:colOff>0</xdr:colOff>
      <xdr:row>658</xdr:row>
      <xdr:rowOff>0</xdr:rowOff>
    </xdr:from>
    <xdr:to>
      <xdr:col>14</xdr:col>
      <xdr:colOff>257175</xdr:colOff>
      <xdr:row>689</xdr:row>
      <xdr:rowOff>141430</xdr:rowOff>
    </xdr:to>
    <xdr:pic>
      <xdr:nvPicPr>
        <xdr:cNvPr id="20" name="図 1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12814100"/>
          <a:ext cx="10058400" cy="5456380"/>
        </a:xfrm>
        <a:prstGeom prst="rect">
          <a:avLst/>
        </a:prstGeom>
      </xdr:spPr>
    </xdr:pic>
    <xdr:clientData/>
  </xdr:twoCellAnchor>
  <xdr:twoCellAnchor editAs="oneCell">
    <xdr:from>
      <xdr:col>0</xdr:col>
      <xdr:colOff>0</xdr:colOff>
      <xdr:row>695</xdr:row>
      <xdr:rowOff>0</xdr:rowOff>
    </xdr:from>
    <xdr:to>
      <xdr:col>14</xdr:col>
      <xdr:colOff>257175</xdr:colOff>
      <xdr:row>726</xdr:row>
      <xdr:rowOff>136189</xdr:rowOff>
    </xdr:to>
    <xdr:pic>
      <xdr:nvPicPr>
        <xdr:cNvPr id="21" name="図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19157750"/>
          <a:ext cx="10058400" cy="5451139"/>
        </a:xfrm>
        <a:prstGeom prst="rect">
          <a:avLst/>
        </a:prstGeom>
      </xdr:spPr>
    </xdr:pic>
    <xdr:clientData/>
  </xdr:twoCellAnchor>
  <xdr:twoCellAnchor editAs="oneCell">
    <xdr:from>
      <xdr:col>0</xdr:col>
      <xdr:colOff>0</xdr:colOff>
      <xdr:row>875</xdr:row>
      <xdr:rowOff>0</xdr:rowOff>
    </xdr:from>
    <xdr:to>
      <xdr:col>14</xdr:col>
      <xdr:colOff>257175</xdr:colOff>
      <xdr:row>906</xdr:row>
      <xdr:rowOff>136189</xdr:rowOff>
    </xdr:to>
    <xdr:pic>
      <xdr:nvPicPr>
        <xdr:cNvPr id="22" name="図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25329950"/>
          <a:ext cx="10058400" cy="5451139"/>
        </a:xfrm>
        <a:prstGeom prst="rect">
          <a:avLst/>
        </a:prstGeom>
      </xdr:spPr>
    </xdr:pic>
    <xdr:clientData/>
  </xdr:twoCellAnchor>
  <xdr:twoCellAnchor editAs="oneCell">
    <xdr:from>
      <xdr:col>0</xdr:col>
      <xdr:colOff>0</xdr:colOff>
      <xdr:row>731</xdr:row>
      <xdr:rowOff>0</xdr:rowOff>
    </xdr:from>
    <xdr:to>
      <xdr:col>14</xdr:col>
      <xdr:colOff>257175</xdr:colOff>
      <xdr:row>762</xdr:row>
      <xdr:rowOff>120888</xdr:rowOff>
    </xdr:to>
    <xdr:pic>
      <xdr:nvPicPr>
        <xdr:cNvPr id="23" name="図 2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25329950"/>
          <a:ext cx="10058400" cy="5435838"/>
        </a:xfrm>
        <a:prstGeom prst="rect">
          <a:avLst/>
        </a:prstGeom>
      </xdr:spPr>
    </xdr:pic>
    <xdr:clientData/>
  </xdr:twoCellAnchor>
  <xdr:twoCellAnchor editAs="oneCell">
    <xdr:from>
      <xdr:col>0</xdr:col>
      <xdr:colOff>0</xdr:colOff>
      <xdr:row>767</xdr:row>
      <xdr:rowOff>0</xdr:rowOff>
    </xdr:from>
    <xdr:to>
      <xdr:col>14</xdr:col>
      <xdr:colOff>257175</xdr:colOff>
      <xdr:row>798</xdr:row>
      <xdr:rowOff>125706</xdr:rowOff>
    </xdr:to>
    <xdr:pic>
      <xdr:nvPicPr>
        <xdr:cNvPr id="24" name="図 2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31502150"/>
          <a:ext cx="10058400" cy="5440656"/>
        </a:xfrm>
        <a:prstGeom prst="rect">
          <a:avLst/>
        </a:prstGeom>
      </xdr:spPr>
    </xdr:pic>
    <xdr:clientData/>
  </xdr:twoCellAnchor>
  <xdr:twoCellAnchor editAs="oneCell">
    <xdr:from>
      <xdr:col>0</xdr:col>
      <xdr:colOff>0</xdr:colOff>
      <xdr:row>803</xdr:row>
      <xdr:rowOff>0</xdr:rowOff>
    </xdr:from>
    <xdr:to>
      <xdr:col>14</xdr:col>
      <xdr:colOff>257175</xdr:colOff>
      <xdr:row>834</xdr:row>
      <xdr:rowOff>141430</xdr:rowOff>
    </xdr:to>
    <xdr:pic>
      <xdr:nvPicPr>
        <xdr:cNvPr id="25" name="図 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37674350"/>
          <a:ext cx="10058400" cy="5456380"/>
        </a:xfrm>
        <a:prstGeom prst="rect">
          <a:avLst/>
        </a:prstGeom>
      </xdr:spPr>
    </xdr:pic>
    <xdr:clientData/>
  </xdr:twoCellAnchor>
  <xdr:twoCellAnchor editAs="oneCell">
    <xdr:from>
      <xdr:col>0</xdr:col>
      <xdr:colOff>0</xdr:colOff>
      <xdr:row>839</xdr:row>
      <xdr:rowOff>0</xdr:rowOff>
    </xdr:from>
    <xdr:to>
      <xdr:col>14</xdr:col>
      <xdr:colOff>257175</xdr:colOff>
      <xdr:row>870</xdr:row>
      <xdr:rowOff>133787</xdr:rowOff>
    </xdr:to>
    <xdr:pic>
      <xdr:nvPicPr>
        <xdr:cNvPr id="26" name="図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43846550"/>
          <a:ext cx="10058400" cy="5448737"/>
        </a:xfrm>
        <a:prstGeom prst="rect">
          <a:avLst/>
        </a:prstGeom>
      </xdr:spPr>
    </xdr:pic>
    <xdr:clientData/>
  </xdr:twoCellAnchor>
  <xdr:twoCellAnchor editAs="oneCell">
    <xdr:from>
      <xdr:col>0</xdr:col>
      <xdr:colOff>0</xdr:colOff>
      <xdr:row>911</xdr:row>
      <xdr:rowOff>0</xdr:rowOff>
    </xdr:from>
    <xdr:to>
      <xdr:col>14</xdr:col>
      <xdr:colOff>257175</xdr:colOff>
      <xdr:row>942</xdr:row>
      <xdr:rowOff>146671</xdr:rowOff>
    </xdr:to>
    <xdr:pic>
      <xdr:nvPicPr>
        <xdr:cNvPr id="27" name="図 2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56190950"/>
          <a:ext cx="10058400" cy="5461621"/>
        </a:xfrm>
        <a:prstGeom prst="rect">
          <a:avLst/>
        </a:prstGeom>
      </xdr:spPr>
    </xdr:pic>
    <xdr:clientData/>
  </xdr:twoCellAnchor>
  <xdr:twoCellAnchor editAs="oneCell">
    <xdr:from>
      <xdr:col>0</xdr:col>
      <xdr:colOff>0</xdr:colOff>
      <xdr:row>947</xdr:row>
      <xdr:rowOff>0</xdr:rowOff>
    </xdr:from>
    <xdr:to>
      <xdr:col>14</xdr:col>
      <xdr:colOff>257175</xdr:colOff>
      <xdr:row>978</xdr:row>
      <xdr:rowOff>125706</xdr:rowOff>
    </xdr:to>
    <xdr:pic>
      <xdr:nvPicPr>
        <xdr:cNvPr id="28" name="図 2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62363150"/>
          <a:ext cx="10058400" cy="5440656"/>
        </a:xfrm>
        <a:prstGeom prst="rect">
          <a:avLst/>
        </a:prstGeom>
      </xdr:spPr>
    </xdr:pic>
    <xdr:clientData/>
  </xdr:twoCellAnchor>
  <xdr:twoCellAnchor editAs="oneCell">
    <xdr:from>
      <xdr:col>0</xdr:col>
      <xdr:colOff>0</xdr:colOff>
      <xdr:row>983</xdr:row>
      <xdr:rowOff>0</xdr:rowOff>
    </xdr:from>
    <xdr:to>
      <xdr:col>14</xdr:col>
      <xdr:colOff>257175</xdr:colOff>
      <xdr:row>1014</xdr:row>
      <xdr:rowOff>107566</xdr:rowOff>
    </xdr:to>
    <xdr:pic>
      <xdr:nvPicPr>
        <xdr:cNvPr id="29" name="図 2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68535350"/>
          <a:ext cx="10058400" cy="5422516"/>
        </a:xfrm>
        <a:prstGeom prst="rect">
          <a:avLst/>
        </a:prstGeom>
      </xdr:spPr>
    </xdr:pic>
    <xdr:clientData/>
  </xdr:twoCellAnchor>
  <xdr:twoCellAnchor editAs="oneCell">
    <xdr:from>
      <xdr:col>0</xdr:col>
      <xdr:colOff>0</xdr:colOff>
      <xdr:row>1020</xdr:row>
      <xdr:rowOff>0</xdr:rowOff>
    </xdr:from>
    <xdr:to>
      <xdr:col>14</xdr:col>
      <xdr:colOff>257175</xdr:colOff>
      <xdr:row>1051</xdr:row>
      <xdr:rowOff>118054</xdr:rowOff>
    </xdr:to>
    <xdr:pic>
      <xdr:nvPicPr>
        <xdr:cNvPr id="30" name="図 2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174879000"/>
          <a:ext cx="10058400" cy="5433004"/>
        </a:xfrm>
        <a:prstGeom prst="rect">
          <a:avLst/>
        </a:prstGeom>
      </xdr:spPr>
    </xdr:pic>
    <xdr:clientData/>
  </xdr:twoCellAnchor>
  <xdr:twoCellAnchor editAs="oneCell">
    <xdr:from>
      <xdr:col>0</xdr:col>
      <xdr:colOff>0</xdr:colOff>
      <xdr:row>1056</xdr:row>
      <xdr:rowOff>0</xdr:rowOff>
    </xdr:from>
    <xdr:to>
      <xdr:col>14</xdr:col>
      <xdr:colOff>257175</xdr:colOff>
      <xdr:row>1087</xdr:row>
      <xdr:rowOff>130947</xdr:rowOff>
    </xdr:to>
    <xdr:pic>
      <xdr:nvPicPr>
        <xdr:cNvPr id="31" name="図 3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181051200"/>
          <a:ext cx="10058400" cy="5445897"/>
        </a:xfrm>
        <a:prstGeom prst="rect">
          <a:avLst/>
        </a:prstGeom>
      </xdr:spPr>
    </xdr:pic>
    <xdr:clientData/>
  </xdr:twoCellAnchor>
  <xdr:twoCellAnchor editAs="oneCell">
    <xdr:from>
      <xdr:col>0</xdr:col>
      <xdr:colOff>0</xdr:colOff>
      <xdr:row>1092</xdr:row>
      <xdr:rowOff>0</xdr:rowOff>
    </xdr:from>
    <xdr:to>
      <xdr:col>14</xdr:col>
      <xdr:colOff>257175</xdr:colOff>
      <xdr:row>1123</xdr:row>
      <xdr:rowOff>152370</xdr:rowOff>
    </xdr:to>
    <xdr:pic>
      <xdr:nvPicPr>
        <xdr:cNvPr id="33" name="図 3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187223400"/>
          <a:ext cx="10058400" cy="5467320"/>
        </a:xfrm>
        <a:prstGeom prst="rect">
          <a:avLst/>
        </a:prstGeom>
      </xdr:spPr>
    </xdr:pic>
    <xdr:clientData/>
  </xdr:twoCellAnchor>
  <xdr:twoCellAnchor editAs="oneCell">
    <xdr:from>
      <xdr:col>0</xdr:col>
      <xdr:colOff>0</xdr:colOff>
      <xdr:row>1128</xdr:row>
      <xdr:rowOff>0</xdr:rowOff>
    </xdr:from>
    <xdr:to>
      <xdr:col>14</xdr:col>
      <xdr:colOff>257175</xdr:colOff>
      <xdr:row>1159</xdr:row>
      <xdr:rowOff>116061</xdr:rowOff>
    </xdr:to>
    <xdr:pic>
      <xdr:nvPicPr>
        <xdr:cNvPr id="34" name="図 33"/>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93395600"/>
          <a:ext cx="10058400" cy="5431011"/>
        </a:xfrm>
        <a:prstGeom prst="rect">
          <a:avLst/>
        </a:prstGeom>
      </xdr:spPr>
    </xdr:pic>
    <xdr:clientData/>
  </xdr:twoCellAnchor>
  <xdr:twoCellAnchor editAs="oneCell">
    <xdr:from>
      <xdr:col>0</xdr:col>
      <xdr:colOff>0</xdr:colOff>
      <xdr:row>1164</xdr:row>
      <xdr:rowOff>0</xdr:rowOff>
    </xdr:from>
    <xdr:to>
      <xdr:col>14</xdr:col>
      <xdr:colOff>257175</xdr:colOff>
      <xdr:row>1195</xdr:row>
      <xdr:rowOff>104740</xdr:rowOff>
    </xdr:to>
    <xdr:pic>
      <xdr:nvPicPr>
        <xdr:cNvPr id="35" name="図 3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199567800"/>
          <a:ext cx="10058400" cy="5419690"/>
        </a:xfrm>
        <a:prstGeom prst="rect">
          <a:avLst/>
        </a:prstGeom>
      </xdr:spPr>
    </xdr:pic>
    <xdr:clientData/>
  </xdr:twoCellAnchor>
  <xdr:twoCellAnchor editAs="oneCell">
    <xdr:from>
      <xdr:col>0</xdr:col>
      <xdr:colOff>0</xdr:colOff>
      <xdr:row>1200</xdr:row>
      <xdr:rowOff>0</xdr:rowOff>
    </xdr:from>
    <xdr:to>
      <xdr:col>14</xdr:col>
      <xdr:colOff>257175</xdr:colOff>
      <xdr:row>1231</xdr:row>
      <xdr:rowOff>104740</xdr:rowOff>
    </xdr:to>
    <xdr:pic>
      <xdr:nvPicPr>
        <xdr:cNvPr id="36" name="図 3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205740000"/>
          <a:ext cx="10058400" cy="5419690"/>
        </a:xfrm>
        <a:prstGeom prst="rect">
          <a:avLst/>
        </a:prstGeom>
      </xdr:spPr>
    </xdr:pic>
    <xdr:clientData/>
  </xdr:twoCellAnchor>
  <xdr:twoCellAnchor editAs="oneCell">
    <xdr:from>
      <xdr:col>0</xdr:col>
      <xdr:colOff>0</xdr:colOff>
      <xdr:row>1236</xdr:row>
      <xdr:rowOff>0</xdr:rowOff>
    </xdr:from>
    <xdr:to>
      <xdr:col>14</xdr:col>
      <xdr:colOff>257175</xdr:colOff>
      <xdr:row>1267</xdr:row>
      <xdr:rowOff>94257</xdr:rowOff>
    </xdr:to>
    <xdr:pic>
      <xdr:nvPicPr>
        <xdr:cNvPr id="37" name="図 3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211912200"/>
          <a:ext cx="10058400" cy="5409207"/>
        </a:xfrm>
        <a:prstGeom prst="rect">
          <a:avLst/>
        </a:prstGeom>
      </xdr:spPr>
    </xdr:pic>
    <xdr:clientData/>
  </xdr:twoCellAnchor>
  <xdr:twoCellAnchor editAs="oneCell">
    <xdr:from>
      <xdr:col>0</xdr:col>
      <xdr:colOff>0</xdr:colOff>
      <xdr:row>1272</xdr:row>
      <xdr:rowOff>0</xdr:rowOff>
    </xdr:from>
    <xdr:to>
      <xdr:col>14</xdr:col>
      <xdr:colOff>257175</xdr:colOff>
      <xdr:row>1303</xdr:row>
      <xdr:rowOff>125706</xdr:rowOff>
    </xdr:to>
    <xdr:pic>
      <xdr:nvPicPr>
        <xdr:cNvPr id="38" name="図 3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218084400"/>
          <a:ext cx="10058400" cy="5440656"/>
        </a:xfrm>
        <a:prstGeom prst="rect">
          <a:avLst/>
        </a:prstGeom>
      </xdr:spPr>
    </xdr:pic>
    <xdr:clientData/>
  </xdr:twoCellAnchor>
  <xdr:twoCellAnchor editAs="oneCell">
    <xdr:from>
      <xdr:col>0</xdr:col>
      <xdr:colOff>0</xdr:colOff>
      <xdr:row>1310</xdr:row>
      <xdr:rowOff>0</xdr:rowOff>
    </xdr:from>
    <xdr:to>
      <xdr:col>14</xdr:col>
      <xdr:colOff>257175</xdr:colOff>
      <xdr:row>1341</xdr:row>
      <xdr:rowOff>141430</xdr:rowOff>
    </xdr:to>
    <xdr:pic>
      <xdr:nvPicPr>
        <xdr:cNvPr id="39" name="図 3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0" y="224599500"/>
          <a:ext cx="10058400" cy="5456380"/>
        </a:xfrm>
        <a:prstGeom prst="rect">
          <a:avLst/>
        </a:prstGeom>
      </xdr:spPr>
    </xdr:pic>
    <xdr:clientData/>
  </xdr:twoCellAnchor>
  <xdr:twoCellAnchor editAs="oneCell">
    <xdr:from>
      <xdr:col>0</xdr:col>
      <xdr:colOff>0</xdr:colOff>
      <xdr:row>1346</xdr:row>
      <xdr:rowOff>0</xdr:rowOff>
    </xdr:from>
    <xdr:to>
      <xdr:col>14</xdr:col>
      <xdr:colOff>257175</xdr:colOff>
      <xdr:row>1377</xdr:row>
      <xdr:rowOff>125706</xdr:rowOff>
    </xdr:to>
    <xdr:pic>
      <xdr:nvPicPr>
        <xdr:cNvPr id="40" name="図 3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230771700"/>
          <a:ext cx="10058400" cy="5440656"/>
        </a:xfrm>
        <a:prstGeom prst="rect">
          <a:avLst/>
        </a:prstGeom>
      </xdr:spPr>
    </xdr:pic>
    <xdr:clientData/>
  </xdr:twoCellAnchor>
  <xdr:twoCellAnchor editAs="oneCell">
    <xdr:from>
      <xdr:col>0</xdr:col>
      <xdr:colOff>0</xdr:colOff>
      <xdr:row>1382</xdr:row>
      <xdr:rowOff>0</xdr:rowOff>
    </xdr:from>
    <xdr:to>
      <xdr:col>14</xdr:col>
      <xdr:colOff>257175</xdr:colOff>
      <xdr:row>1413</xdr:row>
      <xdr:rowOff>125706</xdr:rowOff>
    </xdr:to>
    <xdr:pic>
      <xdr:nvPicPr>
        <xdr:cNvPr id="41" name="図 4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0" y="236943900"/>
          <a:ext cx="10058400" cy="5440656"/>
        </a:xfrm>
        <a:prstGeom prst="rect">
          <a:avLst/>
        </a:prstGeom>
      </xdr:spPr>
    </xdr:pic>
    <xdr:clientData/>
  </xdr:twoCellAnchor>
  <xdr:twoCellAnchor editAs="oneCell">
    <xdr:from>
      <xdr:col>0</xdr:col>
      <xdr:colOff>0</xdr:colOff>
      <xdr:row>1418</xdr:row>
      <xdr:rowOff>0</xdr:rowOff>
    </xdr:from>
    <xdr:to>
      <xdr:col>14</xdr:col>
      <xdr:colOff>257175</xdr:colOff>
      <xdr:row>1449</xdr:row>
      <xdr:rowOff>120464</xdr:rowOff>
    </xdr:to>
    <xdr:pic>
      <xdr:nvPicPr>
        <xdr:cNvPr id="42" name="図 4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0" y="243116100"/>
          <a:ext cx="10058400" cy="5435414"/>
        </a:xfrm>
        <a:prstGeom prst="rect">
          <a:avLst/>
        </a:prstGeom>
      </xdr:spPr>
    </xdr:pic>
    <xdr:clientData/>
  </xdr:twoCellAnchor>
  <xdr:twoCellAnchor editAs="oneCell">
    <xdr:from>
      <xdr:col>0</xdr:col>
      <xdr:colOff>0</xdr:colOff>
      <xdr:row>1454</xdr:row>
      <xdr:rowOff>0</xdr:rowOff>
    </xdr:from>
    <xdr:to>
      <xdr:col>14</xdr:col>
      <xdr:colOff>257175</xdr:colOff>
      <xdr:row>1485</xdr:row>
      <xdr:rowOff>120464</xdr:rowOff>
    </xdr:to>
    <xdr:pic>
      <xdr:nvPicPr>
        <xdr:cNvPr id="43" name="図 4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0" y="249288300"/>
          <a:ext cx="10058400" cy="5435414"/>
        </a:xfrm>
        <a:prstGeom prst="rect">
          <a:avLst/>
        </a:prstGeom>
      </xdr:spPr>
    </xdr:pic>
    <xdr:clientData/>
  </xdr:twoCellAnchor>
  <xdr:twoCellAnchor editAs="oneCell">
    <xdr:from>
      <xdr:col>0</xdr:col>
      <xdr:colOff>0</xdr:colOff>
      <xdr:row>1490</xdr:row>
      <xdr:rowOff>0</xdr:rowOff>
    </xdr:from>
    <xdr:to>
      <xdr:col>14</xdr:col>
      <xdr:colOff>257175</xdr:colOff>
      <xdr:row>1521</xdr:row>
      <xdr:rowOff>125706</xdr:rowOff>
    </xdr:to>
    <xdr:pic>
      <xdr:nvPicPr>
        <xdr:cNvPr id="44" name="図 4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0" y="255460500"/>
          <a:ext cx="10058400" cy="5440656"/>
        </a:xfrm>
        <a:prstGeom prst="rect">
          <a:avLst/>
        </a:prstGeom>
      </xdr:spPr>
    </xdr:pic>
    <xdr:clientData/>
  </xdr:twoCellAnchor>
  <xdr:twoCellAnchor editAs="oneCell">
    <xdr:from>
      <xdr:col>0</xdr:col>
      <xdr:colOff>0</xdr:colOff>
      <xdr:row>1528</xdr:row>
      <xdr:rowOff>0</xdr:rowOff>
    </xdr:from>
    <xdr:to>
      <xdr:col>14</xdr:col>
      <xdr:colOff>257175</xdr:colOff>
      <xdr:row>1559</xdr:row>
      <xdr:rowOff>118476</xdr:rowOff>
    </xdr:to>
    <xdr:pic>
      <xdr:nvPicPr>
        <xdr:cNvPr id="45" name="図 44"/>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0" y="261975600"/>
          <a:ext cx="10058400" cy="5433426"/>
        </a:xfrm>
        <a:prstGeom prst="rect">
          <a:avLst/>
        </a:prstGeom>
      </xdr:spPr>
    </xdr:pic>
    <xdr:clientData/>
  </xdr:twoCellAnchor>
  <xdr:twoCellAnchor editAs="oneCell">
    <xdr:from>
      <xdr:col>0</xdr:col>
      <xdr:colOff>0</xdr:colOff>
      <xdr:row>1564</xdr:row>
      <xdr:rowOff>0</xdr:rowOff>
    </xdr:from>
    <xdr:to>
      <xdr:col>14</xdr:col>
      <xdr:colOff>257175</xdr:colOff>
      <xdr:row>1595</xdr:row>
      <xdr:rowOff>159009</xdr:rowOff>
    </xdr:to>
    <xdr:pic>
      <xdr:nvPicPr>
        <xdr:cNvPr id="46" name="図 4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0" y="268147800"/>
          <a:ext cx="10058400" cy="5473959"/>
        </a:xfrm>
        <a:prstGeom prst="rect">
          <a:avLst/>
        </a:prstGeom>
      </xdr:spPr>
    </xdr:pic>
    <xdr:clientData/>
  </xdr:twoCellAnchor>
  <xdr:twoCellAnchor editAs="oneCell">
    <xdr:from>
      <xdr:col>0</xdr:col>
      <xdr:colOff>0</xdr:colOff>
      <xdr:row>1600</xdr:row>
      <xdr:rowOff>0</xdr:rowOff>
    </xdr:from>
    <xdr:to>
      <xdr:col>14</xdr:col>
      <xdr:colOff>257175</xdr:colOff>
      <xdr:row>1632</xdr:row>
      <xdr:rowOff>1429</xdr:rowOff>
    </xdr:to>
    <xdr:pic>
      <xdr:nvPicPr>
        <xdr:cNvPr id="47" name="図 4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0" y="274320000"/>
          <a:ext cx="10058400" cy="5487829"/>
        </a:xfrm>
        <a:prstGeom prst="rect">
          <a:avLst/>
        </a:prstGeom>
      </xdr:spPr>
    </xdr:pic>
    <xdr:clientData/>
  </xdr:twoCellAnchor>
  <xdr:twoCellAnchor editAs="oneCell">
    <xdr:from>
      <xdr:col>0</xdr:col>
      <xdr:colOff>0</xdr:colOff>
      <xdr:row>1636</xdr:row>
      <xdr:rowOff>0</xdr:rowOff>
    </xdr:from>
    <xdr:to>
      <xdr:col>14</xdr:col>
      <xdr:colOff>257175</xdr:colOff>
      <xdr:row>1667</xdr:row>
      <xdr:rowOff>100303</xdr:rowOff>
    </xdr:to>
    <xdr:pic>
      <xdr:nvPicPr>
        <xdr:cNvPr id="48" name="図 47"/>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0" y="280492200"/>
          <a:ext cx="10058400" cy="5415253"/>
        </a:xfrm>
        <a:prstGeom prst="rect">
          <a:avLst/>
        </a:prstGeom>
      </xdr:spPr>
    </xdr:pic>
    <xdr:clientData/>
  </xdr:twoCellAnchor>
  <xdr:twoCellAnchor editAs="oneCell">
    <xdr:from>
      <xdr:col>0</xdr:col>
      <xdr:colOff>0</xdr:colOff>
      <xdr:row>1672</xdr:row>
      <xdr:rowOff>0</xdr:rowOff>
    </xdr:from>
    <xdr:to>
      <xdr:col>14</xdr:col>
      <xdr:colOff>257175</xdr:colOff>
      <xdr:row>1703</xdr:row>
      <xdr:rowOff>99498</xdr:rowOff>
    </xdr:to>
    <xdr:pic>
      <xdr:nvPicPr>
        <xdr:cNvPr id="49" name="図 48"/>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0" y="286664400"/>
          <a:ext cx="10058400" cy="5414448"/>
        </a:xfrm>
        <a:prstGeom prst="rect">
          <a:avLst/>
        </a:prstGeom>
      </xdr:spPr>
    </xdr:pic>
    <xdr:clientData/>
  </xdr:twoCellAnchor>
  <xdr:twoCellAnchor editAs="oneCell">
    <xdr:from>
      <xdr:col>0</xdr:col>
      <xdr:colOff>0</xdr:colOff>
      <xdr:row>1708</xdr:row>
      <xdr:rowOff>0</xdr:rowOff>
    </xdr:from>
    <xdr:to>
      <xdr:col>14</xdr:col>
      <xdr:colOff>257175</xdr:colOff>
      <xdr:row>1739</xdr:row>
      <xdr:rowOff>89015</xdr:rowOff>
    </xdr:to>
    <xdr:pic>
      <xdr:nvPicPr>
        <xdr:cNvPr id="50" name="図 4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0" y="292836600"/>
          <a:ext cx="10058400" cy="5403965"/>
        </a:xfrm>
        <a:prstGeom prst="rect">
          <a:avLst/>
        </a:prstGeom>
      </xdr:spPr>
    </xdr:pic>
    <xdr:clientData/>
  </xdr:twoCellAnchor>
  <xdr:twoCellAnchor editAs="oneCell">
    <xdr:from>
      <xdr:col>0</xdr:col>
      <xdr:colOff>0</xdr:colOff>
      <xdr:row>1745</xdr:row>
      <xdr:rowOff>0</xdr:rowOff>
    </xdr:from>
    <xdr:to>
      <xdr:col>14</xdr:col>
      <xdr:colOff>257175</xdr:colOff>
      <xdr:row>1776</xdr:row>
      <xdr:rowOff>152370</xdr:rowOff>
    </xdr:to>
    <xdr:pic>
      <xdr:nvPicPr>
        <xdr:cNvPr id="51" name="図 5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0" y="299180250"/>
          <a:ext cx="10058400" cy="5467320"/>
        </a:xfrm>
        <a:prstGeom prst="rect">
          <a:avLst/>
        </a:prstGeom>
      </xdr:spPr>
    </xdr:pic>
    <xdr:clientData/>
  </xdr:twoCellAnchor>
  <xdr:twoCellAnchor editAs="oneCell">
    <xdr:from>
      <xdr:col>0</xdr:col>
      <xdr:colOff>0</xdr:colOff>
      <xdr:row>1781</xdr:row>
      <xdr:rowOff>0</xdr:rowOff>
    </xdr:from>
    <xdr:to>
      <xdr:col>14</xdr:col>
      <xdr:colOff>257175</xdr:colOff>
      <xdr:row>1812</xdr:row>
      <xdr:rowOff>133787</xdr:rowOff>
    </xdr:to>
    <xdr:pic>
      <xdr:nvPicPr>
        <xdr:cNvPr id="52" name="図 5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0" y="305352450"/>
          <a:ext cx="10058400" cy="5448737"/>
        </a:xfrm>
        <a:prstGeom prst="rect">
          <a:avLst/>
        </a:prstGeom>
      </xdr:spPr>
    </xdr:pic>
    <xdr:clientData/>
  </xdr:twoCellAnchor>
  <xdr:twoCellAnchor editAs="oneCell">
    <xdr:from>
      <xdr:col>0</xdr:col>
      <xdr:colOff>0</xdr:colOff>
      <xdr:row>1817</xdr:row>
      <xdr:rowOff>0</xdr:rowOff>
    </xdr:from>
    <xdr:to>
      <xdr:col>14</xdr:col>
      <xdr:colOff>257175</xdr:colOff>
      <xdr:row>1848</xdr:row>
      <xdr:rowOff>120464</xdr:rowOff>
    </xdr:to>
    <xdr:pic>
      <xdr:nvPicPr>
        <xdr:cNvPr id="53" name="図 5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0" y="311524650"/>
          <a:ext cx="10058400" cy="5435414"/>
        </a:xfrm>
        <a:prstGeom prst="rect">
          <a:avLst/>
        </a:prstGeom>
      </xdr:spPr>
    </xdr:pic>
    <xdr:clientData/>
  </xdr:twoCellAnchor>
  <xdr:twoCellAnchor editAs="oneCell">
    <xdr:from>
      <xdr:col>0</xdr:col>
      <xdr:colOff>0</xdr:colOff>
      <xdr:row>1853</xdr:row>
      <xdr:rowOff>0</xdr:rowOff>
    </xdr:from>
    <xdr:to>
      <xdr:col>14</xdr:col>
      <xdr:colOff>257175</xdr:colOff>
      <xdr:row>1884</xdr:row>
      <xdr:rowOff>104740</xdr:rowOff>
    </xdr:to>
    <xdr:pic>
      <xdr:nvPicPr>
        <xdr:cNvPr id="54" name="図 5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0" y="317696850"/>
          <a:ext cx="10058400" cy="5419690"/>
        </a:xfrm>
        <a:prstGeom prst="rect">
          <a:avLst/>
        </a:prstGeom>
      </xdr:spPr>
    </xdr:pic>
    <xdr:clientData/>
  </xdr:twoCellAnchor>
  <xdr:twoCellAnchor editAs="oneCell">
    <xdr:from>
      <xdr:col>0</xdr:col>
      <xdr:colOff>0</xdr:colOff>
      <xdr:row>1889</xdr:row>
      <xdr:rowOff>0</xdr:rowOff>
    </xdr:from>
    <xdr:to>
      <xdr:col>14</xdr:col>
      <xdr:colOff>257175</xdr:colOff>
      <xdr:row>1920</xdr:row>
      <xdr:rowOff>123298</xdr:rowOff>
    </xdr:to>
    <xdr:pic>
      <xdr:nvPicPr>
        <xdr:cNvPr id="55" name="図 54"/>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323869050"/>
          <a:ext cx="10058400" cy="5438248"/>
        </a:xfrm>
        <a:prstGeom prst="rect">
          <a:avLst/>
        </a:prstGeom>
      </xdr:spPr>
    </xdr:pic>
    <xdr:clientData/>
  </xdr:twoCellAnchor>
  <xdr:twoCellAnchor editAs="oneCell">
    <xdr:from>
      <xdr:col>0</xdr:col>
      <xdr:colOff>0</xdr:colOff>
      <xdr:row>1925</xdr:row>
      <xdr:rowOff>0</xdr:rowOff>
    </xdr:from>
    <xdr:to>
      <xdr:col>14</xdr:col>
      <xdr:colOff>257175</xdr:colOff>
      <xdr:row>1957</xdr:row>
      <xdr:rowOff>20521</xdr:rowOff>
    </xdr:to>
    <xdr:pic>
      <xdr:nvPicPr>
        <xdr:cNvPr id="56" name="図 5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330041250"/>
          <a:ext cx="10058400" cy="5506921"/>
        </a:xfrm>
        <a:prstGeom prst="rect">
          <a:avLst/>
        </a:prstGeom>
      </xdr:spPr>
    </xdr:pic>
    <xdr:clientData/>
  </xdr:twoCellAnchor>
  <xdr:twoCellAnchor editAs="oneCell">
    <xdr:from>
      <xdr:col>0</xdr:col>
      <xdr:colOff>0</xdr:colOff>
      <xdr:row>1963</xdr:row>
      <xdr:rowOff>0</xdr:rowOff>
    </xdr:from>
    <xdr:to>
      <xdr:col>14</xdr:col>
      <xdr:colOff>257175</xdr:colOff>
      <xdr:row>1994</xdr:row>
      <xdr:rowOff>136189</xdr:rowOff>
    </xdr:to>
    <xdr:pic>
      <xdr:nvPicPr>
        <xdr:cNvPr id="57" name="図 5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336556350"/>
          <a:ext cx="10058400" cy="5451139"/>
        </a:xfrm>
        <a:prstGeom prst="rect">
          <a:avLst/>
        </a:prstGeom>
      </xdr:spPr>
    </xdr:pic>
    <xdr:clientData/>
  </xdr:twoCellAnchor>
  <xdr:twoCellAnchor editAs="oneCell">
    <xdr:from>
      <xdr:col>0</xdr:col>
      <xdr:colOff>0</xdr:colOff>
      <xdr:row>1999</xdr:row>
      <xdr:rowOff>0</xdr:rowOff>
    </xdr:from>
    <xdr:to>
      <xdr:col>14</xdr:col>
      <xdr:colOff>257175</xdr:colOff>
      <xdr:row>2030</xdr:row>
      <xdr:rowOff>125706</xdr:rowOff>
    </xdr:to>
    <xdr:pic>
      <xdr:nvPicPr>
        <xdr:cNvPr id="58" name="図 5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0" y="342728550"/>
          <a:ext cx="10058400" cy="5440656"/>
        </a:xfrm>
        <a:prstGeom prst="rect">
          <a:avLst/>
        </a:prstGeom>
      </xdr:spPr>
    </xdr:pic>
    <xdr:clientData/>
  </xdr:twoCellAnchor>
  <xdr:twoCellAnchor editAs="oneCell">
    <xdr:from>
      <xdr:col>0</xdr:col>
      <xdr:colOff>0</xdr:colOff>
      <xdr:row>2035</xdr:row>
      <xdr:rowOff>0</xdr:rowOff>
    </xdr:from>
    <xdr:to>
      <xdr:col>14</xdr:col>
      <xdr:colOff>257175</xdr:colOff>
      <xdr:row>2066</xdr:row>
      <xdr:rowOff>139031</xdr:rowOff>
    </xdr:to>
    <xdr:pic>
      <xdr:nvPicPr>
        <xdr:cNvPr id="59" name="図 5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0" y="348900750"/>
          <a:ext cx="10058400" cy="54539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B2069"/>
  <sheetViews>
    <sheetView topLeftCell="A2029" workbookViewId="0">
      <selection activeCell="A2070" sqref="A2070"/>
    </sheetView>
  </sheetViews>
  <sheetFormatPr defaultRowHeight="13.5" x14ac:dyDescent="0.15"/>
  <cols>
    <col min="1" max="1" width="11.625" bestFit="1" customWidth="1"/>
  </cols>
  <sheetData>
    <row r="33" spans="1:2" x14ac:dyDescent="0.15">
      <c r="A33" s="65">
        <v>41970</v>
      </c>
      <c r="B33" t="s">
        <v>89</v>
      </c>
    </row>
    <row r="34" spans="1:2" x14ac:dyDescent="0.15">
      <c r="A34" t="s">
        <v>61</v>
      </c>
    </row>
    <row r="69" spans="1:2" x14ac:dyDescent="0.15">
      <c r="A69" s="65">
        <v>41799</v>
      </c>
      <c r="B69" t="s">
        <v>89</v>
      </c>
    </row>
    <row r="70" spans="1:2" x14ac:dyDescent="0.15">
      <c r="A70" t="s">
        <v>67</v>
      </c>
    </row>
    <row r="105" spans="1:2" x14ac:dyDescent="0.15">
      <c r="A105" t="s">
        <v>69</v>
      </c>
      <c r="B105" t="s">
        <v>89</v>
      </c>
    </row>
    <row r="106" spans="1:2" x14ac:dyDescent="0.15">
      <c r="A106" t="s">
        <v>70</v>
      </c>
    </row>
    <row r="141" spans="1:2" x14ac:dyDescent="0.15">
      <c r="A141" t="s">
        <v>71</v>
      </c>
      <c r="B141" t="s">
        <v>89</v>
      </c>
    </row>
    <row r="142" spans="1:2" x14ac:dyDescent="0.15">
      <c r="A142" t="s">
        <v>72</v>
      </c>
    </row>
    <row r="177" spans="1:2" x14ac:dyDescent="0.15">
      <c r="A177" t="s">
        <v>73</v>
      </c>
      <c r="B177" t="s">
        <v>89</v>
      </c>
    </row>
    <row r="178" spans="1:2" x14ac:dyDescent="0.15">
      <c r="A178" t="s">
        <v>74</v>
      </c>
    </row>
    <row r="213" spans="1:2" x14ac:dyDescent="0.15">
      <c r="A213" t="s">
        <v>76</v>
      </c>
      <c r="B213" t="s">
        <v>90</v>
      </c>
    </row>
    <row r="214" spans="1:2" x14ac:dyDescent="0.15">
      <c r="A214" t="s">
        <v>77</v>
      </c>
    </row>
    <row r="249" spans="1:2" x14ac:dyDescent="0.15">
      <c r="A249" t="s">
        <v>79</v>
      </c>
      <c r="B249" t="s">
        <v>90</v>
      </c>
    </row>
    <row r="250" spans="1:2" x14ac:dyDescent="0.15">
      <c r="A250" t="s">
        <v>80</v>
      </c>
    </row>
    <row r="285" spans="1:2" x14ac:dyDescent="0.15">
      <c r="A285" t="s">
        <v>81</v>
      </c>
      <c r="B285" t="s">
        <v>89</v>
      </c>
    </row>
    <row r="286" spans="1:2" x14ac:dyDescent="0.15">
      <c r="A286" t="s">
        <v>82</v>
      </c>
    </row>
    <row r="321" spans="1:2" x14ac:dyDescent="0.15">
      <c r="A321" t="s">
        <v>83</v>
      </c>
      <c r="B321" t="s">
        <v>90</v>
      </c>
    </row>
    <row r="322" spans="1:2" x14ac:dyDescent="0.15">
      <c r="A322" t="s">
        <v>84</v>
      </c>
    </row>
    <row r="357" spans="1:2" x14ac:dyDescent="0.15">
      <c r="A357" t="s">
        <v>85</v>
      </c>
      <c r="B357" t="s">
        <v>90</v>
      </c>
    </row>
    <row r="358" spans="1:2" x14ac:dyDescent="0.15">
      <c r="A358" t="s">
        <v>86</v>
      </c>
    </row>
    <row r="393" spans="1:2" x14ac:dyDescent="0.15">
      <c r="A393" t="s">
        <v>87</v>
      </c>
      <c r="B393" t="s">
        <v>90</v>
      </c>
    </row>
    <row r="394" spans="1:2" x14ac:dyDescent="0.15">
      <c r="A394" t="s">
        <v>88</v>
      </c>
    </row>
    <row r="430" spans="1:2" x14ac:dyDescent="0.15">
      <c r="A430" t="s">
        <v>91</v>
      </c>
      <c r="B430" t="s">
        <v>98</v>
      </c>
    </row>
    <row r="431" spans="1:2" x14ac:dyDescent="0.15">
      <c r="A431" t="s">
        <v>92</v>
      </c>
    </row>
    <row r="432" spans="1:2" x14ac:dyDescent="0.15">
      <c r="A432" t="s">
        <v>93</v>
      </c>
    </row>
    <row r="433" spans="1:1" x14ac:dyDescent="0.15">
      <c r="A433" t="s">
        <v>94</v>
      </c>
    </row>
    <row r="434" spans="1:1" x14ac:dyDescent="0.15">
      <c r="A434" t="s">
        <v>95</v>
      </c>
    </row>
    <row r="435" spans="1:1" x14ac:dyDescent="0.15">
      <c r="A435" t="s">
        <v>96</v>
      </c>
    </row>
    <row r="470" spans="1:2" x14ac:dyDescent="0.15">
      <c r="A470" t="s">
        <v>97</v>
      </c>
      <c r="B470" t="s">
        <v>98</v>
      </c>
    </row>
    <row r="471" spans="1:2" x14ac:dyDescent="0.15">
      <c r="A471" t="s">
        <v>99</v>
      </c>
    </row>
    <row r="506" spans="1:2" x14ac:dyDescent="0.15">
      <c r="A506" t="s">
        <v>100</v>
      </c>
      <c r="B506" t="s">
        <v>98</v>
      </c>
    </row>
    <row r="507" spans="1:2" x14ac:dyDescent="0.15">
      <c r="A507" t="s">
        <v>101</v>
      </c>
    </row>
    <row r="508" spans="1:2" x14ac:dyDescent="0.15">
      <c r="A508" t="s">
        <v>102</v>
      </c>
    </row>
    <row r="509" spans="1:2" x14ac:dyDescent="0.15">
      <c r="A509" t="s">
        <v>103</v>
      </c>
    </row>
    <row r="545" spans="1:2" x14ac:dyDescent="0.15">
      <c r="A545" t="s">
        <v>104</v>
      </c>
      <c r="B545" t="s">
        <v>106</v>
      </c>
    </row>
    <row r="546" spans="1:2" x14ac:dyDescent="0.15">
      <c r="A546" t="s">
        <v>105</v>
      </c>
    </row>
    <row r="581" spans="1:2" x14ac:dyDescent="0.15">
      <c r="A581" t="s">
        <v>107</v>
      </c>
      <c r="B581" t="s">
        <v>106</v>
      </c>
    </row>
    <row r="582" spans="1:2" x14ac:dyDescent="0.15">
      <c r="A582" t="s">
        <v>108</v>
      </c>
    </row>
    <row r="583" spans="1:2" x14ac:dyDescent="0.15">
      <c r="A583" t="s">
        <v>109</v>
      </c>
    </row>
    <row r="584" spans="1:2" x14ac:dyDescent="0.15">
      <c r="A584" t="s">
        <v>110</v>
      </c>
    </row>
    <row r="620" spans="1:2" x14ac:dyDescent="0.15">
      <c r="A620" t="s">
        <v>111</v>
      </c>
      <c r="B620" t="s">
        <v>106</v>
      </c>
    </row>
    <row r="621" spans="1:2" x14ac:dyDescent="0.15">
      <c r="A621" t="s">
        <v>113</v>
      </c>
    </row>
    <row r="622" spans="1:2" x14ac:dyDescent="0.15">
      <c r="A622" t="s">
        <v>112</v>
      </c>
    </row>
    <row r="656" spans="1:2" x14ac:dyDescent="0.15">
      <c r="A656" t="s">
        <v>114</v>
      </c>
      <c r="B656" t="s">
        <v>118</v>
      </c>
    </row>
    <row r="657" spans="1:1" x14ac:dyDescent="0.15">
      <c r="A657" t="s">
        <v>115</v>
      </c>
    </row>
    <row r="692" spans="1:2" x14ac:dyDescent="0.15">
      <c r="A692" t="s">
        <v>116</v>
      </c>
      <c r="B692" t="s">
        <v>118</v>
      </c>
    </row>
    <row r="693" spans="1:2" x14ac:dyDescent="0.15">
      <c r="A693" t="s">
        <v>117</v>
      </c>
    </row>
    <row r="729" spans="1:2" x14ac:dyDescent="0.15">
      <c r="A729" t="s">
        <v>119</v>
      </c>
      <c r="B729" t="s">
        <v>118</v>
      </c>
    </row>
    <row r="730" spans="1:2" x14ac:dyDescent="0.15">
      <c r="A730" t="s">
        <v>120</v>
      </c>
    </row>
    <row r="732" spans="1:2" s="16" customFormat="1" x14ac:dyDescent="0.15"/>
    <row r="733" spans="1:2" s="16" customFormat="1" x14ac:dyDescent="0.15"/>
    <row r="734" spans="1:2" s="16" customFormat="1" x14ac:dyDescent="0.15"/>
    <row r="735" spans="1:2" s="16" customFormat="1" x14ac:dyDescent="0.15"/>
    <row r="736" spans="1:2" s="16" customFormat="1" x14ac:dyDescent="0.15"/>
    <row r="737" s="16" customFormat="1" x14ac:dyDescent="0.15"/>
    <row r="738" s="16" customFormat="1" x14ac:dyDescent="0.15"/>
    <row r="739" s="16" customFormat="1" x14ac:dyDescent="0.15"/>
    <row r="740" s="16" customFormat="1" x14ac:dyDescent="0.15"/>
    <row r="741" s="16" customFormat="1" x14ac:dyDescent="0.15"/>
    <row r="742" s="16" customFormat="1" x14ac:dyDescent="0.15"/>
    <row r="743" s="16" customFormat="1" x14ac:dyDescent="0.15"/>
    <row r="744" s="16" customFormat="1" x14ac:dyDescent="0.15"/>
    <row r="745" s="16" customFormat="1" x14ac:dyDescent="0.15"/>
    <row r="746" s="16" customFormat="1" x14ac:dyDescent="0.15"/>
    <row r="747" s="16" customFormat="1" x14ac:dyDescent="0.15"/>
    <row r="748" s="16" customFormat="1" x14ac:dyDescent="0.15"/>
    <row r="749" s="16" customFormat="1" x14ac:dyDescent="0.15"/>
    <row r="750" s="16" customFormat="1" x14ac:dyDescent="0.15"/>
    <row r="751" s="16" customFormat="1" x14ac:dyDescent="0.15"/>
    <row r="752" s="16" customFormat="1" x14ac:dyDescent="0.15"/>
    <row r="753" spans="1:2" s="16" customFormat="1" x14ac:dyDescent="0.15"/>
    <row r="754" spans="1:2" s="16" customFormat="1" x14ac:dyDescent="0.15"/>
    <row r="755" spans="1:2" s="16" customFormat="1" x14ac:dyDescent="0.15"/>
    <row r="756" spans="1:2" s="16" customFormat="1" x14ac:dyDescent="0.15"/>
    <row r="757" spans="1:2" s="16" customFormat="1" x14ac:dyDescent="0.15"/>
    <row r="758" spans="1:2" s="16" customFormat="1" x14ac:dyDescent="0.15"/>
    <row r="759" spans="1:2" s="16" customFormat="1" x14ac:dyDescent="0.15"/>
    <row r="760" spans="1:2" s="16" customFormat="1" x14ac:dyDescent="0.15"/>
    <row r="761" spans="1:2" s="16" customFormat="1" x14ac:dyDescent="0.15"/>
    <row r="762" spans="1:2" s="16" customFormat="1" x14ac:dyDescent="0.15"/>
    <row r="763" spans="1:2" s="16" customFormat="1" x14ac:dyDescent="0.15"/>
    <row r="764" spans="1:2" s="16" customFormat="1" x14ac:dyDescent="0.15"/>
    <row r="765" spans="1:2" s="16" customFormat="1" x14ac:dyDescent="0.15">
      <c r="A765" s="16" t="s">
        <v>123</v>
      </c>
      <c r="B765" s="16" t="s">
        <v>118</v>
      </c>
    </row>
    <row r="766" spans="1:2" s="16" customFormat="1" x14ac:dyDescent="0.15">
      <c r="A766" s="16" t="s">
        <v>124</v>
      </c>
    </row>
    <row r="767" spans="1:2" s="16" customFormat="1" x14ac:dyDescent="0.15"/>
    <row r="768" spans="1:2" s="16" customFormat="1" x14ac:dyDescent="0.15"/>
    <row r="769" s="16" customFormat="1" x14ac:dyDescent="0.15"/>
    <row r="770" s="16" customFormat="1" x14ac:dyDescent="0.15"/>
    <row r="771" s="16" customFormat="1" x14ac:dyDescent="0.15"/>
    <row r="772" s="16" customFormat="1" x14ac:dyDescent="0.15"/>
    <row r="773" s="16" customFormat="1" x14ac:dyDescent="0.15"/>
    <row r="774" s="16" customFormat="1" x14ac:dyDescent="0.15"/>
    <row r="775" s="16" customFormat="1" x14ac:dyDescent="0.15"/>
    <row r="776" s="16" customFormat="1" x14ac:dyDescent="0.15"/>
    <row r="777" s="16" customFormat="1" x14ac:dyDescent="0.15"/>
    <row r="778" s="16" customFormat="1" x14ac:dyDescent="0.15"/>
    <row r="779" s="16" customFormat="1" x14ac:dyDescent="0.15"/>
    <row r="780" s="16" customFormat="1" x14ac:dyDescent="0.15"/>
    <row r="781" s="16" customFormat="1" x14ac:dyDescent="0.15"/>
    <row r="782" s="16" customFormat="1" x14ac:dyDescent="0.15"/>
    <row r="783" s="16" customFormat="1" x14ac:dyDescent="0.15"/>
    <row r="784" s="16" customFormat="1" x14ac:dyDescent="0.15"/>
    <row r="785" s="16" customFormat="1" x14ac:dyDescent="0.15"/>
    <row r="786" s="16" customFormat="1" x14ac:dyDescent="0.15"/>
    <row r="787" s="16" customFormat="1" x14ac:dyDescent="0.15"/>
    <row r="788" s="16" customFormat="1" x14ac:dyDescent="0.15"/>
    <row r="789" s="16" customFormat="1" x14ac:dyDescent="0.15"/>
    <row r="790" s="16" customFormat="1" x14ac:dyDescent="0.15"/>
    <row r="791" s="16" customFormat="1" x14ac:dyDescent="0.15"/>
    <row r="792" s="16" customFormat="1" x14ac:dyDescent="0.15"/>
    <row r="793" s="16" customFormat="1" x14ac:dyDescent="0.15"/>
    <row r="794" s="16" customFormat="1" x14ac:dyDescent="0.15"/>
    <row r="795" s="16" customFormat="1" x14ac:dyDescent="0.15"/>
    <row r="796" s="16" customFormat="1" x14ac:dyDescent="0.15"/>
    <row r="797" s="16" customFormat="1" x14ac:dyDescent="0.15"/>
    <row r="798" s="16" customFormat="1" x14ac:dyDescent="0.15"/>
    <row r="799" s="16" customFormat="1" x14ac:dyDescent="0.15"/>
    <row r="800" s="16" customFormat="1" x14ac:dyDescent="0.15"/>
    <row r="801" spans="1:2" s="16" customFormat="1" x14ac:dyDescent="0.15">
      <c r="A801" s="16" t="s">
        <v>125</v>
      </c>
      <c r="B801" s="16" t="s">
        <v>118</v>
      </c>
    </row>
    <row r="802" spans="1:2" s="16" customFormat="1" x14ac:dyDescent="0.15">
      <c r="A802" s="16" t="s">
        <v>126</v>
      </c>
    </row>
    <row r="803" spans="1:2" s="16" customFormat="1" x14ac:dyDescent="0.15"/>
    <row r="804" spans="1:2" s="16" customFormat="1" x14ac:dyDescent="0.15"/>
    <row r="805" spans="1:2" s="16" customFormat="1" x14ac:dyDescent="0.15"/>
    <row r="806" spans="1:2" s="16" customFormat="1" x14ac:dyDescent="0.15"/>
    <row r="807" spans="1:2" s="16" customFormat="1" x14ac:dyDescent="0.15"/>
    <row r="808" spans="1:2" s="16" customFormat="1" x14ac:dyDescent="0.15"/>
    <row r="809" spans="1:2" s="16" customFormat="1" x14ac:dyDescent="0.15"/>
    <row r="810" spans="1:2" s="16" customFormat="1" x14ac:dyDescent="0.15"/>
    <row r="811" spans="1:2" s="16" customFormat="1" x14ac:dyDescent="0.15"/>
    <row r="812" spans="1:2" s="16" customFormat="1" x14ac:dyDescent="0.15"/>
    <row r="813" spans="1:2" s="16" customFormat="1" x14ac:dyDescent="0.15"/>
    <row r="814" spans="1:2" s="16" customFormat="1" x14ac:dyDescent="0.15"/>
    <row r="815" spans="1:2" s="16" customFormat="1" x14ac:dyDescent="0.15"/>
    <row r="816" spans="1:2" s="16" customFormat="1" x14ac:dyDescent="0.15"/>
    <row r="817" s="16" customFormat="1" x14ac:dyDescent="0.15"/>
    <row r="818" s="16" customFormat="1" x14ac:dyDescent="0.15"/>
    <row r="819" s="16" customFormat="1" x14ac:dyDescent="0.15"/>
    <row r="820" s="16" customFormat="1" x14ac:dyDescent="0.15"/>
    <row r="821" s="16" customFormat="1" x14ac:dyDescent="0.15"/>
    <row r="822" s="16" customFormat="1" x14ac:dyDescent="0.15"/>
    <row r="823" s="16" customFormat="1" x14ac:dyDescent="0.15"/>
    <row r="824" s="16" customFormat="1" x14ac:dyDescent="0.15"/>
    <row r="825" s="16" customFormat="1" x14ac:dyDescent="0.15"/>
    <row r="826" s="16" customFormat="1" x14ac:dyDescent="0.15"/>
    <row r="827" s="16" customFormat="1" x14ac:dyDescent="0.15"/>
    <row r="828" s="16" customFormat="1" x14ac:dyDescent="0.15"/>
    <row r="829" s="16" customFormat="1" x14ac:dyDescent="0.15"/>
    <row r="830" s="16" customFormat="1" x14ac:dyDescent="0.15"/>
    <row r="831" s="16" customFormat="1" x14ac:dyDescent="0.15"/>
    <row r="832" s="16" customFormat="1" x14ac:dyDescent="0.15"/>
    <row r="833" spans="1:2" s="16" customFormat="1" x14ac:dyDescent="0.15"/>
    <row r="834" spans="1:2" s="16" customFormat="1" x14ac:dyDescent="0.15"/>
    <row r="835" spans="1:2" s="16" customFormat="1" x14ac:dyDescent="0.15"/>
    <row r="836" spans="1:2" s="16" customFormat="1" x14ac:dyDescent="0.15"/>
    <row r="837" spans="1:2" s="16" customFormat="1" x14ac:dyDescent="0.15">
      <c r="A837" s="16" t="s">
        <v>127</v>
      </c>
      <c r="B837" s="16" t="s">
        <v>129</v>
      </c>
    </row>
    <row r="838" spans="1:2" s="16" customFormat="1" x14ac:dyDescent="0.15">
      <c r="A838" s="16" t="s">
        <v>128</v>
      </c>
    </row>
    <row r="839" spans="1:2" s="16" customFormat="1" x14ac:dyDescent="0.15"/>
    <row r="840" spans="1:2" s="16" customFormat="1" x14ac:dyDescent="0.15"/>
    <row r="841" spans="1:2" s="16" customFormat="1" x14ac:dyDescent="0.15"/>
    <row r="842" spans="1:2" s="16" customFormat="1" x14ac:dyDescent="0.15"/>
    <row r="843" spans="1:2" s="16" customFormat="1" x14ac:dyDescent="0.15"/>
    <row r="844" spans="1:2" s="16" customFormat="1" x14ac:dyDescent="0.15"/>
    <row r="845" spans="1:2" s="16" customFormat="1" x14ac:dyDescent="0.15"/>
    <row r="846" spans="1:2" s="16" customFormat="1" x14ac:dyDescent="0.15"/>
    <row r="847" spans="1:2" s="16" customFormat="1" x14ac:dyDescent="0.15"/>
    <row r="848" spans="1:2" s="16" customFormat="1" x14ac:dyDescent="0.15"/>
    <row r="849" s="16" customFormat="1" x14ac:dyDescent="0.15"/>
    <row r="850" s="16" customFormat="1" x14ac:dyDescent="0.15"/>
    <row r="851" s="16" customFormat="1" x14ac:dyDescent="0.15"/>
    <row r="852" s="16" customFormat="1" x14ac:dyDescent="0.15"/>
    <row r="853" s="16" customFormat="1" x14ac:dyDescent="0.15"/>
    <row r="854" s="16" customFormat="1" x14ac:dyDescent="0.15"/>
    <row r="855" s="16" customFormat="1" x14ac:dyDescent="0.15"/>
    <row r="856" s="16" customFormat="1" x14ac:dyDescent="0.15"/>
    <row r="857" s="16" customFormat="1" x14ac:dyDescent="0.15"/>
    <row r="858" s="16" customFormat="1" x14ac:dyDescent="0.15"/>
    <row r="859" s="16" customFormat="1" x14ac:dyDescent="0.15"/>
    <row r="860" s="16" customFormat="1" x14ac:dyDescent="0.15"/>
    <row r="861" s="16" customFormat="1" x14ac:dyDescent="0.15"/>
    <row r="862" s="16" customFormat="1" x14ac:dyDescent="0.15"/>
    <row r="863" s="16" customFormat="1" x14ac:dyDescent="0.15"/>
    <row r="864" s="16" customFormat="1" x14ac:dyDescent="0.15"/>
    <row r="865" spans="1:1" s="16" customFormat="1" x14ac:dyDescent="0.15"/>
    <row r="866" spans="1:1" s="16" customFormat="1" x14ac:dyDescent="0.15"/>
    <row r="867" spans="1:1" s="16" customFormat="1" x14ac:dyDescent="0.15"/>
    <row r="868" spans="1:1" s="16" customFormat="1" x14ac:dyDescent="0.15"/>
    <row r="869" spans="1:1" s="16" customFormat="1" x14ac:dyDescent="0.15"/>
    <row r="870" spans="1:1" s="16" customFormat="1" x14ac:dyDescent="0.15"/>
    <row r="871" spans="1:1" s="16" customFormat="1" x14ac:dyDescent="0.15"/>
    <row r="872" spans="1:1" s="16" customFormat="1" x14ac:dyDescent="0.15"/>
    <row r="873" spans="1:1" s="16" customFormat="1" x14ac:dyDescent="0.15">
      <c r="A873" s="16" t="s">
        <v>130</v>
      </c>
    </row>
    <row r="874" spans="1:1" s="16" customFormat="1" x14ac:dyDescent="0.15">
      <c r="A874" s="16" t="s">
        <v>131</v>
      </c>
    </row>
    <row r="875" spans="1:1" s="16" customFormat="1" x14ac:dyDescent="0.15"/>
    <row r="909" spans="1:1" x14ac:dyDescent="0.15">
      <c r="A909" t="s">
        <v>121</v>
      </c>
    </row>
    <row r="910" spans="1:1" x14ac:dyDescent="0.15">
      <c r="A910" t="s">
        <v>122</v>
      </c>
    </row>
    <row r="945" spans="1:2" x14ac:dyDescent="0.15">
      <c r="A945" t="s">
        <v>132</v>
      </c>
      <c r="B945" t="s">
        <v>129</v>
      </c>
    </row>
    <row r="946" spans="1:2" x14ac:dyDescent="0.15">
      <c r="A946" t="s">
        <v>133</v>
      </c>
    </row>
    <row r="981" spans="1:2" x14ac:dyDescent="0.15">
      <c r="A981" t="s">
        <v>134</v>
      </c>
      <c r="B981" t="s">
        <v>129</v>
      </c>
    </row>
    <row r="982" spans="1:2" x14ac:dyDescent="0.15">
      <c r="A982" t="s">
        <v>135</v>
      </c>
    </row>
    <row r="1017" spans="1:2" x14ac:dyDescent="0.15">
      <c r="A1017" t="s">
        <v>136</v>
      </c>
      <c r="B1017" t="s">
        <v>118</v>
      </c>
    </row>
    <row r="1018" spans="1:2" x14ac:dyDescent="0.15">
      <c r="A1018" t="s">
        <v>137</v>
      </c>
    </row>
    <row r="1054" spans="1:2" x14ac:dyDescent="0.15">
      <c r="A1054" t="s">
        <v>138</v>
      </c>
      <c r="B1054" t="s">
        <v>129</v>
      </c>
    </row>
    <row r="1055" spans="1:2" x14ac:dyDescent="0.15">
      <c r="A1055" t="s">
        <v>139</v>
      </c>
    </row>
    <row r="1090" spans="1:1" x14ac:dyDescent="0.15">
      <c r="A1090" t="s">
        <v>140</v>
      </c>
    </row>
    <row r="1091" spans="1:1" x14ac:dyDescent="0.15">
      <c r="A1091" t="s">
        <v>141</v>
      </c>
    </row>
    <row r="1126" spans="1:1" x14ac:dyDescent="0.15">
      <c r="A1126" t="s">
        <v>142</v>
      </c>
    </row>
    <row r="1127" spans="1:1" x14ac:dyDescent="0.15">
      <c r="A1127" t="s">
        <v>143</v>
      </c>
    </row>
    <row r="1162" spans="1:1" x14ac:dyDescent="0.15">
      <c r="A1162" t="s">
        <v>144</v>
      </c>
    </row>
    <row r="1163" spans="1:1" x14ac:dyDescent="0.15">
      <c r="A1163" t="s">
        <v>145</v>
      </c>
    </row>
    <row r="1198" spans="1:1" x14ac:dyDescent="0.15">
      <c r="A1198" t="s">
        <v>146</v>
      </c>
    </row>
    <row r="1199" spans="1:1" x14ac:dyDescent="0.15">
      <c r="A1199" t="s">
        <v>147</v>
      </c>
    </row>
    <row r="1234" spans="1:2" x14ac:dyDescent="0.15">
      <c r="A1234" t="s">
        <v>148</v>
      </c>
      <c r="B1234" t="s">
        <v>118</v>
      </c>
    </row>
    <row r="1235" spans="1:2" x14ac:dyDescent="0.15">
      <c r="A1235" t="s">
        <v>149</v>
      </c>
    </row>
    <row r="1270" spans="1:2" x14ac:dyDescent="0.15">
      <c r="A1270" t="s">
        <v>150</v>
      </c>
      <c r="B1270" t="s">
        <v>118</v>
      </c>
    </row>
    <row r="1271" spans="1:2" x14ac:dyDescent="0.15">
      <c r="A1271" t="s">
        <v>151</v>
      </c>
    </row>
    <row r="1306" spans="1:1" x14ac:dyDescent="0.15">
      <c r="A1306" t="s">
        <v>153</v>
      </c>
    </row>
    <row r="1307" spans="1:1" x14ac:dyDescent="0.15">
      <c r="A1307" t="s">
        <v>152</v>
      </c>
    </row>
    <row r="1308" spans="1:1" x14ac:dyDescent="0.15">
      <c r="A1308" t="s">
        <v>154</v>
      </c>
    </row>
    <row r="1309" spans="1:1" x14ac:dyDescent="0.15">
      <c r="A1309" t="s">
        <v>155</v>
      </c>
    </row>
    <row r="1344" spans="1:1" x14ac:dyDescent="0.15">
      <c r="A1344" t="s">
        <v>156</v>
      </c>
    </row>
    <row r="1345" spans="1:1" x14ac:dyDescent="0.15">
      <c r="A1345" t="s">
        <v>157</v>
      </c>
    </row>
    <row r="1380" spans="1:1" x14ac:dyDescent="0.15">
      <c r="A1380" t="s">
        <v>158</v>
      </c>
    </row>
    <row r="1381" spans="1:1" x14ac:dyDescent="0.15">
      <c r="A1381" t="s">
        <v>159</v>
      </c>
    </row>
    <row r="1416" spans="1:1" x14ac:dyDescent="0.15">
      <c r="A1416" t="s">
        <v>160</v>
      </c>
    </row>
    <row r="1417" spans="1:1" x14ac:dyDescent="0.15">
      <c r="A1417" t="s">
        <v>161</v>
      </c>
    </row>
    <row r="1452" spans="1:2" x14ac:dyDescent="0.15">
      <c r="A1452" t="s">
        <v>162</v>
      </c>
      <c r="B1452" t="s">
        <v>118</v>
      </c>
    </row>
    <row r="1453" spans="1:2" x14ac:dyDescent="0.15">
      <c r="A1453" t="s">
        <v>163</v>
      </c>
    </row>
    <row r="1488" spans="1:2" x14ac:dyDescent="0.15">
      <c r="A1488" t="s">
        <v>164</v>
      </c>
      <c r="B1488" t="s">
        <v>129</v>
      </c>
    </row>
    <row r="1489" spans="1:1" x14ac:dyDescent="0.15">
      <c r="A1489" t="s">
        <v>165</v>
      </c>
    </row>
    <row r="1524" spans="1:1" x14ac:dyDescent="0.15">
      <c r="A1524" t="s">
        <v>166</v>
      </c>
    </row>
    <row r="1525" spans="1:1" x14ac:dyDescent="0.15">
      <c r="A1525" t="s">
        <v>167</v>
      </c>
    </row>
    <row r="1526" spans="1:1" x14ac:dyDescent="0.15">
      <c r="A1526" t="s">
        <v>168</v>
      </c>
    </row>
    <row r="1527" spans="1:1" x14ac:dyDescent="0.15">
      <c r="A1527" t="s">
        <v>169</v>
      </c>
    </row>
    <row r="1562" spans="1:1" x14ac:dyDescent="0.15">
      <c r="A1562" t="s">
        <v>170</v>
      </c>
    </row>
    <row r="1563" spans="1:1" x14ac:dyDescent="0.15">
      <c r="A1563" t="s">
        <v>171</v>
      </c>
    </row>
    <row r="1598" spans="1:1" x14ac:dyDescent="0.15">
      <c r="A1598" t="s">
        <v>172</v>
      </c>
    </row>
    <row r="1599" spans="1:1" x14ac:dyDescent="0.15">
      <c r="A1599" t="s">
        <v>173</v>
      </c>
    </row>
    <row r="1634" spans="1:2" x14ac:dyDescent="0.15">
      <c r="A1634" t="s">
        <v>174</v>
      </c>
      <c r="B1634" t="s">
        <v>118</v>
      </c>
    </row>
    <row r="1635" spans="1:2" x14ac:dyDescent="0.15">
      <c r="A1635" t="s">
        <v>175</v>
      </c>
    </row>
    <row r="1670" spans="1:1" x14ac:dyDescent="0.15">
      <c r="A1670" t="s">
        <v>176</v>
      </c>
    </row>
    <row r="1671" spans="1:1" x14ac:dyDescent="0.15">
      <c r="A1671" t="s">
        <v>177</v>
      </c>
    </row>
    <row r="1706" spans="1:2" x14ac:dyDescent="0.15">
      <c r="A1706" t="s">
        <v>178</v>
      </c>
      <c r="B1706" t="s">
        <v>118</v>
      </c>
    </row>
    <row r="1707" spans="1:2" x14ac:dyDescent="0.15">
      <c r="A1707" t="s">
        <v>179</v>
      </c>
    </row>
    <row r="1742" spans="1:2" x14ac:dyDescent="0.15">
      <c r="A1742" t="s">
        <v>180</v>
      </c>
      <c r="B1742" t="s">
        <v>129</v>
      </c>
    </row>
    <row r="1743" spans="1:2" x14ac:dyDescent="0.15">
      <c r="A1743" t="s">
        <v>181</v>
      </c>
    </row>
    <row r="1779" spans="1:2" x14ac:dyDescent="0.15">
      <c r="A1779" t="s">
        <v>182</v>
      </c>
      <c r="B1779" t="s">
        <v>118</v>
      </c>
    </row>
    <row r="1780" spans="1:2" x14ac:dyDescent="0.15">
      <c r="A1780" t="s">
        <v>183</v>
      </c>
    </row>
    <row r="1815" spans="1:2" x14ac:dyDescent="0.15">
      <c r="A1815" t="s">
        <v>184</v>
      </c>
      <c r="B1815" t="s">
        <v>118</v>
      </c>
    </row>
    <row r="1816" spans="1:2" x14ac:dyDescent="0.15">
      <c r="A1816" t="s">
        <v>185</v>
      </c>
    </row>
    <row r="1851" spans="1:2" x14ac:dyDescent="0.15">
      <c r="A1851" t="s">
        <v>186</v>
      </c>
      <c r="B1851" t="s">
        <v>129</v>
      </c>
    </row>
    <row r="1852" spans="1:2" x14ac:dyDescent="0.15">
      <c r="A1852" t="s">
        <v>187</v>
      </c>
    </row>
    <row r="1887" spans="1:2" x14ac:dyDescent="0.15">
      <c r="A1887" t="s">
        <v>188</v>
      </c>
      <c r="B1887" t="s">
        <v>118</v>
      </c>
    </row>
    <row r="1888" spans="1:2" x14ac:dyDescent="0.15">
      <c r="A1888" t="s">
        <v>189</v>
      </c>
    </row>
    <row r="1923" spans="1:2" x14ac:dyDescent="0.15">
      <c r="A1923" t="s">
        <v>190</v>
      </c>
      <c r="B1923" t="s">
        <v>129</v>
      </c>
    </row>
    <row r="1924" spans="1:2" x14ac:dyDescent="0.15">
      <c r="A1924" t="s">
        <v>191</v>
      </c>
    </row>
    <row r="1959" spans="1:2" x14ac:dyDescent="0.15">
      <c r="A1959" t="s">
        <v>192</v>
      </c>
      <c r="B1959" t="s">
        <v>118</v>
      </c>
    </row>
    <row r="1960" spans="1:2" x14ac:dyDescent="0.15">
      <c r="A1960" t="s">
        <v>193</v>
      </c>
    </row>
    <row r="1961" spans="1:2" x14ac:dyDescent="0.15">
      <c r="A1961" t="s">
        <v>194</v>
      </c>
      <c r="B1961" t="s">
        <v>118</v>
      </c>
    </row>
    <row r="1962" spans="1:2" x14ac:dyDescent="0.15">
      <c r="A1962" t="s">
        <v>195</v>
      </c>
    </row>
    <row r="1997" spans="1:2" x14ac:dyDescent="0.15">
      <c r="A1997" t="s">
        <v>196</v>
      </c>
      <c r="B1997" t="s">
        <v>118</v>
      </c>
    </row>
    <row r="1998" spans="1:2" x14ac:dyDescent="0.15">
      <c r="A1998" t="s">
        <v>197</v>
      </c>
    </row>
    <row r="2033" spans="1:2" x14ac:dyDescent="0.15">
      <c r="A2033" t="s">
        <v>198</v>
      </c>
      <c r="B2033" t="s">
        <v>129</v>
      </c>
    </row>
    <row r="2034" spans="1:2" x14ac:dyDescent="0.15">
      <c r="A2034" t="s">
        <v>199</v>
      </c>
    </row>
    <row r="2069" spans="1:1" x14ac:dyDescent="0.15">
      <c r="A2069" t="s">
        <v>200</v>
      </c>
    </row>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R137"/>
  <sheetViews>
    <sheetView tabSelected="1" zoomScale="90" zoomScaleNormal="90" workbookViewId="0">
      <pane ySplit="2" topLeftCell="A60" activePane="bottomLeft" state="frozen"/>
      <selection pane="bottomLeft" activeCell="K80" sqref="K80"/>
    </sheetView>
  </sheetViews>
  <sheetFormatPr defaultRowHeight="13.5" x14ac:dyDescent="0.15"/>
  <cols>
    <col min="1" max="1" width="11.875" customWidth="1"/>
    <col min="2" max="2" width="8.25" customWidth="1"/>
    <col min="3" max="3" width="15.75" customWidth="1"/>
    <col min="4" max="4" width="18.375" customWidth="1"/>
    <col min="5" max="5" width="8.375" customWidth="1"/>
    <col min="6" max="6" width="16.125" customWidth="1"/>
    <col min="7" max="7" width="15.875" customWidth="1"/>
    <col min="8" max="8" width="16.125" bestFit="1" customWidth="1"/>
    <col min="9" max="9" width="16.125" customWidth="1"/>
    <col min="10" max="10" width="12.75" customWidth="1"/>
    <col min="11" max="11" width="16.625" customWidth="1"/>
    <col min="12" max="12" width="9" bestFit="1" customWidth="1"/>
    <col min="13" max="13" width="9.875" customWidth="1"/>
    <col min="14" max="14" width="8.125" customWidth="1"/>
    <col min="15" max="15" width="16.5" customWidth="1"/>
    <col min="16" max="16" width="32" customWidth="1"/>
  </cols>
  <sheetData>
    <row r="1" spans="1:18" ht="14.25" thickBot="1" x14ac:dyDescent="0.2"/>
    <row r="2" spans="1:18" x14ac:dyDescent="0.15">
      <c r="A2" s="10" t="s">
        <v>1</v>
      </c>
      <c r="B2" s="4" t="s">
        <v>2</v>
      </c>
      <c r="C2" s="4" t="s">
        <v>8</v>
      </c>
      <c r="D2" s="4" t="s">
        <v>4</v>
      </c>
      <c r="E2" s="4" t="s">
        <v>35</v>
      </c>
      <c r="F2" s="4" t="s">
        <v>0</v>
      </c>
      <c r="G2" s="4" t="s">
        <v>3</v>
      </c>
      <c r="H2" s="4" t="s">
        <v>6</v>
      </c>
      <c r="I2" s="4" t="s">
        <v>7</v>
      </c>
      <c r="J2" s="4" t="s">
        <v>5</v>
      </c>
      <c r="K2" s="4" t="s">
        <v>36</v>
      </c>
      <c r="L2" s="4" t="s">
        <v>9</v>
      </c>
      <c r="M2" s="7" t="s">
        <v>37</v>
      </c>
      <c r="N2" s="11" t="s">
        <v>38</v>
      </c>
      <c r="O2" s="8" t="s">
        <v>39</v>
      </c>
    </row>
    <row r="3" spans="1:18" x14ac:dyDescent="0.15">
      <c r="A3" s="45" t="s">
        <v>50</v>
      </c>
      <c r="B3" s="46" t="s">
        <v>62</v>
      </c>
      <c r="C3" s="9">
        <v>2</v>
      </c>
      <c r="D3" s="46" t="s">
        <v>59</v>
      </c>
      <c r="E3" s="54" t="s">
        <v>63</v>
      </c>
      <c r="F3" s="66">
        <v>41970</v>
      </c>
      <c r="G3" s="46">
        <v>117.884</v>
      </c>
      <c r="H3" s="54" t="s">
        <v>63</v>
      </c>
      <c r="I3" s="66">
        <v>41989</v>
      </c>
      <c r="J3" s="46">
        <v>117.42100000000001</v>
      </c>
      <c r="K3" s="46" t="s">
        <v>64</v>
      </c>
      <c r="L3" s="46" t="s">
        <v>66</v>
      </c>
      <c r="M3" s="63" t="str">
        <f t="shared" ref="M3" si="0">IF(L3="勝",IF(B3="買",IF(G3&lt;3,(J3-G3)*10000,(J3-G3)*100),IF(G3&lt;3,(G3-J3)*10000,(G3-J3)*100)),"")</f>
        <v/>
      </c>
      <c r="N3" s="63">
        <f>IF(L3="負",IF(B3="買",IF(G3&lt;3,(J3-G3)*10000,(J3-G3)*100),IF(G3&lt;3,(G3-J3)*10000,(G3-J3)*100)),"")</f>
        <v>-46.299999999999386</v>
      </c>
      <c r="O3" s="67">
        <v>-9230</v>
      </c>
      <c r="P3" s="57"/>
      <c r="Q3" s="58"/>
      <c r="R3" s="57"/>
    </row>
    <row r="4" spans="1:18" x14ac:dyDescent="0.15">
      <c r="A4" s="45" t="s">
        <v>50</v>
      </c>
      <c r="B4" s="46" t="s">
        <v>62</v>
      </c>
      <c r="C4" s="9">
        <v>2</v>
      </c>
      <c r="D4" s="46" t="s">
        <v>59</v>
      </c>
      <c r="E4" s="54" t="s">
        <v>63</v>
      </c>
      <c r="F4" s="66">
        <v>41799</v>
      </c>
      <c r="G4" s="46">
        <v>102.607</v>
      </c>
      <c r="H4" s="54" t="s">
        <v>63</v>
      </c>
      <c r="I4" s="66">
        <v>41801</v>
      </c>
      <c r="J4" s="46">
        <v>102.11499999999999</v>
      </c>
      <c r="K4" s="46" t="s">
        <v>64</v>
      </c>
      <c r="L4" s="46" t="s">
        <v>66</v>
      </c>
      <c r="M4" s="63" t="str">
        <f t="shared" ref="M4:M82" si="1">IF(L4="勝",IF(B4="買",IF(G4&lt;3,(J4-G4)*10000,(J4-G4)*100),IF(G4&lt;3,(G4-J4)*10000,(G4-J4)*100)),"")</f>
        <v/>
      </c>
      <c r="N4" s="63">
        <f t="shared" ref="N4:N82" si="2">IF(L4="負",IF(B4="買",IF(G4&lt;3,(J4-G4)*10000,(J4-G4)*100),IF(G4&lt;3,(G4-J4)*10000,(G4-J4)*100)),"")</f>
        <v>-49.200000000000443</v>
      </c>
      <c r="O4" s="67">
        <v>-9840</v>
      </c>
      <c r="P4" s="58"/>
      <c r="Q4" s="57"/>
      <c r="R4" s="57"/>
    </row>
    <row r="5" spans="1:18" x14ac:dyDescent="0.15">
      <c r="A5" s="45" t="s">
        <v>50</v>
      </c>
      <c r="B5" s="46" t="s">
        <v>62</v>
      </c>
      <c r="C5" s="9">
        <v>2</v>
      </c>
      <c r="D5" s="46" t="s">
        <v>59</v>
      </c>
      <c r="E5" s="54" t="s">
        <v>63</v>
      </c>
      <c r="F5" s="66">
        <v>41388</v>
      </c>
      <c r="G5" s="46">
        <v>99.51</v>
      </c>
      <c r="H5" s="54" t="s">
        <v>63</v>
      </c>
      <c r="I5" s="66">
        <v>41390</v>
      </c>
      <c r="J5" s="46">
        <v>98.46</v>
      </c>
      <c r="K5" s="46" t="s">
        <v>64</v>
      </c>
      <c r="L5" s="46" t="s">
        <v>66</v>
      </c>
      <c r="M5" s="63" t="str">
        <f t="shared" si="1"/>
        <v/>
      </c>
      <c r="N5" s="63">
        <f t="shared" si="2"/>
        <v>-105.00000000000114</v>
      </c>
      <c r="O5" s="67">
        <v>-21000</v>
      </c>
      <c r="P5" s="58"/>
      <c r="Q5" s="57"/>
      <c r="R5" s="57"/>
    </row>
    <row r="6" spans="1:18" x14ac:dyDescent="0.15">
      <c r="A6" s="45" t="s">
        <v>50</v>
      </c>
      <c r="B6" s="46" t="s">
        <v>62</v>
      </c>
      <c r="C6" s="9">
        <v>2</v>
      </c>
      <c r="D6" s="46" t="s">
        <v>59</v>
      </c>
      <c r="E6" s="54" t="s">
        <v>63</v>
      </c>
      <c r="F6" s="66">
        <v>41291</v>
      </c>
      <c r="G6" s="64">
        <v>88.84</v>
      </c>
      <c r="H6" s="54" t="s">
        <v>63</v>
      </c>
      <c r="I6" s="66">
        <v>41330</v>
      </c>
      <c r="J6" s="46">
        <v>92.16</v>
      </c>
      <c r="K6" s="46" t="s">
        <v>64</v>
      </c>
      <c r="L6" s="46" t="s">
        <v>68</v>
      </c>
      <c r="M6" s="63">
        <f t="shared" si="1"/>
        <v>331.99999999999932</v>
      </c>
      <c r="N6" s="63" t="str">
        <f t="shared" si="2"/>
        <v/>
      </c>
      <c r="O6" s="67">
        <v>66400</v>
      </c>
      <c r="P6" s="58"/>
      <c r="Q6" s="57"/>
      <c r="R6" s="57"/>
    </row>
    <row r="7" spans="1:18" x14ac:dyDescent="0.15">
      <c r="A7" s="45" t="s">
        <v>50</v>
      </c>
      <c r="B7" s="46" t="s">
        <v>62</v>
      </c>
      <c r="C7" s="9">
        <v>2</v>
      </c>
      <c r="D7" s="46" t="s">
        <v>59</v>
      </c>
      <c r="E7" s="54" t="s">
        <v>63</v>
      </c>
      <c r="F7" s="66">
        <v>41243</v>
      </c>
      <c r="G7" s="64">
        <v>82.19</v>
      </c>
      <c r="H7" s="54" t="s">
        <v>63</v>
      </c>
      <c r="I7" s="66">
        <v>41247</v>
      </c>
      <c r="J7" s="46">
        <v>81.650000000000006</v>
      </c>
      <c r="K7" s="46" t="s">
        <v>64</v>
      </c>
      <c r="L7" s="46" t="s">
        <v>75</v>
      </c>
      <c r="M7" s="63" t="str">
        <f t="shared" si="1"/>
        <v/>
      </c>
      <c r="N7" s="63">
        <f t="shared" si="2"/>
        <v>-53.999999999999204</v>
      </c>
      <c r="O7" s="67">
        <v>-10800</v>
      </c>
      <c r="P7" s="58"/>
      <c r="Q7" s="57"/>
      <c r="R7" s="57"/>
    </row>
    <row r="8" spans="1:18" x14ac:dyDescent="0.15">
      <c r="A8" s="45" t="s">
        <v>50</v>
      </c>
      <c r="B8" s="46" t="s">
        <v>78</v>
      </c>
      <c r="C8" s="9">
        <v>2</v>
      </c>
      <c r="D8" s="46" t="s">
        <v>59</v>
      </c>
      <c r="E8" s="54" t="s">
        <v>63</v>
      </c>
      <c r="F8" s="66">
        <v>40920</v>
      </c>
      <c r="G8" s="9">
        <v>76.819999999999993</v>
      </c>
      <c r="H8" s="54" t="s">
        <v>63</v>
      </c>
      <c r="I8" s="66">
        <v>40927</v>
      </c>
      <c r="J8" s="46">
        <v>77.03</v>
      </c>
      <c r="K8" s="46" t="s">
        <v>64</v>
      </c>
      <c r="L8" s="46" t="s">
        <v>75</v>
      </c>
      <c r="M8" s="63" t="str">
        <f t="shared" si="1"/>
        <v/>
      </c>
      <c r="N8" s="63">
        <f t="shared" si="2"/>
        <v>-21.000000000000796</v>
      </c>
      <c r="O8" s="67">
        <v>-4200</v>
      </c>
      <c r="P8" s="58"/>
      <c r="Q8" s="57"/>
      <c r="R8" s="57"/>
    </row>
    <row r="9" spans="1:18" x14ac:dyDescent="0.15">
      <c r="A9" s="45" t="s">
        <v>50</v>
      </c>
      <c r="B9" s="46" t="s">
        <v>78</v>
      </c>
      <c r="C9" s="9">
        <v>2</v>
      </c>
      <c r="D9" s="46" t="s">
        <v>59</v>
      </c>
      <c r="E9" s="54" t="s">
        <v>63</v>
      </c>
      <c r="F9" s="66">
        <v>40708</v>
      </c>
      <c r="G9" s="9">
        <v>80.09</v>
      </c>
      <c r="H9" s="54" t="s">
        <v>63</v>
      </c>
      <c r="I9" s="66">
        <v>40709</v>
      </c>
      <c r="J9" s="46">
        <v>80.67</v>
      </c>
      <c r="K9" s="46" t="s">
        <v>64</v>
      </c>
      <c r="L9" s="46" t="s">
        <v>75</v>
      </c>
      <c r="M9" s="63" t="str">
        <f t="shared" si="1"/>
        <v/>
      </c>
      <c r="N9" s="63">
        <f t="shared" si="2"/>
        <v>-57.999999999999829</v>
      </c>
      <c r="O9" s="67">
        <v>-11600</v>
      </c>
      <c r="P9" s="57"/>
      <c r="Q9" s="57"/>
      <c r="R9" s="57"/>
    </row>
    <row r="10" spans="1:18" x14ac:dyDescent="0.15">
      <c r="A10" s="45" t="s">
        <v>50</v>
      </c>
      <c r="B10" s="46" t="s">
        <v>62</v>
      </c>
      <c r="C10" s="9">
        <v>2</v>
      </c>
      <c r="D10" s="46" t="s">
        <v>59</v>
      </c>
      <c r="E10" s="54" t="s">
        <v>63</v>
      </c>
      <c r="F10" s="66">
        <v>40687</v>
      </c>
      <c r="G10" s="46">
        <v>82.03</v>
      </c>
      <c r="H10" s="54" t="s">
        <v>63</v>
      </c>
      <c r="I10" s="66">
        <v>40689</v>
      </c>
      <c r="J10" s="46">
        <v>81.31</v>
      </c>
      <c r="K10" s="46" t="s">
        <v>64</v>
      </c>
      <c r="L10" s="46" t="s">
        <v>75</v>
      </c>
      <c r="M10" s="63" t="str">
        <f t="shared" si="1"/>
        <v/>
      </c>
      <c r="N10" s="63">
        <f t="shared" si="2"/>
        <v>-71.999999999999886</v>
      </c>
      <c r="O10" s="67">
        <v>-14400</v>
      </c>
      <c r="P10" s="57"/>
    </row>
    <row r="11" spans="1:18" x14ac:dyDescent="0.15">
      <c r="A11" s="45" t="s">
        <v>50</v>
      </c>
      <c r="B11" s="46" t="s">
        <v>78</v>
      </c>
      <c r="C11" s="9">
        <v>2</v>
      </c>
      <c r="D11" s="46" t="s">
        <v>59</v>
      </c>
      <c r="E11" s="54" t="s">
        <v>63</v>
      </c>
      <c r="F11" s="66">
        <v>40457</v>
      </c>
      <c r="G11" s="46">
        <v>82.95</v>
      </c>
      <c r="H11" s="54" t="s">
        <v>63</v>
      </c>
      <c r="I11" s="66">
        <v>40478</v>
      </c>
      <c r="J11" s="46">
        <v>81.81</v>
      </c>
      <c r="K11" s="46" t="s">
        <v>64</v>
      </c>
      <c r="L11" s="46" t="s">
        <v>68</v>
      </c>
      <c r="M11" s="63">
        <f t="shared" si="1"/>
        <v>114.00000000000006</v>
      </c>
      <c r="N11" s="63" t="str">
        <f t="shared" si="2"/>
        <v/>
      </c>
      <c r="O11" s="67">
        <v>22800</v>
      </c>
      <c r="P11" s="5"/>
    </row>
    <row r="12" spans="1:18" x14ac:dyDescent="0.15">
      <c r="A12" s="45" t="s">
        <v>50</v>
      </c>
      <c r="B12" s="46" t="s">
        <v>78</v>
      </c>
      <c r="C12" s="9">
        <v>2</v>
      </c>
      <c r="D12" s="46" t="s">
        <v>59</v>
      </c>
      <c r="E12" s="54" t="s">
        <v>63</v>
      </c>
      <c r="F12" s="66">
        <v>40425</v>
      </c>
      <c r="G12" s="46">
        <v>84.16</v>
      </c>
      <c r="H12" s="54" t="s">
        <v>63</v>
      </c>
      <c r="I12" s="66">
        <v>40436</v>
      </c>
      <c r="J12" s="46">
        <v>84.37</v>
      </c>
      <c r="K12" s="46" t="s">
        <v>64</v>
      </c>
      <c r="L12" s="46" t="s">
        <v>75</v>
      </c>
      <c r="M12" s="63" t="str">
        <f t="shared" si="1"/>
        <v/>
      </c>
      <c r="N12" s="63">
        <f t="shared" si="2"/>
        <v>-21.000000000000796</v>
      </c>
      <c r="O12" s="67">
        <v>-4100</v>
      </c>
      <c r="P12" s="5"/>
    </row>
    <row r="13" spans="1:18" x14ac:dyDescent="0.15">
      <c r="A13" s="45" t="s">
        <v>50</v>
      </c>
      <c r="B13" s="46" t="s">
        <v>78</v>
      </c>
      <c r="C13" s="9">
        <v>2</v>
      </c>
      <c r="D13" s="46" t="s">
        <v>59</v>
      </c>
      <c r="E13" s="54" t="s">
        <v>63</v>
      </c>
      <c r="F13" s="66">
        <v>40205</v>
      </c>
      <c r="G13" s="46">
        <v>89.62</v>
      </c>
      <c r="H13" s="54" t="s">
        <v>63</v>
      </c>
      <c r="I13" s="66">
        <v>40205</v>
      </c>
      <c r="J13" s="46">
        <v>90.53</v>
      </c>
      <c r="K13" s="46" t="s">
        <v>64</v>
      </c>
      <c r="L13" s="46" t="s">
        <v>75</v>
      </c>
      <c r="M13" s="63" t="str">
        <f t="shared" si="1"/>
        <v/>
      </c>
      <c r="N13" s="63">
        <f t="shared" si="2"/>
        <v>-90.999999999999659</v>
      </c>
      <c r="O13" s="67">
        <v>-18200</v>
      </c>
      <c r="P13" s="5"/>
    </row>
    <row r="14" spans="1:18" x14ac:dyDescent="0.15">
      <c r="A14" s="45" t="s">
        <v>50</v>
      </c>
      <c r="B14" s="46" t="s">
        <v>78</v>
      </c>
      <c r="C14" s="9">
        <v>2</v>
      </c>
      <c r="D14" s="46" t="s">
        <v>59</v>
      </c>
      <c r="E14" s="54" t="s">
        <v>63</v>
      </c>
      <c r="F14" s="66">
        <v>40064</v>
      </c>
      <c r="G14" s="46">
        <v>92.82</v>
      </c>
      <c r="H14" s="54" t="s">
        <v>63</v>
      </c>
      <c r="I14" s="66">
        <v>40098</v>
      </c>
      <c r="J14" s="46">
        <v>90.36</v>
      </c>
      <c r="K14" s="46" t="s">
        <v>64</v>
      </c>
      <c r="L14" s="46" t="s">
        <v>68</v>
      </c>
      <c r="M14" s="63">
        <f t="shared" si="1"/>
        <v>245.99999999999937</v>
      </c>
      <c r="N14" s="63" t="str">
        <f t="shared" si="2"/>
        <v/>
      </c>
      <c r="O14" s="67">
        <v>49200</v>
      </c>
      <c r="P14" s="5"/>
    </row>
    <row r="15" spans="1:18" x14ac:dyDescent="0.15">
      <c r="A15" s="45" t="s">
        <v>50</v>
      </c>
      <c r="B15" s="46" t="s">
        <v>78</v>
      </c>
      <c r="C15" s="9">
        <v>2</v>
      </c>
      <c r="D15" s="46" t="s">
        <v>59</v>
      </c>
      <c r="E15" s="54" t="s">
        <v>63</v>
      </c>
      <c r="F15" s="66">
        <v>40052</v>
      </c>
      <c r="G15" s="46">
        <v>93.89</v>
      </c>
      <c r="H15" s="54" t="s">
        <v>63</v>
      </c>
      <c r="I15" s="66">
        <v>40098</v>
      </c>
      <c r="J15" s="46">
        <v>90.36</v>
      </c>
      <c r="K15" s="46" t="s">
        <v>64</v>
      </c>
      <c r="L15" s="46" t="s">
        <v>68</v>
      </c>
      <c r="M15" s="63">
        <f t="shared" si="1"/>
        <v>353.00000000000011</v>
      </c>
      <c r="N15" s="63" t="str">
        <f t="shared" si="2"/>
        <v/>
      </c>
      <c r="O15" s="67">
        <v>70600</v>
      </c>
      <c r="P15" s="5"/>
    </row>
    <row r="16" spans="1:18" x14ac:dyDescent="0.15">
      <c r="A16" s="45" t="s">
        <v>50</v>
      </c>
      <c r="B16" s="46" t="s">
        <v>78</v>
      </c>
      <c r="C16" s="9">
        <v>2</v>
      </c>
      <c r="D16" s="46" t="s">
        <v>59</v>
      </c>
      <c r="E16" s="54" t="s">
        <v>63</v>
      </c>
      <c r="F16" s="66">
        <v>40050</v>
      </c>
      <c r="G16" s="46">
        <v>94.37</v>
      </c>
      <c r="H16" s="54" t="s">
        <v>63</v>
      </c>
      <c r="I16" s="66">
        <v>40098</v>
      </c>
      <c r="J16" s="46">
        <v>90.36</v>
      </c>
      <c r="K16" s="46" t="s">
        <v>64</v>
      </c>
      <c r="L16" s="46" t="s">
        <v>68</v>
      </c>
      <c r="M16" s="63">
        <f t="shared" si="1"/>
        <v>401.00000000000051</v>
      </c>
      <c r="N16" s="63" t="str">
        <f t="shared" si="2"/>
        <v/>
      </c>
      <c r="O16" s="67">
        <v>80200</v>
      </c>
      <c r="P16" s="5"/>
    </row>
    <row r="17" spans="1:16" x14ac:dyDescent="0.15">
      <c r="A17" s="45" t="s">
        <v>50</v>
      </c>
      <c r="B17" s="46" t="s">
        <v>78</v>
      </c>
      <c r="C17" s="9">
        <v>2</v>
      </c>
      <c r="D17" s="46" t="s">
        <v>59</v>
      </c>
      <c r="E17" s="54" t="s">
        <v>63</v>
      </c>
      <c r="F17" s="66">
        <v>39990</v>
      </c>
      <c r="G17" s="9">
        <v>95.62</v>
      </c>
      <c r="H17" s="54" t="s">
        <v>63</v>
      </c>
      <c r="I17" s="66">
        <v>39995</v>
      </c>
      <c r="J17" s="46">
        <v>96.56</v>
      </c>
      <c r="K17" s="46" t="s">
        <v>64</v>
      </c>
      <c r="L17" s="46" t="s">
        <v>66</v>
      </c>
      <c r="M17" s="63" t="str">
        <f t="shared" si="1"/>
        <v/>
      </c>
      <c r="N17" s="63">
        <f t="shared" si="2"/>
        <v>-93.999999999999773</v>
      </c>
      <c r="O17" s="67">
        <v>-18800</v>
      </c>
      <c r="P17" s="5"/>
    </row>
    <row r="18" spans="1:16" x14ac:dyDescent="0.15">
      <c r="A18" s="45" t="s">
        <v>50</v>
      </c>
      <c r="B18" s="46" t="s">
        <v>78</v>
      </c>
      <c r="C18" s="9">
        <v>2</v>
      </c>
      <c r="D18" s="46" t="s">
        <v>59</v>
      </c>
      <c r="E18" s="54" t="s">
        <v>63</v>
      </c>
      <c r="F18" s="66">
        <v>39791</v>
      </c>
      <c r="G18" s="9">
        <v>92.57</v>
      </c>
      <c r="H18" s="54" t="s">
        <v>63</v>
      </c>
      <c r="I18" s="66">
        <v>39819</v>
      </c>
      <c r="J18" s="46">
        <v>93.89</v>
      </c>
      <c r="K18" s="46" t="s">
        <v>64</v>
      </c>
      <c r="L18" s="46" t="s">
        <v>66</v>
      </c>
      <c r="M18" s="63" t="str">
        <f t="shared" si="1"/>
        <v/>
      </c>
      <c r="N18" s="63">
        <f t="shared" si="2"/>
        <v>-132.00000000000074</v>
      </c>
      <c r="O18" s="67">
        <v>-26400</v>
      </c>
    </row>
    <row r="19" spans="1:16" x14ac:dyDescent="0.15">
      <c r="A19" s="45" t="s">
        <v>50</v>
      </c>
      <c r="B19" s="46" t="s">
        <v>78</v>
      </c>
      <c r="C19" s="9">
        <v>2</v>
      </c>
      <c r="D19" s="46" t="s">
        <v>59</v>
      </c>
      <c r="E19" s="54" t="s">
        <v>63</v>
      </c>
      <c r="F19" s="66">
        <v>39736</v>
      </c>
      <c r="G19" s="9">
        <v>101.5</v>
      </c>
      <c r="H19" s="54" t="s">
        <v>63</v>
      </c>
      <c r="I19" s="66">
        <v>39819</v>
      </c>
      <c r="J19" s="46">
        <v>93.89</v>
      </c>
      <c r="K19" s="46" t="s">
        <v>64</v>
      </c>
      <c r="L19" s="46" t="s">
        <v>68</v>
      </c>
      <c r="M19" s="63">
        <f t="shared" si="1"/>
        <v>761</v>
      </c>
      <c r="N19" s="63" t="str">
        <f t="shared" si="2"/>
        <v/>
      </c>
      <c r="O19" s="67">
        <v>152200</v>
      </c>
      <c r="P19" s="2"/>
    </row>
    <row r="20" spans="1:16" x14ac:dyDescent="0.15">
      <c r="A20" s="45" t="s">
        <v>50</v>
      </c>
      <c r="B20" s="46" t="s">
        <v>62</v>
      </c>
      <c r="C20" s="9">
        <v>2</v>
      </c>
      <c r="D20" s="46" t="s">
        <v>59</v>
      </c>
      <c r="E20" s="54" t="s">
        <v>63</v>
      </c>
      <c r="F20" s="66">
        <v>39674</v>
      </c>
      <c r="G20" s="9">
        <v>109.72</v>
      </c>
      <c r="H20" s="54" t="s">
        <v>63</v>
      </c>
      <c r="I20" s="66">
        <v>39681</v>
      </c>
      <c r="J20" s="46">
        <v>108.37</v>
      </c>
      <c r="K20" s="46" t="s">
        <v>64</v>
      </c>
      <c r="L20" s="46" t="s">
        <v>66</v>
      </c>
      <c r="M20" s="63" t="str">
        <f t="shared" si="1"/>
        <v/>
      </c>
      <c r="N20" s="63">
        <f t="shared" si="2"/>
        <v>-134.99999999999943</v>
      </c>
      <c r="O20" s="67">
        <v>-27000</v>
      </c>
    </row>
    <row r="21" spans="1:16" x14ac:dyDescent="0.15">
      <c r="A21" s="45" t="s">
        <v>50</v>
      </c>
      <c r="B21" s="46" t="s">
        <v>62</v>
      </c>
      <c r="C21" s="9">
        <v>2</v>
      </c>
      <c r="D21" s="46" t="s">
        <v>59</v>
      </c>
      <c r="E21" s="54" t="s">
        <v>63</v>
      </c>
      <c r="F21" s="66">
        <v>39575</v>
      </c>
      <c r="G21" s="9">
        <v>105.12</v>
      </c>
      <c r="H21" s="54" t="s">
        <v>63</v>
      </c>
      <c r="I21" s="66">
        <v>39577</v>
      </c>
      <c r="J21" s="46">
        <v>104.02</v>
      </c>
      <c r="K21" s="46" t="s">
        <v>64</v>
      </c>
      <c r="L21" s="46" t="s">
        <v>66</v>
      </c>
      <c r="M21" s="63" t="str">
        <f t="shared" si="1"/>
        <v/>
      </c>
      <c r="N21" s="63">
        <f t="shared" si="2"/>
        <v>-110.00000000000085</v>
      </c>
      <c r="O21" s="67">
        <v>-22000</v>
      </c>
    </row>
    <row r="22" spans="1:16" x14ac:dyDescent="0.15">
      <c r="A22" s="45" t="s">
        <v>50</v>
      </c>
      <c r="B22" s="46" t="s">
        <v>62</v>
      </c>
      <c r="C22" s="9">
        <v>2</v>
      </c>
      <c r="D22" s="46" t="s">
        <v>59</v>
      </c>
      <c r="E22" s="54" t="s">
        <v>63</v>
      </c>
      <c r="F22" s="66">
        <v>39549</v>
      </c>
      <c r="G22" s="9">
        <v>102.04</v>
      </c>
      <c r="H22" s="54" t="s">
        <v>63</v>
      </c>
      <c r="I22" s="66">
        <v>39577</v>
      </c>
      <c r="J22" s="46">
        <v>104.02</v>
      </c>
      <c r="K22" s="46" t="s">
        <v>64</v>
      </c>
      <c r="L22" s="46" t="s">
        <v>68</v>
      </c>
      <c r="M22" s="63">
        <f t="shared" si="1"/>
        <v>197.99999999999898</v>
      </c>
      <c r="N22" s="63" t="str">
        <f t="shared" si="2"/>
        <v/>
      </c>
      <c r="O22" s="67">
        <v>39600</v>
      </c>
    </row>
    <row r="23" spans="1:16" x14ac:dyDescent="0.15">
      <c r="A23" s="45" t="s">
        <v>50</v>
      </c>
      <c r="B23" s="46" t="s">
        <v>62</v>
      </c>
      <c r="C23" s="9">
        <v>2</v>
      </c>
      <c r="D23" s="46" t="s">
        <v>59</v>
      </c>
      <c r="E23" s="54" t="s">
        <v>63</v>
      </c>
      <c r="F23" s="66">
        <v>39496</v>
      </c>
      <c r="G23" s="9">
        <v>108.3</v>
      </c>
      <c r="H23" s="54" t="s">
        <v>63</v>
      </c>
      <c r="I23" s="66">
        <v>39497</v>
      </c>
      <c r="J23" s="46">
        <v>107.25</v>
      </c>
      <c r="K23" s="46" t="s">
        <v>64</v>
      </c>
      <c r="L23" s="46" t="s">
        <v>66</v>
      </c>
      <c r="M23" s="63" t="str">
        <f t="shared" si="1"/>
        <v/>
      </c>
      <c r="N23" s="63">
        <f t="shared" si="2"/>
        <v>-104.99999999999972</v>
      </c>
      <c r="O23" s="67">
        <v>-21000</v>
      </c>
    </row>
    <row r="24" spans="1:16" x14ac:dyDescent="0.15">
      <c r="A24" s="45" t="s">
        <v>50</v>
      </c>
      <c r="B24" s="46" t="s">
        <v>62</v>
      </c>
      <c r="C24" s="9">
        <v>2</v>
      </c>
      <c r="D24" s="46" t="s">
        <v>59</v>
      </c>
      <c r="E24" s="54" t="s">
        <v>63</v>
      </c>
      <c r="F24" s="66">
        <v>39233</v>
      </c>
      <c r="G24" s="9">
        <v>121.81</v>
      </c>
      <c r="H24" s="54" t="s">
        <v>63</v>
      </c>
      <c r="I24" s="66">
        <v>39239</v>
      </c>
      <c r="J24" s="46">
        <v>121.18</v>
      </c>
      <c r="K24" s="46" t="s">
        <v>64</v>
      </c>
      <c r="L24" s="46" t="s">
        <v>66</v>
      </c>
      <c r="M24" s="63" t="str">
        <f t="shared" si="1"/>
        <v/>
      </c>
      <c r="N24" s="63">
        <f t="shared" si="2"/>
        <v>-62.999999999999545</v>
      </c>
      <c r="O24" s="67">
        <v>-12600</v>
      </c>
    </row>
    <row r="25" spans="1:16" x14ac:dyDescent="0.15">
      <c r="A25" s="45" t="s">
        <v>50</v>
      </c>
      <c r="B25" s="46" t="s">
        <v>62</v>
      </c>
      <c r="C25" s="9">
        <v>2</v>
      </c>
      <c r="D25" s="46" t="s">
        <v>59</v>
      </c>
      <c r="E25" s="54" t="s">
        <v>63</v>
      </c>
      <c r="F25" s="66">
        <v>39212</v>
      </c>
      <c r="G25" s="9">
        <v>120.13</v>
      </c>
      <c r="H25" s="54" t="s">
        <v>63</v>
      </c>
      <c r="I25" s="66">
        <v>39213</v>
      </c>
      <c r="J25" s="46">
        <v>119.52</v>
      </c>
      <c r="K25" s="46" t="s">
        <v>64</v>
      </c>
      <c r="L25" s="46" t="s">
        <v>66</v>
      </c>
      <c r="M25" s="63" t="str">
        <f t="shared" si="1"/>
        <v/>
      </c>
      <c r="N25" s="63">
        <f t="shared" si="2"/>
        <v>-60.999999999999943</v>
      </c>
      <c r="O25" s="67">
        <v>-12200</v>
      </c>
    </row>
    <row r="26" spans="1:16" x14ac:dyDescent="0.15">
      <c r="A26" s="45" t="s">
        <v>50</v>
      </c>
      <c r="B26" s="46" t="s">
        <v>62</v>
      </c>
      <c r="C26" s="9">
        <v>2</v>
      </c>
      <c r="D26" s="46" t="s">
        <v>59</v>
      </c>
      <c r="E26" s="54" t="s">
        <v>63</v>
      </c>
      <c r="F26" s="66">
        <v>38996</v>
      </c>
      <c r="G26" s="9">
        <v>117.88</v>
      </c>
      <c r="H26" s="54" t="s">
        <v>63</v>
      </c>
      <c r="I26" s="66">
        <v>39017</v>
      </c>
      <c r="J26" s="46">
        <v>118.04</v>
      </c>
      <c r="K26" s="46" t="s">
        <v>64</v>
      </c>
      <c r="L26" s="46" t="s">
        <v>68</v>
      </c>
      <c r="M26" s="63">
        <f t="shared" si="1"/>
        <v>16.00000000000108</v>
      </c>
      <c r="N26" s="63" t="str">
        <f t="shared" si="2"/>
        <v/>
      </c>
      <c r="O26" s="67">
        <v>3200</v>
      </c>
    </row>
    <row r="27" spans="1:16" x14ac:dyDescent="0.15">
      <c r="A27" s="45" t="s">
        <v>50</v>
      </c>
      <c r="B27" s="46" t="s">
        <v>62</v>
      </c>
      <c r="C27" s="9">
        <v>2</v>
      </c>
      <c r="D27" s="46" t="s">
        <v>59</v>
      </c>
      <c r="E27" s="54" t="s">
        <v>63</v>
      </c>
      <c r="F27" s="66">
        <v>38681</v>
      </c>
      <c r="G27" s="9">
        <v>119.05</v>
      </c>
      <c r="H27" s="54" t="s">
        <v>63</v>
      </c>
      <c r="I27" s="66">
        <v>38698</v>
      </c>
      <c r="J27" s="46">
        <v>119.96</v>
      </c>
      <c r="K27" s="46" t="s">
        <v>64</v>
      </c>
      <c r="L27" s="46" t="s">
        <v>68</v>
      </c>
      <c r="M27" s="63">
        <f t="shared" si="1"/>
        <v>90.999999999999659</v>
      </c>
      <c r="N27" s="63" t="str">
        <f t="shared" si="2"/>
        <v/>
      </c>
      <c r="O27" s="67">
        <v>18200</v>
      </c>
    </row>
    <row r="28" spans="1:16" x14ac:dyDescent="0.15">
      <c r="A28" s="45" t="s">
        <v>50</v>
      </c>
      <c r="B28" s="46" t="s">
        <v>62</v>
      </c>
      <c r="C28" s="9">
        <v>2</v>
      </c>
      <c r="D28" s="46" t="s">
        <v>59</v>
      </c>
      <c r="E28" s="54" t="s">
        <v>63</v>
      </c>
      <c r="F28" s="66">
        <v>38497</v>
      </c>
      <c r="G28" s="9">
        <v>107.84</v>
      </c>
      <c r="H28" s="54" t="s">
        <v>63</v>
      </c>
      <c r="I28" s="66">
        <v>38509</v>
      </c>
      <c r="J28" s="46">
        <v>107.22</v>
      </c>
      <c r="K28" s="46" t="s">
        <v>64</v>
      </c>
      <c r="L28" s="46" t="s">
        <v>66</v>
      </c>
      <c r="M28" s="63" t="str">
        <f t="shared" si="1"/>
        <v/>
      </c>
      <c r="N28" s="63">
        <f t="shared" si="2"/>
        <v>-62.000000000000455</v>
      </c>
      <c r="O28" s="67">
        <v>-12400</v>
      </c>
      <c r="P28" s="1"/>
    </row>
    <row r="29" spans="1:16" x14ac:dyDescent="0.15">
      <c r="A29" s="45" t="s">
        <v>50</v>
      </c>
      <c r="B29" s="46" t="s">
        <v>78</v>
      </c>
      <c r="C29" s="9">
        <v>2</v>
      </c>
      <c r="D29" s="46" t="s">
        <v>59</v>
      </c>
      <c r="E29" s="54" t="s">
        <v>63</v>
      </c>
      <c r="F29" s="66">
        <v>38295</v>
      </c>
      <c r="G29" s="9">
        <v>105.9</v>
      </c>
      <c r="H29" s="54" t="s">
        <v>63</v>
      </c>
      <c r="I29" s="66">
        <v>38301</v>
      </c>
      <c r="J29" s="46">
        <v>106.87</v>
      </c>
      <c r="K29" s="46" t="s">
        <v>64</v>
      </c>
      <c r="L29" s="46" t="s">
        <v>66</v>
      </c>
      <c r="M29" s="63" t="str">
        <f t="shared" si="1"/>
        <v/>
      </c>
      <c r="N29" s="63">
        <f t="shared" si="2"/>
        <v>-96.999999999999886</v>
      </c>
      <c r="O29" s="67">
        <v>-19400</v>
      </c>
    </row>
    <row r="30" spans="1:16" x14ac:dyDescent="0.15">
      <c r="A30" s="45" t="s">
        <v>50</v>
      </c>
      <c r="B30" s="46" t="s">
        <v>62</v>
      </c>
      <c r="C30" s="9">
        <v>2</v>
      </c>
      <c r="D30" s="46" t="s">
        <v>59</v>
      </c>
      <c r="E30" s="54" t="s">
        <v>63</v>
      </c>
      <c r="F30" s="66">
        <v>38058</v>
      </c>
      <c r="G30" s="9">
        <v>111.1</v>
      </c>
      <c r="H30" s="54" t="s">
        <v>63</v>
      </c>
      <c r="I30" s="66">
        <v>38061</v>
      </c>
      <c r="J30" s="46">
        <v>110.42</v>
      </c>
      <c r="K30" s="46" t="s">
        <v>64</v>
      </c>
      <c r="L30" s="46" t="s">
        <v>66</v>
      </c>
      <c r="M30" s="63" t="str">
        <f t="shared" si="1"/>
        <v/>
      </c>
      <c r="N30" s="63">
        <f t="shared" si="2"/>
        <v>-67.999999999999261</v>
      </c>
      <c r="O30" s="67">
        <v>-13600</v>
      </c>
    </row>
    <row r="31" spans="1:16" x14ac:dyDescent="0.15">
      <c r="A31" s="45" t="s">
        <v>50</v>
      </c>
      <c r="B31" s="46" t="s">
        <v>78</v>
      </c>
      <c r="C31" s="9">
        <v>2</v>
      </c>
      <c r="D31" s="46" t="s">
        <v>59</v>
      </c>
      <c r="E31" s="54" t="s">
        <v>63</v>
      </c>
      <c r="F31" s="66">
        <v>37999</v>
      </c>
      <c r="G31" s="9">
        <v>106.14</v>
      </c>
      <c r="H31" s="54" t="s">
        <v>63</v>
      </c>
      <c r="I31" s="66">
        <v>38035</v>
      </c>
      <c r="J31" s="46">
        <v>106.82</v>
      </c>
      <c r="K31" s="46" t="s">
        <v>64</v>
      </c>
      <c r="L31" s="46" t="s">
        <v>66</v>
      </c>
      <c r="M31" s="63" t="str">
        <f t="shared" si="1"/>
        <v/>
      </c>
      <c r="N31" s="63">
        <f t="shared" si="2"/>
        <v>-67.999999999999261</v>
      </c>
      <c r="O31" s="67">
        <v>-13600</v>
      </c>
    </row>
    <row r="32" spans="1:16" x14ac:dyDescent="0.15">
      <c r="A32" s="45" t="s">
        <v>50</v>
      </c>
      <c r="B32" s="46" t="s">
        <v>78</v>
      </c>
      <c r="C32" s="9">
        <v>2</v>
      </c>
      <c r="D32" s="46" t="s">
        <v>59</v>
      </c>
      <c r="E32" s="54" t="s">
        <v>63</v>
      </c>
      <c r="F32" s="66">
        <v>37901</v>
      </c>
      <c r="G32" s="9">
        <v>110.8</v>
      </c>
      <c r="H32" s="54" t="s">
        <v>63</v>
      </c>
      <c r="I32" s="66">
        <v>37908</v>
      </c>
      <c r="J32" s="46">
        <v>110.28</v>
      </c>
      <c r="K32" s="46" t="s">
        <v>64</v>
      </c>
      <c r="L32" s="46" t="s">
        <v>68</v>
      </c>
      <c r="M32" s="63">
        <f t="shared" si="1"/>
        <v>51.999999999999602</v>
      </c>
      <c r="N32" s="63" t="str">
        <f t="shared" si="2"/>
        <v/>
      </c>
      <c r="O32" s="67">
        <v>10400</v>
      </c>
    </row>
    <row r="33" spans="1:15" s="14" customFormat="1" x14ac:dyDescent="0.15">
      <c r="A33" s="45" t="s">
        <v>50</v>
      </c>
      <c r="B33" s="46" t="s">
        <v>78</v>
      </c>
      <c r="C33" s="9">
        <v>2</v>
      </c>
      <c r="D33" s="46" t="s">
        <v>59</v>
      </c>
      <c r="E33" s="54" t="s">
        <v>63</v>
      </c>
      <c r="F33" s="66">
        <v>37868</v>
      </c>
      <c r="G33" s="9">
        <v>115.82</v>
      </c>
      <c r="H33" s="54" t="s">
        <v>63</v>
      </c>
      <c r="I33" s="66">
        <v>37872</v>
      </c>
      <c r="J33" s="46">
        <v>117.29</v>
      </c>
      <c r="K33" s="46" t="s">
        <v>64</v>
      </c>
      <c r="L33" s="46" t="s">
        <v>66</v>
      </c>
      <c r="M33" s="63" t="str">
        <f t="shared" si="1"/>
        <v/>
      </c>
      <c r="N33" s="63">
        <f t="shared" si="2"/>
        <v>-147.00000000000131</v>
      </c>
      <c r="O33" s="67">
        <v>-29400</v>
      </c>
    </row>
    <row r="34" spans="1:15" s="14" customFormat="1" x14ac:dyDescent="0.15">
      <c r="A34" s="45" t="s">
        <v>50</v>
      </c>
      <c r="B34" s="46" t="s">
        <v>62</v>
      </c>
      <c r="C34" s="9">
        <v>2</v>
      </c>
      <c r="D34" s="46" t="s">
        <v>59</v>
      </c>
      <c r="E34" s="54" t="s">
        <v>63</v>
      </c>
      <c r="F34" s="66">
        <v>37708</v>
      </c>
      <c r="G34" s="9">
        <v>120.19</v>
      </c>
      <c r="H34" s="54" t="s">
        <v>63</v>
      </c>
      <c r="I34" s="66">
        <v>37708</v>
      </c>
      <c r="J34" s="46">
        <v>119.58</v>
      </c>
      <c r="K34" s="46" t="s">
        <v>64</v>
      </c>
      <c r="L34" s="46" t="s">
        <v>66</v>
      </c>
      <c r="M34" s="63" t="str">
        <f t="shared" si="1"/>
        <v/>
      </c>
      <c r="N34" s="63">
        <f t="shared" si="2"/>
        <v>-60.999999999999943</v>
      </c>
      <c r="O34" s="67">
        <v>-12200</v>
      </c>
    </row>
    <row r="35" spans="1:15" s="14" customFormat="1" x14ac:dyDescent="0.15">
      <c r="A35" s="45" t="s">
        <v>50</v>
      </c>
      <c r="B35" s="46" t="s">
        <v>78</v>
      </c>
      <c r="C35" s="9">
        <v>2</v>
      </c>
      <c r="D35" s="46" t="s">
        <v>59</v>
      </c>
      <c r="E35" s="54" t="s">
        <v>63</v>
      </c>
      <c r="F35" s="66">
        <v>37643</v>
      </c>
      <c r="G35" s="9">
        <v>117.99</v>
      </c>
      <c r="H35" s="54" t="s">
        <v>63</v>
      </c>
      <c r="I35" s="66">
        <v>37648</v>
      </c>
      <c r="J35" s="46">
        <v>119.17</v>
      </c>
      <c r="K35" s="46" t="s">
        <v>64</v>
      </c>
      <c r="L35" s="46" t="s">
        <v>66</v>
      </c>
      <c r="M35" s="63" t="str">
        <f t="shared" si="1"/>
        <v/>
      </c>
      <c r="N35" s="63">
        <f t="shared" si="2"/>
        <v>-118.00000000000068</v>
      </c>
      <c r="O35" s="67">
        <v>-23600</v>
      </c>
    </row>
    <row r="36" spans="1:15" s="14" customFormat="1" x14ac:dyDescent="0.15">
      <c r="A36" s="45" t="s">
        <v>50</v>
      </c>
      <c r="B36" s="46" t="s">
        <v>62</v>
      </c>
      <c r="C36" s="9">
        <v>2</v>
      </c>
      <c r="D36" s="46" t="s">
        <v>59</v>
      </c>
      <c r="E36" s="54" t="s">
        <v>63</v>
      </c>
      <c r="F36" s="66">
        <v>37546</v>
      </c>
      <c r="G36" s="9">
        <v>125.07</v>
      </c>
      <c r="H36" s="54" t="s">
        <v>63</v>
      </c>
      <c r="I36" s="66">
        <v>37552</v>
      </c>
      <c r="J36" s="46">
        <v>123.88</v>
      </c>
      <c r="K36" s="46" t="s">
        <v>64</v>
      </c>
      <c r="L36" s="46" t="s">
        <v>66</v>
      </c>
      <c r="M36" s="63" t="str">
        <f t="shared" si="1"/>
        <v/>
      </c>
      <c r="N36" s="63">
        <f t="shared" si="2"/>
        <v>-118.99999999999977</v>
      </c>
      <c r="O36" s="67">
        <v>-23800</v>
      </c>
    </row>
    <row r="37" spans="1:15" s="14" customFormat="1" x14ac:dyDescent="0.15">
      <c r="A37" s="45" t="s">
        <v>50</v>
      </c>
      <c r="B37" s="46" t="s">
        <v>78</v>
      </c>
      <c r="C37" s="9">
        <v>2</v>
      </c>
      <c r="D37" s="46" t="s">
        <v>59</v>
      </c>
      <c r="E37" s="54" t="s">
        <v>63</v>
      </c>
      <c r="F37" s="66">
        <v>37456</v>
      </c>
      <c r="G37" s="9">
        <v>116.24</v>
      </c>
      <c r="H37" s="54" t="s">
        <v>63</v>
      </c>
      <c r="I37" s="66">
        <v>37460</v>
      </c>
      <c r="J37" s="46">
        <v>117.35</v>
      </c>
      <c r="K37" s="46" t="s">
        <v>64</v>
      </c>
      <c r="L37" s="46" t="s">
        <v>66</v>
      </c>
      <c r="M37" s="63" t="str">
        <f t="shared" si="1"/>
        <v/>
      </c>
      <c r="N37" s="63">
        <f t="shared" si="2"/>
        <v>-110.99999999999994</v>
      </c>
      <c r="O37" s="67">
        <v>-22200</v>
      </c>
    </row>
    <row r="38" spans="1:15" s="14" customFormat="1" x14ac:dyDescent="0.15">
      <c r="A38" s="45" t="s">
        <v>50</v>
      </c>
      <c r="B38" s="46" t="s">
        <v>62</v>
      </c>
      <c r="C38" s="9">
        <v>2</v>
      </c>
      <c r="D38" s="46" t="s">
        <v>59</v>
      </c>
      <c r="E38" s="54" t="s">
        <v>63</v>
      </c>
      <c r="F38" s="66">
        <v>37278</v>
      </c>
      <c r="G38" s="9">
        <v>132.91999999999999</v>
      </c>
      <c r="H38" s="54" t="s">
        <v>63</v>
      </c>
      <c r="I38" s="66">
        <v>37291</v>
      </c>
      <c r="J38" s="46">
        <v>132.35</v>
      </c>
      <c r="K38" s="46" t="s">
        <v>64</v>
      </c>
      <c r="L38" s="46" t="s">
        <v>66</v>
      </c>
      <c r="M38" s="63" t="str">
        <f t="shared" si="1"/>
        <v/>
      </c>
      <c r="N38" s="63">
        <f t="shared" si="2"/>
        <v>-56.999999999999318</v>
      </c>
      <c r="O38" s="67">
        <v>-11400</v>
      </c>
    </row>
    <row r="39" spans="1:15" s="14" customFormat="1" x14ac:dyDescent="0.15">
      <c r="A39" s="45" t="s">
        <v>50</v>
      </c>
      <c r="B39" s="46" t="s">
        <v>62</v>
      </c>
      <c r="C39" s="9">
        <v>2</v>
      </c>
      <c r="D39" s="46" t="s">
        <v>59</v>
      </c>
      <c r="E39" s="54" t="s">
        <v>63</v>
      </c>
      <c r="F39" s="66">
        <v>37069</v>
      </c>
      <c r="G39" s="9">
        <v>124.07</v>
      </c>
      <c r="H39" s="54" t="s">
        <v>63</v>
      </c>
      <c r="I39" s="66">
        <v>37084</v>
      </c>
      <c r="J39" s="46">
        <v>123.63</v>
      </c>
      <c r="K39" s="46" t="s">
        <v>64</v>
      </c>
      <c r="L39" s="46" t="s">
        <v>66</v>
      </c>
      <c r="M39" s="63" t="str">
        <f t="shared" si="1"/>
        <v/>
      </c>
      <c r="N39" s="63">
        <f t="shared" si="2"/>
        <v>-43.999999999999773</v>
      </c>
      <c r="O39" s="67">
        <v>-8800</v>
      </c>
    </row>
    <row r="40" spans="1:15" s="14" customFormat="1" x14ac:dyDescent="0.15">
      <c r="A40" s="45" t="s">
        <v>50</v>
      </c>
      <c r="B40" s="46" t="s">
        <v>78</v>
      </c>
      <c r="C40" s="9">
        <v>2</v>
      </c>
      <c r="D40" s="46" t="s">
        <v>59</v>
      </c>
      <c r="E40" s="54" t="s">
        <v>63</v>
      </c>
      <c r="F40" s="66">
        <v>36775</v>
      </c>
      <c r="G40" s="9">
        <v>105.76</v>
      </c>
      <c r="H40" s="54" t="s">
        <v>63</v>
      </c>
      <c r="I40" s="66">
        <v>36781</v>
      </c>
      <c r="J40" s="46">
        <v>106.57</v>
      </c>
      <c r="K40" s="46" t="s">
        <v>64</v>
      </c>
      <c r="L40" s="46" t="s">
        <v>66</v>
      </c>
      <c r="M40" s="63" t="str">
        <f t="shared" si="1"/>
        <v/>
      </c>
      <c r="N40" s="63">
        <f t="shared" si="2"/>
        <v>-80.999999999998806</v>
      </c>
      <c r="O40" s="67">
        <v>-16200</v>
      </c>
    </row>
    <row r="41" spans="1:15" s="14" customFormat="1" x14ac:dyDescent="0.15">
      <c r="A41" s="45" t="s">
        <v>50</v>
      </c>
      <c r="B41" s="46" t="s">
        <v>62</v>
      </c>
      <c r="C41" s="9">
        <v>2</v>
      </c>
      <c r="D41" s="46" t="s">
        <v>59</v>
      </c>
      <c r="E41" s="54" t="s">
        <v>63</v>
      </c>
      <c r="F41" s="66">
        <v>36721</v>
      </c>
      <c r="G41" s="9">
        <v>108.39</v>
      </c>
      <c r="H41" s="54" t="s">
        <v>63</v>
      </c>
      <c r="I41" s="66">
        <v>36735</v>
      </c>
      <c r="J41" s="46">
        <v>108.52</v>
      </c>
      <c r="K41" s="46" t="s">
        <v>64</v>
      </c>
      <c r="L41" s="46" t="s">
        <v>68</v>
      </c>
      <c r="M41" s="63">
        <f t="shared" si="1"/>
        <v>12.999999999999545</v>
      </c>
      <c r="N41" s="63" t="str">
        <f t="shared" si="2"/>
        <v/>
      </c>
      <c r="O41" s="67">
        <v>2600</v>
      </c>
    </row>
    <row r="42" spans="1:15" s="14" customFormat="1" x14ac:dyDescent="0.15">
      <c r="A42" s="45" t="s">
        <v>50</v>
      </c>
      <c r="B42" s="46" t="s">
        <v>62</v>
      </c>
      <c r="C42" s="9">
        <v>2</v>
      </c>
      <c r="D42" s="46" t="s">
        <v>59</v>
      </c>
      <c r="E42" s="54" t="s">
        <v>63</v>
      </c>
      <c r="F42" s="66">
        <v>36571</v>
      </c>
      <c r="G42" s="9">
        <v>109</v>
      </c>
      <c r="H42" s="54" t="s">
        <v>63</v>
      </c>
      <c r="I42" s="66">
        <v>36584</v>
      </c>
      <c r="J42" s="46">
        <v>110.09</v>
      </c>
      <c r="K42" s="46" t="s">
        <v>64</v>
      </c>
      <c r="L42" s="46" t="s">
        <v>68</v>
      </c>
      <c r="M42" s="63">
        <f t="shared" si="1"/>
        <v>109.00000000000034</v>
      </c>
      <c r="N42" s="63" t="str">
        <f t="shared" si="2"/>
        <v/>
      </c>
      <c r="O42" s="67">
        <v>21800</v>
      </c>
    </row>
    <row r="43" spans="1:15" s="14" customFormat="1" x14ac:dyDescent="0.15">
      <c r="A43" s="45" t="s">
        <v>50</v>
      </c>
      <c r="B43" s="46" t="s">
        <v>62</v>
      </c>
      <c r="C43" s="9">
        <v>2</v>
      </c>
      <c r="D43" s="46" t="s">
        <v>59</v>
      </c>
      <c r="E43" s="54" t="s">
        <v>63</v>
      </c>
      <c r="F43" s="66">
        <v>36293</v>
      </c>
      <c r="G43" s="9">
        <v>121.61</v>
      </c>
      <c r="H43" s="54" t="s">
        <v>63</v>
      </c>
      <c r="I43" s="66">
        <v>36305</v>
      </c>
      <c r="J43" s="46">
        <v>122.63</v>
      </c>
      <c r="K43" s="46" t="s">
        <v>64</v>
      </c>
      <c r="L43" s="46" t="s">
        <v>68</v>
      </c>
      <c r="M43" s="63">
        <f t="shared" si="1"/>
        <v>101.9999999999996</v>
      </c>
      <c r="N43" s="63" t="str">
        <f t="shared" si="2"/>
        <v/>
      </c>
      <c r="O43" s="67">
        <v>20400</v>
      </c>
    </row>
    <row r="44" spans="1:15" s="14" customFormat="1" x14ac:dyDescent="0.15">
      <c r="A44" s="45" t="s">
        <v>50</v>
      </c>
      <c r="B44" s="46" t="s">
        <v>62</v>
      </c>
      <c r="C44" s="9">
        <v>2</v>
      </c>
      <c r="D44" s="46" t="s">
        <v>59</v>
      </c>
      <c r="E44" s="54" t="s">
        <v>63</v>
      </c>
      <c r="F44" s="66">
        <v>36290</v>
      </c>
      <c r="G44" s="9">
        <v>121.14</v>
      </c>
      <c r="H44" s="54" t="s">
        <v>63</v>
      </c>
      <c r="I44" s="66">
        <v>36305</v>
      </c>
      <c r="J44" s="46">
        <v>122.63</v>
      </c>
      <c r="K44" s="46" t="s">
        <v>64</v>
      </c>
      <c r="L44" s="46" t="s">
        <v>68</v>
      </c>
      <c r="M44" s="63">
        <f t="shared" si="1"/>
        <v>148.99999999999949</v>
      </c>
      <c r="N44" s="63" t="str">
        <f t="shared" si="2"/>
        <v/>
      </c>
      <c r="O44" s="67">
        <v>29800</v>
      </c>
    </row>
    <row r="45" spans="1:15" s="14" customFormat="1" x14ac:dyDescent="0.15">
      <c r="A45" s="45" t="s">
        <v>50</v>
      </c>
      <c r="B45" s="46" t="s">
        <v>62</v>
      </c>
      <c r="C45" s="9">
        <v>2</v>
      </c>
      <c r="D45" s="46" t="s">
        <v>59</v>
      </c>
      <c r="E45" s="54" t="s">
        <v>63</v>
      </c>
      <c r="F45" s="66">
        <v>36003</v>
      </c>
      <c r="G45" s="9">
        <v>141.78</v>
      </c>
      <c r="H45" s="54" t="s">
        <v>63</v>
      </c>
      <c r="I45" s="66">
        <v>36026</v>
      </c>
      <c r="J45" s="46">
        <v>144.30000000000001</v>
      </c>
      <c r="K45" s="46" t="s">
        <v>64</v>
      </c>
      <c r="L45" s="46" t="s">
        <v>68</v>
      </c>
      <c r="M45" s="63">
        <f t="shared" si="1"/>
        <v>252.00000000000102</v>
      </c>
      <c r="N45" s="63" t="str">
        <f t="shared" si="2"/>
        <v/>
      </c>
      <c r="O45" s="67">
        <v>50400</v>
      </c>
    </row>
    <row r="46" spans="1:15" s="14" customFormat="1" x14ac:dyDescent="0.15">
      <c r="A46" s="45" t="s">
        <v>50</v>
      </c>
      <c r="B46" s="46" t="s">
        <v>62</v>
      </c>
      <c r="C46" s="9">
        <v>2</v>
      </c>
      <c r="D46" s="46" t="s">
        <v>59</v>
      </c>
      <c r="E46" s="54" t="s">
        <v>63</v>
      </c>
      <c r="F46" s="66">
        <v>35951</v>
      </c>
      <c r="G46" s="9">
        <v>139</v>
      </c>
      <c r="H46" s="54" t="s">
        <v>63</v>
      </c>
      <c r="I46" s="66">
        <v>35963</v>
      </c>
      <c r="J46" s="46">
        <v>142.5</v>
      </c>
      <c r="K46" s="46" t="s">
        <v>64</v>
      </c>
      <c r="L46" s="46" t="s">
        <v>68</v>
      </c>
      <c r="M46" s="63">
        <f t="shared" si="1"/>
        <v>350</v>
      </c>
      <c r="N46" s="63" t="str">
        <f t="shared" si="2"/>
        <v/>
      </c>
      <c r="O46" s="67">
        <v>70000</v>
      </c>
    </row>
    <row r="47" spans="1:15" s="14" customFormat="1" x14ac:dyDescent="0.15">
      <c r="A47" s="45" t="s">
        <v>50</v>
      </c>
      <c r="B47" s="46" t="s">
        <v>62</v>
      </c>
      <c r="C47" s="9">
        <v>2</v>
      </c>
      <c r="D47" s="46" t="s">
        <v>59</v>
      </c>
      <c r="E47" s="54" t="s">
        <v>63</v>
      </c>
      <c r="F47" s="66">
        <v>35775</v>
      </c>
      <c r="G47" s="9">
        <v>130</v>
      </c>
      <c r="H47" s="54" t="s">
        <v>63</v>
      </c>
      <c r="I47" s="66">
        <v>35814</v>
      </c>
      <c r="J47" s="46">
        <v>130.80000000000001</v>
      </c>
      <c r="K47" s="46" t="s">
        <v>64</v>
      </c>
      <c r="L47" s="46" t="s">
        <v>68</v>
      </c>
      <c r="M47" s="63">
        <f t="shared" si="1"/>
        <v>80.000000000001137</v>
      </c>
      <c r="N47" s="63" t="str">
        <f t="shared" si="2"/>
        <v/>
      </c>
      <c r="O47" s="67">
        <v>16000</v>
      </c>
    </row>
    <row r="48" spans="1:15" s="16" customFormat="1" x14ac:dyDescent="0.15">
      <c r="A48" s="45" t="s">
        <v>50</v>
      </c>
      <c r="B48" s="46" t="s">
        <v>62</v>
      </c>
      <c r="C48" s="9">
        <v>2</v>
      </c>
      <c r="D48" s="46" t="s">
        <v>59</v>
      </c>
      <c r="E48" s="54" t="s">
        <v>63</v>
      </c>
      <c r="F48" s="66">
        <v>35753</v>
      </c>
      <c r="G48" s="9">
        <v>126.63</v>
      </c>
      <c r="H48" s="54" t="s">
        <v>63</v>
      </c>
      <c r="I48" s="66">
        <v>35814</v>
      </c>
      <c r="J48" s="46">
        <v>130.80000000000001</v>
      </c>
      <c r="K48" s="46" t="s">
        <v>64</v>
      </c>
      <c r="L48" s="46" t="s">
        <v>68</v>
      </c>
      <c r="M48" s="63">
        <f t="shared" si="1"/>
        <v>417.00000000000159</v>
      </c>
      <c r="N48" s="63" t="str">
        <f t="shared" si="2"/>
        <v/>
      </c>
      <c r="O48" s="67">
        <v>83400</v>
      </c>
    </row>
    <row r="49" spans="1:15" s="16" customFormat="1" x14ac:dyDescent="0.15">
      <c r="A49" s="45" t="s">
        <v>50</v>
      </c>
      <c r="B49" s="46" t="s">
        <v>62</v>
      </c>
      <c r="C49" s="9">
        <v>2</v>
      </c>
      <c r="D49" s="46" t="s">
        <v>59</v>
      </c>
      <c r="E49" s="54" t="s">
        <v>63</v>
      </c>
      <c r="F49" s="66">
        <v>35475</v>
      </c>
      <c r="G49" s="46">
        <v>124.81</v>
      </c>
      <c r="H49" s="54" t="s">
        <v>63</v>
      </c>
      <c r="I49" s="66">
        <v>35486</v>
      </c>
      <c r="J49" s="46">
        <v>121.35</v>
      </c>
      <c r="K49" s="46" t="s">
        <v>64</v>
      </c>
      <c r="L49" s="46" t="s">
        <v>66</v>
      </c>
      <c r="M49" s="63" t="str">
        <f t="shared" si="1"/>
        <v/>
      </c>
      <c r="N49" s="63">
        <f t="shared" si="2"/>
        <v>-346.0000000000008</v>
      </c>
      <c r="O49" s="67">
        <v>-69200</v>
      </c>
    </row>
    <row r="50" spans="1:15" s="16" customFormat="1" x14ac:dyDescent="0.15">
      <c r="A50" s="45" t="s">
        <v>50</v>
      </c>
      <c r="B50" s="46" t="s">
        <v>62</v>
      </c>
      <c r="C50" s="9">
        <v>2</v>
      </c>
      <c r="D50" s="46" t="s">
        <v>59</v>
      </c>
      <c r="E50" s="54" t="s">
        <v>63</v>
      </c>
      <c r="F50" s="66">
        <v>35318</v>
      </c>
      <c r="G50" s="46">
        <v>109.44</v>
      </c>
      <c r="H50" s="54" t="s">
        <v>63</v>
      </c>
      <c r="I50" s="66">
        <v>35326</v>
      </c>
      <c r="J50" s="46">
        <v>109.7</v>
      </c>
      <c r="K50" s="46" t="s">
        <v>64</v>
      </c>
      <c r="L50" s="46" t="s">
        <v>68</v>
      </c>
      <c r="M50" s="63">
        <f t="shared" si="1"/>
        <v>26.000000000000512</v>
      </c>
      <c r="N50" s="63" t="str">
        <f t="shared" si="2"/>
        <v/>
      </c>
      <c r="O50" s="67">
        <v>5200</v>
      </c>
    </row>
    <row r="51" spans="1:15" s="16" customFormat="1" x14ac:dyDescent="0.15">
      <c r="A51" s="45" t="s">
        <v>50</v>
      </c>
      <c r="B51" s="46" t="s">
        <v>78</v>
      </c>
      <c r="C51" s="9">
        <v>2</v>
      </c>
      <c r="D51" s="46" t="s">
        <v>59</v>
      </c>
      <c r="E51" s="54" t="s">
        <v>63</v>
      </c>
      <c r="F51" s="66">
        <v>35276</v>
      </c>
      <c r="G51" s="46">
        <v>108</v>
      </c>
      <c r="H51" s="54" t="s">
        <v>63</v>
      </c>
      <c r="I51" s="66">
        <v>35284</v>
      </c>
      <c r="J51" s="46">
        <v>107.4</v>
      </c>
      <c r="K51" s="46" t="s">
        <v>64</v>
      </c>
      <c r="L51" s="46" t="s">
        <v>68</v>
      </c>
      <c r="M51" s="63">
        <f t="shared" si="1"/>
        <v>59.999999999999432</v>
      </c>
      <c r="N51" s="63" t="str">
        <f t="shared" si="2"/>
        <v/>
      </c>
      <c r="O51" s="67">
        <v>12000</v>
      </c>
    </row>
    <row r="52" spans="1:15" s="16" customFormat="1" x14ac:dyDescent="0.15">
      <c r="A52" s="45" t="s">
        <v>50</v>
      </c>
      <c r="B52" s="46" t="s">
        <v>62</v>
      </c>
      <c r="C52" s="9">
        <v>2</v>
      </c>
      <c r="D52" s="46" t="s">
        <v>59</v>
      </c>
      <c r="E52" s="54" t="s">
        <v>63</v>
      </c>
      <c r="F52" s="66">
        <v>35226</v>
      </c>
      <c r="G52" s="46">
        <v>109.45</v>
      </c>
      <c r="H52" s="54" t="s">
        <v>63</v>
      </c>
      <c r="I52" s="66">
        <v>35230</v>
      </c>
      <c r="J52" s="46">
        <v>108.41</v>
      </c>
      <c r="K52" s="46" t="s">
        <v>64</v>
      </c>
      <c r="L52" s="46" t="s">
        <v>66</v>
      </c>
      <c r="M52" s="63" t="str">
        <f t="shared" si="1"/>
        <v/>
      </c>
      <c r="N52" s="63">
        <f t="shared" si="2"/>
        <v>-104.00000000000063</v>
      </c>
      <c r="O52" s="67">
        <v>-20800</v>
      </c>
    </row>
    <row r="53" spans="1:15" s="16" customFormat="1" x14ac:dyDescent="0.15">
      <c r="A53" s="45" t="s">
        <v>50</v>
      </c>
      <c r="B53" s="46" t="s">
        <v>62</v>
      </c>
      <c r="C53" s="9">
        <v>2</v>
      </c>
      <c r="D53" s="46" t="s">
        <v>59</v>
      </c>
      <c r="E53" s="54" t="s">
        <v>63</v>
      </c>
      <c r="F53" s="66">
        <v>35216</v>
      </c>
      <c r="G53" s="46">
        <v>108.35</v>
      </c>
      <c r="H53" s="54" t="s">
        <v>63</v>
      </c>
      <c r="I53" s="66">
        <v>35230</v>
      </c>
      <c r="J53" s="46">
        <v>108.41</v>
      </c>
      <c r="K53" s="46" t="s">
        <v>64</v>
      </c>
      <c r="L53" s="46" t="s">
        <v>68</v>
      </c>
      <c r="M53" s="63">
        <f t="shared" si="1"/>
        <v>6.0000000000002274</v>
      </c>
      <c r="N53" s="63" t="str">
        <f t="shared" si="2"/>
        <v/>
      </c>
      <c r="O53" s="67">
        <v>1200</v>
      </c>
    </row>
    <row r="54" spans="1:15" s="16" customFormat="1" x14ac:dyDescent="0.15">
      <c r="A54" s="45" t="s">
        <v>50</v>
      </c>
      <c r="B54" s="46" t="s">
        <v>62</v>
      </c>
      <c r="C54" s="9">
        <v>2</v>
      </c>
      <c r="D54" s="46" t="s">
        <v>59</v>
      </c>
      <c r="E54" s="54" t="s">
        <v>63</v>
      </c>
      <c r="F54" s="66">
        <v>35080</v>
      </c>
      <c r="G54" s="46">
        <v>105.5</v>
      </c>
      <c r="H54" s="54" t="s">
        <v>63</v>
      </c>
      <c r="I54" s="66">
        <v>35100</v>
      </c>
      <c r="J54" s="46">
        <v>106.23</v>
      </c>
      <c r="K54" s="46" t="s">
        <v>64</v>
      </c>
      <c r="L54" s="46" t="s">
        <v>68</v>
      </c>
      <c r="M54" s="63">
        <f t="shared" si="1"/>
        <v>73.000000000000398</v>
      </c>
      <c r="N54" s="63" t="str">
        <f t="shared" si="2"/>
        <v/>
      </c>
      <c r="O54" s="67">
        <v>14600</v>
      </c>
    </row>
    <row r="55" spans="1:15" s="16" customFormat="1" x14ac:dyDescent="0.15">
      <c r="A55" s="45" t="s">
        <v>50</v>
      </c>
      <c r="B55" s="46" t="s">
        <v>78</v>
      </c>
      <c r="C55" s="9">
        <v>2</v>
      </c>
      <c r="D55" s="46" t="s">
        <v>59</v>
      </c>
      <c r="E55" s="54" t="s">
        <v>63</v>
      </c>
      <c r="F55" s="66">
        <v>34758</v>
      </c>
      <c r="G55" s="46">
        <v>96.5</v>
      </c>
      <c r="H55" s="54" t="s">
        <v>63</v>
      </c>
      <c r="I55" s="66">
        <v>34788</v>
      </c>
      <c r="J55" s="46">
        <v>89.95</v>
      </c>
      <c r="K55" s="46" t="s">
        <v>64</v>
      </c>
      <c r="L55" s="46" t="s">
        <v>68</v>
      </c>
      <c r="M55" s="63">
        <f t="shared" si="1"/>
        <v>654.99999999999977</v>
      </c>
      <c r="N55" s="63" t="str">
        <f t="shared" si="2"/>
        <v/>
      </c>
      <c r="O55" s="67">
        <v>131000</v>
      </c>
    </row>
    <row r="56" spans="1:15" s="16" customFormat="1" x14ac:dyDescent="0.15">
      <c r="A56" s="45" t="s">
        <v>50</v>
      </c>
      <c r="B56" s="46" t="s">
        <v>62</v>
      </c>
      <c r="C56" s="9">
        <v>2</v>
      </c>
      <c r="D56" s="46" t="s">
        <v>59</v>
      </c>
      <c r="E56" s="54" t="s">
        <v>63</v>
      </c>
      <c r="F56" s="66">
        <v>34659</v>
      </c>
      <c r="G56" s="46">
        <v>98.77</v>
      </c>
      <c r="H56" s="54" t="s">
        <v>63</v>
      </c>
      <c r="I56" s="66">
        <v>34660</v>
      </c>
      <c r="J56" s="46">
        <v>98</v>
      </c>
      <c r="K56" s="46" t="s">
        <v>64</v>
      </c>
      <c r="L56" s="46" t="s">
        <v>66</v>
      </c>
      <c r="M56" s="63" t="str">
        <f t="shared" si="1"/>
        <v/>
      </c>
      <c r="N56" s="63">
        <f t="shared" si="2"/>
        <v>-76.999999999999602</v>
      </c>
      <c r="O56" s="67">
        <v>-15400</v>
      </c>
    </row>
    <row r="57" spans="1:15" s="16" customFormat="1" x14ac:dyDescent="0.15">
      <c r="A57" s="45" t="s">
        <v>50</v>
      </c>
      <c r="B57" s="46" t="s">
        <v>78</v>
      </c>
      <c r="C57" s="9">
        <v>2</v>
      </c>
      <c r="D57" s="46" t="s">
        <v>59</v>
      </c>
      <c r="E57" s="54" t="s">
        <v>63</v>
      </c>
      <c r="F57" s="66">
        <v>34495</v>
      </c>
      <c r="G57" s="46">
        <v>103.85</v>
      </c>
      <c r="H57" s="54" t="s">
        <v>63</v>
      </c>
      <c r="I57" s="66">
        <v>34534</v>
      </c>
      <c r="J57" s="46">
        <v>99.46</v>
      </c>
      <c r="K57" s="46" t="s">
        <v>64</v>
      </c>
      <c r="L57" s="46" t="s">
        <v>68</v>
      </c>
      <c r="M57" s="63">
        <f t="shared" ref="M57:M102" si="3">IF(L57="勝",IF(B57="買",IF(G57&lt;3,(J57-G57)*10000,(J57-G57)*100),IF(G57&lt;3,(G57-J57)*10000,(G57-J57)*100)),"")</f>
        <v>439.00000000000006</v>
      </c>
      <c r="N57" s="63" t="str">
        <f t="shared" ref="N57:N102" si="4">IF(L57="負",IF(B57="買",IF(G57&lt;3,(J57-G57)*10000,(J57-G57)*100),IF(G57&lt;3,(G57-J57)*10000,(G57-J57)*100)),"")</f>
        <v/>
      </c>
      <c r="O57" s="67">
        <v>87800</v>
      </c>
    </row>
    <row r="58" spans="1:15" s="16" customFormat="1" x14ac:dyDescent="0.15">
      <c r="A58" s="45" t="s">
        <v>50</v>
      </c>
      <c r="B58" s="46" t="s">
        <v>62</v>
      </c>
      <c r="C58" s="9">
        <v>2</v>
      </c>
      <c r="D58" s="46" t="s">
        <v>59</v>
      </c>
      <c r="E58" s="54" t="s">
        <v>63</v>
      </c>
      <c r="F58" s="66">
        <v>34411</v>
      </c>
      <c r="G58" s="46">
        <v>106.1</v>
      </c>
      <c r="H58" s="54" t="s">
        <v>63</v>
      </c>
      <c r="I58" s="66">
        <v>34417</v>
      </c>
      <c r="J58" s="46">
        <v>105.48</v>
      </c>
      <c r="K58" s="46" t="s">
        <v>64</v>
      </c>
      <c r="L58" s="46" t="s">
        <v>66</v>
      </c>
      <c r="M58" s="63" t="str">
        <f t="shared" si="3"/>
        <v/>
      </c>
      <c r="N58" s="63">
        <f t="shared" si="4"/>
        <v>-61.999999999999034</v>
      </c>
      <c r="O58" s="67">
        <v>-12400</v>
      </c>
    </row>
    <row r="59" spans="1:15" s="16" customFormat="1" x14ac:dyDescent="0.15">
      <c r="A59" s="45" t="s">
        <v>50</v>
      </c>
      <c r="B59" s="46" t="s">
        <v>78</v>
      </c>
      <c r="C59" s="9">
        <v>2</v>
      </c>
      <c r="D59" s="46" t="s">
        <v>59</v>
      </c>
      <c r="E59" s="54" t="s">
        <v>63</v>
      </c>
      <c r="F59" s="66">
        <v>34291</v>
      </c>
      <c r="G59" s="46">
        <v>106.7</v>
      </c>
      <c r="H59" s="54" t="s">
        <v>63</v>
      </c>
      <c r="I59" s="66">
        <v>34292</v>
      </c>
      <c r="J59" s="46">
        <v>107.53</v>
      </c>
      <c r="K59" s="46" t="s">
        <v>64</v>
      </c>
      <c r="L59" s="46" t="s">
        <v>66</v>
      </c>
      <c r="M59" s="63" t="str">
        <f t="shared" si="3"/>
        <v/>
      </c>
      <c r="N59" s="63">
        <f t="shared" si="4"/>
        <v>-82.999999999999829</v>
      </c>
      <c r="O59" s="67">
        <v>-16600</v>
      </c>
    </row>
    <row r="60" spans="1:15" s="16" customFormat="1" x14ac:dyDescent="0.15">
      <c r="A60" s="45" t="s">
        <v>50</v>
      </c>
      <c r="B60" s="46" t="s">
        <v>62</v>
      </c>
      <c r="C60" s="9">
        <v>2</v>
      </c>
      <c r="D60" s="46" t="s">
        <v>59</v>
      </c>
      <c r="E60" s="54" t="s">
        <v>63</v>
      </c>
      <c r="F60" s="66">
        <v>34227</v>
      </c>
      <c r="G60" s="46">
        <v>106.3</v>
      </c>
      <c r="H60" s="54" t="s">
        <v>63</v>
      </c>
      <c r="I60" s="66">
        <v>34228</v>
      </c>
      <c r="J60" s="46">
        <v>105.35</v>
      </c>
      <c r="K60" s="46" t="s">
        <v>64</v>
      </c>
      <c r="L60" s="46" t="s">
        <v>66</v>
      </c>
      <c r="M60" s="63" t="str">
        <f t="shared" si="3"/>
        <v/>
      </c>
      <c r="N60" s="63">
        <f t="shared" si="4"/>
        <v>-95.000000000000284</v>
      </c>
      <c r="O60" s="67">
        <v>-19000</v>
      </c>
    </row>
    <row r="61" spans="1:15" s="16" customFormat="1" x14ac:dyDescent="0.15">
      <c r="A61" s="45" t="s">
        <v>50</v>
      </c>
      <c r="B61" s="46" t="s">
        <v>62</v>
      </c>
      <c r="C61" s="9">
        <v>2</v>
      </c>
      <c r="D61" s="46" t="s">
        <v>59</v>
      </c>
      <c r="E61" s="54" t="s">
        <v>63</v>
      </c>
      <c r="F61" s="66">
        <v>33924</v>
      </c>
      <c r="G61" s="46">
        <v>124.12</v>
      </c>
      <c r="H61" s="54" t="s">
        <v>63</v>
      </c>
      <c r="I61" s="66">
        <v>33927</v>
      </c>
      <c r="J61" s="46">
        <v>123.5</v>
      </c>
      <c r="K61" s="46" t="s">
        <v>64</v>
      </c>
      <c r="L61" s="46" t="s">
        <v>66</v>
      </c>
      <c r="M61" s="63" t="str">
        <f t="shared" si="3"/>
        <v/>
      </c>
      <c r="N61" s="63">
        <f t="shared" si="4"/>
        <v>-62.000000000000455</v>
      </c>
      <c r="O61" s="67">
        <v>-12400</v>
      </c>
    </row>
    <row r="62" spans="1:15" s="16" customFormat="1" x14ac:dyDescent="0.15">
      <c r="A62" s="45" t="s">
        <v>50</v>
      </c>
      <c r="B62" s="46" t="s">
        <v>78</v>
      </c>
      <c r="C62" s="9">
        <v>2</v>
      </c>
      <c r="D62" s="46" t="s">
        <v>59</v>
      </c>
      <c r="E62" s="54" t="s">
        <v>63</v>
      </c>
      <c r="F62" s="66">
        <v>33766</v>
      </c>
      <c r="G62" s="46">
        <v>127.35</v>
      </c>
      <c r="H62" s="54" t="s">
        <v>63</v>
      </c>
      <c r="I62" s="66">
        <v>33794</v>
      </c>
      <c r="J62" s="46">
        <v>125.1</v>
      </c>
      <c r="K62" s="46" t="s">
        <v>64</v>
      </c>
      <c r="L62" s="46" t="s">
        <v>68</v>
      </c>
      <c r="M62" s="63">
        <f t="shared" si="3"/>
        <v>225</v>
      </c>
      <c r="N62" s="63" t="str">
        <f t="shared" si="4"/>
        <v/>
      </c>
      <c r="O62" s="67">
        <v>45000</v>
      </c>
    </row>
    <row r="63" spans="1:15" s="16" customFormat="1" x14ac:dyDescent="0.15">
      <c r="A63" s="45" t="s">
        <v>50</v>
      </c>
      <c r="B63" s="46" t="s">
        <v>62</v>
      </c>
      <c r="C63" s="9">
        <v>2</v>
      </c>
      <c r="D63" s="46" t="s">
        <v>59</v>
      </c>
      <c r="E63" s="54" t="s">
        <v>63</v>
      </c>
      <c r="F63" s="66">
        <v>32958</v>
      </c>
      <c r="G63" s="46">
        <v>155.30000000000001</v>
      </c>
      <c r="H63" s="54" t="s">
        <v>63</v>
      </c>
      <c r="I63" s="66">
        <v>32972</v>
      </c>
      <c r="J63" s="46">
        <v>155.80000000000001</v>
      </c>
      <c r="K63" s="46" t="s">
        <v>64</v>
      </c>
      <c r="L63" s="46" t="s">
        <v>68</v>
      </c>
      <c r="M63" s="63">
        <f t="shared" si="3"/>
        <v>50</v>
      </c>
      <c r="N63" s="63" t="str">
        <f t="shared" si="4"/>
        <v/>
      </c>
      <c r="O63" s="67">
        <v>10000</v>
      </c>
    </row>
    <row r="64" spans="1:15" s="16" customFormat="1" x14ac:dyDescent="0.15">
      <c r="A64" s="45" t="s">
        <v>50</v>
      </c>
      <c r="B64" s="46" t="s">
        <v>78</v>
      </c>
      <c r="C64" s="9">
        <v>2</v>
      </c>
      <c r="D64" s="46" t="s">
        <v>59</v>
      </c>
      <c r="E64" s="54" t="s">
        <v>63</v>
      </c>
      <c r="F64" s="66">
        <v>32841</v>
      </c>
      <c r="G64" s="46">
        <v>143.1</v>
      </c>
      <c r="H64" s="54" t="s">
        <v>63</v>
      </c>
      <c r="I64" s="66">
        <v>32848</v>
      </c>
      <c r="J64" s="46">
        <v>143.94999999999999</v>
      </c>
      <c r="K64" s="46" t="s">
        <v>64</v>
      </c>
      <c r="L64" s="46" t="s">
        <v>66</v>
      </c>
      <c r="M64" s="63" t="str">
        <f t="shared" si="3"/>
        <v/>
      </c>
      <c r="N64" s="63">
        <f t="shared" si="4"/>
        <v>-84.999999999999432</v>
      </c>
      <c r="O64" s="67">
        <v>-17000</v>
      </c>
    </row>
    <row r="65" spans="1:15" s="16" customFormat="1" x14ac:dyDescent="0.15">
      <c r="A65" s="45" t="s">
        <v>50</v>
      </c>
      <c r="B65" s="46" t="s">
        <v>62</v>
      </c>
      <c r="C65" s="9">
        <v>2</v>
      </c>
      <c r="D65" s="46" t="s">
        <v>59</v>
      </c>
      <c r="E65" s="54" t="s">
        <v>63</v>
      </c>
      <c r="F65" s="66">
        <v>32667</v>
      </c>
      <c r="G65" s="46">
        <v>143.05000000000001</v>
      </c>
      <c r="H65" s="54" t="s">
        <v>63</v>
      </c>
      <c r="I65" s="66">
        <v>32674</v>
      </c>
      <c r="J65" s="46">
        <v>146.80000000000001</v>
      </c>
      <c r="K65" s="46" t="s">
        <v>64</v>
      </c>
      <c r="L65" s="46" t="s">
        <v>68</v>
      </c>
      <c r="M65" s="63">
        <f t="shared" si="3"/>
        <v>375</v>
      </c>
      <c r="N65" s="63" t="str">
        <f t="shared" si="4"/>
        <v/>
      </c>
      <c r="O65" s="67">
        <v>75000</v>
      </c>
    </row>
    <row r="66" spans="1:15" s="16" customFormat="1" x14ac:dyDescent="0.15">
      <c r="A66" s="45" t="s">
        <v>50</v>
      </c>
      <c r="B66" s="46" t="s">
        <v>62</v>
      </c>
      <c r="C66" s="9">
        <v>2</v>
      </c>
      <c r="D66" s="46" t="s">
        <v>59</v>
      </c>
      <c r="E66" s="54" t="s">
        <v>63</v>
      </c>
      <c r="F66" s="66">
        <v>32657</v>
      </c>
      <c r="G66" s="46">
        <v>141.5</v>
      </c>
      <c r="H66" s="54" t="s">
        <v>63</v>
      </c>
      <c r="I66" s="66">
        <v>32674</v>
      </c>
      <c r="J66" s="46">
        <v>146.80000000000001</v>
      </c>
      <c r="K66" s="46" t="s">
        <v>64</v>
      </c>
      <c r="L66" s="46" t="s">
        <v>68</v>
      </c>
      <c r="M66" s="63">
        <f t="shared" si="3"/>
        <v>530.00000000000114</v>
      </c>
      <c r="N66" s="63" t="str">
        <f t="shared" si="4"/>
        <v/>
      </c>
      <c r="O66" s="67">
        <v>106000</v>
      </c>
    </row>
    <row r="67" spans="1:15" s="16" customFormat="1" x14ac:dyDescent="0.15">
      <c r="A67" s="45" t="s">
        <v>50</v>
      </c>
      <c r="B67" s="46" t="s">
        <v>62</v>
      </c>
      <c r="C67" s="9">
        <v>2</v>
      </c>
      <c r="D67" s="46" t="s">
        <v>59</v>
      </c>
      <c r="E67" s="54" t="s">
        <v>63</v>
      </c>
      <c r="F67" s="66">
        <v>32192</v>
      </c>
      <c r="G67" s="46">
        <v>130.44999999999999</v>
      </c>
      <c r="H67" s="54" t="s">
        <v>63</v>
      </c>
      <c r="I67" s="66">
        <v>32195</v>
      </c>
      <c r="J67" s="46">
        <v>129.65</v>
      </c>
      <c r="K67" s="46" t="s">
        <v>64</v>
      </c>
      <c r="L67" s="46" t="s">
        <v>66</v>
      </c>
      <c r="M67" s="63" t="str">
        <f t="shared" si="3"/>
        <v/>
      </c>
      <c r="N67" s="63">
        <f t="shared" si="4"/>
        <v>-79.999999999998295</v>
      </c>
      <c r="O67" s="67">
        <v>-16000</v>
      </c>
    </row>
    <row r="68" spans="1:15" s="16" customFormat="1" x14ac:dyDescent="0.15">
      <c r="A68" s="45" t="s">
        <v>50</v>
      </c>
      <c r="B68" s="46" t="s">
        <v>78</v>
      </c>
      <c r="C68" s="9">
        <v>2</v>
      </c>
      <c r="D68" s="46" t="s">
        <v>59</v>
      </c>
      <c r="E68" s="54" t="s">
        <v>63</v>
      </c>
      <c r="F68" s="66">
        <v>31876</v>
      </c>
      <c r="G68" s="46">
        <v>145.25</v>
      </c>
      <c r="H68" s="54" t="s">
        <v>63</v>
      </c>
      <c r="I68" s="66">
        <v>31922</v>
      </c>
      <c r="J68" s="46">
        <v>140.94999999999999</v>
      </c>
      <c r="K68" s="46" t="s">
        <v>64</v>
      </c>
      <c r="L68" s="46" t="s">
        <v>68</v>
      </c>
      <c r="M68" s="63">
        <f t="shared" si="3"/>
        <v>430.00000000000114</v>
      </c>
      <c r="N68" s="63" t="str">
        <f t="shared" si="4"/>
        <v/>
      </c>
      <c r="O68" s="67">
        <v>86000</v>
      </c>
    </row>
    <row r="69" spans="1:15" s="16" customFormat="1" x14ac:dyDescent="0.15">
      <c r="A69" s="45"/>
      <c r="B69" s="46"/>
      <c r="C69" s="9"/>
      <c r="D69" s="46"/>
      <c r="E69" s="54"/>
      <c r="F69" s="66"/>
      <c r="G69" s="46"/>
      <c r="H69" s="54"/>
      <c r="I69" s="66"/>
      <c r="J69" s="46"/>
      <c r="K69" s="46"/>
      <c r="L69" s="46"/>
      <c r="M69" s="63" t="str">
        <f t="shared" si="3"/>
        <v/>
      </c>
      <c r="N69" s="63" t="str">
        <f t="shared" si="4"/>
        <v/>
      </c>
      <c r="O69" s="67"/>
    </row>
    <row r="70" spans="1:15" s="16" customFormat="1" x14ac:dyDescent="0.15">
      <c r="A70" s="45"/>
      <c r="B70" s="46"/>
      <c r="C70" s="9"/>
      <c r="D70" s="46"/>
      <c r="E70" s="54"/>
      <c r="F70" s="66"/>
      <c r="G70" s="46"/>
      <c r="H70" s="54"/>
      <c r="I70" s="66"/>
      <c r="J70" s="46"/>
      <c r="K70" s="46"/>
      <c r="L70" s="46"/>
      <c r="M70" s="63" t="str">
        <f t="shared" si="3"/>
        <v/>
      </c>
      <c r="N70" s="63" t="str">
        <f t="shared" si="4"/>
        <v/>
      </c>
      <c r="O70" s="67"/>
    </row>
    <row r="71" spans="1:15" s="16" customFormat="1" x14ac:dyDescent="0.15">
      <c r="A71" s="45"/>
      <c r="B71" s="46"/>
      <c r="C71" s="9"/>
      <c r="D71" s="46"/>
      <c r="E71" s="54"/>
      <c r="F71" s="66"/>
      <c r="G71" s="46"/>
      <c r="H71" s="54"/>
      <c r="I71" s="66"/>
      <c r="J71" s="46"/>
      <c r="K71" s="46"/>
      <c r="L71" s="46"/>
      <c r="M71" s="63" t="str">
        <f t="shared" si="3"/>
        <v/>
      </c>
      <c r="N71" s="63" t="str">
        <f t="shared" si="4"/>
        <v/>
      </c>
      <c r="O71" s="67"/>
    </row>
    <row r="72" spans="1:15" s="16" customFormat="1" x14ac:dyDescent="0.15">
      <c r="A72" s="45"/>
      <c r="B72" s="46"/>
      <c r="C72" s="9"/>
      <c r="D72" s="46"/>
      <c r="E72" s="54"/>
      <c r="F72" s="66"/>
      <c r="G72" s="46"/>
      <c r="H72" s="54"/>
      <c r="I72" s="66"/>
      <c r="J72" s="46"/>
      <c r="K72" s="46"/>
      <c r="L72" s="46"/>
      <c r="M72" s="63" t="str">
        <f t="shared" si="3"/>
        <v/>
      </c>
      <c r="N72" s="63" t="str">
        <f t="shared" si="4"/>
        <v/>
      </c>
      <c r="O72" s="67"/>
    </row>
    <row r="73" spans="1:15" s="16" customFormat="1" x14ac:dyDescent="0.15">
      <c r="A73" s="45"/>
      <c r="B73" s="42"/>
      <c r="C73" s="9"/>
      <c r="D73" s="46"/>
      <c r="E73" s="54"/>
      <c r="F73" s="66"/>
      <c r="G73" s="42"/>
      <c r="H73" s="54"/>
      <c r="I73" s="66"/>
      <c r="J73" s="46"/>
      <c r="K73" s="46"/>
      <c r="L73" s="46"/>
      <c r="M73" s="63" t="str">
        <f t="shared" si="3"/>
        <v/>
      </c>
      <c r="N73" s="63" t="str">
        <f t="shared" si="4"/>
        <v/>
      </c>
      <c r="O73" s="67"/>
    </row>
    <row r="74" spans="1:15" s="16" customFormat="1" x14ac:dyDescent="0.15">
      <c r="A74" s="45"/>
      <c r="B74" s="46"/>
      <c r="C74" s="9"/>
      <c r="D74" s="46"/>
      <c r="E74" s="54"/>
      <c r="F74" s="66"/>
      <c r="G74" s="46"/>
      <c r="H74" s="54"/>
      <c r="I74" s="66"/>
      <c r="J74" s="46"/>
      <c r="K74" s="46"/>
      <c r="L74" s="46"/>
      <c r="M74" s="63" t="str">
        <f t="shared" si="3"/>
        <v/>
      </c>
      <c r="N74" s="63" t="str">
        <f t="shared" si="4"/>
        <v/>
      </c>
      <c r="O74" s="67"/>
    </row>
    <row r="75" spans="1:15" s="16" customFormat="1" x14ac:dyDescent="0.15">
      <c r="A75" s="45"/>
      <c r="B75" s="46"/>
      <c r="C75" s="9"/>
      <c r="D75" s="46"/>
      <c r="E75" s="54"/>
      <c r="F75" s="66"/>
      <c r="G75" s="46"/>
      <c r="H75" s="54"/>
      <c r="I75" s="66"/>
      <c r="J75" s="46"/>
      <c r="K75" s="46"/>
      <c r="L75" s="46"/>
      <c r="M75" s="63" t="str">
        <f t="shared" si="3"/>
        <v/>
      </c>
      <c r="N75" s="63" t="str">
        <f t="shared" si="4"/>
        <v/>
      </c>
      <c r="O75" s="67"/>
    </row>
    <row r="76" spans="1:15" s="16" customFormat="1" x14ac:dyDescent="0.15">
      <c r="A76" s="45"/>
      <c r="B76" s="46"/>
      <c r="C76" s="9"/>
      <c r="D76" s="46"/>
      <c r="E76" s="54"/>
      <c r="F76" s="66"/>
      <c r="G76" s="46"/>
      <c r="H76" s="54"/>
      <c r="I76" s="66"/>
      <c r="J76" s="46"/>
      <c r="K76" s="46"/>
      <c r="L76" s="46"/>
      <c r="M76" s="63" t="str">
        <f t="shared" si="3"/>
        <v/>
      </c>
      <c r="N76" s="63" t="str">
        <f t="shared" si="4"/>
        <v/>
      </c>
      <c r="O76" s="67"/>
    </row>
    <row r="77" spans="1:15" s="16" customFormat="1" x14ac:dyDescent="0.15">
      <c r="A77" s="45"/>
      <c r="B77" s="46"/>
      <c r="C77" s="9"/>
      <c r="D77" s="46"/>
      <c r="E77" s="54"/>
      <c r="F77" s="66"/>
      <c r="G77" s="46"/>
      <c r="H77" s="54"/>
      <c r="I77" s="66"/>
      <c r="J77" s="46"/>
      <c r="K77" s="46"/>
      <c r="L77" s="46"/>
      <c r="M77" s="63" t="str">
        <f t="shared" si="3"/>
        <v/>
      </c>
      <c r="N77" s="63" t="str">
        <f t="shared" si="4"/>
        <v/>
      </c>
      <c r="O77" s="67"/>
    </row>
    <row r="78" spans="1:15" s="16" customFormat="1" x14ac:dyDescent="0.15">
      <c r="A78" s="45"/>
      <c r="B78" s="42"/>
      <c r="C78" s="9"/>
      <c r="D78" s="46"/>
      <c r="E78" s="54"/>
      <c r="F78" s="66"/>
      <c r="G78" s="42"/>
      <c r="H78" s="54"/>
      <c r="I78" s="66"/>
      <c r="J78" s="46"/>
      <c r="K78" s="46"/>
      <c r="L78" s="43"/>
      <c r="M78" s="63" t="str">
        <f t="shared" si="3"/>
        <v/>
      </c>
      <c r="N78" s="63" t="str">
        <f t="shared" si="4"/>
        <v/>
      </c>
      <c r="O78" s="67"/>
    </row>
    <row r="79" spans="1:15" s="16" customFormat="1" x14ac:dyDescent="0.15">
      <c r="A79" s="45"/>
      <c r="B79" s="46"/>
      <c r="C79" s="9"/>
      <c r="D79" s="46"/>
      <c r="E79" s="54"/>
      <c r="F79" s="66"/>
      <c r="G79" s="46"/>
      <c r="H79" s="54"/>
      <c r="I79" s="66"/>
      <c r="J79" s="46"/>
      <c r="K79" s="46"/>
      <c r="L79" s="46"/>
      <c r="M79" s="63" t="str">
        <f t="shared" si="3"/>
        <v/>
      </c>
      <c r="N79" s="63" t="str">
        <f t="shared" si="4"/>
        <v/>
      </c>
      <c r="O79" s="67"/>
    </row>
    <row r="80" spans="1:15" s="16" customFormat="1" x14ac:dyDescent="0.15">
      <c r="A80" s="45"/>
      <c r="B80" s="46"/>
      <c r="C80" s="9"/>
      <c r="D80" s="46"/>
      <c r="E80" s="54"/>
      <c r="F80" s="66"/>
      <c r="G80" s="46"/>
      <c r="H80" s="54"/>
      <c r="I80" s="66"/>
      <c r="J80" s="46"/>
      <c r="K80" s="46"/>
      <c r="L80" s="43"/>
      <c r="M80" s="63" t="str">
        <f t="shared" si="3"/>
        <v/>
      </c>
      <c r="N80" s="63" t="str">
        <f t="shared" si="4"/>
        <v/>
      </c>
      <c r="O80" s="67"/>
    </row>
    <row r="81" spans="1:15" s="16" customFormat="1" x14ac:dyDescent="0.15">
      <c r="A81" s="45"/>
      <c r="B81" s="42"/>
      <c r="C81" s="9"/>
      <c r="D81" s="46"/>
      <c r="E81" s="54"/>
      <c r="F81" s="66"/>
      <c r="G81" s="42"/>
      <c r="H81" s="54"/>
      <c r="I81" s="66"/>
      <c r="J81" s="46"/>
      <c r="K81" s="46"/>
      <c r="L81" s="46"/>
      <c r="M81" s="63" t="str">
        <f t="shared" si="3"/>
        <v/>
      </c>
      <c r="N81" s="63" t="str">
        <f t="shared" si="4"/>
        <v/>
      </c>
      <c r="O81" s="67"/>
    </row>
    <row r="82" spans="1:15" s="16" customFormat="1" x14ac:dyDescent="0.15">
      <c r="A82" s="45"/>
      <c r="B82" s="46"/>
      <c r="C82" s="9"/>
      <c r="D82" s="46"/>
      <c r="E82" s="54"/>
      <c r="F82" s="66"/>
      <c r="G82" s="46"/>
      <c r="H82" s="54"/>
      <c r="I82" s="66"/>
      <c r="J82" s="46"/>
      <c r="K82" s="46"/>
      <c r="L82" s="46"/>
      <c r="M82" s="63" t="str">
        <f t="shared" si="3"/>
        <v/>
      </c>
      <c r="N82" s="63" t="str">
        <f t="shared" si="4"/>
        <v/>
      </c>
      <c r="O82" s="67"/>
    </row>
    <row r="83" spans="1:15" s="16" customFormat="1" x14ac:dyDescent="0.15">
      <c r="A83" s="45"/>
      <c r="B83" s="46"/>
      <c r="C83" s="47"/>
      <c r="D83" s="46"/>
      <c r="E83" s="46"/>
      <c r="F83" s="66"/>
      <c r="G83" s="46"/>
      <c r="H83" s="54"/>
      <c r="I83" s="66"/>
      <c r="J83" s="46"/>
      <c r="K83" s="46"/>
      <c r="L83" s="46"/>
      <c r="M83" s="63" t="str">
        <f t="shared" si="3"/>
        <v/>
      </c>
      <c r="N83" s="63" t="str">
        <f t="shared" si="4"/>
        <v/>
      </c>
      <c r="O83" s="67"/>
    </row>
    <row r="84" spans="1:15" s="16" customFormat="1" x14ac:dyDescent="0.15">
      <c r="A84" s="45"/>
      <c r="B84" s="42"/>
      <c r="C84" s="44"/>
      <c r="D84" s="46"/>
      <c r="E84" s="42"/>
      <c r="F84" s="66"/>
      <c r="G84" s="42"/>
      <c r="H84" s="42"/>
      <c r="I84" s="66"/>
      <c r="J84" s="46"/>
      <c r="K84" s="46"/>
      <c r="L84" s="46"/>
      <c r="M84" s="63" t="str">
        <f t="shared" si="3"/>
        <v/>
      </c>
      <c r="N84" s="63" t="str">
        <f t="shared" si="4"/>
        <v/>
      </c>
      <c r="O84" s="67"/>
    </row>
    <row r="85" spans="1:15" s="16" customFormat="1" x14ac:dyDescent="0.15">
      <c r="A85" s="45"/>
      <c r="B85" s="46"/>
      <c r="C85" s="47"/>
      <c r="D85" s="46"/>
      <c r="E85" s="46"/>
      <c r="F85" s="66"/>
      <c r="G85" s="46"/>
      <c r="H85" s="46"/>
      <c r="I85" s="66"/>
      <c r="J85" s="46"/>
      <c r="K85" s="46"/>
      <c r="L85" s="46"/>
      <c r="M85" s="63" t="str">
        <f t="shared" si="3"/>
        <v/>
      </c>
      <c r="N85" s="63" t="str">
        <f t="shared" si="4"/>
        <v/>
      </c>
      <c r="O85" s="67"/>
    </row>
    <row r="86" spans="1:15" s="16" customFormat="1" x14ac:dyDescent="0.15">
      <c r="A86" s="45"/>
      <c r="B86" s="46"/>
      <c r="C86" s="47"/>
      <c r="D86" s="46"/>
      <c r="E86" s="46"/>
      <c r="F86" s="66"/>
      <c r="G86" s="46"/>
      <c r="H86" s="46"/>
      <c r="I86" s="66"/>
      <c r="J86" s="46"/>
      <c r="K86" s="46"/>
      <c r="L86" s="46"/>
      <c r="M86" s="63" t="str">
        <f t="shared" si="3"/>
        <v/>
      </c>
      <c r="N86" s="63" t="str">
        <f t="shared" si="4"/>
        <v/>
      </c>
      <c r="O86" s="67"/>
    </row>
    <row r="87" spans="1:15" s="16" customFormat="1" x14ac:dyDescent="0.15">
      <c r="A87" s="45"/>
      <c r="B87" s="46"/>
      <c r="C87" s="47"/>
      <c r="D87" s="46"/>
      <c r="E87" s="46"/>
      <c r="F87" s="66"/>
      <c r="G87" s="46"/>
      <c r="H87" s="46"/>
      <c r="I87" s="66"/>
      <c r="J87" s="46"/>
      <c r="K87" s="46"/>
      <c r="L87" s="46"/>
      <c r="M87" s="63" t="str">
        <f t="shared" si="3"/>
        <v/>
      </c>
      <c r="N87" s="63" t="str">
        <f t="shared" si="4"/>
        <v/>
      </c>
      <c r="O87" s="67"/>
    </row>
    <row r="88" spans="1:15" s="16" customFormat="1" x14ac:dyDescent="0.15">
      <c r="A88" s="45"/>
      <c r="B88" s="46"/>
      <c r="C88" s="47"/>
      <c r="D88" s="46"/>
      <c r="E88" s="46"/>
      <c r="F88" s="66"/>
      <c r="G88" s="46"/>
      <c r="H88" s="46"/>
      <c r="I88" s="66"/>
      <c r="J88" s="46"/>
      <c r="K88" s="46"/>
      <c r="L88" s="46"/>
      <c r="M88" s="63" t="str">
        <f t="shared" si="3"/>
        <v/>
      </c>
      <c r="N88" s="63" t="str">
        <f t="shared" si="4"/>
        <v/>
      </c>
      <c r="O88" s="67"/>
    </row>
    <row r="89" spans="1:15" s="16" customFormat="1" x14ac:dyDescent="0.15">
      <c r="A89" s="45"/>
      <c r="B89" s="46"/>
      <c r="C89" s="47"/>
      <c r="D89" s="46"/>
      <c r="E89" s="46"/>
      <c r="F89" s="66"/>
      <c r="G89" s="46"/>
      <c r="H89" s="46"/>
      <c r="I89" s="66"/>
      <c r="J89" s="46"/>
      <c r="K89" s="46"/>
      <c r="L89" s="46"/>
      <c r="M89" s="63" t="str">
        <f t="shared" si="3"/>
        <v/>
      </c>
      <c r="N89" s="63" t="str">
        <f t="shared" si="4"/>
        <v/>
      </c>
      <c r="O89" s="67"/>
    </row>
    <row r="90" spans="1:15" s="16" customFormat="1" x14ac:dyDescent="0.15">
      <c r="A90" s="45"/>
      <c r="B90" s="46"/>
      <c r="C90" s="47"/>
      <c r="D90" s="46"/>
      <c r="E90" s="46"/>
      <c r="F90" s="66"/>
      <c r="G90" s="46"/>
      <c r="H90" s="46"/>
      <c r="I90" s="66"/>
      <c r="J90" s="46"/>
      <c r="K90" s="46"/>
      <c r="L90" s="46"/>
      <c r="M90" s="63" t="str">
        <f t="shared" si="3"/>
        <v/>
      </c>
      <c r="N90" s="63" t="str">
        <f t="shared" si="4"/>
        <v/>
      </c>
      <c r="O90" s="67"/>
    </row>
    <row r="91" spans="1:15" s="16" customFormat="1" x14ac:dyDescent="0.15">
      <c r="A91" s="45"/>
      <c r="B91" s="46"/>
      <c r="C91" s="47"/>
      <c r="D91" s="46"/>
      <c r="E91" s="46"/>
      <c r="F91" s="66"/>
      <c r="G91" s="46"/>
      <c r="H91" s="46"/>
      <c r="I91" s="66"/>
      <c r="J91" s="46"/>
      <c r="K91" s="46"/>
      <c r="L91" s="46"/>
      <c r="M91" s="63" t="str">
        <f t="shared" si="3"/>
        <v/>
      </c>
      <c r="N91" s="63" t="str">
        <f t="shared" si="4"/>
        <v/>
      </c>
      <c r="O91" s="67"/>
    </row>
    <row r="92" spans="1:15" s="16" customFormat="1" x14ac:dyDescent="0.15">
      <c r="A92" s="45"/>
      <c r="B92" s="46"/>
      <c r="C92" s="47"/>
      <c r="D92" s="46"/>
      <c r="E92" s="46"/>
      <c r="F92" s="66"/>
      <c r="G92" s="46"/>
      <c r="H92" s="46"/>
      <c r="I92" s="66"/>
      <c r="J92" s="46"/>
      <c r="K92" s="46"/>
      <c r="L92" s="46"/>
      <c r="M92" s="63" t="str">
        <f t="shared" si="3"/>
        <v/>
      </c>
      <c r="N92" s="63" t="str">
        <f t="shared" si="4"/>
        <v/>
      </c>
      <c r="O92" s="67"/>
    </row>
    <row r="93" spans="1:15" s="16" customFormat="1" x14ac:dyDescent="0.15">
      <c r="A93" s="45"/>
      <c r="B93" s="42"/>
      <c r="C93" s="44"/>
      <c r="D93" s="46"/>
      <c r="E93" s="42"/>
      <c r="F93" s="66"/>
      <c r="G93" s="42"/>
      <c r="H93" s="42"/>
      <c r="I93" s="66"/>
      <c r="J93" s="46"/>
      <c r="K93" s="46"/>
      <c r="L93" s="43"/>
      <c r="M93" s="63" t="str">
        <f t="shared" si="3"/>
        <v/>
      </c>
      <c r="N93" s="63" t="str">
        <f t="shared" si="4"/>
        <v/>
      </c>
      <c r="O93" s="67"/>
    </row>
    <row r="94" spans="1:15" s="16" customFormat="1" x14ac:dyDescent="0.15">
      <c r="A94" s="45"/>
      <c r="B94" s="42"/>
      <c r="C94" s="44"/>
      <c r="D94" s="46"/>
      <c r="E94" s="42"/>
      <c r="F94" s="66"/>
      <c r="G94" s="42"/>
      <c r="H94" s="42"/>
      <c r="I94" s="66"/>
      <c r="J94" s="46"/>
      <c r="K94" s="46"/>
      <c r="L94" s="46"/>
      <c r="M94" s="63" t="str">
        <f t="shared" si="3"/>
        <v/>
      </c>
      <c r="N94" s="63" t="str">
        <f t="shared" si="4"/>
        <v/>
      </c>
      <c r="O94" s="67"/>
    </row>
    <row r="95" spans="1:15" s="16" customFormat="1" x14ac:dyDescent="0.15">
      <c r="A95" s="45"/>
      <c r="B95" s="46"/>
      <c r="C95" s="47"/>
      <c r="D95" s="46"/>
      <c r="E95" s="46"/>
      <c r="F95" s="66"/>
      <c r="G95" s="46"/>
      <c r="H95" s="46"/>
      <c r="I95" s="66"/>
      <c r="J95" s="46"/>
      <c r="K95" s="46"/>
      <c r="L95" s="46"/>
      <c r="M95" s="63" t="str">
        <f t="shared" si="3"/>
        <v/>
      </c>
      <c r="N95" s="63" t="str">
        <f t="shared" si="4"/>
        <v/>
      </c>
      <c r="O95" s="67"/>
    </row>
    <row r="96" spans="1:15" s="16" customFormat="1" x14ac:dyDescent="0.15">
      <c r="A96" s="45"/>
      <c r="B96" s="46"/>
      <c r="C96" s="47"/>
      <c r="D96" s="46"/>
      <c r="E96" s="46"/>
      <c r="F96" s="66"/>
      <c r="G96" s="46"/>
      <c r="H96" s="46"/>
      <c r="I96" s="66"/>
      <c r="J96" s="46"/>
      <c r="K96" s="46"/>
      <c r="L96" s="46"/>
      <c r="M96" s="63" t="str">
        <f t="shared" si="3"/>
        <v/>
      </c>
      <c r="N96" s="63" t="str">
        <f t="shared" si="4"/>
        <v/>
      </c>
      <c r="O96" s="67"/>
    </row>
    <row r="97" spans="1:15" s="16" customFormat="1" x14ac:dyDescent="0.15">
      <c r="A97" s="45"/>
      <c r="B97" s="46"/>
      <c r="C97" s="47"/>
      <c r="D97" s="46"/>
      <c r="E97" s="46"/>
      <c r="F97" s="66"/>
      <c r="G97" s="46"/>
      <c r="H97" s="46"/>
      <c r="I97" s="66"/>
      <c r="J97" s="46"/>
      <c r="K97" s="46"/>
      <c r="L97" s="46"/>
      <c r="M97" s="63" t="str">
        <f t="shared" si="3"/>
        <v/>
      </c>
      <c r="N97" s="63" t="str">
        <f t="shared" si="4"/>
        <v/>
      </c>
      <c r="O97" s="67"/>
    </row>
    <row r="98" spans="1:15" s="16" customFormat="1" x14ac:dyDescent="0.15">
      <c r="A98" s="45"/>
      <c r="B98" s="46"/>
      <c r="C98" s="47"/>
      <c r="D98" s="46"/>
      <c r="E98" s="46"/>
      <c r="F98" s="66"/>
      <c r="G98" s="46"/>
      <c r="H98" s="46"/>
      <c r="I98" s="66"/>
      <c r="J98" s="46"/>
      <c r="K98" s="46"/>
      <c r="L98" s="46"/>
      <c r="M98" s="63" t="str">
        <f t="shared" si="3"/>
        <v/>
      </c>
      <c r="N98" s="63" t="str">
        <f t="shared" si="4"/>
        <v/>
      </c>
      <c r="O98" s="67"/>
    </row>
    <row r="99" spans="1:15" s="16" customFormat="1" x14ac:dyDescent="0.15">
      <c r="A99" s="45"/>
      <c r="B99" s="46"/>
      <c r="C99" s="47"/>
      <c r="D99" s="46"/>
      <c r="E99" s="46"/>
      <c r="F99" s="66"/>
      <c r="G99" s="46"/>
      <c r="H99" s="46"/>
      <c r="I99" s="66"/>
      <c r="J99" s="46"/>
      <c r="K99" s="46"/>
      <c r="L99" s="46"/>
      <c r="M99" s="63" t="str">
        <f t="shared" si="3"/>
        <v/>
      </c>
      <c r="N99" s="63" t="str">
        <f t="shared" si="4"/>
        <v/>
      </c>
      <c r="O99" s="67"/>
    </row>
    <row r="100" spans="1:15" s="16" customFormat="1" x14ac:dyDescent="0.15">
      <c r="A100" s="45"/>
      <c r="B100" s="46"/>
      <c r="C100" s="47"/>
      <c r="D100" s="46"/>
      <c r="E100" s="46"/>
      <c r="F100" s="66"/>
      <c r="G100" s="46"/>
      <c r="H100" s="46"/>
      <c r="I100" s="66"/>
      <c r="J100" s="46"/>
      <c r="K100" s="46"/>
      <c r="L100" s="46"/>
      <c r="M100" s="63" t="str">
        <f t="shared" si="3"/>
        <v/>
      </c>
      <c r="N100" s="63" t="str">
        <f t="shared" si="4"/>
        <v/>
      </c>
      <c r="O100" s="67"/>
    </row>
    <row r="101" spans="1:15" x14ac:dyDescent="0.15">
      <c r="A101" s="45"/>
      <c r="B101" s="46"/>
      <c r="C101" s="47"/>
      <c r="D101" s="46"/>
      <c r="E101" s="46"/>
      <c r="F101" s="66"/>
      <c r="G101" s="46"/>
      <c r="H101" s="46"/>
      <c r="I101" s="66"/>
      <c r="J101" s="46"/>
      <c r="K101" s="46"/>
      <c r="L101" s="46"/>
      <c r="M101" s="63" t="str">
        <f t="shared" si="3"/>
        <v/>
      </c>
      <c r="N101" s="63" t="str">
        <f t="shared" si="4"/>
        <v/>
      </c>
      <c r="O101" s="67"/>
    </row>
    <row r="102" spans="1:15" ht="14.25" thickBot="1" x14ac:dyDescent="0.2">
      <c r="A102" s="19"/>
      <c r="B102" s="6"/>
      <c r="C102" s="12"/>
      <c r="D102" s="6"/>
      <c r="E102" s="6"/>
      <c r="F102" s="13"/>
      <c r="G102" s="6"/>
      <c r="H102" s="6"/>
      <c r="I102" s="6"/>
      <c r="J102" s="6"/>
      <c r="K102" s="6"/>
      <c r="L102" s="6"/>
      <c r="M102" s="63" t="str">
        <f t="shared" si="3"/>
        <v/>
      </c>
      <c r="N102" s="63" t="str">
        <f t="shared" si="4"/>
        <v/>
      </c>
      <c r="O102" s="67"/>
    </row>
    <row r="103" spans="1:15" ht="14.25" thickBot="1" x14ac:dyDescent="0.2">
      <c r="A103" s="3"/>
      <c r="B103" s="5"/>
      <c r="C103" s="5"/>
      <c r="D103" s="5"/>
      <c r="E103" s="5"/>
      <c r="F103" s="5"/>
      <c r="G103" s="5"/>
      <c r="H103" s="5"/>
      <c r="I103" s="5"/>
      <c r="J103" s="5"/>
      <c r="K103" s="5"/>
      <c r="L103" s="59" t="s">
        <v>53</v>
      </c>
      <c r="M103" s="60">
        <f>SUM(M3:M102)</f>
        <v>6905.0000000000027</v>
      </c>
      <c r="N103" s="61">
        <f>SUM(N3:N102)</f>
        <v>-3244.4999999999982</v>
      </c>
      <c r="O103" s="62">
        <f>SUM(O3:O102)</f>
        <v>732230</v>
      </c>
    </row>
    <row r="104" spans="1:15" x14ac:dyDescent="0.15">
      <c r="O104" s="1"/>
    </row>
    <row r="105" spans="1:15" ht="14.25" thickBot="1" x14ac:dyDescent="0.2"/>
    <row r="106" spans="1:15" ht="14.25" thickBot="1" x14ac:dyDescent="0.2">
      <c r="C106" s="70" t="s">
        <v>26</v>
      </c>
      <c r="D106" s="71"/>
      <c r="E106" s="16"/>
      <c r="F106" s="68" t="s">
        <v>25</v>
      </c>
      <c r="G106" s="69"/>
      <c r="H106" s="32" t="s">
        <v>30</v>
      </c>
      <c r="I106" s="35" t="s">
        <v>31</v>
      </c>
      <c r="J106" s="16"/>
    </row>
    <row r="107" spans="1:15" x14ac:dyDescent="0.15">
      <c r="C107" s="20" t="s">
        <v>10</v>
      </c>
      <c r="D107" s="21" t="s">
        <v>55</v>
      </c>
      <c r="E107" s="16"/>
      <c r="F107" s="20" t="s">
        <v>40</v>
      </c>
      <c r="G107" s="26">
        <f>COUNTIF(A3:A102,F107)</f>
        <v>0</v>
      </c>
      <c r="H107" s="29">
        <f>COUNTIFS($A$3:$A$102,F107,$B$3:$B$102,"買")</f>
        <v>0</v>
      </c>
      <c r="I107" s="27">
        <f>COUNTIFS($A$3:$A$102,F107,$B$3:$B$102,"売")</f>
        <v>0</v>
      </c>
      <c r="J107" s="16"/>
    </row>
    <row r="108" spans="1:15" x14ac:dyDescent="0.15">
      <c r="C108" s="18" t="s">
        <v>21</v>
      </c>
      <c r="D108" s="27">
        <f>COUNTIF(B2:B102,"買")</f>
        <v>41</v>
      </c>
      <c r="E108" s="16"/>
      <c r="F108" s="18" t="s">
        <v>50</v>
      </c>
      <c r="G108" s="26">
        <f>COUNTIF(A4:A103,F108)</f>
        <v>65</v>
      </c>
      <c r="H108" s="29">
        <f>COUNTIFS($A$3:$A$102,F108,$B$3:$B$102,"買")</f>
        <v>41</v>
      </c>
      <c r="I108" s="27">
        <f>COUNTIFS($A$3:$A$102,F108,$B$3:$B$102,"売")</f>
        <v>25</v>
      </c>
      <c r="J108" s="16"/>
    </row>
    <row r="109" spans="1:15" x14ac:dyDescent="0.15">
      <c r="C109" s="18" t="s">
        <v>22</v>
      </c>
      <c r="D109" s="27">
        <f>COUNTIF(B3:B102,"売")</f>
        <v>25</v>
      </c>
      <c r="E109" s="16"/>
      <c r="F109" s="18" t="s">
        <v>51</v>
      </c>
      <c r="G109" s="26">
        <f>COUNTIF(A5:A104,F109)</f>
        <v>0</v>
      </c>
      <c r="H109" s="29">
        <f>COUNTIFS($A$3:$A$102,F109,$B$3:$B$102,"買")</f>
        <v>0</v>
      </c>
      <c r="I109" s="27">
        <f>COUNTIFS($A$3:$A$102,F109,$B$3:$B$102,"売")</f>
        <v>0</v>
      </c>
      <c r="J109" s="16"/>
    </row>
    <row r="110" spans="1:15" x14ac:dyDescent="0.15">
      <c r="C110" s="18" t="s">
        <v>20</v>
      </c>
      <c r="D110" s="27">
        <f>COUNTA(B3:B102)</f>
        <v>66</v>
      </c>
      <c r="E110" s="16"/>
      <c r="F110" s="18" t="s">
        <v>56</v>
      </c>
      <c r="G110" s="26">
        <f>COUNTIF(A6:A105,F110)</f>
        <v>0</v>
      </c>
      <c r="H110" s="29">
        <f>COUNTIFS($A$3:$A$102,F110,$B$3:$B$102,"買")</f>
        <v>0</v>
      </c>
      <c r="I110" s="27">
        <f>COUNTIFS($A$3:$A$102,F110,$B$3:$B$102,"売")</f>
        <v>0</v>
      </c>
      <c r="J110" s="16"/>
    </row>
    <row r="111" spans="1:15" x14ac:dyDescent="0.15">
      <c r="C111" s="18" t="s">
        <v>23</v>
      </c>
      <c r="D111" s="55">
        <f>COUNTIF(L3:L102,"勝")</f>
        <v>29</v>
      </c>
      <c r="E111" s="16"/>
      <c r="F111" s="18" t="s">
        <v>52</v>
      </c>
      <c r="G111" s="26">
        <f>COUNTIF(A7:A106,F111)</f>
        <v>0</v>
      </c>
      <c r="H111" s="29">
        <f>COUNTIFS($A$3:$A$102,F111,$B$3:$B$102,"買")</f>
        <v>0</v>
      </c>
      <c r="I111" s="27">
        <f>COUNTIFS($A$3:$A$102,F111,$B$3:$B$102,"売")</f>
        <v>0</v>
      </c>
      <c r="J111" s="16"/>
    </row>
    <row r="112" spans="1:15" x14ac:dyDescent="0.15">
      <c r="C112" s="18" t="s">
        <v>24</v>
      </c>
      <c r="D112" s="55">
        <f>COUNTIF(L3:L102,"負")</f>
        <v>37</v>
      </c>
      <c r="E112" s="16"/>
      <c r="F112" s="45" t="s">
        <v>57</v>
      </c>
      <c r="G112" s="26">
        <f>COUNTIF(A8:A107,F112)</f>
        <v>0</v>
      </c>
      <c r="H112" s="29">
        <f>COUNTIFS($A$3:$A$102,F112,$B$3:$B$102,"買")</f>
        <v>0</v>
      </c>
      <c r="I112" s="27">
        <f>COUNTIFS($A$3:$A$102,F112,$B$3:$B$102,"売")</f>
        <v>0</v>
      </c>
      <c r="J112" s="16"/>
    </row>
    <row r="113" spans="3:10" x14ac:dyDescent="0.15">
      <c r="C113" s="18" t="s">
        <v>11</v>
      </c>
      <c r="D113" s="25"/>
      <c r="E113" s="16"/>
      <c r="F113" s="18" t="s">
        <v>41</v>
      </c>
      <c r="G113" s="26">
        <f>COUNTIF(A9:A108,F113)</f>
        <v>0</v>
      </c>
      <c r="H113" s="29">
        <f>COUNTIFS($A$3:$A$102,F113,$B$3:$B$102,"買")</f>
        <v>0</v>
      </c>
      <c r="I113" s="27">
        <f>COUNTIFS($A$3:$A$102,F113,$B$3:$B$102,"売")</f>
        <v>0</v>
      </c>
      <c r="J113" s="16"/>
    </row>
    <row r="114" spans="3:10" x14ac:dyDescent="0.15">
      <c r="C114" s="23" t="s">
        <v>27</v>
      </c>
      <c r="D114" s="24"/>
      <c r="E114" s="16"/>
      <c r="F114" s="18" t="s">
        <v>42</v>
      </c>
      <c r="G114" s="26">
        <f>COUNTIF(A10:A109,F114)</f>
        <v>0</v>
      </c>
      <c r="H114" s="29">
        <f>COUNTIFS($A$3:$A$102,F114,$B$3:$B$102,"買")</f>
        <v>0</v>
      </c>
      <c r="I114" s="27">
        <f>COUNTIFS($A$3:$A$102,F114,$B$3:$B$102,"売")</f>
        <v>0</v>
      </c>
      <c r="J114" s="16"/>
    </row>
    <row r="115" spans="3:10" x14ac:dyDescent="0.15">
      <c r="C115" s="18" t="s">
        <v>12</v>
      </c>
      <c r="D115" s="50">
        <f>M103</f>
        <v>6905.0000000000027</v>
      </c>
      <c r="E115" s="16"/>
      <c r="F115" s="18" t="s">
        <v>43</v>
      </c>
      <c r="G115" s="26">
        <f>COUNTIF(A11:A110,F115)</f>
        <v>0</v>
      </c>
      <c r="H115" s="29">
        <f>COUNTIFS($A$3:$A$102,F115,$B$3:$B$102,"買")</f>
        <v>0</v>
      </c>
      <c r="I115" s="27">
        <f>COUNTIFS($A$3:$A$102,F115,$B$3:$B$102,"売")</f>
        <v>0</v>
      </c>
      <c r="J115" s="16"/>
    </row>
    <row r="116" spans="3:10" x14ac:dyDescent="0.15">
      <c r="C116" s="18" t="s">
        <v>13</v>
      </c>
      <c r="D116" s="51">
        <f>N103</f>
        <v>-3244.4999999999982</v>
      </c>
      <c r="E116" s="16"/>
      <c r="F116" s="18" t="s">
        <v>44</v>
      </c>
      <c r="G116" s="26">
        <f>COUNTIF(A12:A111,F116)</f>
        <v>0</v>
      </c>
      <c r="H116" s="29">
        <f>COUNTIFS($A$3:$A$102,F116,$B$3:$B$102,"買")</f>
        <v>0</v>
      </c>
      <c r="I116" s="27">
        <f>COUNTIFS($A$3:$A$102,F116,$B$3:$B$102,"売")</f>
        <v>0</v>
      </c>
      <c r="J116" s="16"/>
    </row>
    <row r="117" spans="3:10" x14ac:dyDescent="0.15">
      <c r="C117" s="18" t="s">
        <v>14</v>
      </c>
      <c r="D117" s="52">
        <f>D115+D116</f>
        <v>3660.5000000000045</v>
      </c>
      <c r="E117" s="16"/>
      <c r="F117" s="18" t="s">
        <v>45</v>
      </c>
      <c r="G117" s="26">
        <f>COUNTIF(A13:A112,F117)</f>
        <v>0</v>
      </c>
      <c r="H117" s="29">
        <f>COUNTIFS($A$3:$A$102,F117,$B$3:$B$102,"買")</f>
        <v>0</v>
      </c>
      <c r="I117" s="27">
        <f>COUNTIFS($A$3:$A$102,F117,$B$3:$B$102,"売")</f>
        <v>0</v>
      </c>
      <c r="J117" s="16"/>
    </row>
    <row r="118" spans="3:10" x14ac:dyDescent="0.15">
      <c r="C118" s="18" t="s">
        <v>15</v>
      </c>
      <c r="D118" s="53">
        <f>D115/D111</f>
        <v>238.10344827586215</v>
      </c>
      <c r="E118" s="16"/>
      <c r="F118" s="18" t="s">
        <v>46</v>
      </c>
      <c r="G118" s="26">
        <f>COUNTIF(A14:A113,F118)</f>
        <v>0</v>
      </c>
      <c r="H118" s="29">
        <f>COUNTIFS($A$3:$A$102,F118,$B$3:$B$102,"買")</f>
        <v>0</v>
      </c>
      <c r="I118" s="27">
        <f>COUNTIFS($A$3:$A$102,F118,$B$3:$B$102,"売")</f>
        <v>0</v>
      </c>
      <c r="J118" s="16"/>
    </row>
    <row r="119" spans="3:10" x14ac:dyDescent="0.15">
      <c r="C119" s="18" t="s">
        <v>16</v>
      </c>
      <c r="D119" s="53">
        <f>D116/D112</f>
        <v>-87.689189189189136</v>
      </c>
      <c r="E119" s="16"/>
      <c r="F119" s="45" t="s">
        <v>58</v>
      </c>
      <c r="G119" s="26">
        <f t="shared" ref="G119" si="5">COUNTIF(A15:A114,F119)</f>
        <v>0</v>
      </c>
      <c r="H119" s="29">
        <f t="shared" ref="H119" si="6">COUNTIFS($A$3:$A$102,F119,$B$3:$B$102,"買")</f>
        <v>0</v>
      </c>
      <c r="I119" s="27">
        <f t="shared" ref="I119" si="7">COUNTIFS($A$3:$A$102,F119,$B$3:$B$102,"売")</f>
        <v>0</v>
      </c>
      <c r="J119" s="16"/>
    </row>
    <row r="120" spans="3:10" x14ac:dyDescent="0.15">
      <c r="C120" s="18" t="s">
        <v>17</v>
      </c>
      <c r="D120" s="17"/>
      <c r="E120" s="16"/>
      <c r="F120" s="18"/>
      <c r="G120" s="26"/>
      <c r="H120" s="30"/>
      <c r="I120" s="27"/>
      <c r="J120" s="16"/>
    </row>
    <row r="121" spans="3:10" x14ac:dyDescent="0.15">
      <c r="C121" s="18" t="s">
        <v>18</v>
      </c>
      <c r="D121" s="17"/>
      <c r="E121" s="16"/>
      <c r="F121" s="18"/>
      <c r="G121" s="26"/>
      <c r="H121" s="30"/>
      <c r="I121" s="27"/>
      <c r="J121" s="16"/>
    </row>
    <row r="122" spans="3:10" x14ac:dyDescent="0.15">
      <c r="C122" s="18" t="s">
        <v>47</v>
      </c>
      <c r="D122" s="56">
        <f>MIN(N3:N102)</f>
        <v>-346.0000000000008</v>
      </c>
      <c r="E122" s="16"/>
      <c r="F122" s="18"/>
      <c r="G122" s="26"/>
      <c r="H122" s="30"/>
      <c r="I122" s="27"/>
      <c r="J122" s="16"/>
    </row>
    <row r="123" spans="3:10" ht="14.25" thickBot="1" x14ac:dyDescent="0.2">
      <c r="C123" s="19" t="s">
        <v>19</v>
      </c>
      <c r="D123" s="22">
        <f>D111/D110</f>
        <v>0.43939393939393939</v>
      </c>
      <c r="E123" s="16"/>
      <c r="F123" s="18"/>
      <c r="G123" s="26"/>
      <c r="H123" s="30"/>
      <c r="I123" s="27"/>
      <c r="J123" s="16"/>
    </row>
    <row r="124" spans="3:10" x14ac:dyDescent="0.15">
      <c r="C124" s="16"/>
      <c r="D124" s="16"/>
      <c r="E124" s="16"/>
      <c r="F124" s="18"/>
      <c r="G124" s="26"/>
      <c r="H124" s="30"/>
      <c r="I124" s="27"/>
      <c r="J124" s="16"/>
    </row>
    <row r="125" spans="3:10" ht="14.25" thickBot="1" x14ac:dyDescent="0.2">
      <c r="C125" s="16"/>
      <c r="D125" s="16"/>
      <c r="E125" s="16"/>
      <c r="F125" s="19"/>
      <c r="G125" s="26"/>
      <c r="H125" s="31"/>
      <c r="I125" s="28"/>
      <c r="J125" s="16"/>
    </row>
    <row r="126" spans="3:10" ht="14.25" thickBot="1" x14ac:dyDescent="0.2">
      <c r="C126" s="16"/>
      <c r="D126" s="16"/>
      <c r="E126" s="16"/>
      <c r="F126" s="37" t="s">
        <v>28</v>
      </c>
      <c r="G126" s="38">
        <f>SUM(G107:G125)</f>
        <v>65</v>
      </c>
      <c r="H126" s="38">
        <f>SUM(H107:H125)</f>
        <v>41</v>
      </c>
      <c r="I126" s="38">
        <f>SUM(I107:I125)</f>
        <v>25</v>
      </c>
      <c r="J126" s="16"/>
    </row>
    <row r="127" spans="3:10" x14ac:dyDescent="0.15">
      <c r="C127" s="15"/>
      <c r="D127" s="15"/>
      <c r="E127" s="15"/>
      <c r="F127" s="15"/>
      <c r="G127" s="15"/>
      <c r="H127" s="15"/>
      <c r="I127" s="15"/>
      <c r="J127" s="15"/>
    </row>
    <row r="128" spans="3:10" ht="14.25" thickBot="1" x14ac:dyDescent="0.2">
      <c r="C128" s="16"/>
      <c r="D128" s="16"/>
      <c r="E128" s="16"/>
      <c r="F128" s="16"/>
      <c r="G128" s="16"/>
      <c r="H128" s="16"/>
      <c r="I128" s="16"/>
      <c r="J128" s="16"/>
    </row>
    <row r="129" spans="3:10" ht="14.25" thickBot="1" x14ac:dyDescent="0.2">
      <c r="C129" s="16"/>
      <c r="D129" s="16"/>
      <c r="E129" s="16"/>
      <c r="F129" s="68" t="s">
        <v>29</v>
      </c>
      <c r="G129" s="69"/>
      <c r="H129" s="32" t="s">
        <v>30</v>
      </c>
      <c r="I129" s="33" t="s">
        <v>31</v>
      </c>
      <c r="J129" s="34" t="s">
        <v>32</v>
      </c>
    </row>
    <row r="130" spans="3:10" ht="14.25" thickBot="1" x14ac:dyDescent="0.2">
      <c r="C130" s="16"/>
      <c r="D130" s="16"/>
      <c r="E130" s="16"/>
      <c r="F130" s="20" t="s">
        <v>54</v>
      </c>
      <c r="G130" s="26">
        <f>COUNTIF($D$3:$D$102,F130)</f>
        <v>0</v>
      </c>
      <c r="H130" s="29">
        <f>COUNTIFS($D$3:$D$102,F130,$B$3:$B$102,"買")</f>
        <v>0</v>
      </c>
      <c r="I130" s="29">
        <f>COUNTIFS($D$3:$D$102,F130,$B$3:$B$102,"売")</f>
        <v>0</v>
      </c>
      <c r="J130" s="48">
        <f>SUMIF($D$3:$D$102,F130,$M$3:$M$102)+SUMIF($D$3:$D$102,F130,$N$3:$N$102)</f>
        <v>0</v>
      </c>
    </row>
    <row r="131" spans="3:10" ht="14.25" thickBot="1" x14ac:dyDescent="0.2">
      <c r="C131" s="16"/>
      <c r="D131" s="16"/>
      <c r="E131" s="16"/>
      <c r="F131" s="20" t="s">
        <v>49</v>
      </c>
      <c r="G131" s="26">
        <f t="shared" ref="G131:G136" si="8">COUNTIF($D$3:$D$102,F131)</f>
        <v>0</v>
      </c>
      <c r="H131" s="29">
        <f t="shared" ref="H131:H136" si="9">COUNTIFS($D$3:$D$102,F131,$B$3:$B$102,"買")</f>
        <v>0</v>
      </c>
      <c r="I131" s="29">
        <f t="shared" ref="I131:I136" si="10">COUNTIFS($D$3:$D$102,F131,$B$3:$B$102,"売")</f>
        <v>0</v>
      </c>
      <c r="J131" s="48">
        <f t="shared" ref="J131:J136" si="11">SUMIF($D$3:$D$102,F131,$M$3:$M$102)+SUMIF($D$3:$D$102,F131,$N$3:$N$102)</f>
        <v>0</v>
      </c>
    </row>
    <row r="132" spans="3:10" ht="14.25" thickBot="1" x14ac:dyDescent="0.2">
      <c r="C132" s="16"/>
      <c r="D132" s="16"/>
      <c r="E132" s="16"/>
      <c r="F132" s="18" t="s">
        <v>33</v>
      </c>
      <c r="G132" s="26">
        <f t="shared" si="8"/>
        <v>0</v>
      </c>
      <c r="H132" s="29">
        <f t="shared" si="9"/>
        <v>0</v>
      </c>
      <c r="I132" s="29">
        <f t="shared" si="10"/>
        <v>0</v>
      </c>
      <c r="J132" s="48">
        <f t="shared" si="11"/>
        <v>0</v>
      </c>
    </row>
    <row r="133" spans="3:10" ht="14.25" thickBot="1" x14ac:dyDescent="0.2">
      <c r="C133" s="16"/>
      <c r="D133" s="16"/>
      <c r="E133" s="16"/>
      <c r="F133" s="18" t="s">
        <v>34</v>
      </c>
      <c r="G133" s="26">
        <f t="shared" si="8"/>
        <v>0</v>
      </c>
      <c r="H133" s="29">
        <f t="shared" si="9"/>
        <v>0</v>
      </c>
      <c r="I133" s="29">
        <f t="shared" si="10"/>
        <v>0</v>
      </c>
      <c r="J133" s="48">
        <f t="shared" si="11"/>
        <v>0</v>
      </c>
    </row>
    <row r="134" spans="3:10" ht="14.25" thickBot="1" x14ac:dyDescent="0.2">
      <c r="C134" s="15"/>
      <c r="D134" s="15"/>
      <c r="E134" s="15"/>
      <c r="F134" s="18" t="s">
        <v>60</v>
      </c>
      <c r="G134" s="26">
        <f t="shared" si="8"/>
        <v>66</v>
      </c>
      <c r="H134" s="29">
        <f>COUNTIFS($D$3:$D$102,F134,$B$3:$B$102,"買")</f>
        <v>41</v>
      </c>
      <c r="I134" s="29">
        <f t="shared" si="10"/>
        <v>25</v>
      </c>
      <c r="J134" s="48">
        <f>SUMIF($D$3:$D$102,F134,$M$3:$M$102)+SUMIF($D$3:$D$102,F134,$N$3:$N$102)</f>
        <v>3660.5000000000045</v>
      </c>
    </row>
    <row r="135" spans="3:10" ht="14.25" thickBot="1" x14ac:dyDescent="0.2">
      <c r="C135" s="15"/>
      <c r="D135" s="15"/>
      <c r="E135" s="15"/>
      <c r="F135" s="36" t="s">
        <v>65</v>
      </c>
      <c r="G135" s="26">
        <f t="shared" si="8"/>
        <v>0</v>
      </c>
      <c r="H135" s="29">
        <f t="shared" si="9"/>
        <v>0</v>
      </c>
      <c r="I135" s="29">
        <f t="shared" si="10"/>
        <v>0</v>
      </c>
      <c r="J135" s="48">
        <f t="shared" si="11"/>
        <v>0</v>
      </c>
    </row>
    <row r="136" spans="3:10" ht="14.25" thickBot="1" x14ac:dyDescent="0.2">
      <c r="C136" s="15"/>
      <c r="D136" s="15"/>
      <c r="E136" s="15"/>
      <c r="F136" s="36" t="s">
        <v>48</v>
      </c>
      <c r="G136" s="26">
        <f t="shared" si="8"/>
        <v>0</v>
      </c>
      <c r="H136" s="29">
        <f t="shared" si="9"/>
        <v>0</v>
      </c>
      <c r="I136" s="29">
        <f t="shared" si="10"/>
        <v>0</v>
      </c>
      <c r="J136" s="48">
        <f t="shared" si="11"/>
        <v>0</v>
      </c>
    </row>
    <row r="137" spans="3:10" ht="15" thickTop="1" thickBot="1" x14ac:dyDescent="0.2">
      <c r="C137" s="15"/>
      <c r="D137" s="15"/>
      <c r="E137" s="15"/>
      <c r="F137" s="39" t="s">
        <v>28</v>
      </c>
      <c r="G137" s="40">
        <f>SUM(G130:G136)</f>
        <v>66</v>
      </c>
      <c r="H137" s="40">
        <f>SUM(H130:H136)</f>
        <v>41</v>
      </c>
      <c r="I137" s="41">
        <f>SUM(I130:I136)</f>
        <v>25</v>
      </c>
      <c r="J137" s="49">
        <f>SUM(J130:J136)</f>
        <v>3660.5000000000045</v>
      </c>
    </row>
  </sheetData>
  <mergeCells count="3">
    <mergeCell ref="F129:G129"/>
    <mergeCell ref="C106:D106"/>
    <mergeCell ref="F106:G106"/>
  </mergeCells>
  <phoneticPr fontId="1"/>
  <conditionalFormatting sqref="O3:O102">
    <cfRule type="expression" dxfId="0" priority="1" stopIfTrue="1">
      <formula>0&gt;$O$6</formula>
    </cfRule>
  </conditionalFormatting>
  <dataValidations count="3">
    <dataValidation type="list" allowBlank="1" showInputMessage="1" showErrorMessage="1" sqref="A3:A81">
      <formula1>$F$107:$F$125</formula1>
    </dataValidation>
    <dataValidation type="list" allowBlank="1" showInputMessage="1" showErrorMessage="1" sqref="D3:D102 K3:K102">
      <formula1>$F$130:$F$136</formula1>
    </dataValidation>
    <dataValidation type="whole" operator="lessThan" allowBlank="1" showInputMessage="1" showErrorMessage="1" sqref="O3">
      <formula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9"/>
  <sheetViews>
    <sheetView topLeftCell="A2" workbookViewId="0">
      <selection activeCell="A10" sqref="A10"/>
    </sheetView>
  </sheetViews>
  <sheetFormatPr defaultRowHeight="13.5" x14ac:dyDescent="0.15"/>
  <sheetData>
    <row r="3" spans="1:1" x14ac:dyDescent="0.15">
      <c r="A3" t="s">
        <v>201</v>
      </c>
    </row>
    <row r="5" spans="1:1" x14ac:dyDescent="0.15">
      <c r="A5" t="s">
        <v>202</v>
      </c>
    </row>
    <row r="6" spans="1:1" x14ac:dyDescent="0.15">
      <c r="A6" t="s">
        <v>203</v>
      </c>
    </row>
    <row r="7" spans="1:1" x14ac:dyDescent="0.15">
      <c r="A7" t="s">
        <v>204</v>
      </c>
    </row>
    <row r="9" spans="1:1" x14ac:dyDescent="0.15">
      <c r="A9" t="s">
        <v>205</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画像ドル円</vt:lpstr>
      <vt:lpstr>検証結果ドル円</vt:lpstr>
      <vt:lpstr>感想</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ひでき</cp:lastModifiedBy>
  <dcterms:created xsi:type="dcterms:W3CDTF">2013-10-09T23:04:08Z</dcterms:created>
  <dcterms:modified xsi:type="dcterms:W3CDTF">2015-07-06T05:15:55Z</dcterms:modified>
</cp:coreProperties>
</file>