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xml" PartName="/xl/drawings/drawing1.xml"/>
  <Override ContentType="application/vnd.openxmlformats-officedocument.drawing+xml" PartName="/xl/drawings/drawing2.xml"/>
  <Default ContentType="application/vnd.openxmlformats-officedocument.vmlDrawing" Extension="v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660" windowHeight="7890" activeTab="2"/>
  </bookViews>
  <sheets>
    <sheet name="検証データ" sheetId="1" r:id="rId1"/>
    <sheet name="画像" sheetId="2" r:id="rId2"/>
    <sheet name="気づき" sheetId="3" r:id="rId3"/>
    <sheet name="検証終了通貨" sheetId="4" r:id="rId4"/>
  </sheets>
  <calcPr calcId="144525"/>
  <extLst/>
</workbook>
</file>

<file path=xl/sharedStrings.xml><?xml version="1.0" encoding="utf-8"?>
<sst xmlns="http://schemas.openxmlformats.org/spreadsheetml/2006/main" count="217">
  <si>
    <t>通貨</t>
  </si>
  <si>
    <t>買い(1)or売り(2)</t>
  </si>
  <si>
    <t>数量</t>
  </si>
  <si>
    <t>エントリー時間足</t>
  </si>
  <si>
    <t>エントリー日時</t>
  </si>
  <si>
    <t>エントリー価格</t>
  </si>
  <si>
    <t>損切り価格</t>
  </si>
  <si>
    <t>決済時間足</t>
  </si>
  <si>
    <t>決済日時</t>
  </si>
  <si>
    <t>決済価格</t>
  </si>
  <si>
    <t>結果（pip）</t>
  </si>
  <si>
    <t>結果(金額)　</t>
  </si>
  <si>
    <t>現在資金</t>
  </si>
  <si>
    <t>AUD/JPY</t>
  </si>
  <si>
    <t>4h</t>
  </si>
  <si>
    <t>2010/1/6</t>
  </si>
  <si>
    <t>1/8</t>
  </si>
  <si>
    <t>1/11</t>
  </si>
  <si>
    <t>1/13</t>
  </si>
  <si>
    <t>1/14</t>
  </si>
  <si>
    <t>1/15</t>
  </si>
  <si>
    <t>1/21</t>
  </si>
  <si>
    <t>1/27</t>
  </si>
  <si>
    <t>1/28</t>
  </si>
  <si>
    <t>2/10</t>
  </si>
  <si>
    <t>2/22</t>
  </si>
  <si>
    <t>2/23</t>
  </si>
  <si>
    <t>2/25</t>
  </si>
  <si>
    <t>2/26</t>
  </si>
  <si>
    <t>3/3</t>
  </si>
  <si>
    <t>3/4</t>
  </si>
  <si>
    <t>3/8</t>
  </si>
  <si>
    <t>3/11</t>
  </si>
  <si>
    <t>3/15</t>
  </si>
  <si>
    <t>3/16</t>
  </si>
  <si>
    <t>3/17</t>
  </si>
  <si>
    <t>3/22</t>
  </si>
  <si>
    <t>3/23</t>
  </si>
  <si>
    <t>3/24</t>
  </si>
  <si>
    <t>3/26</t>
  </si>
  <si>
    <t>4/9</t>
  </si>
  <si>
    <t>4/13</t>
  </si>
  <si>
    <t>4/15</t>
  </si>
  <si>
    <t>4/19</t>
  </si>
  <si>
    <t>5/5</t>
  </si>
  <si>
    <t>5/6</t>
  </si>
  <si>
    <t>5/13</t>
  </si>
  <si>
    <t>5/15</t>
  </si>
  <si>
    <t>5/18</t>
  </si>
  <si>
    <t>6/1</t>
  </si>
  <si>
    <t>6/2</t>
  </si>
  <si>
    <t>6/3</t>
  </si>
  <si>
    <t>6/8</t>
  </si>
  <si>
    <t>6/10</t>
  </si>
  <si>
    <t>6/14</t>
  </si>
  <si>
    <t>6/22</t>
  </si>
  <si>
    <t>6/25</t>
  </si>
  <si>
    <t>7/20</t>
  </si>
  <si>
    <t>7/21</t>
  </si>
  <si>
    <t>7/22</t>
  </si>
  <si>
    <t>7/28</t>
  </si>
  <si>
    <t>7/29</t>
  </si>
  <si>
    <t>7/30</t>
  </si>
  <si>
    <t>8/3</t>
  </si>
  <si>
    <t>8/4</t>
  </si>
  <si>
    <t>8/5</t>
  </si>
  <si>
    <t>8/10</t>
  </si>
  <si>
    <t>8/12</t>
  </si>
  <si>
    <t>8/17</t>
  </si>
  <si>
    <t>8/19</t>
  </si>
  <si>
    <t>8/23</t>
  </si>
  <si>
    <t>8/25</t>
  </si>
  <si>
    <t>9/15</t>
  </si>
  <si>
    <t>9/17</t>
  </si>
  <si>
    <t>9/22</t>
  </si>
  <si>
    <t>9/24</t>
  </si>
  <si>
    <t>9/27</t>
  </si>
  <si>
    <t>9/29</t>
  </si>
  <si>
    <t>10/1</t>
  </si>
  <si>
    <t>10/4</t>
  </si>
  <si>
    <t>10/7</t>
  </si>
  <si>
    <t>10/10</t>
  </si>
  <si>
    <t>10/13</t>
  </si>
  <si>
    <t>10/14</t>
  </si>
  <si>
    <t>10/18</t>
  </si>
  <si>
    <t>10/20</t>
  </si>
  <si>
    <t>10/26</t>
  </si>
  <si>
    <t>10/27</t>
  </si>
  <si>
    <t>11/2</t>
  </si>
  <si>
    <t>11/5</t>
  </si>
  <si>
    <t>11/9</t>
  </si>
  <si>
    <t>11/11</t>
  </si>
  <si>
    <t>11/15</t>
  </si>
  <si>
    <t>11/16</t>
  </si>
  <si>
    <t>11/18</t>
  </si>
  <si>
    <t>11/19</t>
  </si>
  <si>
    <t>11/22</t>
  </si>
  <si>
    <t>11/24</t>
  </si>
  <si>
    <t>11/26</t>
  </si>
  <si>
    <t>12/8</t>
  </si>
  <si>
    <t>12/9</t>
  </si>
  <si>
    <t>12/10</t>
  </si>
  <si>
    <t>12/13</t>
  </si>
  <si>
    <t>12/14</t>
  </si>
  <si>
    <t>12/16</t>
  </si>
  <si>
    <t>12/17</t>
  </si>
  <si>
    <t>12/21</t>
  </si>
  <si>
    <t>12/29</t>
  </si>
  <si>
    <t>12/30</t>
  </si>
  <si>
    <t>2011/1/3</t>
  </si>
  <si>
    <t>2011/1/4</t>
  </si>
  <si>
    <t>1/5</t>
  </si>
  <si>
    <t>1/7</t>
  </si>
  <si>
    <t>1/18</t>
  </si>
  <si>
    <t>1/20</t>
  </si>
  <si>
    <t>1/25</t>
  </si>
  <si>
    <t>1/26</t>
  </si>
  <si>
    <t>2/1</t>
  </si>
  <si>
    <t>2/2</t>
  </si>
  <si>
    <t>2/4</t>
  </si>
  <si>
    <t>2/7</t>
  </si>
  <si>
    <t>2/8</t>
  </si>
  <si>
    <t>2/9</t>
  </si>
  <si>
    <t>2/14</t>
  </si>
  <si>
    <t>2/18</t>
  </si>
  <si>
    <t>2/21</t>
  </si>
  <si>
    <t>3/5</t>
  </si>
  <si>
    <t>3/6</t>
  </si>
  <si>
    <t>3/18</t>
  </si>
  <si>
    <t>3/20</t>
  </si>
  <si>
    <t>3/28</t>
  </si>
  <si>
    <t>4/7</t>
  </si>
  <si>
    <t>4/12</t>
  </si>
  <si>
    <t>4/18</t>
  </si>
  <si>
    <t>4/21</t>
  </si>
  <si>
    <t>4/22</t>
  </si>
  <si>
    <t>4/27</t>
  </si>
  <si>
    <t>5/3</t>
  </si>
  <si>
    <t>5/12</t>
  </si>
  <si>
    <t>5/17</t>
  </si>
  <si>
    <t>5/19</t>
  </si>
  <si>
    <t>5/26</t>
  </si>
  <si>
    <t>5/27</t>
  </si>
  <si>
    <t>6/7</t>
  </si>
  <si>
    <t>6/9</t>
  </si>
  <si>
    <t>6/15</t>
  </si>
  <si>
    <t>6/21</t>
  </si>
  <si>
    <t>6/27</t>
  </si>
  <si>
    <t>6/30</t>
  </si>
  <si>
    <t>7/5</t>
  </si>
  <si>
    <t>7/8</t>
  </si>
  <si>
    <t>7/13</t>
  </si>
  <si>
    <t>7/14</t>
  </si>
  <si>
    <t>7/18</t>
  </si>
  <si>
    <t>7/19</t>
  </si>
  <si>
    <t>7/25</t>
  </si>
  <si>
    <t>7/27</t>
  </si>
  <si>
    <t>8/9</t>
  </si>
  <si>
    <t>8/15</t>
  </si>
  <si>
    <t>8/18</t>
  </si>
  <si>
    <t>8/24</t>
  </si>
  <si>
    <t>8/26</t>
  </si>
  <si>
    <t>9/2</t>
  </si>
  <si>
    <t>9/6</t>
  </si>
  <si>
    <t>9/9</t>
  </si>
  <si>
    <t>9/19</t>
  </si>
  <si>
    <t>9/23</t>
  </si>
  <si>
    <t>9/26</t>
  </si>
  <si>
    <t>9/28</t>
  </si>
  <si>
    <t>9/30</t>
  </si>
  <si>
    <t>10/24</t>
  </si>
  <si>
    <t>10/25</t>
  </si>
  <si>
    <t>11/10</t>
  </si>
  <si>
    <t>11/12</t>
  </si>
  <si>
    <t>エントリー手法</t>
  </si>
  <si>
    <t>決済手法</t>
  </si>
  <si>
    <t>初期資金</t>
  </si>
  <si>
    <t>ロスカット</t>
  </si>
  <si>
    <t>EB</t>
  </si>
  <si>
    <t>ストップ切り上げ</t>
  </si>
  <si>
    <t>トレード詳細データ</t>
  </si>
  <si>
    <t>トレード期間</t>
  </si>
  <si>
    <t>2010/1～2011/11</t>
  </si>
  <si>
    <t>買いエントリー回数</t>
  </si>
  <si>
    <t>売りエントリー回数</t>
  </si>
  <si>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</si>
  <si>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</si>
  <si>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</si>
  <si>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</si>
  <si>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</si>
  <si>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</si>
  <si>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</si>
  <si>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</si>
  <si>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</si>
  <si>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</si>
  <si>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</si>
  <si>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</si>
  <si>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</si>
  <si>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</si>
  <si>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１．今、のあなたの現状を書いてください。</t>
  </si>
  <si>
    <t>（投資歴はどれくらいなのか、現状は勝てているのか負けているか？など）</t>
  </si>
  <si>
    <t>気づき：</t>
  </si>
  <si>
    <t>ほとんど負けない。</t>
  </si>
  <si>
    <t>建値決済が多かったので、勝ちやすいところに絞っていきたい。</t>
  </si>
  <si>
    <t>決済の時に明らかに天井とわかったら決済するルールを入れたい。</t>
  </si>
  <si>
    <t>トレーリングだと、一度上がって、その後</t>
  </si>
  <si>
    <t>下がってきたところで決済になるので一番高いところでは決済できないのが悔しい。</t>
  </si>
  <si>
    <t>PB:</t>
  </si>
  <si>
    <t>USDJPY</t>
  </si>
  <si>
    <t>日足◎</t>
  </si>
  <si>
    <t>240分足◎</t>
  </si>
  <si>
    <t>USDCHF</t>
  </si>
  <si>
    <t>フィボナッチトレード</t>
  </si>
  <si>
    <t>60分◎</t>
  </si>
  <si>
    <t>EURUSD</t>
  </si>
  <si>
    <t>ヘッドアンドショルダー</t>
  </si>
  <si>
    <t>GBPUSD</t>
  </si>
</sst>
</file>

<file path=xl/styles.xml><?xml version="1.0" encoding="utf-8"?>
<styleSheet xmlns="http://schemas.openxmlformats.org/spreadsheetml/2006/main">
  <numFmts count="13">
    <numFmt numFmtId="43" formatCode="_ * #,##0.00_ ;_ * \-#,##0.00_ ;_ * &quot;-&quot;??_ ;_ @_ "/>
    <numFmt numFmtId="176" formatCode="0.00_ "/>
    <numFmt numFmtId="177" formatCode="0.00_);[Red]\(0.00\)"/>
    <numFmt numFmtId="178" formatCode="_-* #,##0.00_-;\-* #,##0.00_-;_-* &quot;-&quot;??_-;_-@_-"/>
    <numFmt numFmtId="179" formatCode="_-&quot;\&quot;* #,##0.00_-\ ;\-&quot;\&quot;* #,##0.00_-\ ;_-&quot;\&quot;* &quot;-&quot;??_-\ ;_-@_-"/>
    <numFmt numFmtId="180" formatCode="_-&quot;\&quot;* #,##0.00_-;\-&quot;\&quot;* #,##0.00_-;_-&quot;\&quot;* &quot;-&quot;??_-;_-@_-"/>
    <numFmt numFmtId="181" formatCode="0_ ;[Red]\-0\ "/>
    <numFmt numFmtId="182" formatCode="_-* #,##0_-;\-* #,##0_-;_-* &quot;-&quot;_-;_-@_-"/>
    <numFmt numFmtId="183" formatCode="0_);[Red]\(0\)"/>
    <numFmt numFmtId="184" formatCode="0.00_ ;[Red]\-0.00\ "/>
    <numFmt numFmtId="185" formatCode="_ * #,##0_ ;_ * \-#,##0_ ;_ * &quot;-&quot;??_ ;_ @_ "/>
    <numFmt numFmtId="186" formatCode="_-&quot;\&quot;* #,##0_-\ ;\-&quot;\&quot;* #,##0_-\ ;_-&quot;\&quot;* &quot;-&quot;??_-\ ;_-@_-"/>
    <numFmt numFmtId="187" formatCode="_-&quot;\&quot;* #,##0_-;\-&quot;\&quot;* #,##0_-;_-&quot;\&quot;* &quot;-&quot;_-;_-@_-"/>
  </numFmts>
  <fonts count="19">
    <font>
      <sz val="11"/>
      <color indexed="8"/>
      <name val="ＭＳ Ｐゴシック"/>
      <family val="3"/>
      <charset val="128"/>
    </font>
    <font>
      <sz val="11"/>
      <name val="ＭＳ Ｐゴシック"/>
      <family val="3"/>
      <charset val="128"/>
    </font>
    <font>
      <sz val="12"/>
      <name val="ＭＳ Ｐゴシック"/>
      <charset val="134"/>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54"/>
      <name val="ＭＳ Ｐゴシック"/>
      <family val="3"/>
      <charset val="128"/>
    </font>
    <font>
      <b/>
      <sz val="11"/>
      <color indexed="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b/>
      <sz val="13"/>
      <color indexed="54"/>
      <name val="ＭＳ Ｐゴシック"/>
      <family val="3"/>
      <charset val="128"/>
    </font>
    <font>
      <b/>
      <sz val="15"/>
      <color indexed="54"/>
      <name val="ＭＳ Ｐゴシック"/>
      <family val="3"/>
      <charset val="128"/>
    </font>
    <font>
      <sz val="18"/>
      <color indexed="54"/>
      <name val="ＭＳ Ｐゴシック"/>
      <family val="3"/>
      <charset val="128"/>
    </font>
    <font>
      <i/>
      <sz val="11"/>
      <color indexed="23"/>
      <name val="ＭＳ Ｐゴシック"/>
      <family val="3"/>
      <charset val="128"/>
    </font>
    <font>
      <sz val="11"/>
      <color indexed="17"/>
      <name val="ＭＳ Ｐゴシック"/>
      <family val="3"/>
      <charset val="128"/>
    </font>
    <font>
      <b/>
      <sz val="11"/>
      <color indexed="63"/>
      <name val="ＭＳ Ｐゴシック"/>
      <family val="3"/>
      <charset val="128"/>
    </font>
    <font>
      <sz val="11"/>
      <color indexed="52"/>
      <name val="ＭＳ Ｐゴシック"/>
      <family val="3"/>
      <charset val="128"/>
    </font>
    <font>
      <b/>
      <sz val="11"/>
      <color indexed="52"/>
      <name val="ＭＳ Ｐゴシック"/>
      <family val="3"/>
      <charset val="128"/>
    </font>
  </fonts>
  <fills count="20">
    <fill>
      <patternFill patternType="none"/>
    </fill>
    <fill>
      <patternFill patternType="gray125"/>
    </fill>
    <fill>
      <patternFill patternType="solid">
        <fgColor indexed="42"/>
        <bgColor indexed="64"/>
      </patternFill>
    </fill>
    <fill>
      <patternFill patternType="solid">
        <fgColor indexed="12"/>
        <bgColor indexed="64"/>
      </patternFill>
    </fill>
    <fill>
      <patternFill patternType="solid">
        <fgColor indexed="48"/>
        <bgColor indexed="64"/>
      </patternFill>
    </fill>
    <fill>
      <patternFill patternType="solid">
        <fgColor indexed="62"/>
        <bgColor indexed="64"/>
      </patternFill>
    </fill>
    <fill>
      <patternFill patternType="solid">
        <fgColor indexed="27"/>
        <bgColor indexed="64"/>
      </patternFill>
    </fill>
    <fill>
      <patternFill patternType="solid">
        <fgColor indexed="47"/>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55"/>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indexed="26"/>
        <bgColor indexed="64"/>
      </patternFill>
    </fill>
    <fill>
      <patternFill patternType="solid">
        <fgColor indexed="31"/>
        <bgColor indexed="64"/>
      </patternFill>
    </fill>
    <fill>
      <patternFill patternType="solid">
        <fgColor indexed="49"/>
        <bgColor indexed="64"/>
      </patternFill>
    </fill>
  </fills>
  <borders count="30">
    <border>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56">
    <xf numFmtId="0" fontId="2" fillId="0" borderId="0">
      <alignment vertical="center"/>
    </xf>
    <xf numFmtId="185" fontId="2" fillId="0" borderId="0" applyFont="0" applyFill="0" applyBorder="0" applyAlignment="0" applyProtection="0">
      <alignment vertical="center"/>
    </xf>
    <xf numFmtId="0" fontId="3" fillId="8" borderId="0" applyNumberFormat="0" applyBorder="0" applyAlignment="0" applyProtection="0">
      <alignment vertical="center"/>
    </xf>
    <xf numFmtId="0" fontId="0" fillId="7" borderId="0" applyNumberFormat="0" applyBorder="0" applyAlignment="0" applyProtection="0">
      <alignment vertical="center"/>
    </xf>
    <xf numFmtId="186" fontId="2" fillId="0" borderId="0" applyFont="0" applyFill="0" applyBorder="0" applyAlignment="0" applyProtection="0">
      <alignment vertical="center"/>
    </xf>
    <xf numFmtId="0" fontId="0" fillId="2" borderId="0" applyNumberFormat="0" applyBorder="0" applyAlignment="0" applyProtection="0">
      <alignment vertical="center"/>
    </xf>
    <xf numFmtId="0" fontId="3" fillId="7" borderId="0" applyNumberFormat="0" applyBorder="0" applyAlignment="0" applyProtection="0">
      <alignment vertical="center"/>
    </xf>
    <xf numFmtId="43" fontId="2" fillId="0" borderId="0" applyFont="0" applyFill="0" applyBorder="0" applyAlignment="0" applyProtection="0">
      <alignment vertical="center"/>
    </xf>
    <xf numFmtId="0" fontId="3" fillId="9" borderId="0" applyNumberFormat="0" applyBorder="0" applyAlignment="0" applyProtection="0">
      <alignment vertical="center"/>
    </xf>
    <xf numFmtId="9" fontId="2" fillId="0" borderId="0" applyFont="0" applyFill="0" applyBorder="0" applyAlignment="0" applyProtection="0">
      <alignment vertical="center"/>
    </xf>
    <xf numFmtId="0" fontId="0" fillId="0" borderId="0">
      <alignment vertical="center"/>
    </xf>
    <xf numFmtId="0" fontId="3" fillId="11" borderId="0" applyNumberFormat="0" applyBorder="0" applyAlignment="0" applyProtection="0">
      <alignment vertical="center"/>
    </xf>
    <xf numFmtId="179" fontId="2" fillId="0" borderId="0" applyFont="0" applyFill="0" applyBorder="0" applyAlignment="0" applyProtection="0">
      <alignment vertical="center"/>
    </xf>
    <xf numFmtId="0" fontId="7" fillId="13" borderId="23" applyNumberFormat="0" applyAlignment="0" applyProtection="0">
      <alignment vertical="center"/>
    </xf>
    <xf numFmtId="0" fontId="8" fillId="7" borderId="24" applyNumberFormat="0" applyAlignment="0" applyProtection="0">
      <alignment vertical="center"/>
    </xf>
    <xf numFmtId="182" fontId="2" fillId="0" borderId="0" applyFont="0" applyFill="0" applyBorder="0" applyAlignment="0" applyProtection="0">
      <alignment vertical="center"/>
    </xf>
    <xf numFmtId="0" fontId="0" fillId="14" borderId="0" applyNumberFormat="0" applyBorder="0" applyAlignment="0" applyProtection="0">
      <alignment vertical="center"/>
    </xf>
    <xf numFmtId="187" fontId="2" fillId="0" borderId="0" applyFont="0" applyFill="0" applyBorder="0" applyAlignment="0" applyProtection="0">
      <alignment vertical="center"/>
    </xf>
    <xf numFmtId="178" fontId="2" fillId="0" borderId="0" applyFont="0" applyFill="0" applyBorder="0" applyAlignment="0" applyProtection="0">
      <alignment vertical="center"/>
    </xf>
    <xf numFmtId="9" fontId="2" fillId="0" borderId="0" applyFont="0" applyFill="0" applyBorder="0" applyAlignment="0" applyProtection="0">
      <alignment vertical="center"/>
    </xf>
    <xf numFmtId="180" fontId="2" fillId="0" borderId="0" applyFont="0" applyFill="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7" borderId="0" applyNumberFormat="0" applyBorder="0" applyAlignment="0" applyProtection="0">
      <alignment vertical="center"/>
    </xf>
    <xf numFmtId="0" fontId="2" fillId="17" borderId="27" applyNumberFormat="0" applyFont="0" applyAlignment="0" applyProtection="0">
      <alignment vertical="center"/>
    </xf>
    <xf numFmtId="0" fontId="0" fillId="18" borderId="0" applyNumberFormat="0" applyBorder="0" applyAlignment="0" applyProtection="0">
      <alignment vertical="center"/>
    </xf>
    <xf numFmtId="0" fontId="3" fillId="14" borderId="0" applyNumberFormat="0" applyBorder="0" applyAlignment="0" applyProtection="0">
      <alignment vertical="center"/>
    </xf>
    <xf numFmtId="0" fontId="0" fillId="14" borderId="0" applyNumberFormat="0" applyBorder="0" applyAlignment="0" applyProtection="0">
      <alignment vertical="center"/>
    </xf>
    <xf numFmtId="0" fontId="5" fillId="0" borderId="22" applyNumberFormat="0" applyFill="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3" fillId="10" borderId="0" applyNumberFormat="0" applyBorder="0" applyAlignment="0" applyProtection="0">
      <alignment vertical="center"/>
    </xf>
    <xf numFmtId="0" fontId="3" fillId="16" borderId="0" applyNumberFormat="0" applyBorder="0" applyAlignment="0" applyProtection="0">
      <alignment vertical="center"/>
    </xf>
    <xf numFmtId="0" fontId="1" fillId="0" borderId="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12" fillId="0" borderId="26" applyNumberFormat="0" applyFill="0" applyAlignment="0" applyProtection="0">
      <alignment vertical="center"/>
    </xf>
    <xf numFmtId="0" fontId="16" fillId="10" borderId="28" applyNumberFormat="0" applyAlignment="0" applyProtection="0">
      <alignment vertical="center"/>
    </xf>
    <xf numFmtId="0" fontId="13" fillId="0" borderId="0" applyNumberFormat="0" applyFill="0" applyBorder="0" applyAlignment="0" applyProtection="0">
      <alignment vertical="center"/>
    </xf>
    <xf numFmtId="0" fontId="17" fillId="0" borderId="29" applyNumberFormat="0" applyFill="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8" fillId="10" borderId="24" applyNumberFormat="0" applyAlignment="0" applyProtection="0">
      <alignment vertical="center"/>
    </xf>
    <xf numFmtId="0" fontId="6" fillId="0" borderId="21" applyNumberFormat="0" applyFill="0" applyAlignment="0" applyProtection="0">
      <alignment vertical="center"/>
    </xf>
    <xf numFmtId="0" fontId="4" fillId="0" borderId="0" applyNumberFormat="0" applyFill="0" applyBorder="0" applyAlignment="0" applyProtection="0">
      <alignment vertical="center"/>
    </xf>
    <xf numFmtId="0" fontId="15" fillId="2" borderId="0" applyNumberFormat="0" applyBorder="0" applyAlignment="0" applyProtection="0">
      <alignment vertical="center"/>
    </xf>
    <xf numFmtId="0" fontId="11" fillId="0" borderId="25" applyNumberFormat="0" applyFill="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0" fillId="0" borderId="0">
      <alignment vertical="center"/>
    </xf>
  </cellStyleXfs>
  <cellXfs count="55">
    <xf numFmtId="0" fontId="0" fillId="0" borderId="0" xfId="10">
      <alignment vertical="center"/>
    </xf>
    <xf numFmtId="0" fontId="1" fillId="0" borderId="1" xfId="35" applyBorder="1">
      <alignment vertical="center"/>
    </xf>
    <xf numFmtId="0" fontId="1" fillId="0" borderId="2" xfId="35" applyBorder="1">
      <alignment vertical="center"/>
    </xf>
    <xf numFmtId="0" fontId="1" fillId="0" borderId="3" xfId="35" applyBorder="1">
      <alignment vertical="center"/>
    </xf>
    <xf numFmtId="0" fontId="1" fillId="0" borderId="4" xfId="35" applyBorder="1">
      <alignment vertical="center"/>
    </xf>
    <xf numFmtId="0" fontId="1" fillId="0" borderId="0" xfId="35">
      <alignment vertical="center"/>
    </xf>
    <xf numFmtId="0" fontId="2" fillId="0" borderId="0" xfId="10" applyFont="1">
      <alignment vertical="center"/>
    </xf>
    <xf numFmtId="0" fontId="1" fillId="0" borderId="0" xfId="35" applyBorder="1">
      <alignment vertical="center"/>
    </xf>
    <xf numFmtId="0" fontId="1" fillId="2" borderId="5" xfId="10" applyFont="1" applyFill="1" applyBorder="1">
      <alignment vertical="center"/>
    </xf>
    <xf numFmtId="0" fontId="0" fillId="2" borderId="6" xfId="10" applyNumberFormat="1" applyFont="1" applyFill="1" applyBorder="1" applyAlignment="1" applyProtection="1">
      <alignment vertical="center"/>
    </xf>
    <xf numFmtId="0" fontId="0" fillId="0" borderId="0" xfId="10" applyNumberFormat="1" applyFill="1">
      <alignment vertical="center"/>
    </xf>
    <xf numFmtId="177" fontId="0" fillId="0" borderId="0" xfId="10" applyNumberFormat="1" applyFill="1">
      <alignment vertical="center"/>
    </xf>
    <xf numFmtId="14" fontId="0" fillId="0" borderId="0" xfId="10" applyNumberFormat="1">
      <alignment vertical="center"/>
    </xf>
    <xf numFmtId="49" fontId="0" fillId="0" borderId="0" xfId="10" applyNumberFormat="1" applyFill="1">
      <alignment vertical="center"/>
    </xf>
    <xf numFmtId="0" fontId="0" fillId="2" borderId="7" xfId="10" applyNumberFormat="1" applyFont="1" applyFill="1" applyBorder="1" applyAlignment="1" applyProtection="1">
      <alignment vertical="center"/>
    </xf>
    <xf numFmtId="0" fontId="0" fillId="2" borderId="0" xfId="10" applyFill="1">
      <alignment vertical="center"/>
    </xf>
    <xf numFmtId="181" fontId="0" fillId="0" borderId="0" xfId="10" applyNumberFormat="1" applyFill="1" applyProtection="1">
      <alignment vertical="center"/>
      <protection locked="0"/>
    </xf>
    <xf numFmtId="3" fontId="0" fillId="0" borderId="0" xfId="10" applyNumberFormat="1">
      <alignment vertical="center"/>
    </xf>
    <xf numFmtId="0" fontId="0" fillId="0" borderId="4" xfId="10" applyBorder="1">
      <alignment vertical="center"/>
    </xf>
    <xf numFmtId="0" fontId="0" fillId="0" borderId="4" xfId="10" applyNumberFormat="1" applyFont="1" applyFill="1" applyBorder="1" applyAlignment="1" applyProtection="1">
      <alignment vertical="center"/>
    </xf>
    <xf numFmtId="49" fontId="0" fillId="0" borderId="4" xfId="10" applyNumberFormat="1" applyFont="1" applyFill="1" applyBorder="1" applyAlignment="1" applyProtection="1">
      <alignment vertical="center"/>
    </xf>
    <xf numFmtId="0" fontId="0" fillId="3" borderId="8" xfId="10" applyNumberFormat="1" applyFont="1" applyFill="1" applyBorder="1" applyAlignment="1" applyProtection="1">
      <alignment vertical="center"/>
    </xf>
    <xf numFmtId="0" fontId="0" fillId="0" borderId="0" xfId="10" applyNumberFormat="1" applyFont="1" applyFill="1" applyAlignment="1" applyProtection="1">
      <alignment vertical="center"/>
    </xf>
    <xf numFmtId="0" fontId="0" fillId="4" borderId="8" xfId="10" applyFill="1" applyBorder="1">
      <alignment vertical="center"/>
    </xf>
    <xf numFmtId="0" fontId="0" fillId="4" borderId="9" xfId="10" applyFill="1" applyBorder="1">
      <alignment vertical="center"/>
    </xf>
    <xf numFmtId="0" fontId="0" fillId="0" borderId="8" xfId="10" applyBorder="1">
      <alignment vertical="center"/>
    </xf>
    <xf numFmtId="0" fontId="0" fillId="0" borderId="10" xfId="10" applyBorder="1">
      <alignment vertical="center"/>
    </xf>
    <xf numFmtId="9" fontId="0" fillId="0" borderId="8" xfId="10" applyNumberFormat="1" applyBorder="1">
      <alignment vertical="center"/>
    </xf>
    <xf numFmtId="0" fontId="0" fillId="0" borderId="11" xfId="10" applyBorder="1">
      <alignment vertical="center"/>
    </xf>
    <xf numFmtId="0" fontId="3" fillId="5" borderId="7" xfId="10" applyNumberFormat="1" applyFont="1" applyFill="1" applyBorder="1" applyAlignment="1" applyProtection="1">
      <alignment horizontal="center" vertical="center"/>
    </xf>
    <xf numFmtId="0" fontId="3" fillId="0" borderId="0" xfId="10" applyNumberFormat="1" applyFont="1" applyFill="1" applyAlignment="1" applyProtection="1">
      <alignment horizontal="center" vertical="center"/>
    </xf>
    <xf numFmtId="0" fontId="0" fillId="0" borderId="8" xfId="10" applyNumberFormat="1" applyFont="1" applyFill="1" applyBorder="1" applyAlignment="1" applyProtection="1">
      <alignment vertical="center"/>
    </xf>
    <xf numFmtId="0" fontId="0" fillId="0" borderId="12" xfId="10" applyNumberFormat="1" applyFont="1" applyFill="1" applyBorder="1" applyAlignment="1" applyProtection="1">
      <alignment vertical="center"/>
    </xf>
    <xf numFmtId="0" fontId="0" fillId="0" borderId="13" xfId="10" applyNumberFormat="1" applyFont="1" applyFill="1" applyBorder="1" applyAlignment="1" applyProtection="1">
      <alignment vertical="center"/>
    </xf>
    <xf numFmtId="0" fontId="0" fillId="0" borderId="14" xfId="10" applyNumberFormat="1" applyFont="1" applyFill="1" applyBorder="1" applyAlignment="1" applyProtection="1">
      <alignment vertical="center"/>
    </xf>
    <xf numFmtId="0" fontId="0" fillId="0" borderId="15" xfId="10" applyNumberFormat="1" applyFont="1" applyFill="1" applyBorder="1" applyAlignment="1" applyProtection="1">
      <alignment vertical="center"/>
    </xf>
    <xf numFmtId="0" fontId="4" fillId="0" borderId="14" xfId="10" applyNumberFormat="1" applyFont="1" applyFill="1" applyBorder="1" applyAlignment="1" applyProtection="1">
      <alignment vertical="center"/>
    </xf>
    <xf numFmtId="0" fontId="4" fillId="0" borderId="0" xfId="10" applyNumberFormat="1" applyFont="1" applyFill="1" applyAlignment="1" applyProtection="1">
      <alignment vertical="center"/>
    </xf>
    <xf numFmtId="0" fontId="0" fillId="0" borderId="16" xfId="10" applyNumberFormat="1" applyFont="1" applyFill="1" applyBorder="1" applyAlignment="1" applyProtection="1">
      <alignment vertical="center"/>
    </xf>
    <xf numFmtId="0" fontId="0" fillId="0" borderId="17" xfId="10" applyNumberFormat="1" applyFont="1" applyFill="1" applyBorder="1" applyAlignment="1" applyProtection="1">
      <alignment vertical="center"/>
    </xf>
    <xf numFmtId="184" fontId="0" fillId="0" borderId="14" xfId="10" applyNumberFormat="1" applyFont="1" applyFill="1" applyBorder="1" applyAlignment="1" applyProtection="1">
      <alignment vertical="center"/>
    </xf>
    <xf numFmtId="184" fontId="0" fillId="0" borderId="0" xfId="10" applyNumberFormat="1" applyFont="1" applyFill="1" applyAlignment="1" applyProtection="1">
      <alignment vertical="center"/>
    </xf>
    <xf numFmtId="176" fontId="0" fillId="0" borderId="14" xfId="10" applyNumberFormat="1" applyFont="1" applyFill="1" applyBorder="1" applyAlignment="1" applyProtection="1">
      <alignment vertical="center"/>
    </xf>
    <xf numFmtId="176" fontId="0" fillId="0" borderId="0" xfId="10" applyNumberFormat="1" applyFont="1" applyFill="1" applyAlignment="1" applyProtection="1">
      <alignment vertical="center"/>
    </xf>
    <xf numFmtId="183" fontId="0" fillId="0" borderId="4" xfId="10" applyNumberFormat="1" applyFill="1" applyBorder="1">
      <alignment vertical="center"/>
    </xf>
    <xf numFmtId="0" fontId="0" fillId="0" borderId="18" xfId="10" applyBorder="1">
      <alignment vertical="center"/>
    </xf>
    <xf numFmtId="183" fontId="0" fillId="0" borderId="0" xfId="10" applyNumberFormat="1" applyFill="1" applyBorder="1">
      <alignment vertical="center"/>
    </xf>
    <xf numFmtId="0" fontId="0" fillId="0" borderId="0" xfId="10" applyBorder="1">
      <alignment vertical="center"/>
    </xf>
    <xf numFmtId="0" fontId="1" fillId="0" borderId="0" xfId="10" applyFont="1" applyFill="1">
      <alignment vertical="center"/>
    </xf>
    <xf numFmtId="9" fontId="0" fillId="0" borderId="0" xfId="10" applyNumberFormat="1">
      <alignment vertical="center"/>
    </xf>
    <xf numFmtId="184" fontId="5" fillId="0" borderId="0" xfId="10" applyNumberFormat="1" applyFont="1" applyFill="1" applyBorder="1" applyAlignment="1" applyProtection="1">
      <alignment vertical="center"/>
    </xf>
    <xf numFmtId="184" fontId="5" fillId="0" borderId="0" xfId="10" applyNumberFormat="1" applyFont="1" applyFill="1" applyAlignment="1" applyProtection="1">
      <alignment vertical="center"/>
    </xf>
    <xf numFmtId="0" fontId="0" fillId="0" borderId="19" xfId="10" applyNumberFormat="1" applyFont="1" applyFill="1" applyBorder="1" applyAlignment="1" applyProtection="1">
      <alignment vertical="center"/>
    </xf>
    <xf numFmtId="9" fontId="0" fillId="0" borderId="20" xfId="10" applyNumberFormat="1" applyFont="1" applyFill="1" applyBorder="1" applyAlignment="1" applyProtection="1">
      <alignment vertical="center"/>
    </xf>
    <xf numFmtId="9" fontId="0" fillId="0" borderId="0" xfId="10" applyNumberFormat="1" applyFont="1" applyFill="1" applyAlignment="1" applyProtection="1">
      <alignment vertical="center"/>
    </xf>
  </cellXfs>
  <cellStyles count="56">
    <cellStyle name="標準" xfId="0" builtinId="0"/>
    <cellStyle name="桁区切り" xfId="1" builtinId="3"/>
    <cellStyle name="60% - アクセント 6" xfId="2"/>
    <cellStyle name="40% - アクセント 2" xfId="3"/>
    <cellStyle name="通貨" xfId="4" builtinId="4"/>
    <cellStyle name="20% - アクセント 6" xfId="5"/>
    <cellStyle name="60% - アクセント 2" xfId="6"/>
    <cellStyle name="桁区切り[0]" xfId="7" builtinId="6"/>
    <cellStyle name="アクセント 2" xfId="8"/>
    <cellStyle name="パーセント" xfId="9" builtinId="5"/>
    <cellStyle name="標準" xfId="10"/>
    <cellStyle name="アクセント 4" xfId="11"/>
    <cellStyle name="通貨[0]" xfId="12" builtinId="7"/>
    <cellStyle name="チェック セル" xfId="13"/>
    <cellStyle name="入力" xfId="14"/>
    <cellStyle name="桁区切り" xfId="15"/>
    <cellStyle name="40% - アクセント 5" xfId="16"/>
    <cellStyle name="通貨" xfId="17"/>
    <cellStyle name="桁区切り[0]" xfId="18"/>
    <cellStyle name="パーセント" xfId="19"/>
    <cellStyle name="通貨[0]" xfId="20"/>
    <cellStyle name="20% - アクセント 2" xfId="21"/>
    <cellStyle name="20% - アクセント 1" xfId="22"/>
    <cellStyle name="20% - アクセント 3" xfId="23"/>
    <cellStyle name="20% - アクセント 4" xfId="24"/>
    <cellStyle name="メモ" xfId="25"/>
    <cellStyle name="20% - アクセント 5" xfId="26"/>
    <cellStyle name="60% - アクセント 1" xfId="27"/>
    <cellStyle name="40% - アクセント 1" xfId="28"/>
    <cellStyle name="集計" xfId="29"/>
    <cellStyle name="40% - アクセント 3" xfId="30"/>
    <cellStyle name="40% - アクセント 4" xfId="31"/>
    <cellStyle name="40% - アクセント 6" xfId="32"/>
    <cellStyle name="60% - アクセント 3" xfId="33"/>
    <cellStyle name="60% - アクセント 4" xfId="34"/>
    <cellStyle name="標準_気づき" xfId="35"/>
    <cellStyle name="60% - アクセント 5" xfId="36"/>
    <cellStyle name="アクセント 1" xfId="37"/>
    <cellStyle name="アクセント 3" xfId="38"/>
    <cellStyle name="アクセント 5" xfId="39"/>
    <cellStyle name="アクセント 6" xfId="40"/>
    <cellStyle name="見出し 1" xfId="41"/>
    <cellStyle name="出力" xfId="42"/>
    <cellStyle name="タイトル" xfId="43"/>
    <cellStyle name="リンク セル" xfId="44"/>
    <cellStyle name="どちらでもない" xfId="45"/>
    <cellStyle name="悪い" xfId="46"/>
    <cellStyle name="計算" xfId="47"/>
    <cellStyle name="見出し 3" xfId="48"/>
    <cellStyle name="警告文" xfId="49"/>
    <cellStyle name="良い" xfId="50"/>
    <cellStyle name="見出し 2" xfId="51"/>
    <cellStyle name="見出し 4" xfId="52"/>
    <cellStyle name="説明文" xfId="53"/>
    <cellStyle name="標準 2" xfId="54"/>
    <cellStyle name="標準 3" xfId="55"/>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olid"/>
              </a:ln>
            </c:spPr>
          </c:dPt>
          <c:dPt>
            <c:idx val="1"/>
            <c:invertIfNegative val="0"/>
            <c:bubble3D val="0"/>
            <c:spPr>
              <a:solidFill>
                <a:srgbClr val="9999FF"/>
              </a:solidFill>
              <a:ln w="12700">
                <a:solidFill>
                  <a:srgbClr val="000000"/>
                </a:solidFill>
                <a:prstDash val="solid"/>
              </a:ln>
            </c:spPr>
          </c:dPt>
          <c:dPt>
            <c:idx val="2"/>
            <c:invertIfNegative val="0"/>
            <c:bubble3D val="0"/>
            <c:spPr>
              <a:solidFill>
                <a:srgbClr val="9999FF"/>
              </a:solidFill>
              <a:ln w="12700">
                <a:solidFill>
                  <a:srgbClr val="000000"/>
                </a:solidFill>
                <a:prstDash val="solid"/>
              </a:ln>
            </c:spPr>
          </c:dPt>
          <c:dPt>
            <c:idx val="3"/>
            <c:invertIfNegative val="0"/>
            <c:bubble3D val="0"/>
            <c:spPr>
              <a:solidFill>
                <a:srgbClr val="9999FF"/>
              </a:solidFill>
              <a:ln w="12700">
                <a:solidFill>
                  <a:srgbClr val="000000"/>
                </a:solidFill>
                <a:prstDash val="solid"/>
              </a:ln>
            </c:spPr>
          </c:dPt>
          <c:dPt>
            <c:idx val="4"/>
            <c:invertIfNegative val="0"/>
            <c:bubble3D val="0"/>
            <c:spPr>
              <a:solidFill>
                <a:srgbClr val="9999FF"/>
              </a:solidFill>
              <a:ln w="12700">
                <a:solidFill>
                  <a:srgbClr val="000000"/>
                </a:solidFill>
                <a:prstDash val="solid"/>
              </a:ln>
            </c:spPr>
          </c:dPt>
          <c:dPt>
            <c:idx val="5"/>
            <c:invertIfNegative val="0"/>
            <c:bubble3D val="0"/>
            <c:spPr>
              <a:solidFill>
                <a:srgbClr val="9999FF"/>
              </a:solidFill>
              <a:ln w="12700">
                <a:solidFill>
                  <a:srgbClr val="000000"/>
                </a:solidFill>
                <a:prstDash val="solid"/>
              </a:ln>
            </c:spPr>
          </c:dPt>
          <c:dPt>
            <c:idx val="6"/>
            <c:invertIfNegative val="0"/>
            <c:bubble3D val="0"/>
            <c:spPr>
              <a:solidFill>
                <a:srgbClr val="9999FF"/>
              </a:solidFill>
              <a:ln w="12700">
                <a:solidFill>
                  <a:srgbClr val="000000"/>
                </a:solidFill>
                <a:prstDash val="solid"/>
              </a:ln>
            </c:spPr>
          </c:dPt>
          <c:dPt>
            <c:idx val="7"/>
            <c:invertIfNegative val="0"/>
            <c:bubble3D val="0"/>
            <c:spPr>
              <a:solidFill>
                <a:srgbClr val="9999FF"/>
              </a:solidFill>
              <a:ln w="12700">
                <a:solidFill>
                  <a:srgbClr val="000000"/>
                </a:solidFill>
                <a:prstDash val="solid"/>
              </a:ln>
            </c:spPr>
          </c:dPt>
          <c:dPt>
            <c:idx val="8"/>
            <c:invertIfNegative val="0"/>
            <c:bubble3D val="0"/>
            <c:spPr>
              <a:solidFill>
                <a:srgbClr val="9999FF"/>
              </a:solidFill>
              <a:ln w="12700">
                <a:solidFill>
                  <a:srgbClr val="000000"/>
                </a:solidFill>
                <a:prstDash val="solid"/>
              </a:ln>
            </c:spPr>
          </c:dPt>
          <c:dPt>
            <c:idx val="9"/>
            <c:invertIfNegative val="0"/>
            <c:bubble3D val="0"/>
            <c:spPr>
              <a:solidFill>
                <a:srgbClr val="9999FF"/>
              </a:solidFill>
              <a:ln w="12700">
                <a:solidFill>
                  <a:srgbClr val="000000"/>
                </a:solidFill>
                <a:prstDash val="solid"/>
              </a:ln>
            </c:spPr>
          </c:dPt>
          <c:dPt>
            <c:idx val="10"/>
            <c:invertIfNegative val="0"/>
            <c:bubble3D val="0"/>
            <c:spPr>
              <a:solidFill>
                <a:srgbClr val="9999FF"/>
              </a:solidFill>
              <a:ln w="12700">
                <a:solidFill>
                  <a:srgbClr val="000000"/>
                </a:solidFill>
                <a:prstDash val="solid"/>
              </a:ln>
            </c:spPr>
          </c:dPt>
          <c:dPt>
            <c:idx val="11"/>
            <c:invertIfNegative val="0"/>
            <c:bubble3D val="0"/>
            <c:spPr>
              <a:solidFill>
                <a:srgbClr val="9999FF"/>
              </a:solidFill>
              <a:ln w="12700">
                <a:solidFill>
                  <a:srgbClr val="000000"/>
                </a:solidFill>
                <a:prstDash val="solid"/>
              </a:ln>
            </c:spPr>
          </c:dPt>
          <c:dPt>
            <c:idx val="12"/>
            <c:invertIfNegative val="0"/>
            <c:bubble3D val="0"/>
            <c:spPr>
              <a:solidFill>
                <a:srgbClr val="9999FF"/>
              </a:solidFill>
              <a:ln w="12700">
                <a:solidFill>
                  <a:srgbClr val="000000"/>
                </a:solidFill>
                <a:prstDash val="solid"/>
              </a:ln>
            </c:spPr>
          </c:dPt>
          <c:dPt>
            <c:idx val="13"/>
            <c:invertIfNegative val="0"/>
            <c:bubble3D val="0"/>
            <c:spPr>
              <a:solidFill>
                <a:srgbClr val="9999FF"/>
              </a:solidFill>
              <a:ln w="12700">
                <a:solidFill>
                  <a:srgbClr val="000000"/>
                </a:solidFill>
                <a:prstDash val="solid"/>
              </a:ln>
            </c:spPr>
          </c:dPt>
          <c:dPt>
            <c:idx val="14"/>
            <c:invertIfNegative val="0"/>
            <c:bubble3D val="0"/>
            <c:spPr>
              <a:solidFill>
                <a:srgbClr val="9999FF"/>
              </a:solidFill>
              <a:ln w="12700">
                <a:solidFill>
                  <a:srgbClr val="000000"/>
                </a:solidFill>
                <a:prstDash val="solid"/>
              </a:ln>
            </c:spPr>
          </c:dPt>
          <c:dPt>
            <c:idx val="15"/>
            <c:invertIfNegative val="0"/>
            <c:bubble3D val="0"/>
            <c:spPr>
              <a:solidFill>
                <a:srgbClr val="9999FF"/>
              </a:solidFill>
              <a:ln w="12700">
                <a:solidFill>
                  <a:srgbClr val="000000"/>
                </a:solidFill>
                <a:prstDash val="solid"/>
              </a:ln>
            </c:spPr>
          </c:dPt>
          <c:dPt>
            <c:idx val="16"/>
            <c:invertIfNegative val="0"/>
            <c:bubble3D val="0"/>
            <c:spPr>
              <a:solidFill>
                <a:srgbClr val="9999FF"/>
              </a:solidFill>
              <a:ln w="12700">
                <a:solidFill>
                  <a:srgbClr val="000000"/>
                </a:solidFill>
                <a:prstDash val="solid"/>
              </a:ln>
            </c:spPr>
          </c:dPt>
          <c:dPt>
            <c:idx val="17"/>
            <c:invertIfNegative val="0"/>
            <c:bubble3D val="0"/>
            <c:spPr>
              <a:solidFill>
                <a:srgbClr val="9999FF"/>
              </a:solidFill>
              <a:ln w="12700">
                <a:solidFill>
                  <a:srgbClr val="000000"/>
                </a:solidFill>
                <a:prstDash val="solid"/>
              </a:ln>
            </c:spPr>
          </c:dPt>
          <c:dPt>
            <c:idx val="18"/>
            <c:invertIfNegative val="0"/>
            <c:bubble3D val="0"/>
            <c:spPr>
              <a:solidFill>
                <a:srgbClr val="9999FF"/>
              </a:solidFill>
              <a:ln w="12700">
                <a:solidFill>
                  <a:srgbClr val="000000"/>
                </a:solidFill>
                <a:prstDash val="solid"/>
              </a:ln>
            </c:spPr>
          </c:dPt>
          <c:dPt>
            <c:idx val="19"/>
            <c:invertIfNegative val="0"/>
            <c:bubble3D val="0"/>
            <c:spPr>
              <a:solidFill>
                <a:srgbClr val="9999FF"/>
              </a:solidFill>
              <a:ln w="12700">
                <a:solidFill>
                  <a:srgbClr val="000000"/>
                </a:solidFill>
                <a:prstDash val="solid"/>
              </a:ln>
            </c:spPr>
          </c:dPt>
          <c:dPt>
            <c:idx val="20"/>
            <c:invertIfNegative val="0"/>
            <c:bubble3D val="0"/>
            <c:spPr>
              <a:solidFill>
                <a:srgbClr val="9999FF"/>
              </a:solidFill>
              <a:ln w="12700">
                <a:solidFill>
                  <a:srgbClr val="000000"/>
                </a:solidFill>
                <a:prstDash val="solid"/>
              </a:ln>
            </c:spPr>
          </c:dPt>
          <c:dPt>
            <c:idx val="21"/>
            <c:invertIfNegative val="0"/>
            <c:bubble3D val="0"/>
            <c:spPr>
              <a:solidFill>
                <a:srgbClr val="9999FF"/>
              </a:solidFill>
              <a:ln w="12700">
                <a:solidFill>
                  <a:srgbClr val="000000"/>
                </a:solidFill>
                <a:prstDash val="solid"/>
              </a:ln>
            </c:spPr>
          </c:dPt>
          <c:dPt>
            <c:idx val="22"/>
            <c:invertIfNegative val="0"/>
            <c:bubble3D val="0"/>
            <c:spPr>
              <a:solidFill>
                <a:srgbClr val="9999FF"/>
              </a:solidFill>
              <a:ln w="12700">
                <a:solidFill>
                  <a:srgbClr val="000000"/>
                </a:solidFill>
                <a:prstDash val="solid"/>
              </a:ln>
            </c:spPr>
          </c:dPt>
          <c:dPt>
            <c:idx val="23"/>
            <c:invertIfNegative val="0"/>
            <c:bubble3D val="0"/>
            <c:spPr>
              <a:solidFill>
                <a:srgbClr val="9999FF"/>
              </a:solidFill>
              <a:ln w="12700">
                <a:solidFill>
                  <a:srgbClr val="000000"/>
                </a:solidFill>
                <a:prstDash val="solid"/>
              </a:ln>
            </c:spPr>
          </c:dPt>
          <c:dPt>
            <c:idx val="24"/>
            <c:invertIfNegative val="0"/>
            <c:bubble3D val="0"/>
            <c:spPr>
              <a:solidFill>
                <a:srgbClr val="9999FF"/>
              </a:solidFill>
              <a:ln w="12700">
                <a:solidFill>
                  <a:srgbClr val="000000"/>
                </a:solidFill>
                <a:prstDash val="solid"/>
              </a:ln>
            </c:spPr>
          </c:dPt>
          <c:dPt>
            <c:idx val="25"/>
            <c:invertIfNegative val="0"/>
            <c:bubble3D val="0"/>
            <c:spPr>
              <a:solidFill>
                <a:srgbClr val="9999FF"/>
              </a:solidFill>
              <a:ln w="12700">
                <a:solidFill>
                  <a:srgbClr val="000000"/>
                </a:solidFill>
                <a:prstDash val="solid"/>
              </a:ln>
            </c:spPr>
          </c:dPt>
          <c:dPt>
            <c:idx val="26"/>
            <c:invertIfNegative val="0"/>
            <c:bubble3D val="0"/>
            <c:spPr>
              <a:solidFill>
                <a:srgbClr val="9999FF"/>
              </a:solidFill>
              <a:ln w="12700">
                <a:solidFill>
                  <a:srgbClr val="000000"/>
                </a:solidFill>
                <a:prstDash val="solid"/>
              </a:ln>
            </c:spPr>
          </c:dPt>
          <c:dPt>
            <c:idx val="27"/>
            <c:invertIfNegative val="0"/>
            <c:bubble3D val="0"/>
            <c:spPr>
              <a:solidFill>
                <a:srgbClr val="9999FF"/>
              </a:solidFill>
              <a:ln w="12700">
                <a:solidFill>
                  <a:srgbClr val="000000"/>
                </a:solidFill>
                <a:prstDash val="solid"/>
              </a:ln>
            </c:spPr>
          </c:dPt>
          <c:dPt>
            <c:idx val="28"/>
            <c:invertIfNegative val="0"/>
            <c:bubble3D val="0"/>
            <c:spPr>
              <a:solidFill>
                <a:srgbClr val="9999FF"/>
              </a:solidFill>
              <a:ln w="12700">
                <a:solidFill>
                  <a:srgbClr val="000000"/>
                </a:solidFill>
                <a:prstDash val="solid"/>
              </a:ln>
            </c:spPr>
          </c:dPt>
          <c:dPt>
            <c:idx val="29"/>
            <c:invertIfNegative val="0"/>
            <c:bubble3D val="0"/>
            <c:spPr>
              <a:solidFill>
                <a:srgbClr val="9999FF"/>
              </a:solidFill>
              <a:ln w="12700">
                <a:solidFill>
                  <a:srgbClr val="000000"/>
                </a:solidFill>
                <a:prstDash val="solid"/>
              </a:ln>
            </c:spPr>
          </c:dPt>
          <c:dPt>
            <c:idx val="30"/>
            <c:invertIfNegative val="0"/>
            <c:bubble3D val="0"/>
            <c:spPr>
              <a:solidFill>
                <a:srgbClr val="9999FF"/>
              </a:solidFill>
              <a:ln w="12700">
                <a:solidFill>
                  <a:srgbClr val="000000"/>
                </a:solidFill>
                <a:prstDash val="solid"/>
              </a:ln>
            </c:spPr>
          </c:dPt>
          <c:dPt>
            <c:idx val="31"/>
            <c:invertIfNegative val="0"/>
            <c:bubble3D val="0"/>
            <c:spPr>
              <a:solidFill>
                <a:srgbClr val="9999FF"/>
              </a:solidFill>
              <a:ln w="12700">
                <a:solidFill>
                  <a:srgbClr val="000000"/>
                </a:solidFill>
                <a:prstDash val="solid"/>
              </a:ln>
            </c:spPr>
          </c:dPt>
          <c:dPt>
            <c:idx val="32"/>
            <c:invertIfNegative val="0"/>
            <c:bubble3D val="0"/>
            <c:spPr>
              <a:solidFill>
                <a:srgbClr val="9999FF"/>
              </a:solidFill>
              <a:ln w="12700">
                <a:solidFill>
                  <a:srgbClr val="000000"/>
                </a:solidFill>
                <a:prstDash val="solid"/>
              </a:ln>
            </c:spPr>
          </c:dPt>
          <c:dPt>
            <c:idx val="33"/>
            <c:invertIfNegative val="0"/>
            <c:bubble3D val="0"/>
            <c:spPr>
              <a:solidFill>
                <a:srgbClr val="9999FF"/>
              </a:solidFill>
              <a:ln w="12700">
                <a:solidFill>
                  <a:srgbClr val="000000"/>
                </a:solidFill>
                <a:prstDash val="solid"/>
              </a:ln>
            </c:spPr>
          </c:dPt>
          <c:dPt>
            <c:idx val="34"/>
            <c:invertIfNegative val="0"/>
            <c:bubble3D val="0"/>
            <c:spPr>
              <a:solidFill>
                <a:srgbClr val="9999FF"/>
              </a:solidFill>
              <a:ln w="12700">
                <a:solidFill>
                  <a:srgbClr val="000000"/>
                </a:solidFill>
                <a:prstDash val="solid"/>
              </a:ln>
            </c:spPr>
          </c:dPt>
          <c:dPt>
            <c:idx val="35"/>
            <c:invertIfNegative val="0"/>
            <c:bubble3D val="0"/>
            <c:spPr>
              <a:solidFill>
                <a:srgbClr val="9999FF"/>
              </a:solidFill>
              <a:ln w="12700">
                <a:solidFill>
                  <a:srgbClr val="000000"/>
                </a:solidFill>
                <a:prstDash val="solid"/>
              </a:ln>
            </c:spPr>
          </c:dPt>
          <c:dPt>
            <c:idx val="36"/>
            <c:invertIfNegative val="0"/>
            <c:bubble3D val="0"/>
            <c:spPr>
              <a:solidFill>
                <a:srgbClr val="9999FF"/>
              </a:solidFill>
              <a:ln w="12700">
                <a:solidFill>
                  <a:srgbClr val="000000"/>
                </a:solidFill>
                <a:prstDash val="solid"/>
              </a:ln>
            </c:spPr>
          </c:dPt>
          <c:dPt>
            <c:idx val="37"/>
            <c:invertIfNegative val="0"/>
            <c:bubble3D val="0"/>
            <c:spPr>
              <a:solidFill>
                <a:srgbClr val="9999FF"/>
              </a:solidFill>
              <a:ln w="12700">
                <a:solidFill>
                  <a:srgbClr val="000000"/>
                </a:solidFill>
                <a:prstDash val="solid"/>
              </a:ln>
            </c:spPr>
          </c:dPt>
          <c:dPt>
            <c:idx val="38"/>
            <c:invertIfNegative val="0"/>
            <c:bubble3D val="0"/>
            <c:spPr>
              <a:solidFill>
                <a:srgbClr val="9999FF"/>
              </a:solidFill>
              <a:ln w="12700">
                <a:solidFill>
                  <a:srgbClr val="000000"/>
                </a:solidFill>
                <a:prstDash val="solid"/>
              </a:ln>
            </c:spPr>
          </c:dPt>
          <c:dPt>
            <c:idx val="39"/>
            <c:invertIfNegative val="0"/>
            <c:bubble3D val="0"/>
            <c:spPr>
              <a:solidFill>
                <a:srgbClr val="9999FF"/>
              </a:solidFill>
              <a:ln w="12700">
                <a:solidFill>
                  <a:srgbClr val="000000"/>
                </a:solidFill>
                <a:prstDash val="solid"/>
              </a:ln>
            </c:spPr>
          </c:dPt>
          <c:dPt>
            <c:idx val="40"/>
            <c:invertIfNegative val="0"/>
            <c:bubble3D val="0"/>
            <c:spPr>
              <a:solidFill>
                <a:srgbClr val="9999FF"/>
              </a:solidFill>
              <a:ln w="12700">
                <a:solidFill>
                  <a:srgbClr val="000000"/>
                </a:solidFill>
                <a:prstDash val="solid"/>
              </a:ln>
            </c:spPr>
          </c:dPt>
          <c:dPt>
            <c:idx val="41"/>
            <c:invertIfNegative val="0"/>
            <c:bubble3D val="0"/>
            <c:spPr>
              <a:solidFill>
                <a:srgbClr val="9999FF"/>
              </a:solidFill>
              <a:ln w="12700">
                <a:solidFill>
                  <a:srgbClr val="000000"/>
                </a:solidFill>
                <a:prstDash val="solid"/>
              </a:ln>
            </c:spPr>
          </c:dPt>
          <c:dPt>
            <c:idx val="42"/>
            <c:invertIfNegative val="0"/>
            <c:bubble3D val="0"/>
            <c:spPr>
              <a:solidFill>
                <a:srgbClr val="9999FF"/>
              </a:solidFill>
              <a:ln w="12700">
                <a:solidFill>
                  <a:srgbClr val="000000"/>
                </a:solidFill>
                <a:prstDash val="solid"/>
              </a:ln>
            </c:spPr>
          </c:dPt>
          <c:dPt>
            <c:idx val="43"/>
            <c:invertIfNegative val="0"/>
            <c:bubble3D val="0"/>
            <c:spPr>
              <a:solidFill>
                <a:srgbClr val="9999FF"/>
              </a:solidFill>
              <a:ln w="12700">
                <a:solidFill>
                  <a:srgbClr val="000000"/>
                </a:solidFill>
                <a:prstDash val="solid"/>
              </a:ln>
            </c:spPr>
          </c:dPt>
          <c:dPt>
            <c:idx val="44"/>
            <c:invertIfNegative val="0"/>
            <c:bubble3D val="0"/>
            <c:spPr>
              <a:solidFill>
                <a:srgbClr val="9999FF"/>
              </a:solidFill>
              <a:ln w="12700">
                <a:solidFill>
                  <a:srgbClr val="000000"/>
                </a:solidFill>
                <a:prstDash val="solid"/>
              </a:ln>
            </c:spPr>
          </c:dPt>
          <c:dPt>
            <c:idx val="45"/>
            <c:invertIfNegative val="0"/>
            <c:bubble3D val="0"/>
            <c:spPr>
              <a:solidFill>
                <a:srgbClr val="9999FF"/>
              </a:solidFill>
              <a:ln w="12700">
                <a:solidFill>
                  <a:srgbClr val="000000"/>
                </a:solidFill>
                <a:prstDash val="solid"/>
              </a:ln>
            </c:spPr>
          </c:dPt>
          <c:dPt>
            <c:idx val="46"/>
            <c:invertIfNegative val="0"/>
            <c:bubble3D val="0"/>
            <c:spPr>
              <a:solidFill>
                <a:srgbClr val="9999FF"/>
              </a:solidFill>
              <a:ln w="12700">
                <a:solidFill>
                  <a:srgbClr val="000000"/>
                </a:solidFill>
                <a:prstDash val="solid"/>
              </a:ln>
            </c:spPr>
          </c:dPt>
          <c:dPt>
            <c:idx val="47"/>
            <c:invertIfNegative val="0"/>
            <c:bubble3D val="0"/>
            <c:spPr>
              <a:solidFill>
                <a:srgbClr val="9999FF"/>
              </a:solidFill>
              <a:ln w="12700">
                <a:solidFill>
                  <a:srgbClr val="000000"/>
                </a:solidFill>
                <a:prstDash val="solid"/>
              </a:ln>
            </c:spPr>
          </c:dPt>
          <c:dPt>
            <c:idx val="48"/>
            <c:invertIfNegative val="0"/>
            <c:bubble3D val="0"/>
            <c:spPr>
              <a:solidFill>
                <a:srgbClr val="9999FF"/>
              </a:solidFill>
              <a:ln w="12700">
                <a:solidFill>
                  <a:srgbClr val="000000"/>
                </a:solidFill>
                <a:prstDash val="solid"/>
              </a:ln>
            </c:spPr>
          </c:dPt>
          <c:dPt>
            <c:idx val="49"/>
            <c:invertIfNegative val="0"/>
            <c:bubble3D val="0"/>
            <c:spPr>
              <a:solidFill>
                <a:srgbClr val="9999FF"/>
              </a:solidFill>
              <a:ln w="12700">
                <a:solidFill>
                  <a:srgbClr val="000000"/>
                </a:solidFill>
                <a:prstDash val="solid"/>
              </a:ln>
            </c:spPr>
          </c:dPt>
          <c:dPt>
            <c:idx val="50"/>
            <c:invertIfNegative val="0"/>
            <c:bubble3D val="0"/>
            <c:spPr>
              <a:solidFill>
                <a:srgbClr val="9999FF"/>
              </a:solidFill>
              <a:ln w="12700">
                <a:solidFill>
                  <a:srgbClr val="000000"/>
                </a:solidFill>
                <a:prstDash val="solid"/>
              </a:ln>
            </c:spPr>
          </c:dPt>
          <c:dPt>
            <c:idx val="51"/>
            <c:invertIfNegative val="0"/>
            <c:bubble3D val="0"/>
            <c:spPr>
              <a:solidFill>
                <a:srgbClr val="9999FF"/>
              </a:solidFill>
              <a:ln w="12700">
                <a:solidFill>
                  <a:srgbClr val="000000"/>
                </a:solidFill>
                <a:prstDash val="solid"/>
              </a:ln>
            </c:spPr>
          </c:dPt>
          <c:dPt>
            <c:idx val="52"/>
            <c:invertIfNegative val="0"/>
            <c:bubble3D val="0"/>
            <c:spPr>
              <a:solidFill>
                <a:srgbClr val="9999FF"/>
              </a:solidFill>
              <a:ln w="12700">
                <a:solidFill>
                  <a:srgbClr val="000000"/>
                </a:solidFill>
                <a:prstDash val="solid"/>
              </a:ln>
            </c:spPr>
          </c:dPt>
          <c:dPt>
            <c:idx val="53"/>
            <c:invertIfNegative val="0"/>
            <c:bubble3D val="0"/>
            <c:spPr>
              <a:solidFill>
                <a:srgbClr val="9999FF"/>
              </a:solidFill>
              <a:ln w="12700">
                <a:solidFill>
                  <a:srgbClr val="000000"/>
                </a:solidFill>
                <a:prstDash val="solid"/>
              </a:ln>
            </c:spPr>
          </c:dPt>
          <c:dPt>
            <c:idx val="54"/>
            <c:invertIfNegative val="0"/>
            <c:bubble3D val="0"/>
            <c:spPr>
              <a:solidFill>
                <a:srgbClr val="9999FF"/>
              </a:solidFill>
              <a:ln w="12700">
                <a:solidFill>
                  <a:srgbClr val="000000"/>
                </a:solidFill>
                <a:prstDash val="solid"/>
              </a:ln>
            </c:spPr>
          </c:dPt>
          <c:dPt>
            <c:idx val="55"/>
            <c:invertIfNegative val="0"/>
            <c:bubble3D val="0"/>
            <c:spPr>
              <a:solidFill>
                <a:srgbClr val="9999FF"/>
              </a:solidFill>
              <a:ln w="12700">
                <a:solidFill>
                  <a:srgbClr val="000000"/>
                </a:solidFill>
                <a:prstDash val="solid"/>
              </a:ln>
            </c:spPr>
          </c:dPt>
          <c:dPt>
            <c:idx val="56"/>
            <c:invertIfNegative val="0"/>
            <c:bubble3D val="0"/>
            <c:spPr>
              <a:solidFill>
                <a:srgbClr val="9999FF"/>
              </a:solidFill>
              <a:ln w="12700">
                <a:solidFill>
                  <a:srgbClr val="000000"/>
                </a:solidFill>
                <a:prstDash val="solid"/>
              </a:ln>
            </c:spPr>
          </c:dPt>
          <c:dPt>
            <c:idx val="57"/>
            <c:invertIfNegative val="0"/>
            <c:bubble3D val="0"/>
            <c:spPr>
              <a:solidFill>
                <a:srgbClr val="9999FF"/>
              </a:solidFill>
              <a:ln w="12700">
                <a:solidFill>
                  <a:srgbClr val="000000"/>
                </a:solidFill>
                <a:prstDash val="solid"/>
              </a:ln>
            </c:spPr>
          </c:dPt>
          <c:dPt>
            <c:idx val="58"/>
            <c:invertIfNegative val="0"/>
            <c:bubble3D val="0"/>
            <c:spPr>
              <a:solidFill>
                <a:srgbClr val="9999FF"/>
              </a:solidFill>
              <a:ln w="12700">
                <a:solidFill>
                  <a:srgbClr val="000000"/>
                </a:solidFill>
                <a:prstDash val="solid"/>
              </a:ln>
            </c:spPr>
          </c:dPt>
          <c:dPt>
            <c:idx val="59"/>
            <c:invertIfNegative val="0"/>
            <c:bubble3D val="0"/>
            <c:spPr>
              <a:solidFill>
                <a:srgbClr val="9999FF"/>
              </a:solidFill>
              <a:ln w="12700">
                <a:solidFill>
                  <a:srgbClr val="000000"/>
                </a:solidFill>
                <a:prstDash val="solid"/>
              </a:ln>
            </c:spPr>
          </c:dPt>
          <c:dPt>
            <c:idx val="60"/>
            <c:invertIfNegative val="0"/>
            <c:bubble3D val="0"/>
            <c:spPr>
              <a:solidFill>
                <a:srgbClr val="9999FF"/>
              </a:solidFill>
              <a:ln w="12700">
                <a:solidFill>
                  <a:srgbClr val="000000"/>
                </a:solidFill>
                <a:prstDash val="solid"/>
              </a:ln>
            </c:spPr>
          </c:dPt>
          <c:dPt>
            <c:idx val="61"/>
            <c:invertIfNegative val="0"/>
            <c:bubble3D val="0"/>
            <c:spPr>
              <a:solidFill>
                <a:srgbClr val="9999FF"/>
              </a:solidFill>
              <a:ln w="12700">
                <a:solidFill>
                  <a:srgbClr val="000000"/>
                </a:solidFill>
                <a:prstDash val="solid"/>
              </a:ln>
            </c:spPr>
          </c:dPt>
          <c:dPt>
            <c:idx val="62"/>
            <c:invertIfNegative val="0"/>
            <c:bubble3D val="0"/>
            <c:spPr>
              <a:solidFill>
                <a:srgbClr val="9999FF"/>
              </a:solidFill>
              <a:ln w="12700">
                <a:solidFill>
                  <a:srgbClr val="000000"/>
                </a:solidFill>
                <a:prstDash val="solid"/>
              </a:ln>
            </c:spPr>
          </c:dPt>
          <c:dPt>
            <c:idx val="63"/>
            <c:invertIfNegative val="0"/>
            <c:bubble3D val="0"/>
            <c:spPr>
              <a:solidFill>
                <a:srgbClr val="9999FF"/>
              </a:solidFill>
              <a:ln w="12700">
                <a:solidFill>
                  <a:srgbClr val="000000"/>
                </a:solidFill>
                <a:prstDash val="solid"/>
              </a:ln>
            </c:spPr>
          </c:dPt>
          <c:dPt>
            <c:idx val="64"/>
            <c:invertIfNegative val="0"/>
            <c:bubble3D val="0"/>
            <c:spPr>
              <a:solidFill>
                <a:srgbClr val="9999FF"/>
              </a:solidFill>
              <a:ln w="12700">
                <a:solidFill>
                  <a:srgbClr val="000000"/>
                </a:solidFill>
                <a:prstDash val="solid"/>
              </a:ln>
            </c:spPr>
          </c:dPt>
          <c:dPt>
            <c:idx val="65"/>
            <c:invertIfNegative val="0"/>
            <c:bubble3D val="0"/>
            <c:spPr>
              <a:solidFill>
                <a:srgbClr val="9999FF"/>
              </a:solidFill>
              <a:ln w="12700">
                <a:solidFill>
                  <a:srgbClr val="000000"/>
                </a:solidFill>
                <a:prstDash val="solid"/>
              </a:ln>
            </c:spPr>
          </c:dPt>
          <c:dPt>
            <c:idx val="66"/>
            <c:invertIfNegative val="0"/>
            <c:bubble3D val="0"/>
            <c:spPr>
              <a:solidFill>
                <a:srgbClr val="9999FF"/>
              </a:solidFill>
              <a:ln w="12700">
                <a:solidFill>
                  <a:srgbClr val="000000"/>
                </a:solidFill>
                <a:prstDash val="solid"/>
              </a:ln>
            </c:spPr>
          </c:dPt>
          <c:dPt>
            <c:idx val="67"/>
            <c:invertIfNegative val="0"/>
            <c:bubble3D val="0"/>
            <c:spPr>
              <a:solidFill>
                <a:srgbClr val="9999FF"/>
              </a:solidFill>
              <a:ln w="12700">
                <a:solidFill>
                  <a:srgbClr val="000000"/>
                </a:solidFill>
                <a:prstDash val="solid"/>
              </a:ln>
            </c:spPr>
          </c:dPt>
          <c:dPt>
            <c:idx val="68"/>
            <c:invertIfNegative val="0"/>
            <c:bubble3D val="0"/>
            <c:spPr>
              <a:solidFill>
                <a:srgbClr val="9999FF"/>
              </a:solidFill>
              <a:ln w="12700">
                <a:solidFill>
                  <a:srgbClr val="000000"/>
                </a:solidFill>
                <a:prstDash val="solid"/>
              </a:ln>
            </c:spPr>
          </c:dPt>
          <c:dPt>
            <c:idx val="69"/>
            <c:invertIfNegative val="0"/>
            <c:bubble3D val="0"/>
            <c:spPr>
              <a:solidFill>
                <a:srgbClr val="9999FF"/>
              </a:solidFill>
              <a:ln w="12700">
                <a:solidFill>
                  <a:srgbClr val="000000"/>
                </a:solidFill>
                <a:prstDash val="solid"/>
              </a:ln>
            </c:spPr>
          </c:dPt>
          <c:dPt>
            <c:idx val="70"/>
            <c:invertIfNegative val="0"/>
            <c:bubble3D val="0"/>
            <c:spPr>
              <a:solidFill>
                <a:srgbClr val="9999FF"/>
              </a:solidFill>
              <a:ln w="12700">
                <a:solidFill>
                  <a:srgbClr val="000000"/>
                </a:solidFill>
                <a:prstDash val="solid"/>
              </a:ln>
            </c:spPr>
          </c:dPt>
          <c:dPt>
            <c:idx val="71"/>
            <c:invertIfNegative val="0"/>
            <c:bubble3D val="0"/>
            <c:spPr>
              <a:solidFill>
                <a:srgbClr val="9999FF"/>
              </a:solidFill>
              <a:ln w="12700">
                <a:solidFill>
                  <a:srgbClr val="000000"/>
                </a:solidFill>
                <a:prstDash val="solid"/>
              </a:ln>
            </c:spPr>
          </c:dPt>
          <c:dPt>
            <c:idx val="72"/>
            <c:invertIfNegative val="0"/>
            <c:bubble3D val="0"/>
            <c:spPr>
              <a:solidFill>
                <a:srgbClr val="9999FF"/>
              </a:solidFill>
              <a:ln w="12700">
                <a:solidFill>
                  <a:srgbClr val="000000"/>
                </a:solidFill>
                <a:prstDash val="solid"/>
              </a:ln>
            </c:spPr>
          </c:dPt>
          <c:dPt>
            <c:idx val="73"/>
            <c:invertIfNegative val="0"/>
            <c:bubble3D val="0"/>
            <c:spPr>
              <a:solidFill>
                <a:srgbClr val="9999FF"/>
              </a:solidFill>
              <a:ln w="12700">
                <a:solidFill>
                  <a:srgbClr val="000000"/>
                </a:solidFill>
                <a:prstDash val="solid"/>
              </a:ln>
            </c:spPr>
          </c:dPt>
          <c:dPt>
            <c:idx val="74"/>
            <c:invertIfNegative val="0"/>
            <c:bubble3D val="0"/>
            <c:spPr>
              <a:solidFill>
                <a:srgbClr val="9999FF"/>
              </a:solidFill>
              <a:ln w="12700">
                <a:solidFill>
                  <a:srgbClr val="000000"/>
                </a:solidFill>
                <a:prstDash val="solid"/>
              </a:ln>
            </c:spPr>
          </c:dPt>
          <c:dPt>
            <c:idx val="75"/>
            <c:invertIfNegative val="0"/>
            <c:bubble3D val="0"/>
            <c:spPr>
              <a:solidFill>
                <a:srgbClr val="9999FF"/>
              </a:solidFill>
              <a:ln w="12700">
                <a:solidFill>
                  <a:srgbClr val="000000"/>
                </a:solidFill>
                <a:prstDash val="solid"/>
              </a:ln>
            </c:spPr>
          </c:dPt>
          <c:dPt>
            <c:idx val="76"/>
            <c:invertIfNegative val="0"/>
            <c:bubble3D val="0"/>
            <c:spPr>
              <a:solidFill>
                <a:srgbClr val="9999FF"/>
              </a:solidFill>
              <a:ln w="12700">
                <a:solidFill>
                  <a:srgbClr val="000000"/>
                </a:solidFill>
                <a:prstDash val="solid"/>
              </a:ln>
            </c:spPr>
          </c:dPt>
          <c:dPt>
            <c:idx val="77"/>
            <c:invertIfNegative val="0"/>
            <c:bubble3D val="0"/>
            <c:spPr>
              <a:solidFill>
                <a:srgbClr val="9999FF"/>
              </a:solidFill>
              <a:ln w="12700">
                <a:solidFill>
                  <a:srgbClr val="000000"/>
                </a:solidFill>
                <a:prstDash val="solid"/>
              </a:ln>
            </c:spPr>
          </c:dPt>
          <c:dPt>
            <c:idx val="78"/>
            <c:invertIfNegative val="0"/>
            <c:bubble3D val="0"/>
            <c:spPr>
              <a:solidFill>
                <a:srgbClr val="9999FF"/>
              </a:solidFill>
              <a:ln w="12700">
                <a:solidFill>
                  <a:srgbClr val="000000"/>
                </a:solidFill>
                <a:prstDash val="solid"/>
              </a:ln>
            </c:spPr>
          </c:dPt>
          <c:dPt>
            <c:idx val="79"/>
            <c:invertIfNegative val="0"/>
            <c:bubble3D val="0"/>
            <c:spPr>
              <a:solidFill>
                <a:srgbClr val="9999FF"/>
              </a:solidFill>
              <a:ln w="12700">
                <a:solidFill>
                  <a:srgbClr val="000000"/>
                </a:solidFill>
                <a:prstDash val="solid"/>
              </a:ln>
            </c:spPr>
          </c:dPt>
          <c:dPt>
            <c:idx val="80"/>
            <c:invertIfNegative val="0"/>
            <c:bubble3D val="0"/>
            <c:spPr>
              <a:solidFill>
                <a:srgbClr val="9999FF"/>
              </a:solidFill>
              <a:ln w="12700">
                <a:solidFill>
                  <a:srgbClr val="000000"/>
                </a:solidFill>
                <a:prstDash val="solid"/>
              </a:ln>
            </c:spPr>
          </c:dPt>
          <c:dPt>
            <c:idx val="81"/>
            <c:invertIfNegative val="0"/>
            <c:bubble3D val="0"/>
            <c:spPr>
              <a:solidFill>
                <a:srgbClr val="9999FF"/>
              </a:solidFill>
              <a:ln w="12700">
                <a:solidFill>
                  <a:srgbClr val="000000"/>
                </a:solidFill>
                <a:prstDash val="solid"/>
              </a:ln>
            </c:spPr>
          </c:dPt>
          <c:dPt>
            <c:idx val="82"/>
            <c:invertIfNegative val="0"/>
            <c:bubble3D val="0"/>
            <c:spPr>
              <a:solidFill>
                <a:srgbClr val="9999FF"/>
              </a:solidFill>
              <a:ln w="12700">
                <a:solidFill>
                  <a:srgbClr val="000000"/>
                </a:solidFill>
                <a:prstDash val="solid"/>
              </a:ln>
            </c:spPr>
          </c:dPt>
          <c:dPt>
            <c:idx val="83"/>
            <c:invertIfNegative val="0"/>
            <c:bubble3D val="0"/>
            <c:spPr>
              <a:solidFill>
                <a:srgbClr val="9999FF"/>
              </a:solidFill>
              <a:ln w="12700">
                <a:solidFill>
                  <a:srgbClr val="000000"/>
                </a:solidFill>
                <a:prstDash val="solid"/>
              </a:ln>
            </c:spPr>
          </c:dPt>
          <c:dPt>
            <c:idx val="84"/>
            <c:invertIfNegative val="0"/>
            <c:bubble3D val="0"/>
            <c:spPr>
              <a:solidFill>
                <a:srgbClr val="9999FF"/>
              </a:solidFill>
              <a:ln w="12700">
                <a:solidFill>
                  <a:srgbClr val="000000"/>
                </a:solidFill>
                <a:prstDash val="solid"/>
              </a:ln>
            </c:spPr>
          </c:dPt>
          <c:dPt>
            <c:idx val="85"/>
            <c:invertIfNegative val="0"/>
            <c:bubble3D val="0"/>
            <c:spPr>
              <a:solidFill>
                <a:srgbClr val="9999FF"/>
              </a:solidFill>
              <a:ln w="12700">
                <a:solidFill>
                  <a:srgbClr val="000000"/>
                </a:solidFill>
                <a:prstDash val="solid"/>
              </a:ln>
            </c:spPr>
          </c:dPt>
          <c:dPt>
            <c:idx val="86"/>
            <c:invertIfNegative val="0"/>
            <c:bubble3D val="0"/>
            <c:spPr>
              <a:solidFill>
                <a:srgbClr val="9999FF"/>
              </a:solidFill>
              <a:ln w="12700">
                <a:solidFill>
                  <a:srgbClr val="000000"/>
                </a:solidFill>
                <a:prstDash val="solid"/>
              </a:ln>
            </c:spPr>
          </c:dPt>
          <c:dPt>
            <c:idx val="87"/>
            <c:invertIfNegative val="0"/>
            <c:bubble3D val="0"/>
            <c:spPr>
              <a:solidFill>
                <a:srgbClr val="9999FF"/>
              </a:solidFill>
              <a:ln w="12700">
                <a:solidFill>
                  <a:srgbClr val="000000"/>
                </a:solidFill>
                <a:prstDash val="solid"/>
              </a:ln>
            </c:spPr>
          </c:dPt>
          <c:dPt>
            <c:idx val="88"/>
            <c:invertIfNegative val="0"/>
            <c:bubble3D val="0"/>
            <c:spPr>
              <a:solidFill>
                <a:srgbClr val="9999FF"/>
              </a:solidFill>
              <a:ln w="12700">
                <a:solidFill>
                  <a:srgbClr val="000000"/>
                </a:solidFill>
                <a:prstDash val="solid"/>
              </a:ln>
            </c:spPr>
          </c:dPt>
          <c:dPt>
            <c:idx val="89"/>
            <c:invertIfNegative val="0"/>
            <c:bubble3D val="0"/>
            <c:spPr>
              <a:solidFill>
                <a:srgbClr val="9999FF"/>
              </a:solidFill>
              <a:ln w="12700">
                <a:solidFill>
                  <a:srgbClr val="000000"/>
                </a:solidFill>
                <a:prstDash val="solid"/>
              </a:ln>
            </c:spPr>
          </c:dPt>
          <c:dPt>
            <c:idx val="90"/>
            <c:invertIfNegative val="0"/>
            <c:bubble3D val="0"/>
            <c:spPr>
              <a:solidFill>
                <a:srgbClr val="9999FF"/>
              </a:solidFill>
              <a:ln w="12700">
                <a:solidFill>
                  <a:srgbClr val="000000"/>
                </a:solidFill>
                <a:prstDash val="solid"/>
              </a:ln>
            </c:spPr>
          </c:dPt>
          <c:dPt>
            <c:idx val="91"/>
            <c:invertIfNegative val="0"/>
            <c:bubble3D val="0"/>
            <c:spPr>
              <a:solidFill>
                <a:srgbClr val="9999FF"/>
              </a:solidFill>
              <a:ln w="12700">
                <a:solidFill>
                  <a:srgbClr val="000000"/>
                </a:solidFill>
                <a:prstDash val="solid"/>
              </a:ln>
            </c:spPr>
          </c:dPt>
          <c:dPt>
            <c:idx val="92"/>
            <c:invertIfNegative val="0"/>
            <c:bubble3D val="0"/>
            <c:spPr>
              <a:solidFill>
                <a:srgbClr val="9999FF"/>
              </a:solidFill>
              <a:ln w="12700">
                <a:solidFill>
                  <a:srgbClr val="000000"/>
                </a:solidFill>
                <a:prstDash val="solid"/>
              </a:ln>
            </c:spPr>
          </c:dPt>
          <c:dPt>
            <c:idx val="93"/>
            <c:invertIfNegative val="0"/>
            <c:bubble3D val="0"/>
            <c:spPr>
              <a:solidFill>
                <a:srgbClr val="9999FF"/>
              </a:solidFill>
              <a:ln w="12700">
                <a:solidFill>
                  <a:srgbClr val="000000"/>
                </a:solidFill>
                <a:prstDash val="solid"/>
              </a:ln>
            </c:spPr>
          </c:dPt>
          <c:dPt>
            <c:idx val="94"/>
            <c:invertIfNegative val="0"/>
            <c:bubble3D val="0"/>
            <c:spPr>
              <a:solidFill>
                <a:srgbClr val="9999FF"/>
              </a:solidFill>
              <a:ln w="12700">
                <a:solidFill>
                  <a:srgbClr val="000000"/>
                </a:solidFill>
                <a:prstDash val="solid"/>
              </a:ln>
            </c:spPr>
          </c:dPt>
          <c:dPt>
            <c:idx val="95"/>
            <c:invertIfNegative val="0"/>
            <c:bubble3D val="0"/>
            <c:spPr>
              <a:solidFill>
                <a:srgbClr val="9999FF"/>
              </a:solidFill>
              <a:ln w="12700">
                <a:solidFill>
                  <a:srgbClr val="000000"/>
                </a:solidFill>
                <a:prstDash val="solid"/>
              </a:ln>
            </c:spPr>
          </c:dPt>
          <c:dPt>
            <c:idx val="96"/>
            <c:invertIfNegative val="0"/>
            <c:bubble3D val="0"/>
            <c:spPr>
              <a:solidFill>
                <a:srgbClr val="9999FF"/>
              </a:solidFill>
              <a:ln w="12700">
                <a:solidFill>
                  <a:srgbClr val="000000"/>
                </a:solidFill>
                <a:prstDash val="solid"/>
              </a:ln>
            </c:spPr>
          </c:dPt>
          <c:dPt>
            <c:idx val="97"/>
            <c:invertIfNegative val="0"/>
            <c:bubble3D val="0"/>
            <c:spPr>
              <a:solidFill>
                <a:srgbClr val="9999FF"/>
              </a:solidFill>
              <a:ln w="12700">
                <a:solidFill>
                  <a:srgbClr val="000000"/>
                </a:solidFill>
                <a:prstDash val="solid"/>
              </a:ln>
            </c:spPr>
          </c:dPt>
          <c:dPt>
            <c:idx val="98"/>
            <c:invertIfNegative val="0"/>
            <c:bubble3D val="0"/>
            <c:spPr>
              <a:solidFill>
                <a:srgbClr val="9999FF"/>
              </a:solidFill>
              <a:ln w="12700">
                <a:solidFill>
                  <a:srgbClr val="000000"/>
                </a:solidFill>
                <a:prstDash val="solid"/>
              </a:ln>
            </c:spPr>
          </c:dPt>
          <c:dPt>
            <c:idx val="99"/>
            <c:invertIfNegative val="0"/>
            <c:bubble3D val="0"/>
            <c:spPr>
              <a:solidFill>
                <a:srgbClr val="9999FF"/>
              </a:solidFill>
              <a:ln w="12700">
                <a:solidFill>
                  <a:srgbClr val="000000"/>
                </a:solidFill>
                <a:prstDash val="solid"/>
              </a:ln>
            </c:spPr>
          </c:dPt>
          <c:dPt>
            <c:idx val="100"/>
            <c:invertIfNegative val="0"/>
            <c:bubble3D val="0"/>
            <c:spPr>
              <a:solidFill>
                <a:srgbClr val="9999FF"/>
              </a:solidFill>
              <a:ln w="12700">
                <a:solidFill>
                  <a:srgbClr val="000000"/>
                </a:solidFill>
                <a:prstDash val="solid"/>
              </a:ln>
            </c:spPr>
          </c:dPt>
          <c:val>
            <c:numRef>
              <c:f>検証データ!$P$2:$P$102</c:f>
              <c:numCache>
                <c:ptCount val="101"/>
                <c:pt idx="0">
                  <c:v>524360</c:v>
                </c:pt>
                <c:pt idx="1">
                  <c:v>627500.000000001</c:v>
                </c:pt>
                <c:pt idx="2">
                  <c:v>627500.000000001</c:v>
                </c:pt>
                <c:pt idx="3">
                  <c:v>637160.000000001</c:v>
                </c:pt>
                <c:pt idx="4">
                  <c:v>640730.000000001</c:v>
                </c:pt>
                <c:pt idx="5">
                  <c:v>714020.000000001</c:v>
                </c:pt>
                <c:pt idx="6">
                  <c:v>792050</c:v>
                </c:pt>
                <c:pt idx="7">
                  <c:v>792050</c:v>
                </c:pt>
                <c:pt idx="8">
                  <c:v>843380</c:v>
                </c:pt>
                <c:pt idx="9">
                  <c:v>922500</c:v>
                </c:pt>
                <c:pt idx="10">
                  <c:v>945810.000000001</c:v>
                </c:pt>
                <c:pt idx="11">
                  <c:v>970110.000000001</c:v>
                </c:pt>
                <c:pt idx="12">
                  <c:v>954530.000000001</c:v>
                </c:pt>
                <c:pt idx="13">
                  <c:v>1157810</c:v>
                </c:pt>
                <c:pt idx="14">
                  <c:v>1157810</c:v>
                </c:pt>
                <c:pt idx="15">
                  <c:v>1168810</c:v>
                </c:pt>
                <c:pt idx="16">
                  <c:v>1253730</c:v>
                </c:pt>
                <c:pt idx="17">
                  <c:v>1559010</c:v>
                </c:pt>
                <c:pt idx="18">
                  <c:v>1612560</c:v>
                </c:pt>
                <c:pt idx="19">
                  <c:v>1684320</c:v>
                </c:pt>
                <c:pt idx="20">
                  <c:v>1634180</c:v>
                </c:pt>
                <c:pt idx="21">
                  <c:v>1644260</c:v>
                </c:pt>
                <c:pt idx="22">
                  <c:v>1722260</c:v>
                </c:pt>
                <c:pt idx="23">
                  <c:v>1852040</c:v>
                </c:pt>
                <c:pt idx="24">
                  <c:v>1852040</c:v>
                </c:pt>
                <c:pt idx="25">
                  <c:v>1900990</c:v>
                </c:pt>
                <c:pt idx="26">
                  <c:v>1900990</c:v>
                </c:pt>
                <c:pt idx="27">
                  <c:v>1902010</c:v>
                </c:pt>
                <c:pt idx="28">
                  <c:v>1942270</c:v>
                </c:pt>
                <c:pt idx="29">
                  <c:v>2163670</c:v>
                </c:pt>
                <c:pt idx="30">
                  <c:v>2383820</c:v>
                </c:pt>
                <c:pt idx="31">
                  <c:v>2629460</c:v>
                </c:pt>
                <c:pt idx="32">
                  <c:v>2667730</c:v>
                </c:pt>
                <c:pt idx="33">
                  <c:v>2684530</c:v>
                </c:pt>
                <c:pt idx="34">
                  <c:v>2713570</c:v>
                </c:pt>
                <c:pt idx="35">
                  <c:v>2713570</c:v>
                </c:pt>
                <c:pt idx="36">
                  <c:v>2780350</c:v>
                </c:pt>
                <c:pt idx="37">
                  <c:v>2811580</c:v>
                </c:pt>
                <c:pt idx="38">
                  <c:v>3382540.00000001</c:v>
                </c:pt>
                <c:pt idx="39">
                  <c:v>3382540.00000001</c:v>
                </c:pt>
                <c:pt idx="40">
                  <c:v>3720640</c:v>
                </c:pt>
                <c:pt idx="41">
                  <c:v>3878980.00000001</c:v>
                </c:pt>
                <c:pt idx="42">
                  <c:v>3973150.00000001</c:v>
                </c:pt>
                <c:pt idx="43">
                  <c:v>3973150.00000001</c:v>
                </c:pt>
                <c:pt idx="44">
                  <c:v>3973150.00000001</c:v>
                </c:pt>
                <c:pt idx="45">
                  <c:v>4250150.00000001</c:v>
                </c:pt>
                <c:pt idx="46">
                  <c:v>4253330.00000001</c:v>
                </c:pt>
                <c:pt idx="47">
                  <c:v>4283360.00000001</c:v>
                </c:pt>
                <c:pt idx="48">
                  <c:v>4383800.00000001</c:v>
                </c:pt>
                <c:pt idx="49">
                  <c:v>5147330</c:v>
                </c:pt>
                <c:pt idx="50">
                  <c:v>5175680</c:v>
                </c:pt>
                <c:pt idx="51">
                  <c:v>5290260</c:v>
                </c:pt>
                <c:pt idx="52">
                  <c:v>5310320</c:v>
                </c:pt>
                <c:pt idx="53">
                  <c:v>5573570</c:v>
                </c:pt>
                <c:pt idx="54">
                  <c:v>5850770</c:v>
                </c:pt>
                <c:pt idx="55">
                  <c:v>6011870</c:v>
                </c:pt>
                <c:pt idx="56">
                  <c:v>6395330</c:v>
                </c:pt>
                <c:pt idx="57">
                  <c:v>6402990</c:v>
                </c:pt>
                <c:pt idx="58">
                  <c:v>6385150</c:v>
                </c:pt>
                <c:pt idx="59">
                  <c:v>6193750</c:v>
                </c:pt>
                <c:pt idx="60">
                  <c:v>6379390</c:v>
                </c:pt>
                <c:pt idx="61">
                  <c:v>6379390</c:v>
                </c:pt>
                <c:pt idx="62">
                  <c:v>6529430</c:v>
                </c:pt>
                <c:pt idx="63">
                  <c:v>6573320</c:v>
                </c:pt>
                <c:pt idx="64">
                  <c:v>6725020</c:v>
                </c:pt>
                <c:pt idx="65">
                  <c:v>8260540</c:v>
                </c:pt>
                <c:pt idx="66">
                  <c:v>8238180</c:v>
                </c:pt>
                <c:pt idx="67">
                  <c:v>11149770</c:v>
                </c:pt>
                <c:pt idx="68">
                  <c:v>13260670</c:v>
                </c:pt>
                <c:pt idx="69">
                  <c:v>13260670</c:v>
                </c:pt>
                <c:pt idx="70">
                  <c:v>13379110</c:v>
                </c:pt>
                <c:pt idx="71">
                  <c:v>14902910</c:v>
                </c:pt>
                <c:pt idx="72">
                  <c:v>15123430</c:v>
                </c:pt>
                <c:pt idx="73">
                  <c:v>14669880</c:v>
                </c:pt>
                <c:pt idx="74">
                  <c:v>14839130</c:v>
                </c:pt>
                <c:pt idx="75">
                  <c:v>15451170</c:v>
                </c:pt>
                <c:pt idx="76">
                  <c:v>28893539.9999999</c:v>
                </c:pt>
                <c:pt idx="77">
                  <c:v>29370279.9999999</c:v>
                </c:pt>
                <c:pt idx="78">
                  <c:v>30432009.9999999</c:v>
                </c:pt>
                <c:pt idx="79">
                  <c:v>30432009.9999999</c:v>
                </c:pt>
                <c:pt idx="80">
                  <c:v>32475529.9999998</c:v>
                </c:pt>
                <c:pt idx="81">
                  <c:v>32864969.9999998</c:v>
                </c:pt>
                <c:pt idx="82">
                  <c:v>33469409.9999998</c:v>
                </c:pt>
                <c:pt idx="83">
                  <c:v>33469409.9999998</c:v>
                </c:pt>
                <c:pt idx="84">
                  <c:v>33923509.9999998</c:v>
                </c:pt>
                <c:pt idx="85">
                  <c:v>33923509.9999998</c:v>
                </c:pt>
                <c:pt idx="86">
                  <c:v>36028909.9999998</c:v>
                </c:pt>
                <c:pt idx="87">
                  <c:v>38558709.9999998</c:v>
                </c:pt>
                <c:pt idx="88">
                  <c:v>37526209.9999998</c:v>
                </c:pt>
                <c:pt idx="89">
                  <c:v>40080319.9999998</c:v>
                </c:pt>
                <c:pt idx="90">
                  <c:v>40663039.9999998</c:v>
                </c:pt>
                <c:pt idx="91">
                  <c:v>40133039.9999998</c:v>
                </c:pt>
                <c:pt idx="92">
                  <c:v>47072169.9999998</c:v>
                </c:pt>
                <c:pt idx="93">
                  <c:v>47231209.9999998</c:v>
                </c:pt>
                <c:pt idx="94">
                  <c:v>47709169.9999998</c:v>
                </c:pt>
                <c:pt idx="95">
                  <c:v>49140329.9999998</c:v>
                </c:pt>
                <c:pt idx="96">
                  <c:v>50222739.9999998</c:v>
                </c:pt>
                <c:pt idx="97">
                  <c:v>50222739.9999998</c:v>
                </c:pt>
                <c:pt idx="98">
                  <c:v>50724909.9999998</c:v>
                </c:pt>
                <c:pt idx="99">
                  <c:v>49203309.9999998</c:v>
                </c:pt>
                <c:pt idx="100">
                  <c:v/>
                </c:pt>
              </c:numCache>
            </c:numRef>
          </c:val>
        </c:ser>
        <c:dLbls>
          <c:showLegendKey val="0"/>
          <c:showVal val="0"/>
          <c:showCatName val="0"/>
          <c:showSerName val="0"/>
          <c:showPercent val="0"/>
          <c:showBubbleSize val="0"/>
        </c:dLbls>
        <c:gapWidth val="150"/>
        <c:axId val="0"/>
        <c:axId val="1"/>
      </c:barChart>
      <c:catAx>
        <c:axId val="0"/>
        <c:scaling>
          <c:orientation val="minMax"/>
        </c:scaling>
        <c:delete val="0"/>
        <c:axPos val="b"/>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S Pゴッシク"/>
                <a:ea typeface="MS Pゴッシク"/>
                <a:cs typeface="MS Pゴッシク"/>
              </a:defRPr>
            </a:pPr>
          </a:p>
        </c:txPr>
        <c:crossAx val="1"/>
        <c:crosses val="autoZero"/>
        <c:auto val="0"/>
        <c:lblAlgn val="ctr"/>
        <c:lblOffset val="100"/>
        <c:tickLblSkip val="6"/>
        <c:tickMarkSkip val="1"/>
        <c:noMultiLvlLbl val="0"/>
      </c:catAx>
      <c:valAx>
        <c:axId val="1"/>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S Pゴッシク"/>
                <a:ea typeface="MS Pゴッシク"/>
                <a:cs typeface="MS Pゴッシク"/>
              </a:defRPr>
            </a:pPr>
          </a:p>
        </c:txPr>
        <c:crossAx val="0"/>
        <c:crosses val="autoZero"/>
        <c:crossBetween val="between"/>
      </c:valAx>
      <c:spPr>
        <a:solidFill>
          <a:srgbClr val="C0C0C0"/>
        </a:solidFill>
        <a:ln w="3175">
          <a:solidFill>
            <a:srgbClr val="808080"/>
          </a:solidFill>
          <a:prstDash val="solid"/>
        </a:ln>
      </c:spPr>
    </c:plotArea>
    <c:legend>
      <c:legendPos val="r"/>
      <c:layout/>
      <c:legendEntry>
        <c:idx val="0"/>
        <c:txPr>
          <a:bodyPr/>
          <a:lstStyle/>
          <a:p>
            <a:pPr>
              <a:defRPr sz="1200" b="0" i="0" u="none" strike="noStrike" baseline="0">
                <a:solidFill>
                  <a:srgbClr val="000000"/>
                </a:solidFill>
                <a:latin typeface="MS Pゴッシク"/>
                <a:ea typeface="MS Pゴッシク"/>
                <a:cs typeface="MS Pゴッシク"/>
              </a:defRPr>
            </a:pPr>
          </a:p>
        </c:txPr>
      </c:legendEntry>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MS Pゴッシク"/>
              <a:ea typeface="MS Pゴッシク"/>
              <a:cs typeface="MS Pゴッシク"/>
            </a:defRPr>
          </a:pP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MS Pゴッシク"/>
          <a:ea typeface="MS Pゴッシク"/>
          <a:cs typeface="MS Pゴッシク"/>
        </a:defRPr>
      </a:pPr>
    </a:p>
  </c:tx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a="http://schemas.openxmlformats.org/drawingml/2006/main" xmlns:xdr="http://schemas.openxmlformats.org/drawingml/2006/spreadsheetDrawing">
  <xdr:twoCellAnchor editAs="twoCell">
    <xdr:from>
      <xdr:col>5</xdr:col>
      <xdr:colOff>9525</xdr:colOff>
      <xdr:row>111</xdr:row>
      <xdr:rowOff>20955</xdr:rowOff>
    </xdr:from>
    <xdr:to>
      <xdr:col>10</xdr:col>
      <xdr:colOff>866775</xdr:colOff>
      <xdr:row>124</xdr:row>
      <xdr:rowOff>159385</xdr:rowOff>
    </xdr:to>
    <xdr:graphicFrame>
      <xdr:nvGraphicFramePr>
        <xdr:cNvPr id="5120" name="Chart 2"/>
        <xdr:cNvGraphicFramePr/>
      </xdr:nvGraphicFramePr>
      <xdr:xfrm>
        <a:off x="3990975" y="19051905"/>
        <a:ext cx="6229350" cy="2367280"/>
      </xdr:xfrm>
      <a:graphic>
        <a:graphicData uri="http://schemas.openxmlformats.org/drawingml/2006/chart">
          <c:chart xmlns:r="http://schemas.openxmlformats.org/officeDocument/2006/relationships" xmlns:c="http://schemas.openxmlformats.org/drawingml/2006/chart" r:id="rId1"/>
        </a:graphicData>
      </a:graphic>
    </xdr:graphicFrame>
    <xdr:clientData/>
  </xdr:twoCellAnchor>
</xdr:wsDr>
</file>

<file path=xl/drawings/drawing2.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29"/>
  <sheetViews>
    <sheetView workbookViewId="0">
      <pane ySplit="1" topLeftCell="A108" activePane="bottomLeft" state="frozen"/>
      <selection/>
      <selection pane="bottomLeft" activeCell="B129" sqref="B129"/>
    </sheetView>
  </sheetViews>
  <sheetFormatPr defaultColWidth="10" defaultRowHeight="13.5" customHeight="1"/>
  <cols>
    <col min="1" max="1" width="19.5" customWidth="1"/>
    <col min="2" max="2" width="19.125" customWidth="1"/>
    <col min="3" max="3" width="21.75" hidden="1" customWidth="1"/>
    <col min="4" max="4" width="17.875" hidden="1" customWidth="1"/>
    <col min="5" max="5" width="13.625" customWidth="1"/>
    <col min="6" max="8" width="14" customWidth="1"/>
    <col min="9" max="9" width="15.875" customWidth="1"/>
    <col min="10" max="10" width="12.625" customWidth="1"/>
    <col min="11" max="11" width="13.125" customWidth="1"/>
    <col min="12" max="12" width="12.125" customWidth="1"/>
    <col min="13" max="13" width="9.875" hidden="1" customWidth="1"/>
    <col min="14" max="14" width="15.875" customWidth="1"/>
    <col min="15" max="15" width="18.375" customWidth="1"/>
    <col min="16" max="16" width="14.375" customWidth="1"/>
    <col min="17" max="17" width="15.875" customWidth="1"/>
  </cols>
  <sheetData>
    <row r="1" customHeight="1" spans="1:16">
      <c r="A1" s="8" t="s">
        <v>0</v>
      </c>
      <c r="B1" s="9" t="s">
        <v>1</v>
      </c>
      <c r="C1" s="9"/>
      <c r="D1" s="9"/>
      <c r="E1" s="9" t="s">
        <v>2</v>
      </c>
      <c r="F1" s="9" t="s">
        <v>3</v>
      </c>
      <c r="G1" s="9" t="s">
        <v>4</v>
      </c>
      <c r="H1" s="9" t="s">
        <v>5</v>
      </c>
      <c r="I1" s="9" t="s">
        <v>6</v>
      </c>
      <c r="J1" s="9" t="s">
        <v>7</v>
      </c>
      <c r="K1" s="9" t="s">
        <v>8</v>
      </c>
      <c r="L1" s="9" t="s">
        <v>9</v>
      </c>
      <c r="M1" s="9"/>
      <c r="N1" s="9" t="s">
        <v>10</v>
      </c>
      <c r="O1" s="14" t="s">
        <v>11</v>
      </c>
      <c r="P1" s="15" t="s">
        <v>12</v>
      </c>
    </row>
    <row r="2" customHeight="1" spans="1:16">
      <c r="A2" s="6" t="s">
        <v>13</v>
      </c>
      <c r="B2" s="6">
        <v>1</v>
      </c>
      <c r="C2" s="10">
        <f>(F107*G108)/(H2*100-I2*100)*0.01</f>
        <v>2.88461538461538</v>
      </c>
      <c r="D2" s="11">
        <f>ROUNDDOWN(C2,1)*10000</f>
        <v>28000</v>
      </c>
      <c r="E2" s="11">
        <f>ABS(D2)</f>
        <v>28000</v>
      </c>
      <c r="F2" s="12" t="s">
        <v>14</v>
      </c>
      <c r="G2" s="13" t="s">
        <v>15</v>
      </c>
      <c r="H2">
        <v>88.97</v>
      </c>
      <c r="I2">
        <v>88.45</v>
      </c>
      <c r="J2" t="s">
        <v>14</v>
      </c>
      <c r="K2" s="13" t="s">
        <v>16</v>
      </c>
      <c r="L2">
        <v>89.84</v>
      </c>
      <c r="M2">
        <f>L2-H2</f>
        <v>0.870000000000005</v>
      </c>
      <c r="N2">
        <f>IF(B2=1,M2,-M2)</f>
        <v>0.870000000000005</v>
      </c>
      <c r="O2" s="16">
        <f>N2*E2</f>
        <v>24360.0000000001</v>
      </c>
      <c r="P2">
        <f>O2+F107</f>
        <v>524360</v>
      </c>
    </row>
    <row r="3" customHeight="1" spans="2:16">
      <c r="B3" s="6">
        <v>2</v>
      </c>
      <c r="C3">
        <f>(G108*P2)/(H3*100-I3*100)*0.01</f>
        <v>-5.42441379310345</v>
      </c>
      <c r="D3" s="11">
        <f t="shared" ref="D3:D34" si="0">ROUNDDOWN(C3,1)*10000</f>
        <v>-54000</v>
      </c>
      <c r="E3" s="11">
        <f t="shared" ref="E3:E34" si="1">ABS(D3)</f>
        <v>54000</v>
      </c>
      <c r="G3" s="13" t="s">
        <v>17</v>
      </c>
      <c r="H3">
        <v>89.79</v>
      </c>
      <c r="I3">
        <v>90.08</v>
      </c>
      <c r="K3" s="13" t="s">
        <v>18</v>
      </c>
      <c r="L3">
        <v>87.88</v>
      </c>
      <c r="M3">
        <f t="shared" ref="M3:M34" si="2">L3-H3</f>
        <v>-1.91000000000001</v>
      </c>
      <c r="N3">
        <f t="shared" ref="N3:N9" si="3">IF(B3=1,M3,-M3)</f>
        <v>1.91000000000001</v>
      </c>
      <c r="O3" s="16">
        <f>N3*E3</f>
        <v>103140.000000001</v>
      </c>
      <c r="P3">
        <f>O3+P2</f>
        <v>627500.000000001</v>
      </c>
    </row>
    <row r="4" customHeight="1" spans="2:16">
      <c r="B4" s="6">
        <v>1</v>
      </c>
      <c r="C4">
        <f>(G108*P3)/(H4*100-I4*100)*0.01</f>
        <v>2.54391891891892</v>
      </c>
      <c r="D4" s="11">
        <f>ROUNDDOWN(C4,1)*10000</f>
        <v>25000</v>
      </c>
      <c r="E4" s="11">
        <f>ABS(D4)</f>
        <v>25000</v>
      </c>
      <c r="G4" s="13" t="s">
        <v>18</v>
      </c>
      <c r="H4">
        <v>88.79</v>
      </c>
      <c r="I4">
        <v>88.05</v>
      </c>
      <c r="K4" s="13" t="s">
        <v>19</v>
      </c>
      <c r="L4">
        <v>88.79</v>
      </c>
      <c r="M4">
        <f>L4-H4</f>
        <v>0</v>
      </c>
      <c r="N4">
        <f>IF(B4=1,M4,-M4)</f>
        <v>0</v>
      </c>
      <c r="O4" s="16">
        <f t="shared" ref="O4:O35" si="4">N4*E4</f>
        <v>0</v>
      </c>
      <c r="P4">
        <f t="shared" ref="P4:P35" si="5">O4+P3</f>
        <v>627500.000000001</v>
      </c>
    </row>
    <row r="5" customHeight="1" spans="2:16">
      <c r="B5" s="6">
        <v>2</v>
      </c>
      <c r="C5">
        <f>(G108*P4)/(H5*100-I5*100)*0.01</f>
        <v>-2.11516853932585</v>
      </c>
      <c r="D5" s="11">
        <f>ROUNDDOWN(C5,1)*10000</f>
        <v>-21000</v>
      </c>
      <c r="E5" s="11">
        <f>ABS(D5)</f>
        <v>21000</v>
      </c>
      <c r="G5" s="13" t="s">
        <v>20</v>
      </c>
      <c r="H5">
        <v>88.06</v>
      </c>
      <c r="I5">
        <v>88.95</v>
      </c>
      <c r="K5" s="13" t="s">
        <v>21</v>
      </c>
      <c r="L5">
        <v>87.6</v>
      </c>
      <c r="M5">
        <f>L5-H5</f>
        <v>-0.460000000000008</v>
      </c>
      <c r="N5">
        <f>IF(B5=1,M5,-M5)</f>
        <v>0.460000000000008</v>
      </c>
      <c r="O5" s="16">
        <f>N5*E5</f>
        <v>9660.00000000017</v>
      </c>
      <c r="P5">
        <f>O5+P4</f>
        <v>637160.000000001</v>
      </c>
    </row>
    <row r="6" customHeight="1" spans="2:16">
      <c r="B6" s="6">
        <v>1</v>
      </c>
      <c r="C6">
        <f>(G108*P5)/(H6*100-I6*100)*0.01</f>
        <v>2.14773033707865</v>
      </c>
      <c r="D6" s="11">
        <f>ROUNDDOWN(C6,1)*10000</f>
        <v>21000</v>
      </c>
      <c r="E6" s="11">
        <f>ABS(D6)</f>
        <v>21000</v>
      </c>
      <c r="G6" s="13" t="s">
        <v>22</v>
      </c>
      <c r="H6">
        <v>84.59</v>
      </c>
      <c r="I6">
        <v>83.7</v>
      </c>
      <c r="K6" s="13" t="s">
        <v>23</v>
      </c>
      <c r="L6">
        <v>84.76</v>
      </c>
      <c r="M6">
        <f>L6-H6</f>
        <v>0.170000000000002</v>
      </c>
      <c r="N6">
        <f>IF(B6=1,M6,-M6)</f>
        <v>0.170000000000002</v>
      </c>
      <c r="O6" s="16">
        <f>N6*E6</f>
        <v>3570.00000000004</v>
      </c>
      <c r="P6">
        <f>O6+P5</f>
        <v>640730.000000001</v>
      </c>
    </row>
    <row r="7" customHeight="1" spans="2:16">
      <c r="B7" s="6">
        <v>1</v>
      </c>
      <c r="C7">
        <f>(G108*P6)/(H7*100-I7*100)*0.01</f>
        <v>2.11229670329671</v>
      </c>
      <c r="D7" s="11">
        <f>ROUNDDOWN(C7,1)*10000</f>
        <v>21000</v>
      </c>
      <c r="E7" s="11">
        <f>ABS(D7)</f>
        <v>21000</v>
      </c>
      <c r="G7" s="13" t="s">
        <v>24</v>
      </c>
      <c r="H7">
        <v>84.54</v>
      </c>
      <c r="I7">
        <v>83.63</v>
      </c>
      <c r="K7" s="13" t="s">
        <v>25</v>
      </c>
      <c r="L7">
        <v>88.03</v>
      </c>
      <c r="M7">
        <f>L7-H7</f>
        <v>3.48999999999999</v>
      </c>
      <c r="N7">
        <f>IF(B7=1,M7,-M7)</f>
        <v>3.48999999999999</v>
      </c>
      <c r="O7" s="16">
        <f>N7*E7</f>
        <v>73289.9999999999</v>
      </c>
      <c r="P7">
        <f>O7+P6</f>
        <v>714020.000000001</v>
      </c>
    </row>
    <row r="8" customHeight="1" spans="2:16">
      <c r="B8" s="6">
        <v>2</v>
      </c>
      <c r="C8">
        <f>(G108*P7)/(H8*100-I8*100)*0.01</f>
        <v>-5.10014285714286</v>
      </c>
      <c r="D8" s="11">
        <f>ROUNDDOWN(C8,1)*10000</f>
        <v>-51000</v>
      </c>
      <c r="E8" s="11">
        <f>ABS(D8)</f>
        <v>51000</v>
      </c>
      <c r="G8" s="13" t="s">
        <v>26</v>
      </c>
      <c r="H8">
        <v>87.21</v>
      </c>
      <c r="I8">
        <v>87.63</v>
      </c>
      <c r="K8" s="13" t="s">
        <v>27</v>
      </c>
      <c r="L8">
        <v>85.68</v>
      </c>
      <c r="M8">
        <f>L8-H8</f>
        <v>-1.52999999999999</v>
      </c>
      <c r="N8">
        <f>IF(B8=1,M8,-M8)</f>
        <v>1.52999999999999</v>
      </c>
      <c r="O8" s="16">
        <f>N8*E8</f>
        <v>78029.9999999993</v>
      </c>
      <c r="P8">
        <f>O8+P7</f>
        <v>792050</v>
      </c>
    </row>
    <row r="9" customHeight="1" spans="2:16">
      <c r="B9" s="6">
        <v>2</v>
      </c>
      <c r="C9">
        <f>(G108*P8)/(H9*100-I9*100)*0.01</f>
        <v>-3.1682</v>
      </c>
      <c r="D9" s="11">
        <f>ROUNDDOWN(C9,1)*10000</f>
        <v>-31000</v>
      </c>
      <c r="E9" s="11">
        <f>ABS(D9)</f>
        <v>31000</v>
      </c>
      <c r="G9" s="13" t="s">
        <v>27</v>
      </c>
      <c r="H9">
        <v>85.04</v>
      </c>
      <c r="I9">
        <v>85.79</v>
      </c>
      <c r="K9" s="13" t="s">
        <v>28</v>
      </c>
      <c r="L9">
        <v>85.04</v>
      </c>
      <c r="M9">
        <f>L9-H9</f>
        <v>0</v>
      </c>
      <c r="N9">
        <f>IF(B9=1,M9,-M9)</f>
        <v>0</v>
      </c>
      <c r="O9" s="16">
        <f>N9*E9</f>
        <v>0</v>
      </c>
      <c r="P9">
        <f>O9+P8</f>
        <v>792050</v>
      </c>
    </row>
    <row r="10" customHeight="1" spans="2:16">
      <c r="B10" s="6">
        <v>1</v>
      </c>
      <c r="C10">
        <f>(G108*P9)/(H10*100-I10*100)*0.01</f>
        <v>5.940375</v>
      </c>
      <c r="D10" s="11">
        <f>ROUNDDOWN(C10,1)*10000</f>
        <v>59000</v>
      </c>
      <c r="E10" s="11">
        <f>ABS(D10)</f>
        <v>59000</v>
      </c>
      <c r="G10" s="13" t="s">
        <v>28</v>
      </c>
      <c r="H10">
        <v>84.56</v>
      </c>
      <c r="I10">
        <v>84.16</v>
      </c>
      <c r="K10" s="13" t="s">
        <v>29</v>
      </c>
      <c r="L10">
        <v>85.43</v>
      </c>
      <c r="M10">
        <f>L10-H10</f>
        <v>0.870000000000005</v>
      </c>
      <c r="N10">
        <f t="shared" ref="N10:N41" si="6">IF(B10=1,M10,-M10)</f>
        <v>0.870000000000005</v>
      </c>
      <c r="O10" s="16">
        <f>N10*E10</f>
        <v>51330.0000000003</v>
      </c>
      <c r="P10">
        <f>O10+P9</f>
        <v>843380</v>
      </c>
    </row>
    <row r="11" customHeight="1" spans="2:16">
      <c r="B11" s="6">
        <v>1</v>
      </c>
      <c r="C11">
        <f>(G108*P10)/(H11*100-I11*100)*0.01</f>
        <v>4.36231034482759</v>
      </c>
      <c r="D11" s="11">
        <f>ROUNDDOWN(C11,1)*10000</f>
        <v>43000</v>
      </c>
      <c r="E11" s="11">
        <f>ABS(D11)</f>
        <v>43000</v>
      </c>
      <c r="G11" s="13" t="s">
        <v>30</v>
      </c>
      <c r="H11">
        <v>85.85</v>
      </c>
      <c r="I11">
        <v>85.27</v>
      </c>
      <c r="K11" s="13" t="s">
        <v>31</v>
      </c>
      <c r="L11">
        <v>87.69</v>
      </c>
      <c r="M11">
        <f>L11-H11</f>
        <v>1.84</v>
      </c>
      <c r="N11">
        <f>IF(B11=1,M11,-M11)</f>
        <v>1.84</v>
      </c>
      <c r="O11" s="16">
        <f>N11*E11</f>
        <v>79120.0000000001</v>
      </c>
      <c r="P11">
        <f>O11+P10</f>
        <v>922500</v>
      </c>
    </row>
    <row r="12" customHeight="1" spans="2:16">
      <c r="B12" s="6">
        <v>1</v>
      </c>
      <c r="C12">
        <f>(G108*P11)/(H12*100-I12*100)*0.01</f>
        <v>3.73986486486487</v>
      </c>
      <c r="D12" s="11">
        <f>ROUNDDOWN(C12,1)*10000</f>
        <v>37000</v>
      </c>
      <c r="E12" s="11">
        <f>ABS(D12)</f>
        <v>37000</v>
      </c>
      <c r="G12" s="13" t="s">
        <v>32</v>
      </c>
      <c r="H12">
        <v>88.27</v>
      </c>
      <c r="I12">
        <v>87.53</v>
      </c>
      <c r="K12" s="13" t="s">
        <v>33</v>
      </c>
      <c r="L12">
        <v>88.9</v>
      </c>
      <c r="M12">
        <f>L12-H12</f>
        <v>0.63000000000001</v>
      </c>
      <c r="N12">
        <f>IF(B12=1,M12,-M12)</f>
        <v>0.63000000000001</v>
      </c>
      <c r="O12" s="16">
        <f>N12*E12</f>
        <v>23310.0000000004</v>
      </c>
      <c r="P12">
        <f>O12+P11</f>
        <v>945810.000000001</v>
      </c>
    </row>
    <row r="13" customHeight="1" spans="2:16">
      <c r="B13" s="6">
        <v>1</v>
      </c>
      <c r="C13">
        <f>(G108*P12)/(H13*100-I13*100)*0.01</f>
        <v>5.45659615384616</v>
      </c>
      <c r="D13" s="11">
        <f>ROUNDDOWN(C13,1)*10000</f>
        <v>54000</v>
      </c>
      <c r="E13" s="11">
        <f>ABS(D13)</f>
        <v>54000</v>
      </c>
      <c r="G13" s="13" t="s">
        <v>34</v>
      </c>
      <c r="H13">
        <v>88.85</v>
      </c>
      <c r="I13">
        <v>88.33</v>
      </c>
      <c r="K13" s="13" t="s">
        <v>35</v>
      </c>
      <c r="L13">
        <v>89.3</v>
      </c>
      <c r="M13">
        <f>L13-H13</f>
        <v>0.450000000000003</v>
      </c>
      <c r="N13">
        <f>IF(B13=1,M13,-M13)</f>
        <v>0.450000000000003</v>
      </c>
      <c r="O13" s="16">
        <f>N13*E13</f>
        <v>24300.0000000002</v>
      </c>
      <c r="P13">
        <f>O13+P12</f>
        <v>970110.000000001</v>
      </c>
    </row>
    <row r="14" customHeight="1" spans="2:16">
      <c r="B14" s="6">
        <v>2</v>
      </c>
      <c r="C14">
        <f>(G108*P13)/(H14*100-I14*100)*0.01</f>
        <v>-3.88044</v>
      </c>
      <c r="D14" s="11">
        <f>ROUNDDOWN(C14,1)*10000</f>
        <v>-38000</v>
      </c>
      <c r="E14" s="11">
        <f>ABS(D14)</f>
        <v>38000</v>
      </c>
      <c r="G14" s="13" t="s">
        <v>36</v>
      </c>
      <c r="H14">
        <v>88.45</v>
      </c>
      <c r="I14">
        <v>89.2</v>
      </c>
      <c r="K14" s="13" t="s">
        <v>37</v>
      </c>
      <c r="L14">
        <v>88.86</v>
      </c>
      <c r="M14">
        <f>L14-H14</f>
        <v>0.409999999999997</v>
      </c>
      <c r="N14">
        <f>IF(B14=1,M14,-M14)</f>
        <v>-0.409999999999997</v>
      </c>
      <c r="O14" s="16">
        <f>N14*E14</f>
        <v>-15579.9999999999</v>
      </c>
      <c r="P14">
        <f>O14+P13</f>
        <v>954530.000000001</v>
      </c>
    </row>
    <row r="15" customHeight="1" spans="2:16">
      <c r="B15" s="6">
        <v>1</v>
      </c>
      <c r="C15">
        <f>(G108*P14)/(H15*100-I15*100)*0.01</f>
        <v>16.8446470588235</v>
      </c>
      <c r="D15" s="11">
        <f>ROUNDDOWN(C15,1)*10000</f>
        <v>168000</v>
      </c>
      <c r="E15" s="11">
        <f>ABS(D15)</f>
        <v>168000</v>
      </c>
      <c r="G15" s="13" t="s">
        <v>38</v>
      </c>
      <c r="H15">
        <v>89.05</v>
      </c>
      <c r="I15">
        <v>88.88</v>
      </c>
      <c r="K15" s="13" t="s">
        <v>39</v>
      </c>
      <c r="L15">
        <v>90.26</v>
      </c>
      <c r="M15">
        <f>L15-H15</f>
        <v>1.21000000000001</v>
      </c>
      <c r="N15">
        <f>IF(B15=1,M15,-M15)</f>
        <v>1.21000000000001</v>
      </c>
      <c r="O15" s="16">
        <f>N15*E15</f>
        <v>203280.000000001</v>
      </c>
      <c r="P15">
        <f>O15+P14</f>
        <v>1157810</v>
      </c>
    </row>
    <row r="16" customHeight="1" spans="2:16">
      <c r="B16" s="6">
        <v>2</v>
      </c>
      <c r="C16">
        <f>(G108*P15)/(H16*100-I16*100)*0.01</f>
        <v>-3.94707954545455</v>
      </c>
      <c r="D16" s="11">
        <f>ROUNDDOWN(C16,1)*10000</f>
        <v>-39000</v>
      </c>
      <c r="E16" s="11">
        <f>ABS(D16)</f>
        <v>39000</v>
      </c>
      <c r="G16" s="13" t="s">
        <v>40</v>
      </c>
      <c r="H16">
        <v>92.92</v>
      </c>
      <c r="I16">
        <v>93.8</v>
      </c>
      <c r="K16" s="13" t="s">
        <v>41</v>
      </c>
      <c r="L16">
        <v>92.92</v>
      </c>
      <c r="M16">
        <f>L16-H16</f>
        <v>0</v>
      </c>
      <c r="N16">
        <f>IF(B16=1,M16,-M16)</f>
        <v>0</v>
      </c>
      <c r="O16" s="16">
        <f>N16*E16</f>
        <v>0</v>
      </c>
      <c r="P16">
        <f>O16+P15</f>
        <v>1157810</v>
      </c>
    </row>
    <row r="17" customHeight="1" spans="2:16">
      <c r="B17" s="6">
        <v>1</v>
      </c>
      <c r="C17">
        <f>(G108*P16)/(H17*100-I17*100)*0.01</f>
        <v>5.03395652173914</v>
      </c>
      <c r="D17" s="11">
        <f>ROUNDDOWN(C17,1)*10000</f>
        <v>50000</v>
      </c>
      <c r="E17" s="11">
        <f>ABS(D17)</f>
        <v>50000</v>
      </c>
      <c r="G17" s="13" t="s">
        <v>40</v>
      </c>
      <c r="H17">
        <v>92.95</v>
      </c>
      <c r="I17">
        <v>92.26</v>
      </c>
      <c r="K17" s="13" t="s">
        <v>42</v>
      </c>
      <c r="L17">
        <v>93.17</v>
      </c>
      <c r="M17">
        <f>L17-H17</f>
        <v>0.219999999999999</v>
      </c>
      <c r="N17">
        <f>IF(B17=1,M17,-M17)</f>
        <v>0.219999999999999</v>
      </c>
      <c r="O17" s="16">
        <f>N17*E17</f>
        <v>10999.9999999999</v>
      </c>
      <c r="P17">
        <f>O17+P16</f>
        <v>1168810</v>
      </c>
    </row>
    <row r="18" customHeight="1" spans="2:16">
      <c r="B18" s="6">
        <v>2</v>
      </c>
      <c r="C18">
        <f>(G108*P17)/(H18*100-I18*100)*0.01</f>
        <v>-4.49542307692309</v>
      </c>
      <c r="D18" s="11">
        <f>ROUNDDOWN(C18,1)*10000</f>
        <v>-44000</v>
      </c>
      <c r="E18" s="11">
        <f>ABS(D18)</f>
        <v>44000</v>
      </c>
      <c r="G18" s="13" t="s">
        <v>42</v>
      </c>
      <c r="H18">
        <v>92.79</v>
      </c>
      <c r="I18">
        <v>93.57</v>
      </c>
      <c r="K18" s="13" t="s">
        <v>43</v>
      </c>
      <c r="L18">
        <v>90.86</v>
      </c>
      <c r="M18">
        <f>L18-H18</f>
        <v>-1.93000000000001</v>
      </c>
      <c r="N18">
        <f>IF(B18=1,M18,-M18)</f>
        <v>1.93000000000001</v>
      </c>
      <c r="O18" s="16">
        <f>N18*E18</f>
        <v>84920.0000000003</v>
      </c>
      <c r="P18">
        <f>O18+P17</f>
        <v>1253730</v>
      </c>
    </row>
    <row r="19" customHeight="1" spans="2:16">
      <c r="B19" s="6">
        <v>2</v>
      </c>
      <c r="C19">
        <f>(G108*P18)/(H19*100-I19*100)*0.01</f>
        <v>-5.37312857142858</v>
      </c>
      <c r="D19" s="11">
        <f>ROUNDDOWN(C19,1)*10000</f>
        <v>-53000</v>
      </c>
      <c r="E19" s="11">
        <f>ABS(D19)</f>
        <v>53000</v>
      </c>
      <c r="G19" s="13" t="s">
        <v>44</v>
      </c>
      <c r="H19">
        <v>91.86</v>
      </c>
      <c r="I19">
        <v>92.56</v>
      </c>
      <c r="K19" s="13" t="s">
        <v>45</v>
      </c>
      <c r="L19">
        <v>86.1</v>
      </c>
      <c r="M19">
        <f>L19-H19</f>
        <v>-5.76000000000001</v>
      </c>
      <c r="N19">
        <f>IF(B19=1,M19,-M19)</f>
        <v>5.76000000000001</v>
      </c>
      <c r="O19" s="16">
        <f>N19*E19</f>
        <v>305280</v>
      </c>
      <c r="P19">
        <f>O19+P18</f>
        <v>1559010</v>
      </c>
    </row>
    <row r="20" customHeight="1" spans="2:16">
      <c r="B20" s="6">
        <v>2</v>
      </c>
      <c r="C20">
        <f>(G108*P19)/(H20*100-I20*100)*0.01</f>
        <v>-5.19670000000001</v>
      </c>
      <c r="D20" s="11">
        <f>ROUNDDOWN(C20,1)*10000</f>
        <v>-51000</v>
      </c>
      <c r="E20" s="11">
        <f>ABS(D20)</f>
        <v>51000</v>
      </c>
      <c r="G20" s="13" t="s">
        <v>46</v>
      </c>
      <c r="H20">
        <v>90.73</v>
      </c>
      <c r="I20">
        <v>91.63</v>
      </c>
      <c r="K20" s="13" t="s">
        <v>47</v>
      </c>
      <c r="L20">
        <v>89.68</v>
      </c>
      <c r="M20">
        <f>L20-H20</f>
        <v>-1.05</v>
      </c>
      <c r="N20">
        <f>IF(B20=1,M20,-M20)</f>
        <v>1.05</v>
      </c>
      <c r="O20" s="16">
        <f>N20*E20</f>
        <v>53549.9999999999</v>
      </c>
      <c r="P20">
        <f>O20+P19</f>
        <v>1612560</v>
      </c>
    </row>
    <row r="21" customHeight="1" spans="2:16">
      <c r="B21" s="6">
        <v>2</v>
      </c>
      <c r="C21">
        <f>(G108*P20)/(H21*100-I21*100)*0.01</f>
        <v>-5.25834782608697</v>
      </c>
      <c r="D21" s="11">
        <f>ROUNDDOWN(C21,1)*10000</f>
        <v>-52000</v>
      </c>
      <c r="E21" s="11">
        <f>ABS(D21)</f>
        <v>52000</v>
      </c>
      <c r="G21" s="13" t="s">
        <v>48</v>
      </c>
      <c r="H21">
        <v>89.61</v>
      </c>
      <c r="I21">
        <v>90.53</v>
      </c>
      <c r="K21" s="13" t="s">
        <v>48</v>
      </c>
      <c r="L21">
        <v>88.23</v>
      </c>
      <c r="M21">
        <f>L21-H21</f>
        <v>-1.38</v>
      </c>
      <c r="N21">
        <f>IF(B21=1,M21,-M21)</f>
        <v>1.38</v>
      </c>
      <c r="O21" s="16">
        <f>N21*E21</f>
        <v>71759.9999999998</v>
      </c>
      <c r="P21">
        <f>O21+P20</f>
        <v>1684320</v>
      </c>
    </row>
    <row r="22" customHeight="1" spans="2:16">
      <c r="B22" s="6">
        <v>1</v>
      </c>
      <c r="C22">
        <f>(G108*P21)/(H22*100-I22*100)*0.01</f>
        <v>4.63574311926606</v>
      </c>
      <c r="D22" s="11">
        <f>ROUNDDOWN(C22,1)*10000</f>
        <v>46000</v>
      </c>
      <c r="E22" s="11">
        <f>ABS(D22)</f>
        <v>46000</v>
      </c>
      <c r="G22" s="13" t="s">
        <v>49</v>
      </c>
      <c r="H22">
        <v>86.9</v>
      </c>
      <c r="I22">
        <v>85.81</v>
      </c>
      <c r="K22" s="13" t="s">
        <v>50</v>
      </c>
      <c r="L22">
        <v>85.81</v>
      </c>
      <c r="M22">
        <f>L22-H22</f>
        <v>-1.09</v>
      </c>
      <c r="N22">
        <f>IF(B22=1,M22,-M22)</f>
        <v>-1.09</v>
      </c>
      <c r="O22" s="16">
        <f>N22*E22</f>
        <v>-50140.0000000002</v>
      </c>
      <c r="P22">
        <f>O22+P21</f>
        <v>1634180</v>
      </c>
    </row>
    <row r="23" customHeight="1" spans="2:16">
      <c r="B23" s="6">
        <v>2</v>
      </c>
      <c r="C23">
        <f>(G108*P22)/(H23*100-I23*100)*0.01</f>
        <v>-2.4635879396985</v>
      </c>
      <c r="D23" s="11">
        <f>ROUNDDOWN(C23,1)*10000</f>
        <v>-24000</v>
      </c>
      <c r="E23" s="11">
        <f>ABS(D23)</f>
        <v>24000</v>
      </c>
      <c r="G23" s="13" t="s">
        <v>51</v>
      </c>
      <c r="H23">
        <v>87.5</v>
      </c>
      <c r="I23">
        <v>89.49</v>
      </c>
      <c r="K23" s="13" t="s">
        <v>52</v>
      </c>
      <c r="L23">
        <v>87.08</v>
      </c>
      <c r="M23">
        <f>L23-H23</f>
        <v>-0.420000000000002</v>
      </c>
      <c r="N23">
        <f>IF(B23=1,M23,-M23)</f>
        <v>0.420000000000002</v>
      </c>
      <c r="O23" s="16">
        <f>N23*E23</f>
        <v>10080</v>
      </c>
      <c r="P23">
        <f>O23+P22</f>
        <v>1644260</v>
      </c>
    </row>
    <row r="24" customHeight="1" spans="2:16">
      <c r="B24" s="6">
        <v>1</v>
      </c>
      <c r="C24">
        <f>(G108*P23)/(H24*100-I24*100)*0.01</f>
        <v>7.82980952380953</v>
      </c>
      <c r="D24" s="11">
        <f>ROUNDDOWN(C24,1)*10000</f>
        <v>78000</v>
      </c>
      <c r="E24" s="11">
        <f>ABS(D24)</f>
        <v>78000</v>
      </c>
      <c r="G24" s="13" t="s">
        <v>53</v>
      </c>
      <c r="H24">
        <v>87.83</v>
      </c>
      <c r="I24">
        <v>87.2</v>
      </c>
      <c r="K24" s="13" t="s">
        <v>54</v>
      </c>
      <c r="L24">
        <v>88.83</v>
      </c>
      <c r="M24">
        <f>L24-H24</f>
        <v>1</v>
      </c>
      <c r="N24">
        <f>IF(B24=1,M24,-M24)</f>
        <v>1</v>
      </c>
      <c r="O24" s="16">
        <f>N24*E24</f>
        <v>78000</v>
      </c>
      <c r="P24">
        <f>O24+P23</f>
        <v>1722260</v>
      </c>
    </row>
    <row r="25" customHeight="1" spans="2:16">
      <c r="B25" s="6">
        <v>2</v>
      </c>
      <c r="C25">
        <f>(G108*P24)/(H25*100-I25*100)*0.01</f>
        <v>-6.3009512195122</v>
      </c>
      <c r="D25" s="11">
        <f>ROUNDDOWN(C25,1)*10000</f>
        <v>-63000</v>
      </c>
      <c r="E25" s="11">
        <f>ABS(D25)</f>
        <v>63000</v>
      </c>
      <c r="G25" s="13" t="s">
        <v>55</v>
      </c>
      <c r="H25">
        <v>88.3</v>
      </c>
      <c r="I25">
        <v>89.12</v>
      </c>
      <c r="K25" s="13" t="s">
        <v>56</v>
      </c>
      <c r="L25">
        <v>86.24</v>
      </c>
      <c r="M25">
        <f>L25-H25</f>
        <v>-2.06</v>
      </c>
      <c r="N25">
        <f>IF(B25=1,M25,-M25)</f>
        <v>2.06</v>
      </c>
      <c r="O25" s="16">
        <f>N25*E25</f>
        <v>129780</v>
      </c>
      <c r="P25">
        <f>O25+P24</f>
        <v>1852040</v>
      </c>
    </row>
    <row r="26" customHeight="1" spans="2:16">
      <c r="B26" s="6">
        <v>1</v>
      </c>
      <c r="C26">
        <f>(G108*P25)/(H26*100-I26*100)*0.01</f>
        <v>5.1926355140187</v>
      </c>
      <c r="D26" s="11">
        <f>ROUNDDOWN(C26,1)*10000</f>
        <v>51000</v>
      </c>
      <c r="E26" s="11">
        <f>ABS(D26)</f>
        <v>51000</v>
      </c>
      <c r="G26" s="13" t="s">
        <v>57</v>
      </c>
      <c r="H26">
        <v>83.06</v>
      </c>
      <c r="I26">
        <v>81.99</v>
      </c>
      <c r="K26" s="13" t="s">
        <v>58</v>
      </c>
      <c r="L26">
        <v>83.06</v>
      </c>
      <c r="M26">
        <f>L26-H26</f>
        <v>0</v>
      </c>
      <c r="N26">
        <f>IF(B26=1,M26,-M26)</f>
        <v>0</v>
      </c>
      <c r="O26" s="16">
        <f>N26*E26</f>
        <v>0</v>
      </c>
      <c r="P26">
        <f>O26+P25</f>
        <v>1852040</v>
      </c>
    </row>
    <row r="27" customHeight="1" spans="2:16">
      <c r="B27" s="6">
        <v>1</v>
      </c>
      <c r="C27">
        <f>(G108*P26)/(H27*100-I27*100)*0.01</f>
        <v>5.55612000000001</v>
      </c>
      <c r="D27" s="11">
        <f>ROUNDDOWN(C27,1)*10000</f>
        <v>55000</v>
      </c>
      <c r="E27" s="11">
        <f>ABS(D27)</f>
        <v>55000</v>
      </c>
      <c r="G27" s="13" t="s">
        <v>59</v>
      </c>
      <c r="H27">
        <v>83.24</v>
      </c>
      <c r="I27">
        <v>82.24</v>
      </c>
      <c r="K27" s="13" t="s">
        <v>60</v>
      </c>
      <c r="L27">
        <v>84.13</v>
      </c>
      <c r="M27">
        <f>L27-H27</f>
        <v>0.890000000000001</v>
      </c>
      <c r="N27">
        <f>IF(B27=1,M27,-M27)</f>
        <v>0.890000000000001</v>
      </c>
      <c r="O27" s="16">
        <f>N27*E27</f>
        <v>48950</v>
      </c>
      <c r="P27">
        <f>O27+P26</f>
        <v>1900990</v>
      </c>
    </row>
    <row r="28" customHeight="1" spans="2:16">
      <c r="B28" s="6">
        <v>2</v>
      </c>
      <c r="C28">
        <f>(G108*P27)/(H28*100-I28*100)*0.01</f>
        <v>-8.64086363636365</v>
      </c>
      <c r="D28" s="11">
        <f>ROUNDDOWN(C28,1)*10000</f>
        <v>-86000</v>
      </c>
      <c r="E28" s="11">
        <f>ABS(D28)</f>
        <v>86000</v>
      </c>
      <c r="G28" s="13" t="s">
        <v>61</v>
      </c>
      <c r="H28">
        <v>83.86</v>
      </c>
      <c r="I28">
        <v>84.52</v>
      </c>
      <c r="K28" s="13" t="s">
        <v>62</v>
      </c>
      <c r="L28">
        <v>83.86</v>
      </c>
      <c r="M28">
        <f>L28-H28</f>
        <v>0</v>
      </c>
      <c r="N28">
        <f>IF(B28=1,M28,-M28)</f>
        <v>0</v>
      </c>
      <c r="O28" s="16">
        <f>N28*E28</f>
        <v>0</v>
      </c>
      <c r="P28">
        <f>O28+P27</f>
        <v>1900990</v>
      </c>
    </row>
    <row r="29" customHeight="1" spans="2:16">
      <c r="B29" s="6">
        <v>1</v>
      </c>
      <c r="C29">
        <f>(G108*P28)/(H29*100-I29*100)*0.01</f>
        <v>5.18451818181819</v>
      </c>
      <c r="D29" s="11">
        <f>ROUNDDOWN(C29,1)*10000</f>
        <v>51000</v>
      </c>
      <c r="E29" s="11">
        <f>ABS(D29)</f>
        <v>51000</v>
      </c>
      <c r="G29" s="13" t="s">
        <v>62</v>
      </c>
      <c r="H29">
        <v>84.16</v>
      </c>
      <c r="I29">
        <v>83.06</v>
      </c>
      <c r="K29" s="13" t="s">
        <v>63</v>
      </c>
      <c r="L29">
        <v>84.18</v>
      </c>
      <c r="M29">
        <f>L29-H29</f>
        <v>0.0200000000000102</v>
      </c>
      <c r="N29">
        <f>IF(B29=1,M29,-M29)</f>
        <v>0.0200000000000102</v>
      </c>
      <c r="O29" s="16">
        <f>N29*E29</f>
        <v>1020.00000000052</v>
      </c>
      <c r="P29">
        <f>O29+P28</f>
        <v>1902010</v>
      </c>
    </row>
    <row r="30" customHeight="1" spans="2:16">
      <c r="B30" s="6">
        <v>1</v>
      </c>
      <c r="C30">
        <f>(G108*P29)/(H30*100-I30*100)*0.01</f>
        <v>6.63491860465117</v>
      </c>
      <c r="D30" s="11">
        <f>ROUNDDOWN(C30,1)*10000</f>
        <v>66000</v>
      </c>
      <c r="E30" s="11">
        <f>ABS(D30)</f>
        <v>66000</v>
      </c>
      <c r="G30" s="13" t="s">
        <v>64</v>
      </c>
      <c r="H30">
        <v>84.01</v>
      </c>
      <c r="I30">
        <v>83.15</v>
      </c>
      <c r="K30" s="13" t="s">
        <v>65</v>
      </c>
      <c r="L30">
        <v>84.62</v>
      </c>
      <c r="M30">
        <f>L30-H30</f>
        <v>0.609999999999999</v>
      </c>
      <c r="N30">
        <f>IF(B30=1,M30,-M30)</f>
        <v>0.609999999999999</v>
      </c>
      <c r="O30" s="16">
        <f>N30*E30</f>
        <v>40260</v>
      </c>
      <c r="P30">
        <f>O30+P29</f>
        <v>1942270</v>
      </c>
    </row>
    <row r="31" customHeight="1" spans="2:16">
      <c r="B31" s="6">
        <v>2</v>
      </c>
      <c r="C31">
        <f>(G108*P30)/(H31*100-I31*100)*0.01</f>
        <v>-12.3974680851064</v>
      </c>
      <c r="D31" s="11">
        <f>ROUNDDOWN(C31,1)*10000</f>
        <v>-123000</v>
      </c>
      <c r="E31" s="11">
        <f>ABS(D31)</f>
        <v>123000</v>
      </c>
      <c r="G31" s="13" t="s">
        <v>66</v>
      </c>
      <c r="H31">
        <v>82.91</v>
      </c>
      <c r="I31">
        <v>83.38</v>
      </c>
      <c r="K31" s="13" t="s">
        <v>67</v>
      </c>
      <c r="L31">
        <v>81.11</v>
      </c>
      <c r="M31">
        <f>L31-H31</f>
        <v>-1.8</v>
      </c>
      <c r="N31">
        <f>IF(B31=1,M31,-M31)</f>
        <v>1.8</v>
      </c>
      <c r="O31" s="16">
        <f>N31*E31</f>
        <v>221400</v>
      </c>
      <c r="P31">
        <f>O31+P30</f>
        <v>2163670</v>
      </c>
    </row>
    <row r="32" customHeight="1" spans="2:16">
      <c r="B32" s="6">
        <v>1</v>
      </c>
      <c r="C32">
        <f>(G108*P31)/(H32*100-I32*100)*0.01</f>
        <v>25.96404</v>
      </c>
      <c r="D32" s="11">
        <f>ROUNDDOWN(C32,1)*10000</f>
        <v>259000</v>
      </c>
      <c r="E32" s="11">
        <f>ABS(D32)</f>
        <v>259000</v>
      </c>
      <c r="G32" s="13" t="s">
        <v>68</v>
      </c>
      <c r="H32">
        <v>82.06</v>
      </c>
      <c r="I32">
        <v>81.81</v>
      </c>
      <c r="K32" s="13" t="s">
        <v>69</v>
      </c>
      <c r="L32">
        <v>82.91</v>
      </c>
      <c r="M32">
        <f>L32-H32</f>
        <v>0.849999999999994</v>
      </c>
      <c r="N32">
        <f>IF(B32=1,M32,-M32)</f>
        <v>0.849999999999994</v>
      </c>
      <c r="O32" s="16">
        <f>N32*E32</f>
        <v>220149.999999999</v>
      </c>
      <c r="P32">
        <f>O32+P31</f>
        <v>2383820</v>
      </c>
    </row>
    <row r="33" customHeight="1" spans="2:16">
      <c r="B33" s="6">
        <v>2</v>
      </c>
      <c r="C33">
        <f>(G108*P32)/(H33*100-I33*100)*0.01</f>
        <v>-17.8786499999996</v>
      </c>
      <c r="D33" s="11">
        <f>ROUNDDOWN(C33,1)*10000</f>
        <v>-178000</v>
      </c>
      <c r="E33" s="11">
        <f>ABS(D33)</f>
        <v>178000</v>
      </c>
      <c r="G33" s="13" t="s">
        <v>70</v>
      </c>
      <c r="H33">
        <v>81.25</v>
      </c>
      <c r="I33">
        <v>81.65</v>
      </c>
      <c r="K33" s="13" t="s">
        <v>71</v>
      </c>
      <c r="L33">
        <v>79.87</v>
      </c>
      <c r="M33">
        <f>L33-H33</f>
        <v>-1.38</v>
      </c>
      <c r="N33">
        <f>IF(B33=1,M33,-M33)</f>
        <v>1.38</v>
      </c>
      <c r="O33" s="16">
        <f>N33*E33</f>
        <v>245639.999999999</v>
      </c>
      <c r="P33">
        <f>O33+P32</f>
        <v>2629460</v>
      </c>
    </row>
    <row r="34" customHeight="1" spans="2:16">
      <c r="B34" s="6">
        <v>1</v>
      </c>
      <c r="C34">
        <f>(G108*P33)/(H34*100-I34*100)*0.01</f>
        <v>4.33427472527473</v>
      </c>
      <c r="D34" s="11">
        <f>ROUNDDOWN(C34,1)*10000</f>
        <v>43000</v>
      </c>
      <c r="E34" s="11">
        <f>ABS(D34)</f>
        <v>43000</v>
      </c>
      <c r="G34" s="13" t="s">
        <v>72</v>
      </c>
      <c r="H34">
        <v>82.51</v>
      </c>
      <c r="I34">
        <v>80.69</v>
      </c>
      <c r="K34" s="13" t="s">
        <v>73</v>
      </c>
      <c r="L34">
        <v>83.4</v>
      </c>
      <c r="M34">
        <f>L34-H34</f>
        <v>0.890000000000001</v>
      </c>
      <c r="N34">
        <f>IF(B34=1,M34,-M34)</f>
        <v>0.890000000000001</v>
      </c>
      <c r="O34" s="16">
        <f>N34*E34</f>
        <v>38270</v>
      </c>
      <c r="P34">
        <f>O34+P33</f>
        <v>2667730</v>
      </c>
    </row>
    <row r="35" customHeight="1" spans="2:16">
      <c r="B35" s="6">
        <v>2</v>
      </c>
      <c r="C35">
        <f>(G108*P34)/(H35*100-I35*100)*0.01</f>
        <v>-11.2720985915493</v>
      </c>
      <c r="D35" s="11">
        <f t="shared" ref="D35:D72" si="7">ROUNDDOWN(C35,1)*10000</f>
        <v>-112000</v>
      </c>
      <c r="E35" s="11">
        <f t="shared" ref="E35:E66" si="8">ABS(D35)</f>
        <v>112000</v>
      </c>
      <c r="G35" s="13" t="s">
        <v>74</v>
      </c>
      <c r="H35">
        <v>82.33</v>
      </c>
      <c r="I35">
        <v>83.04</v>
      </c>
      <c r="K35" s="13" t="s">
        <v>75</v>
      </c>
      <c r="L35">
        <v>82.18</v>
      </c>
      <c r="M35">
        <f t="shared" ref="M35:M66" si="9">L35-H35</f>
        <v>-0.149999999999991</v>
      </c>
      <c r="N35">
        <f>IF(B35=1,M35,-M35)</f>
        <v>0.149999999999991</v>
      </c>
      <c r="O35" s="16">
        <f>N35*E35</f>
        <v>16799.999999999</v>
      </c>
      <c r="P35">
        <f>O35+P34</f>
        <v>2684530</v>
      </c>
    </row>
    <row r="36" customHeight="1" spans="2:16">
      <c r="B36" s="6">
        <v>2</v>
      </c>
      <c r="C36">
        <f>(G108*P35)/(H36*100-I36*100)*0.01</f>
        <v>-13.2026065573772</v>
      </c>
      <c r="D36" s="11">
        <f>ROUNDDOWN(C36,1)*10000</f>
        <v>-132000</v>
      </c>
      <c r="E36" s="11">
        <f>ABS(D36)</f>
        <v>132000</v>
      </c>
      <c r="G36" s="13" t="s">
        <v>76</v>
      </c>
      <c r="H36">
        <v>81.79</v>
      </c>
      <c r="I36">
        <v>82.4</v>
      </c>
      <c r="K36" s="13" t="s">
        <v>77</v>
      </c>
      <c r="L36">
        <v>81.57</v>
      </c>
      <c r="M36">
        <f>L36-H36</f>
        <v>-0.220000000000013</v>
      </c>
      <c r="N36">
        <f>IF(B36=1,M36,-M36)</f>
        <v>0.220000000000013</v>
      </c>
      <c r="O36" s="16">
        <f t="shared" ref="O36:O72" si="10">N36*E36</f>
        <v>29040.0000000017</v>
      </c>
      <c r="P36">
        <f t="shared" ref="P36:P72" si="11">O36+P35</f>
        <v>2713570</v>
      </c>
    </row>
    <row r="37" customHeight="1" spans="2:16">
      <c r="B37" s="6">
        <v>1</v>
      </c>
      <c r="C37">
        <f>(G108*P36)/(H37*100-I37*100)*0.01</f>
        <v>21.4229210526321</v>
      </c>
      <c r="D37" s="11">
        <f>ROUNDDOWN(C37,1)*10000</f>
        <v>214000</v>
      </c>
      <c r="E37" s="11">
        <f>ABS(D37)</f>
        <v>214000</v>
      </c>
      <c r="G37" s="13" t="s">
        <v>78</v>
      </c>
      <c r="H37">
        <v>81.24</v>
      </c>
      <c r="I37">
        <v>80.86</v>
      </c>
      <c r="K37" s="13" t="s">
        <v>79</v>
      </c>
      <c r="L37">
        <v>81.24</v>
      </c>
      <c r="M37">
        <f>L37-H37</f>
        <v>0</v>
      </c>
      <c r="N37">
        <f>IF(B37=1,M37,-M37)</f>
        <v>0</v>
      </c>
      <c r="O37" s="16">
        <f>N37*E37</f>
        <v>0</v>
      </c>
      <c r="P37">
        <f>O37+P36</f>
        <v>2713570</v>
      </c>
    </row>
    <row r="38" customHeight="1" spans="2:16">
      <c r="B38" s="6">
        <v>2</v>
      </c>
      <c r="C38">
        <f>(G108*P37)/(H38*100-I38*100)*0.01</f>
        <v>-15.9621764705882</v>
      </c>
      <c r="D38" s="11">
        <f>ROUNDDOWN(C38,1)*10000</f>
        <v>-159000</v>
      </c>
      <c r="E38" s="11">
        <f>ABS(D38)</f>
        <v>159000</v>
      </c>
      <c r="G38" s="13" t="s">
        <v>80</v>
      </c>
      <c r="H38">
        <v>81.52</v>
      </c>
      <c r="I38">
        <v>82.03</v>
      </c>
      <c r="K38" s="13" t="s">
        <v>81</v>
      </c>
      <c r="L38">
        <v>81.1</v>
      </c>
      <c r="M38">
        <f>L38-H38</f>
        <v>-0.420000000000002</v>
      </c>
      <c r="N38">
        <f>IF(B38=1,M38,-M38)</f>
        <v>0.420000000000002</v>
      </c>
      <c r="O38" s="16">
        <f>N38*E38</f>
        <v>66780.0000000003</v>
      </c>
      <c r="P38">
        <f>O38+P37</f>
        <v>2780350</v>
      </c>
    </row>
    <row r="39" customHeight="1" spans="2:16">
      <c r="B39" s="6">
        <v>1</v>
      </c>
      <c r="C39">
        <f>(G108*P38)/(H39*100-I39*100)*0.01</f>
        <v>34.7543750000013</v>
      </c>
      <c r="D39" s="11">
        <f>ROUNDDOWN(C39,1)*10000</f>
        <v>347000</v>
      </c>
      <c r="E39" s="11">
        <f>ABS(D39)</f>
        <v>347000</v>
      </c>
      <c r="G39" s="13" t="s">
        <v>82</v>
      </c>
      <c r="H39">
        <v>81.07</v>
      </c>
      <c r="I39">
        <v>80.83</v>
      </c>
      <c r="K39" s="13" t="s">
        <v>83</v>
      </c>
      <c r="L39">
        <v>81.16</v>
      </c>
      <c r="M39">
        <f>L39-H39</f>
        <v>0.0900000000000034</v>
      </c>
      <c r="N39">
        <f>IF(B39=1,M39,-M39)</f>
        <v>0.0900000000000034</v>
      </c>
      <c r="O39" s="16">
        <f>N39*E39</f>
        <v>31230.0000000012</v>
      </c>
      <c r="P39">
        <f>O39+P38</f>
        <v>2811580</v>
      </c>
    </row>
    <row r="40" customHeight="1" spans="2:16">
      <c r="B40" s="6">
        <v>2</v>
      </c>
      <c r="C40">
        <f>(G108*P39)/(H40*100-I40*100)*0.01</f>
        <v>-46.8596666666691</v>
      </c>
      <c r="D40" s="11">
        <f>ROUNDDOWN(C40,1)*10000</f>
        <v>-468000</v>
      </c>
      <c r="E40" s="11">
        <f>ABS(D40)</f>
        <v>468000</v>
      </c>
      <c r="G40" s="13" t="s">
        <v>84</v>
      </c>
      <c r="H40">
        <v>80.29</v>
      </c>
      <c r="I40">
        <v>80.47</v>
      </c>
      <c r="K40" s="13" t="s">
        <v>85</v>
      </c>
      <c r="L40">
        <v>79.07</v>
      </c>
      <c r="M40">
        <f>L40-H40</f>
        <v>-1.22000000000001</v>
      </c>
      <c r="N40">
        <f>IF(B40=1,M40,-M40)</f>
        <v>1.22000000000001</v>
      </c>
      <c r="O40" s="16">
        <f>N40*E40</f>
        <v>570960.000000006</v>
      </c>
      <c r="P40">
        <f>O40+P39</f>
        <v>3382540.00000001</v>
      </c>
    </row>
    <row r="41" customHeight="1" spans="2:16">
      <c r="B41" s="6">
        <v>1</v>
      </c>
      <c r="C41">
        <f>(G108*P40)/(H41*100-I41*100)*0.01</f>
        <v>53.4085263157896</v>
      </c>
      <c r="D41" s="11">
        <f>ROUNDDOWN(C41,1)*10000</f>
        <v>534000</v>
      </c>
      <c r="E41" s="11">
        <f>ABS(D41)</f>
        <v>534000</v>
      </c>
      <c r="G41" s="13" t="s">
        <v>86</v>
      </c>
      <c r="H41">
        <v>79.3</v>
      </c>
      <c r="I41">
        <v>79.11</v>
      </c>
      <c r="K41" s="13" t="s">
        <v>87</v>
      </c>
      <c r="L41">
        <v>79.3</v>
      </c>
      <c r="M41">
        <f>L41-H41</f>
        <v>0</v>
      </c>
      <c r="N41">
        <f>IF(B41=1,M41,-M41)</f>
        <v>0</v>
      </c>
      <c r="O41" s="16">
        <f>N41*E41</f>
        <v>0</v>
      </c>
      <c r="P41">
        <f>O41+P40</f>
        <v>3382540.00000001</v>
      </c>
    </row>
    <row r="42" customHeight="1" spans="2:16">
      <c r="B42" s="6">
        <v>1</v>
      </c>
      <c r="C42">
        <f>(G108*P41)/(H42*100-I42*100)*0.01</f>
        <v>48.3220000000001</v>
      </c>
      <c r="D42" s="11">
        <f>ROUNDDOWN(C42,1)*10000</f>
        <v>483000</v>
      </c>
      <c r="E42" s="11">
        <f>ABS(D42)</f>
        <v>483000</v>
      </c>
      <c r="G42" s="13" t="s">
        <v>88</v>
      </c>
      <c r="H42">
        <v>79.62</v>
      </c>
      <c r="I42">
        <v>79.41</v>
      </c>
      <c r="K42" s="13" t="s">
        <v>89</v>
      </c>
      <c r="L42">
        <v>80.32</v>
      </c>
      <c r="M42">
        <f>L42-H42</f>
        <v>0.699999999999989</v>
      </c>
      <c r="N42">
        <f t="shared" ref="N42:N73" si="12">IF(B42=1,M42,-M42)</f>
        <v>0.699999999999989</v>
      </c>
      <c r="O42" s="16">
        <f>N42*E42</f>
        <v>338099.999999995</v>
      </c>
      <c r="P42">
        <f>O42+P41</f>
        <v>3720640</v>
      </c>
    </row>
    <row r="43" customHeight="1" spans="2:16">
      <c r="B43" s="6">
        <v>1</v>
      </c>
      <c r="C43">
        <f>(G108*P42)/(H43*100-I43*100)*0.01</f>
        <v>17.4405</v>
      </c>
      <c r="D43" s="11">
        <f>ROUNDDOWN(C43,1)*10000</f>
        <v>174000</v>
      </c>
      <c r="E43" s="11">
        <f>ABS(D43)</f>
        <v>174000</v>
      </c>
      <c r="G43" s="13" t="s">
        <v>90</v>
      </c>
      <c r="H43">
        <v>81.1</v>
      </c>
      <c r="I43">
        <v>80.46</v>
      </c>
      <c r="K43" s="13" t="s">
        <v>91</v>
      </c>
      <c r="L43">
        <v>82.01</v>
      </c>
      <c r="M43">
        <f>L43-H43</f>
        <v>0.910000000000011</v>
      </c>
      <c r="N43">
        <f>IF(B43=1,M43,-M43)</f>
        <v>0.910000000000011</v>
      </c>
      <c r="O43" s="16">
        <f>N43*E43</f>
        <v>158340.000000002</v>
      </c>
      <c r="P43">
        <f>O43+P42</f>
        <v>3878980.00000001</v>
      </c>
    </row>
    <row r="44" customHeight="1" spans="2:16">
      <c r="B44" s="6">
        <v>1</v>
      </c>
      <c r="C44">
        <f>(G108*P43)/(H44*100-I44*100)*0.01</f>
        <v>21.9564905660381</v>
      </c>
      <c r="D44" s="11">
        <f>ROUNDDOWN(C44,1)*10000</f>
        <v>219000</v>
      </c>
      <c r="E44" s="11">
        <f>ABS(D44)</f>
        <v>219000</v>
      </c>
      <c r="G44" s="13" t="s">
        <v>92</v>
      </c>
      <c r="H44">
        <v>81.96</v>
      </c>
      <c r="I44">
        <v>81.43</v>
      </c>
      <c r="K44" s="13" t="s">
        <v>93</v>
      </c>
      <c r="L44">
        <v>82.39</v>
      </c>
      <c r="M44">
        <f>L44-H44</f>
        <v>0.430000000000007</v>
      </c>
      <c r="N44">
        <f>IF(B44=1,M44,-M44)</f>
        <v>0.430000000000007</v>
      </c>
      <c r="O44" s="16">
        <f>N44*E44</f>
        <v>94170.0000000015</v>
      </c>
      <c r="P44">
        <f>O44+P43</f>
        <v>3973150.00000001</v>
      </c>
    </row>
    <row r="45" customHeight="1" spans="2:16">
      <c r="B45" s="6">
        <v>2</v>
      </c>
      <c r="C45">
        <f>(G108*P44)/(H45*100-I45*100)*0.01</f>
        <v>-17.790223880597</v>
      </c>
      <c r="D45" s="11">
        <f>ROUNDDOWN(C45,1)*10000</f>
        <v>-177000</v>
      </c>
      <c r="E45" s="11">
        <f>ABS(D45)</f>
        <v>177000</v>
      </c>
      <c r="G45" s="13" t="s">
        <v>93</v>
      </c>
      <c r="H45">
        <v>81.72</v>
      </c>
      <c r="I45">
        <v>82.39</v>
      </c>
      <c r="K45" s="13" t="s">
        <v>94</v>
      </c>
      <c r="L45">
        <v>81.72</v>
      </c>
      <c r="M45">
        <f>L45-H45</f>
        <v>0</v>
      </c>
      <c r="N45">
        <f>IF(B45=1,M45,-M45)</f>
        <v>0</v>
      </c>
      <c r="O45" s="16">
        <f>N45*E45</f>
        <v>0</v>
      </c>
      <c r="P45">
        <f>O45+P44</f>
        <v>3973150.00000001</v>
      </c>
    </row>
    <row r="46" customHeight="1" spans="2:16">
      <c r="B46" s="6">
        <v>1</v>
      </c>
      <c r="C46">
        <f>(G108*P45)/(H46*100-I46*100)*0.01</f>
        <v>28.3796428571429</v>
      </c>
      <c r="D46" s="11">
        <f>ROUNDDOWN(C46,1)*10000</f>
        <v>283000</v>
      </c>
      <c r="E46" s="11">
        <f>ABS(D46)</f>
        <v>283000</v>
      </c>
      <c r="G46" s="13" t="s">
        <v>95</v>
      </c>
      <c r="H46">
        <v>81.98</v>
      </c>
      <c r="I46">
        <v>81.56</v>
      </c>
      <c r="K46" s="13" t="s">
        <v>96</v>
      </c>
      <c r="L46">
        <v>81.98</v>
      </c>
      <c r="M46">
        <f>L46-H46</f>
        <v>0</v>
      </c>
      <c r="N46">
        <f>IF(B46=1,M46,-M46)</f>
        <v>0</v>
      </c>
      <c r="O46" s="16">
        <f>N46*E46</f>
        <v>0</v>
      </c>
      <c r="P46">
        <f>O46+P45</f>
        <v>3973150.00000001</v>
      </c>
    </row>
    <row r="47" customHeight="1" spans="2:16">
      <c r="B47" s="6">
        <v>1</v>
      </c>
      <c r="C47">
        <f>(G108*P46)/(H47*100-I47*100)*0.01</f>
        <v>27.7196511627902</v>
      </c>
      <c r="D47" s="11">
        <f>ROUNDDOWN(C47,1)*10000</f>
        <v>277000</v>
      </c>
      <c r="E47" s="11">
        <f>ABS(D47)</f>
        <v>277000</v>
      </c>
      <c r="G47" s="13" t="s">
        <v>97</v>
      </c>
      <c r="H47">
        <v>81.75</v>
      </c>
      <c r="I47">
        <v>81.32</v>
      </c>
      <c r="K47" s="13" t="s">
        <v>98</v>
      </c>
      <c r="L47">
        <v>82.75</v>
      </c>
      <c r="M47">
        <f>L47-H47</f>
        <v>1</v>
      </c>
      <c r="N47">
        <f>IF(B47=1,M47,-M47)</f>
        <v>1</v>
      </c>
      <c r="O47" s="16">
        <f>N47*E47</f>
        <v>277000</v>
      </c>
      <c r="P47">
        <f>O47+P46</f>
        <v>4250150.00000001</v>
      </c>
    </row>
    <row r="48" customHeight="1" spans="2:16">
      <c r="B48" s="6">
        <v>1</v>
      </c>
      <c r="C48">
        <f>(G108*P47)/(H48*100-I48*100)*0.01</f>
        <v>31.876125</v>
      </c>
      <c r="D48" s="11">
        <f>ROUNDDOWN(C48,1)*10000</f>
        <v>318000</v>
      </c>
      <c r="E48" s="11">
        <f>ABS(D48)</f>
        <v>318000</v>
      </c>
      <c r="G48" s="13" t="s">
        <v>99</v>
      </c>
      <c r="H48">
        <v>82.83</v>
      </c>
      <c r="I48">
        <v>82.43</v>
      </c>
      <c r="K48" s="13" t="s">
        <v>100</v>
      </c>
      <c r="L48">
        <v>82.84</v>
      </c>
      <c r="M48">
        <f>L48-H48</f>
        <v>0.0100000000000051</v>
      </c>
      <c r="N48">
        <f>IF(B48=1,M48,-M48)</f>
        <v>0.0100000000000051</v>
      </c>
      <c r="O48" s="16">
        <f>N48*E48</f>
        <v>3180.00000000163</v>
      </c>
      <c r="P48">
        <f>O48+P47</f>
        <v>4253330.00000001</v>
      </c>
    </row>
    <row r="49" customHeight="1" spans="2:16">
      <c r="B49" s="6">
        <v>1</v>
      </c>
      <c r="C49">
        <f>(G108*P48)/(H49*100-I49*100)*0.01</f>
        <v>23.1999818181819</v>
      </c>
      <c r="D49" s="11">
        <f>ROUNDDOWN(C49,1)*10000</f>
        <v>231000</v>
      </c>
      <c r="E49" s="11">
        <f>ABS(D49)</f>
        <v>231000</v>
      </c>
      <c r="G49" s="13" t="s">
        <v>101</v>
      </c>
      <c r="H49">
        <v>83.11</v>
      </c>
      <c r="I49">
        <v>82.56</v>
      </c>
      <c r="K49" s="13" t="s">
        <v>102</v>
      </c>
      <c r="L49">
        <v>83.24</v>
      </c>
      <c r="M49">
        <f>L49-H49</f>
        <v>0.129999999999995</v>
      </c>
      <c r="N49">
        <f>IF(B49=1,M49,-M49)</f>
        <v>0.129999999999995</v>
      </c>
      <c r="O49" s="16">
        <f>N49*E49</f>
        <v>30029.9999999989</v>
      </c>
      <c r="P49">
        <f>O49+P48</f>
        <v>4283360.00000001</v>
      </c>
    </row>
    <row r="50" customHeight="1" spans="2:16">
      <c r="B50" s="6">
        <v>1</v>
      </c>
      <c r="C50">
        <f>(G108*P49)/(H50*100-I50*100)*0.01</f>
        <v>18.6233043478261</v>
      </c>
      <c r="D50" s="11">
        <f>ROUNDDOWN(C50,1)*10000</f>
        <v>186000</v>
      </c>
      <c r="E50" s="11">
        <f>ABS(D50)</f>
        <v>186000</v>
      </c>
      <c r="G50" s="13" t="s">
        <v>103</v>
      </c>
      <c r="H50">
        <v>83.19</v>
      </c>
      <c r="I50">
        <v>82.5</v>
      </c>
      <c r="K50" s="13" t="s">
        <v>104</v>
      </c>
      <c r="L50">
        <v>83.73</v>
      </c>
      <c r="M50">
        <f>L50-H50</f>
        <v>0.540000000000006</v>
      </c>
      <c r="N50">
        <f>IF(B50=1,M50,-M50)</f>
        <v>0.540000000000006</v>
      </c>
      <c r="O50" s="16">
        <f>N50*E50</f>
        <v>100440.000000001</v>
      </c>
      <c r="P50">
        <f>O50+P49</f>
        <v>4383800.00000001</v>
      </c>
    </row>
    <row r="51" customHeight="1" spans="2:16">
      <c r="B51" s="6">
        <v>2</v>
      </c>
      <c r="C51">
        <f>(G108*P50)/(H51*100-I51*100)*0.01</f>
        <v>-82.1962500000001</v>
      </c>
      <c r="D51" s="11">
        <f>ROUNDDOWN(C51,1)*10000</f>
        <v>-821000</v>
      </c>
      <c r="E51" s="11">
        <f>ABS(D51)</f>
        <v>821000</v>
      </c>
      <c r="G51" s="13" t="s">
        <v>105</v>
      </c>
      <c r="H51">
        <v>83.38</v>
      </c>
      <c r="I51">
        <v>83.54</v>
      </c>
      <c r="K51" s="13" t="s">
        <v>106</v>
      </c>
      <c r="L51">
        <v>82.45</v>
      </c>
      <c r="M51">
        <f>L51-H51</f>
        <v>-0.929999999999993</v>
      </c>
      <c r="N51">
        <f>IF(B51=1,M51,-M51)</f>
        <v>0.929999999999993</v>
      </c>
      <c r="O51" s="16">
        <f>N51*E51</f>
        <v>763529.999999994</v>
      </c>
      <c r="P51">
        <f>O51+P50</f>
        <v>5147330</v>
      </c>
    </row>
    <row r="52" customHeight="1" spans="2:16">
      <c r="B52" s="6">
        <v>2</v>
      </c>
      <c r="C52">
        <f>(G108*P51)/(H52*100-I52*100)*0.01</f>
        <v>-31.5142653061225</v>
      </c>
      <c r="D52" s="11">
        <f>ROUNDDOWN(C52,1)*10000</f>
        <v>-315000</v>
      </c>
      <c r="E52" s="11">
        <f>ABS(D52)</f>
        <v>315000</v>
      </c>
      <c r="G52" s="13" t="s">
        <v>107</v>
      </c>
      <c r="H52">
        <v>81.75</v>
      </c>
      <c r="I52">
        <v>82.24</v>
      </c>
      <c r="K52" s="13" t="s">
        <v>108</v>
      </c>
      <c r="L52">
        <v>81.66</v>
      </c>
      <c r="M52">
        <f>L52-H52</f>
        <v>-0.0900000000000034</v>
      </c>
      <c r="N52">
        <f>IF(B52=1,M52,-M52)</f>
        <v>0.0900000000000034</v>
      </c>
      <c r="O52" s="16">
        <f>N52*E52</f>
        <v>28350.0000000011</v>
      </c>
      <c r="P52">
        <f>O52+P51</f>
        <v>5175680</v>
      </c>
    </row>
    <row r="53" customHeight="1" spans="2:16">
      <c r="B53" s="6">
        <v>1</v>
      </c>
      <c r="C53">
        <f>(G108*P52)/(H53*100-I53*100)*0.01</f>
        <v>33.7544347826087</v>
      </c>
      <c r="D53" s="11">
        <f>ROUNDDOWN(C53,1)*10000</f>
        <v>337000</v>
      </c>
      <c r="E53" s="11">
        <f>ABS(D53)</f>
        <v>337000</v>
      </c>
      <c r="G53" s="13" t="s">
        <v>109</v>
      </c>
      <c r="H53">
        <v>81.87</v>
      </c>
      <c r="I53">
        <v>81.41</v>
      </c>
      <c r="K53" s="13" t="s">
        <v>110</v>
      </c>
      <c r="L53">
        <v>82.21</v>
      </c>
      <c r="M53">
        <f>L53-H53</f>
        <v>0.339999999999989</v>
      </c>
      <c r="N53">
        <f>IF(B53=1,M53,-M53)</f>
        <v>0.339999999999989</v>
      </c>
      <c r="O53" s="16">
        <f>N53*E53</f>
        <v>114579.999999996</v>
      </c>
      <c r="P53">
        <f>O53+P52</f>
        <v>5290260</v>
      </c>
    </row>
    <row r="54" customHeight="1" spans="2:16">
      <c r="B54" s="6">
        <v>1</v>
      </c>
      <c r="C54">
        <f>(G108*P53)/(H54*100-I54*100)*0.01</f>
        <v>11.8438656716418</v>
      </c>
      <c r="D54" s="11">
        <f>ROUNDDOWN(C54,1)*10000</f>
        <v>118000</v>
      </c>
      <c r="E54" s="11">
        <f>ABS(D54)</f>
        <v>118000</v>
      </c>
      <c r="G54" s="13" t="s">
        <v>111</v>
      </c>
      <c r="H54">
        <v>83.26</v>
      </c>
      <c r="I54">
        <v>81.92</v>
      </c>
      <c r="K54" s="13" t="s">
        <v>112</v>
      </c>
      <c r="L54">
        <v>83.43</v>
      </c>
      <c r="M54">
        <f>L54-H54</f>
        <v>0.170000000000002</v>
      </c>
      <c r="N54">
        <f>IF(B54=1,M54,-M54)</f>
        <v>0.170000000000002</v>
      </c>
      <c r="O54" s="16">
        <f>N54*E54</f>
        <v>20060.0000000002</v>
      </c>
      <c r="P54">
        <f>O54+P53</f>
        <v>5310320</v>
      </c>
    </row>
    <row r="55" customHeight="1" spans="2:16">
      <c r="B55" s="6">
        <v>2</v>
      </c>
      <c r="C55">
        <f>(G108*P54)/(H55*100-I55*100)*0.01</f>
        <v>-32.5121632653061</v>
      </c>
      <c r="D55" s="11">
        <f>ROUNDDOWN(C55,1)*10000</f>
        <v>-325000</v>
      </c>
      <c r="E55" s="11">
        <f>ABS(D55)</f>
        <v>325000</v>
      </c>
      <c r="G55" s="13" t="s">
        <v>113</v>
      </c>
      <c r="H55">
        <v>83.37</v>
      </c>
      <c r="I55">
        <v>83.86</v>
      </c>
      <c r="K55" s="13" t="s">
        <v>114</v>
      </c>
      <c r="L55">
        <v>82.56</v>
      </c>
      <c r="M55">
        <f>L55-H55</f>
        <v>-0.810000000000002</v>
      </c>
      <c r="N55">
        <f>IF(B55=1,M55,-M55)</f>
        <v>0.810000000000002</v>
      </c>
      <c r="O55" s="16">
        <f>N55*E55</f>
        <v>263250.000000001</v>
      </c>
      <c r="P55">
        <f>O55+P54</f>
        <v>5573570</v>
      </c>
    </row>
    <row r="56" customHeight="1" spans="2:16">
      <c r="B56" s="6">
        <v>2</v>
      </c>
      <c r="C56">
        <f>(G108*P55)/(H56*100-I56*100)*0.01</f>
        <v>44.0018684210526</v>
      </c>
      <c r="D56" s="11">
        <f>ROUNDDOWN(C56,1)*10000</f>
        <v>440000</v>
      </c>
      <c r="E56" s="11">
        <f>ABS(D56)</f>
        <v>440000</v>
      </c>
      <c r="G56" s="13" t="s">
        <v>115</v>
      </c>
      <c r="H56">
        <v>83.14</v>
      </c>
      <c r="I56">
        <v>82.76</v>
      </c>
      <c r="K56" s="13" t="s">
        <v>116</v>
      </c>
      <c r="L56">
        <v>82.51</v>
      </c>
      <c r="M56">
        <f>L56-H56</f>
        <v>-0.629999999999995</v>
      </c>
      <c r="N56">
        <f>IF(B56=1,M56,-M56)</f>
        <v>0.629999999999995</v>
      </c>
      <c r="O56" s="16">
        <f>N56*E56</f>
        <v>277199.999999998</v>
      </c>
      <c r="P56">
        <f>O56+P55</f>
        <v>5850770</v>
      </c>
    </row>
    <row r="57" customHeight="1" spans="2:16">
      <c r="B57" s="6">
        <v>1</v>
      </c>
      <c r="C57">
        <f>(G108*P56)/(H57*100-I57*100)*0.01</f>
        <v>35.8210408163265</v>
      </c>
      <c r="D57" s="11">
        <f>ROUNDDOWN(C57,1)*10000</f>
        <v>358000</v>
      </c>
      <c r="E57" s="11">
        <f>ABS(D57)</f>
        <v>358000</v>
      </c>
      <c r="G57" s="13" t="s">
        <v>116</v>
      </c>
      <c r="H57">
        <v>82.81</v>
      </c>
      <c r="I57">
        <v>82.32</v>
      </c>
      <c r="K57" s="13" t="s">
        <v>22</v>
      </c>
      <c r="L57">
        <v>83.26</v>
      </c>
      <c r="M57">
        <f>L57-H57</f>
        <v>0.450000000000003</v>
      </c>
      <c r="N57">
        <f>IF(B57=1,M57,-M57)</f>
        <v>0.450000000000003</v>
      </c>
      <c r="O57" s="16">
        <f>N57*E57</f>
        <v>161100.000000001</v>
      </c>
      <c r="P57">
        <f>O57+P56</f>
        <v>6011870</v>
      </c>
    </row>
    <row r="58" customHeight="1" spans="2:16">
      <c r="B58" s="6">
        <v>2</v>
      </c>
      <c r="C58">
        <f>(G108*P57)/(H58*100-I58*100)*0.01</f>
        <v>-58.1793870967742</v>
      </c>
      <c r="D58" s="11">
        <f>ROUNDDOWN(C58,1)*10000</f>
        <v>-581000</v>
      </c>
      <c r="E58" s="11">
        <f>ABS(D58)</f>
        <v>581000</v>
      </c>
      <c r="G58" s="13" t="s">
        <v>23</v>
      </c>
      <c r="H58">
        <v>82.78</v>
      </c>
      <c r="I58">
        <v>83.09</v>
      </c>
      <c r="K58" s="13" t="s">
        <v>117</v>
      </c>
      <c r="L58">
        <v>82.12</v>
      </c>
      <c r="M58">
        <f>L58-H58</f>
        <v>-0.659999999999997</v>
      </c>
      <c r="N58">
        <f>IF(B58=1,M58,-M58)</f>
        <v>0.659999999999997</v>
      </c>
      <c r="O58" s="16">
        <f>N58*E58</f>
        <v>383459.999999998</v>
      </c>
      <c r="P58">
        <f>O58+P57</f>
        <v>6395330</v>
      </c>
    </row>
    <row r="59" customHeight="1" spans="2:16">
      <c r="B59" s="6">
        <v>1</v>
      </c>
      <c r="C59">
        <f>(G108*P58)/(H59*100-I59*100)*0.01</f>
        <v>38.37198</v>
      </c>
      <c r="D59" s="11">
        <f>ROUNDDOWN(C59,1)*10000</f>
        <v>383000</v>
      </c>
      <c r="E59" s="11">
        <f>ABS(D59)</f>
        <v>383000</v>
      </c>
      <c r="G59" s="13" t="s">
        <v>117</v>
      </c>
      <c r="H59">
        <v>82.25</v>
      </c>
      <c r="I59">
        <v>81.75</v>
      </c>
      <c r="K59" s="13" t="s">
        <v>118</v>
      </c>
      <c r="L59">
        <v>82.27</v>
      </c>
      <c r="M59">
        <f>L59-H59</f>
        <v>0.019999999999996</v>
      </c>
      <c r="N59">
        <f>IF(B59=1,M59,-M59)</f>
        <v>0.019999999999996</v>
      </c>
      <c r="O59" s="16">
        <f>N59*E59</f>
        <v>7659.99999999848</v>
      </c>
      <c r="P59">
        <f>O59+P58</f>
        <v>6402990</v>
      </c>
    </row>
    <row r="60" customHeight="1" spans="2:16">
      <c r="B60" s="6">
        <v>1</v>
      </c>
      <c r="C60">
        <f>(G108*P59)/(H60*100-I60*100)*0.01</f>
        <v>22.336011627907</v>
      </c>
      <c r="D60" s="11">
        <f>ROUNDDOWN(C60,1)*10000</f>
        <v>223000</v>
      </c>
      <c r="E60" s="11">
        <f>ABS(D60)</f>
        <v>223000</v>
      </c>
      <c r="G60" s="13" t="s">
        <v>119</v>
      </c>
      <c r="H60">
        <v>83.17</v>
      </c>
      <c r="I60">
        <v>82.31</v>
      </c>
      <c r="K60" s="13" t="s">
        <v>120</v>
      </c>
      <c r="L60">
        <v>83.09</v>
      </c>
      <c r="M60">
        <f>L60-H60</f>
        <v>-0.0799999999999983</v>
      </c>
      <c r="N60">
        <f>IF(B60=1,M60,-M60)</f>
        <v>-0.0799999999999983</v>
      </c>
      <c r="O60" s="16">
        <f>N60*E60</f>
        <v>-17839.9999999996</v>
      </c>
      <c r="P60">
        <f>O60+P59</f>
        <v>6385150</v>
      </c>
    </row>
    <row r="61" customHeight="1" spans="2:16">
      <c r="B61" s="6">
        <v>2</v>
      </c>
      <c r="C61">
        <f>(G108*P60)/(H61*100-I61*100)*0.01</f>
        <v>-29.0234090909091</v>
      </c>
      <c r="D61" s="11">
        <f>ROUNDDOWN(C61,1)*10000</f>
        <v>-290000</v>
      </c>
      <c r="E61" s="11">
        <f>ABS(D61)</f>
        <v>290000</v>
      </c>
      <c r="G61" s="13" t="s">
        <v>121</v>
      </c>
      <c r="H61">
        <v>82.41</v>
      </c>
      <c r="I61">
        <v>83.07</v>
      </c>
      <c r="K61" s="13" t="s">
        <v>122</v>
      </c>
      <c r="L61">
        <v>83.07</v>
      </c>
      <c r="M61">
        <f>L61-H61</f>
        <v>0.659999999999997</v>
      </c>
      <c r="N61">
        <f>IF(B61=1,M61,-M61)</f>
        <v>-0.659999999999997</v>
      </c>
      <c r="O61" s="16">
        <f>N61*E61</f>
        <v>-191399.999999999</v>
      </c>
      <c r="P61">
        <f>O61+P60</f>
        <v>6193750</v>
      </c>
    </row>
    <row r="62" customHeight="1" spans="2:16">
      <c r="B62" s="6">
        <v>1</v>
      </c>
      <c r="C62">
        <f>(G108*P61)/(H62*100-I62*100)*0.01</f>
        <v>27.3253676470588</v>
      </c>
      <c r="D62" s="11">
        <f>ROUNDDOWN(C62,1)*10000</f>
        <v>273000</v>
      </c>
      <c r="E62" s="11">
        <f>ABS(D62)</f>
        <v>273000</v>
      </c>
      <c r="G62" s="13" t="s">
        <v>24</v>
      </c>
      <c r="H62">
        <v>83.46</v>
      </c>
      <c r="I62">
        <v>82.78</v>
      </c>
      <c r="K62" s="13" t="s">
        <v>123</v>
      </c>
      <c r="L62">
        <v>84.14</v>
      </c>
      <c r="M62">
        <f>L62-H62</f>
        <v>0.680000000000007</v>
      </c>
      <c r="N62">
        <f>IF(B62=1,M62,-M62)</f>
        <v>0.680000000000007</v>
      </c>
      <c r="O62" s="16">
        <f>N62*E62</f>
        <v>185640.000000002</v>
      </c>
      <c r="P62">
        <f>O62+P61</f>
        <v>6379390</v>
      </c>
    </row>
    <row r="63" customHeight="1" spans="2:16">
      <c r="B63" s="6">
        <v>2</v>
      </c>
      <c r="C63">
        <f>(G108*P62)/(H63*100-I63*100)*0.01</f>
        <v>-41.6047173913043</v>
      </c>
      <c r="D63" s="11">
        <f t="shared" ref="D63:D102" si="13">ROUNDDOWN(C63,1)*10000</f>
        <v>-416000</v>
      </c>
      <c r="E63" s="11">
        <f t="shared" ref="E63:E102" si="14">ABS(D63)</f>
        <v>416000</v>
      </c>
      <c r="G63" s="13" t="s">
        <v>124</v>
      </c>
      <c r="H63">
        <v>84.39</v>
      </c>
      <c r="I63">
        <v>84.85</v>
      </c>
      <c r="K63" s="13" t="s">
        <v>125</v>
      </c>
      <c r="L63" s="17">
        <v>84.39</v>
      </c>
      <c r="M63">
        <f t="shared" ref="M63:M102" si="15">L63-H63</f>
        <v>0</v>
      </c>
      <c r="N63">
        <f>IF(B63=1,M63,-M63)</f>
        <v>0</v>
      </c>
      <c r="O63" s="16">
        <f t="shared" ref="O63:O102" si="16">N63*E63</f>
        <v>0</v>
      </c>
      <c r="P63">
        <f t="shared" ref="P63:P102" si="17">O63+P62</f>
        <v>6379390</v>
      </c>
    </row>
    <row r="64" customHeight="1" spans="2:16">
      <c r="B64" s="6">
        <v>2</v>
      </c>
      <c r="C64">
        <f>(G108*P63)/(H64*100-I64*100)*0.01</f>
        <v>-24.2255316455696</v>
      </c>
      <c r="D64" s="11">
        <f>ROUNDDOWN(C64,1)*10000</f>
        <v>-242000</v>
      </c>
      <c r="E64" s="11">
        <f>ABS(D64)</f>
        <v>242000</v>
      </c>
      <c r="G64" s="13" t="s">
        <v>25</v>
      </c>
      <c r="H64">
        <v>83.92</v>
      </c>
      <c r="I64">
        <v>84.71</v>
      </c>
      <c r="K64" s="13" t="s">
        <v>27</v>
      </c>
      <c r="L64">
        <v>83.3</v>
      </c>
      <c r="M64">
        <f>L64-H64</f>
        <v>-0.620000000000005</v>
      </c>
      <c r="N64">
        <f t="shared" ref="N63:N102" si="18">IF(B64=1,M64,-M64)</f>
        <v>0.620000000000005</v>
      </c>
      <c r="O64" s="16">
        <f>N64*E64</f>
        <v>150040.000000001</v>
      </c>
      <c r="P64">
        <f>O64+P63</f>
        <v>6529430</v>
      </c>
    </row>
    <row r="65" customHeight="1" spans="2:16">
      <c r="B65" s="6">
        <v>1</v>
      </c>
      <c r="C65">
        <f>(G108*P64)/(H65*100-I65*100)*0.01</f>
        <v>39.9761020408163</v>
      </c>
      <c r="D65" s="11">
        <f>ROUNDDOWN(C65,1)*10000</f>
        <v>399000</v>
      </c>
      <c r="E65" s="11">
        <f>ABS(D65)</f>
        <v>399000</v>
      </c>
      <c r="G65" s="13" t="s">
        <v>29</v>
      </c>
      <c r="H65">
        <v>84.43</v>
      </c>
      <c r="I65">
        <v>83.94</v>
      </c>
      <c r="K65" s="13" t="s">
        <v>126</v>
      </c>
      <c r="L65">
        <v>84.54</v>
      </c>
      <c r="M65">
        <f>L65-H65</f>
        <v>0.109999999999999</v>
      </c>
      <c r="N65">
        <f>IF(B65=1,M65,-M65)</f>
        <v>0.109999999999999</v>
      </c>
      <c r="O65" s="16">
        <f>N65*E65</f>
        <v>43889.9999999998</v>
      </c>
      <c r="P65">
        <f>O65+P64</f>
        <v>6573320</v>
      </c>
    </row>
    <row r="66" customHeight="1" spans="2:16">
      <c r="B66" s="6">
        <v>1</v>
      </c>
      <c r="C66">
        <f>(G108*P65)/(H66*100-I66*100)*0.01</f>
        <v>41.08325</v>
      </c>
      <c r="D66" s="11">
        <f>ROUNDDOWN(C66,1)*10000</f>
        <v>410000</v>
      </c>
      <c r="E66" s="11">
        <f>ABS(D66)</f>
        <v>410000</v>
      </c>
      <c r="G66" s="13" t="s">
        <v>127</v>
      </c>
      <c r="H66">
        <v>84.9</v>
      </c>
      <c r="I66">
        <v>84.42</v>
      </c>
      <c r="K66" s="13" t="s">
        <v>31</v>
      </c>
      <c r="L66">
        <v>85.27</v>
      </c>
      <c r="M66">
        <f>L66-H66</f>
        <v>0.36999999999999</v>
      </c>
      <c r="N66">
        <f>IF(B66=1,M66,-M66)</f>
        <v>0.36999999999999</v>
      </c>
      <c r="O66" s="16">
        <f>N66*E66</f>
        <v>151699.999999996</v>
      </c>
      <c r="P66">
        <f>O66+P65</f>
        <v>6725020</v>
      </c>
    </row>
    <row r="67" customHeight="1" spans="2:16">
      <c r="B67" s="6">
        <v>2</v>
      </c>
      <c r="C67">
        <f>(G108*P66)/(H67*100-I67*100)*0.01</f>
        <v>-33.6251</v>
      </c>
      <c r="D67" s="11">
        <f>ROUNDDOWN(C67,1)*10000</f>
        <v>-336000</v>
      </c>
      <c r="E67" s="11">
        <f>ABS(D67)</f>
        <v>336000</v>
      </c>
      <c r="G67" s="13" t="s">
        <v>32</v>
      </c>
      <c r="H67">
        <v>84.76</v>
      </c>
      <c r="I67">
        <v>85.36</v>
      </c>
      <c r="K67" s="13" t="s">
        <v>35</v>
      </c>
      <c r="L67">
        <v>80.19</v>
      </c>
      <c r="M67">
        <f>L67-H67</f>
        <v>-4.57000000000001</v>
      </c>
      <c r="N67">
        <f>IF(B67=1,M67,-M67)</f>
        <v>4.57000000000001</v>
      </c>
      <c r="O67" s="16">
        <f>N67*E67</f>
        <v>1535520</v>
      </c>
      <c r="P67">
        <f>O67+P66</f>
        <v>8260540</v>
      </c>
    </row>
    <row r="68" customHeight="1" spans="2:16">
      <c r="B68" s="6">
        <v>1</v>
      </c>
      <c r="C68">
        <f>(G108*P67)/(H68*100-I68*100)*0.01</f>
        <v>8.63471080139373</v>
      </c>
      <c r="D68" s="11">
        <f>ROUNDDOWN(C68,1)*10000</f>
        <v>86000</v>
      </c>
      <c r="E68" s="11">
        <f>ABS(D68)</f>
        <v>86000</v>
      </c>
      <c r="G68" s="13" t="s">
        <v>128</v>
      </c>
      <c r="H68">
        <v>82.82</v>
      </c>
      <c r="I68">
        <v>79.95</v>
      </c>
      <c r="K68" s="13" t="s">
        <v>129</v>
      </c>
      <c r="L68">
        <v>82.56</v>
      </c>
      <c r="M68">
        <f>L68-H68</f>
        <v>-0.259999999999991</v>
      </c>
      <c r="N68">
        <f>IF(B68=1,M68,-M68)</f>
        <v>-0.259999999999991</v>
      </c>
      <c r="O68" s="16">
        <f>N68*E68</f>
        <v>-22359.9999999992</v>
      </c>
      <c r="P68">
        <f>O68+P67</f>
        <v>8238180</v>
      </c>
    </row>
    <row r="69" customHeight="1" spans="2:16">
      <c r="B69" s="6">
        <v>1</v>
      </c>
      <c r="C69">
        <f>(G108*P68)/(H69*100-I69*100)*0.01</f>
        <v>56.1694090909091</v>
      </c>
      <c r="D69" s="11">
        <f>ROUNDDOWN(C69,1)*10000</f>
        <v>561000</v>
      </c>
      <c r="E69" s="11">
        <f>ABS(D69)</f>
        <v>561000</v>
      </c>
      <c r="G69" s="13" t="s">
        <v>130</v>
      </c>
      <c r="H69">
        <v>83.15</v>
      </c>
      <c r="I69">
        <v>82.71</v>
      </c>
      <c r="K69" s="13" t="s">
        <v>131</v>
      </c>
      <c r="L69">
        <v>88.34</v>
      </c>
      <c r="M69">
        <f>L69-H69</f>
        <v>5.19</v>
      </c>
      <c r="N69">
        <f>IF(B69=1,M69,-M69)</f>
        <v>5.19</v>
      </c>
      <c r="O69" s="16">
        <f>N69*E69</f>
        <v>2911590</v>
      </c>
      <c r="P69">
        <f>O69+P68</f>
        <v>11149770</v>
      </c>
    </row>
    <row r="70" customHeight="1" spans="2:16">
      <c r="B70" s="6">
        <v>2</v>
      </c>
      <c r="C70">
        <f>(G108*P69)/(H70*100-I70*100)*0.01</f>
        <v>-104.52909375</v>
      </c>
      <c r="D70" s="11">
        <f>ROUNDDOWN(C70,1)*10000</f>
        <v>-1045000</v>
      </c>
      <c r="E70" s="11">
        <f>ABS(D70)</f>
        <v>1045000</v>
      </c>
      <c r="G70" s="13" t="s">
        <v>132</v>
      </c>
      <c r="H70">
        <v>88.34</v>
      </c>
      <c r="I70">
        <v>88.66</v>
      </c>
      <c r="K70" s="13" t="s">
        <v>133</v>
      </c>
      <c r="L70">
        <v>86.32</v>
      </c>
      <c r="M70">
        <f>L70-H70</f>
        <v>-2.02000000000001</v>
      </c>
      <c r="N70">
        <f>IF(B70=1,M70,-M70)</f>
        <v>2.02000000000001</v>
      </c>
      <c r="O70" s="16">
        <f>N70*E70</f>
        <v>2110900.00000001</v>
      </c>
      <c r="P70">
        <f>O70+P69</f>
        <v>13260670</v>
      </c>
    </row>
    <row r="71" customHeight="1" spans="2:16">
      <c r="B71" s="6">
        <v>2</v>
      </c>
      <c r="C71">
        <f>(G108*P70)/(H71*100-I71*100)*0.01</f>
        <v>-102.005153846154</v>
      </c>
      <c r="D71" s="11">
        <f>ROUNDDOWN(C71,1)*10000</f>
        <v>-1020000</v>
      </c>
      <c r="E71" s="11">
        <f>ABS(D71)</f>
        <v>1020000</v>
      </c>
      <c r="G71" s="13" t="s">
        <v>134</v>
      </c>
      <c r="H71">
        <v>86.31</v>
      </c>
      <c r="I71">
        <v>86.7</v>
      </c>
      <c r="K71" s="13" t="s">
        <v>135</v>
      </c>
      <c r="L71">
        <v>86.31</v>
      </c>
      <c r="M71">
        <f>L71-H71</f>
        <v>0</v>
      </c>
      <c r="N71">
        <f>IF(B71=1,M71,-M71)</f>
        <v>0</v>
      </c>
      <c r="O71" s="16">
        <f>N71*E71</f>
        <v>0</v>
      </c>
      <c r="P71">
        <f>O71+P70</f>
        <v>13260670</v>
      </c>
    </row>
    <row r="72" customHeight="1" spans="2:16">
      <c r="B72" s="6">
        <v>1</v>
      </c>
      <c r="C72">
        <f>(G108*P71)/(H72*100-I72*100)*0.01</f>
        <v>84.6425744680852</v>
      </c>
      <c r="D72" s="11">
        <f>ROUNDDOWN(C72,1)*10000</f>
        <v>846000</v>
      </c>
      <c r="E72" s="11">
        <f>ABS(D72)</f>
        <v>846000</v>
      </c>
      <c r="G72" s="13" t="s">
        <v>136</v>
      </c>
      <c r="H72">
        <v>85.95</v>
      </c>
      <c r="I72">
        <v>85.48</v>
      </c>
      <c r="K72" s="13" t="s">
        <v>136</v>
      </c>
      <c r="L72">
        <v>86.09</v>
      </c>
      <c r="M72">
        <f>L72-H72</f>
        <v>0.140000000000001</v>
      </c>
      <c r="N72">
        <f>IF(B72=1,M72,-M72)</f>
        <v>0.140000000000001</v>
      </c>
      <c r="O72" s="16">
        <f>N72*E72</f>
        <v>118440</v>
      </c>
      <c r="P72">
        <f>O72+P71</f>
        <v>13379110</v>
      </c>
    </row>
    <row r="73" customHeight="1" spans="2:16">
      <c r="B73" s="6">
        <v>2</v>
      </c>
      <c r="C73">
        <f>(G108*P72)/(H73*100-I73*100)*0.01</f>
        <v>-80.2746600000001</v>
      </c>
      <c r="D73" s="11">
        <f>ROUNDDOWN(C73,1)*10000</f>
        <v>-802000</v>
      </c>
      <c r="E73" s="11">
        <f>ABS(D73)</f>
        <v>802000</v>
      </c>
      <c r="G73" s="13" t="s">
        <v>137</v>
      </c>
      <c r="H73">
        <v>85.09</v>
      </c>
      <c r="I73">
        <v>85.59</v>
      </c>
      <c r="K73" s="13" t="s">
        <v>45</v>
      </c>
      <c r="L73">
        <v>83.19</v>
      </c>
      <c r="M73">
        <f>L73-H73</f>
        <v>-1.90000000000001</v>
      </c>
      <c r="N73">
        <f>IF(B73=1,M73,-M73)</f>
        <v>1.90000000000001</v>
      </c>
      <c r="O73" s="16">
        <f>N73*E73</f>
        <v>1523800</v>
      </c>
      <c r="P73">
        <f>O73+P72</f>
        <v>14902910</v>
      </c>
    </row>
    <row r="74" customHeight="1" spans="2:16">
      <c r="B74" s="6">
        <v>2</v>
      </c>
      <c r="C74">
        <f>(G108*P73)/(H74*100-I74*100)*0.01</f>
        <v>-59.6116400000001</v>
      </c>
      <c r="D74" s="11">
        <f>ROUNDDOWN(C74,1)*10000</f>
        <v>-596000</v>
      </c>
      <c r="E74" s="11">
        <f>ABS(D74)</f>
        <v>596000</v>
      </c>
      <c r="G74" s="13" t="s">
        <v>138</v>
      </c>
      <c r="H74">
        <v>83.74</v>
      </c>
      <c r="I74">
        <v>84.49</v>
      </c>
      <c r="K74" s="13" t="s">
        <v>139</v>
      </c>
      <c r="L74">
        <v>83.37</v>
      </c>
      <c r="M74">
        <f>L74-H74</f>
        <v>-0.36999999999999</v>
      </c>
      <c r="N74">
        <f>IF(B74=1,M74,-M74)</f>
        <v>0.36999999999999</v>
      </c>
      <c r="O74" s="16">
        <f>N74*E74</f>
        <v>220519.999999994</v>
      </c>
      <c r="P74">
        <f>O74+P73</f>
        <v>15123430</v>
      </c>
    </row>
    <row r="75" customHeight="1" spans="2:16">
      <c r="B75" s="6">
        <v>1</v>
      </c>
      <c r="C75">
        <f>(G108*P74)/(H75*100-I75*100)*0.01</f>
        <v>96.5325319148937</v>
      </c>
      <c r="D75" s="11">
        <f>ROUNDDOWN(C75,1)*10000</f>
        <v>965000</v>
      </c>
      <c r="E75" s="11">
        <f>ABS(D75)</f>
        <v>965000</v>
      </c>
      <c r="G75" s="13" t="s">
        <v>139</v>
      </c>
      <c r="H75">
        <v>83.74</v>
      </c>
      <c r="I75">
        <v>83.27</v>
      </c>
      <c r="K75" s="13" t="s">
        <v>48</v>
      </c>
      <c r="L75">
        <v>83.27</v>
      </c>
      <c r="M75">
        <f>L75-H75</f>
        <v>-0.469999999999999</v>
      </c>
      <c r="N75">
        <f>IF(B75=1,M75,-M75)</f>
        <v>-0.469999999999999</v>
      </c>
      <c r="O75" s="16">
        <f>N75*E75</f>
        <v>-453549.999999999</v>
      </c>
      <c r="P75">
        <f>O75+P74</f>
        <v>14669880</v>
      </c>
    </row>
    <row r="76" customHeight="1" spans="2:16">
      <c r="B76" s="6">
        <v>1</v>
      </c>
      <c r="C76">
        <f>(G108*P75)/(H76*100-I76*100)*0.01</f>
        <v>67.7071384615385</v>
      </c>
      <c r="D76" s="11">
        <f>ROUNDDOWN(C76,1)*10000</f>
        <v>677000</v>
      </c>
      <c r="E76" s="11">
        <f>ABS(D76)</f>
        <v>677000</v>
      </c>
      <c r="G76" s="13" t="s">
        <v>48</v>
      </c>
      <c r="H76">
        <v>83.86</v>
      </c>
      <c r="I76">
        <v>83.21</v>
      </c>
      <c r="K76" s="13" t="s">
        <v>140</v>
      </c>
      <c r="L76">
        <v>84.11</v>
      </c>
      <c r="M76">
        <f>L76-H76</f>
        <v>0.25</v>
      </c>
      <c r="N76">
        <f>IF(B76=1,M76,-M76)</f>
        <v>0.25</v>
      </c>
      <c r="O76" s="16">
        <f>N76*E76</f>
        <v>169250</v>
      </c>
      <c r="P76">
        <f>O76+P75</f>
        <v>14839130</v>
      </c>
    </row>
    <row r="77" customHeight="1" spans="2:16">
      <c r="B77" s="6">
        <v>2</v>
      </c>
      <c r="C77">
        <f>(G108*P76)/(H77*100-I77*100)*0.01</f>
        <v>-139.11684375</v>
      </c>
      <c r="D77" s="11">
        <f>ROUNDDOWN(C77,1)*10000</f>
        <v>-1391000</v>
      </c>
      <c r="E77" s="11">
        <f>ABS(D77)</f>
        <v>1391000</v>
      </c>
      <c r="G77" s="13" t="s">
        <v>141</v>
      </c>
      <c r="H77">
        <v>83.62</v>
      </c>
      <c r="I77">
        <v>83.94</v>
      </c>
      <c r="K77" s="13" t="s">
        <v>142</v>
      </c>
      <c r="L77">
        <v>83.18</v>
      </c>
      <c r="M77">
        <f>L77-H77</f>
        <v>-0.439999999999998</v>
      </c>
      <c r="N77">
        <f>IF(B77=1,M77,-M77)</f>
        <v>0.439999999999998</v>
      </c>
      <c r="O77" s="16">
        <f>N77*E77</f>
        <v>612039.999999997</v>
      </c>
      <c r="P77">
        <f>O77+P76</f>
        <v>15451170</v>
      </c>
    </row>
    <row r="78" customHeight="1" spans="2:16">
      <c r="B78" s="6">
        <v>2</v>
      </c>
      <c r="C78">
        <f>(G108*P77)/(H78*100-I78*100)*0.01</f>
        <v>-1545.117</v>
      </c>
      <c r="D78" s="11">
        <f>ROUNDDOWN(C78,1)*10000</f>
        <v>-15451000</v>
      </c>
      <c r="E78" s="11">
        <f>ABS(D78)</f>
        <v>15451000</v>
      </c>
      <c r="G78" s="13" t="s">
        <v>51</v>
      </c>
      <c r="H78">
        <v>82.8</v>
      </c>
      <c r="I78">
        <v>82.83</v>
      </c>
      <c r="K78" s="13" t="s">
        <v>143</v>
      </c>
      <c r="L78">
        <v>81.93</v>
      </c>
      <c r="M78">
        <f>L78-H78</f>
        <v>-0.86999999999999</v>
      </c>
      <c r="N78">
        <f>IF(B78=1,M78,-M78)</f>
        <v>0.86999999999999</v>
      </c>
      <c r="O78" s="16">
        <f>N78*E78</f>
        <v>13442369.9999999</v>
      </c>
      <c r="P78">
        <f>O78+P77</f>
        <v>28893539.9999999</v>
      </c>
    </row>
    <row r="79" customHeight="1" spans="2:16">
      <c r="B79" s="6">
        <v>1</v>
      </c>
      <c r="C79">
        <f>(G108*P78)/(H79*100-I79*100)*0.01</f>
        <v>216.701549999999</v>
      </c>
      <c r="D79" s="11">
        <f>ROUNDDOWN(C79,1)*10000</f>
        <v>2167000</v>
      </c>
      <c r="E79" s="11">
        <f>ABS(D79)</f>
        <v>2167000</v>
      </c>
      <c r="G79" s="13" t="s">
        <v>144</v>
      </c>
      <c r="H79">
        <v>81.93</v>
      </c>
      <c r="I79">
        <v>81.53</v>
      </c>
      <c r="K79" s="13" t="s">
        <v>53</v>
      </c>
      <c r="L79">
        <v>82.15</v>
      </c>
      <c r="M79">
        <f>L79-H79</f>
        <v>0.219999999999999</v>
      </c>
      <c r="N79">
        <f>IF(B79=1,M79,-M79)</f>
        <v>0.219999999999999</v>
      </c>
      <c r="O79" s="16">
        <f>N79*E79</f>
        <v>476739.999999998</v>
      </c>
      <c r="P79">
        <f>O79+P78</f>
        <v>29370279.9999999</v>
      </c>
    </row>
    <row r="80" customHeight="1" spans="2:16">
      <c r="B80" s="6">
        <v>1</v>
      </c>
      <c r="C80">
        <f>(G108*P79)/(H80*100-I80*100)*0.01</f>
        <v>225.92523076923</v>
      </c>
      <c r="D80" s="11">
        <f>ROUNDDOWN(C80,1)*10000</f>
        <v>2259000</v>
      </c>
      <c r="E80" s="11">
        <f>ABS(D80)</f>
        <v>2259000</v>
      </c>
      <c r="G80" s="13" t="s">
        <v>54</v>
      </c>
      <c r="H80">
        <v>82.42</v>
      </c>
      <c r="I80">
        <v>82.03</v>
      </c>
      <c r="K80" s="13" t="s">
        <v>145</v>
      </c>
      <c r="L80">
        <v>82.89</v>
      </c>
      <c r="M80">
        <f>L80-H80</f>
        <v>0.469999999999999</v>
      </c>
      <c r="N80">
        <f>IF(B80=1,M80,-M80)</f>
        <v>0.469999999999999</v>
      </c>
      <c r="O80" s="16">
        <f>N80*E80</f>
        <v>1061730</v>
      </c>
      <c r="P80">
        <f>O80+P79</f>
        <v>30432009.9999999</v>
      </c>
    </row>
    <row r="81" customHeight="1" spans="2:16">
      <c r="B81" s="6">
        <v>1</v>
      </c>
      <c r="C81">
        <f>(G108*P80)/(H81*100-I81*100)*0.01</f>
        <v>326.057249999998</v>
      </c>
      <c r="D81" s="11">
        <f>ROUNDDOWN(C81,1)*10000</f>
        <v>3260000</v>
      </c>
      <c r="E81" s="11">
        <f>ABS(D81)</f>
        <v>3260000</v>
      </c>
      <c r="G81" s="13" t="s">
        <v>146</v>
      </c>
      <c r="H81">
        <v>82.12</v>
      </c>
      <c r="I81">
        <v>81.84</v>
      </c>
      <c r="K81" s="13" t="s">
        <v>55</v>
      </c>
      <c r="L81">
        <v>82.12</v>
      </c>
      <c r="M81">
        <f>L81-H81</f>
        <v>0</v>
      </c>
      <c r="N81">
        <f>IF(B81=1,M81,-M81)</f>
        <v>0</v>
      </c>
      <c r="O81" s="16">
        <f>N81*E81</f>
        <v>0</v>
      </c>
      <c r="P81">
        <f>O81+P80</f>
        <v>30432009.9999999</v>
      </c>
    </row>
    <row r="82" customHeight="1" spans="2:16">
      <c r="B82" s="6">
        <v>1</v>
      </c>
      <c r="C82">
        <f>(G108*P81)/(H82*100-I82*100)*0.01</f>
        <v>198.469630434782</v>
      </c>
      <c r="D82" s="11">
        <f>ROUNDDOWN(C82,1)*10000</f>
        <v>1984000</v>
      </c>
      <c r="E82" s="11">
        <f>ABS(D82)</f>
        <v>1984000</v>
      </c>
      <c r="G82" s="13" t="s">
        <v>147</v>
      </c>
      <c r="H82">
        <v>82.04</v>
      </c>
      <c r="I82">
        <v>81.58</v>
      </c>
      <c r="K82" s="13" t="s">
        <v>148</v>
      </c>
      <c r="L82">
        <v>83.07</v>
      </c>
      <c r="M82">
        <f>L82-H82</f>
        <v>1.02999999999999</v>
      </c>
      <c r="N82">
        <f>IF(B82=1,M82,-M82)</f>
        <v>1.02999999999999</v>
      </c>
      <c r="O82" s="16">
        <f>N82*E82</f>
        <v>2043519.99999997</v>
      </c>
      <c r="P82">
        <f>O82+P81</f>
        <v>32475529.9999998</v>
      </c>
    </row>
    <row r="83" customHeight="1" spans="2:16">
      <c r="B83" s="6">
        <v>1</v>
      </c>
      <c r="C83">
        <f>(G108*P82)/(H83*100-I83*100)*0.01</f>
        <v>121.783237499999</v>
      </c>
      <c r="D83" s="11">
        <f>ROUNDDOWN(C83,1)*10000</f>
        <v>1217000</v>
      </c>
      <c r="E83" s="11">
        <f>ABS(D83)</f>
        <v>1217000</v>
      </c>
      <c r="G83" s="13" t="s">
        <v>148</v>
      </c>
      <c r="H83">
        <v>83.86</v>
      </c>
      <c r="I83">
        <v>83.06</v>
      </c>
      <c r="K83" s="13" t="s">
        <v>149</v>
      </c>
      <c r="L83">
        <v>84.18</v>
      </c>
      <c r="M83">
        <f>L83-H83</f>
        <v>0.320000000000007</v>
      </c>
      <c r="N83">
        <f>IF(B83=1,M83,-M83)</f>
        <v>0.320000000000007</v>
      </c>
      <c r="O83" s="16">
        <f>N83*E83</f>
        <v>389440.000000009</v>
      </c>
      <c r="P83">
        <f>O83+P82</f>
        <v>32864969.9999998</v>
      </c>
    </row>
    <row r="84" customHeight="1" spans="2:16">
      <c r="B84" s="6">
        <v>2</v>
      </c>
      <c r="C84">
        <f>(G108*P83)/(H84*100-I84*100)*0.01</f>
        <v>-65.7299399999997</v>
      </c>
      <c r="D84" s="11">
        <f>ROUNDDOWN(C84,1)*10000</f>
        <v>-657000</v>
      </c>
      <c r="E84" s="11">
        <f>ABS(D84)</f>
        <v>657000</v>
      </c>
      <c r="G84" s="13" t="s">
        <v>150</v>
      </c>
      <c r="H84">
        <v>83.4</v>
      </c>
      <c r="I84">
        <v>84.9</v>
      </c>
      <c r="K84" s="13" t="s">
        <v>151</v>
      </c>
      <c r="L84">
        <v>82.48</v>
      </c>
      <c r="M84">
        <f>L84-H84</f>
        <v>-0.920000000000002</v>
      </c>
      <c r="N84">
        <f>IF(B84=1,M84,-M84)</f>
        <v>0.920000000000002</v>
      </c>
      <c r="O84" s="16">
        <f>N84*E84</f>
        <v>604440.000000001</v>
      </c>
      <c r="P84">
        <f>O84+P83</f>
        <v>33469409.9999998</v>
      </c>
    </row>
    <row r="85" customHeight="1" spans="2:16">
      <c r="B85" s="6">
        <v>1</v>
      </c>
      <c r="C85">
        <f>(G108*P84)/(H85*100-I85*100)*0.01</f>
        <v>101.422454545454</v>
      </c>
      <c r="D85" s="11">
        <f>ROUNDDOWN(C85,1)*10000</f>
        <v>1014000</v>
      </c>
      <c r="E85" s="11">
        <f>ABS(D85)</f>
        <v>1014000</v>
      </c>
      <c r="G85" s="13" t="s">
        <v>152</v>
      </c>
      <c r="H85">
        <v>82.91</v>
      </c>
      <c r="I85">
        <v>81.92</v>
      </c>
      <c r="K85" s="13" t="s">
        <v>153</v>
      </c>
      <c r="L85">
        <v>82.91</v>
      </c>
      <c r="M85">
        <f>L85-H85</f>
        <v>0</v>
      </c>
      <c r="N85">
        <f>IF(B85=1,M85,-M85)</f>
        <v>0</v>
      </c>
      <c r="O85" s="16">
        <f>N85*E85</f>
        <v>0</v>
      </c>
      <c r="P85">
        <f>O85+P84</f>
        <v>33469409.9999998</v>
      </c>
    </row>
    <row r="86" customHeight="1" spans="2:16">
      <c r="B86" s="6">
        <v>1</v>
      </c>
      <c r="C86">
        <f>(G108*P85)/(H86*100-I86*100)*0.01</f>
        <v>239.067214285713</v>
      </c>
      <c r="D86" s="11">
        <f>ROUNDDOWN(C86,1)*10000</f>
        <v>2390000</v>
      </c>
      <c r="E86" s="11">
        <f>ABS(D86)</f>
        <v>2390000</v>
      </c>
      <c r="G86" s="13" t="s">
        <v>154</v>
      </c>
      <c r="H86">
        <v>82.77</v>
      </c>
      <c r="I86">
        <v>82.35</v>
      </c>
      <c r="K86" s="13" t="s">
        <v>57</v>
      </c>
      <c r="L86">
        <v>82.96</v>
      </c>
      <c r="M86">
        <f>L86-H86</f>
        <v>0.189999999999998</v>
      </c>
      <c r="N86">
        <f>IF(B86=1,M86,-M86)</f>
        <v>0.189999999999998</v>
      </c>
      <c r="O86" s="16">
        <f>N86*E86</f>
        <v>454099.999999995</v>
      </c>
      <c r="P86">
        <f>O86+P85</f>
        <v>33923509.9999998</v>
      </c>
    </row>
    <row r="87" customHeight="1" spans="2:16">
      <c r="B87" s="6">
        <v>2</v>
      </c>
      <c r="C87">
        <f>(G108*P86)/(H87*100-I87*100)*0.01</f>
        <v>-124.110402439024</v>
      </c>
      <c r="D87" s="11">
        <f>ROUNDDOWN(C87,1)*10000</f>
        <v>-1241000</v>
      </c>
      <c r="E87" s="11">
        <f>ABS(D87)</f>
        <v>1241000</v>
      </c>
      <c r="G87" s="13" t="s">
        <v>59</v>
      </c>
      <c r="H87">
        <v>82.45</v>
      </c>
      <c r="I87">
        <v>83.27</v>
      </c>
      <c r="K87" s="13" t="s">
        <v>155</v>
      </c>
      <c r="L87">
        <v>82.45</v>
      </c>
      <c r="M87">
        <f>L87-H87</f>
        <v>0</v>
      </c>
      <c r="N87">
        <f>IF(B87=1,M87,-M87)</f>
        <v>0</v>
      </c>
      <c r="O87" s="16">
        <f>N87*E87</f>
        <v>0</v>
      </c>
      <c r="P87">
        <f>O87+P86</f>
        <v>33923509.9999998</v>
      </c>
    </row>
    <row r="88" customHeight="1" spans="2:16">
      <c r="B88" s="6">
        <v>2</v>
      </c>
      <c r="C88">
        <f>(G108*P87)/(H88*100-I88*100)*0.01</f>
        <v>-350.932862068964</v>
      </c>
      <c r="D88" s="11">
        <f>ROUNDDOWN(C88,1)*10000</f>
        <v>-3509000</v>
      </c>
      <c r="E88" s="11">
        <f>ABS(D88)</f>
        <v>3509000</v>
      </c>
      <c r="G88" s="13" t="s">
        <v>156</v>
      </c>
      <c r="H88">
        <v>82.32</v>
      </c>
      <c r="I88">
        <v>82.61</v>
      </c>
      <c r="K88" s="13" t="s">
        <v>61</v>
      </c>
      <c r="L88">
        <v>81.72</v>
      </c>
      <c r="M88">
        <f>L88-H88</f>
        <v>-0.599999999999994</v>
      </c>
      <c r="N88">
        <f>IF(B88=1,M88,-M88)</f>
        <v>0.599999999999994</v>
      </c>
      <c r="O88" s="16">
        <f>N88*E88</f>
        <v>2105399.99999998</v>
      </c>
      <c r="P88">
        <f>O88+P87</f>
        <v>36028909.9999998</v>
      </c>
    </row>
    <row r="89" customHeight="1" spans="2:16">
      <c r="B89" s="6">
        <v>2</v>
      </c>
      <c r="C89">
        <f>(G108*P88)/(H89*100-I89*100)*0.01</f>
        <v>97.3754324324319</v>
      </c>
      <c r="D89" s="11">
        <f>ROUNDDOWN(C89,1)*10000</f>
        <v>973000</v>
      </c>
      <c r="E89" s="11">
        <f>ABS(D89)</f>
        <v>973000</v>
      </c>
      <c r="G89" s="13" t="s">
        <v>65</v>
      </c>
      <c r="H89">
        <v>80.77</v>
      </c>
      <c r="I89">
        <v>79.66</v>
      </c>
      <c r="K89" s="13" t="s">
        <v>157</v>
      </c>
      <c r="L89">
        <v>78.17</v>
      </c>
      <c r="M89">
        <f>L89-H89</f>
        <v>-2.59999999999999</v>
      </c>
      <c r="N89">
        <f>IF(B89=1,M89,-M89)</f>
        <v>2.59999999999999</v>
      </c>
      <c r="O89" s="16">
        <f>N89*E89</f>
        <v>2529799.99999999</v>
      </c>
      <c r="P89">
        <f>O89+P88</f>
        <v>38558709.9999998</v>
      </c>
    </row>
    <row r="90" customHeight="1" spans="2:16">
      <c r="B90" s="6">
        <v>1</v>
      </c>
      <c r="C90">
        <f>(G108*P89)/(H90*100-I90*100)*0.01</f>
        <v>206.564517857142</v>
      </c>
      <c r="D90" s="11">
        <f>ROUNDDOWN(C90,1)*10000</f>
        <v>2065000</v>
      </c>
      <c r="E90" s="11">
        <f>ABS(D90)</f>
        <v>2065000</v>
      </c>
      <c r="G90" s="13" t="s">
        <v>158</v>
      </c>
      <c r="H90">
        <v>78.14</v>
      </c>
      <c r="I90">
        <v>77.58</v>
      </c>
      <c r="K90" s="13" t="s">
        <v>159</v>
      </c>
      <c r="L90">
        <v>77.64</v>
      </c>
      <c r="M90">
        <f>L90-H90</f>
        <v>-0.5</v>
      </c>
      <c r="N90">
        <f>IF(B90=1,M90,-M90)</f>
        <v>-0.5</v>
      </c>
      <c r="O90" s="16">
        <f>N90*E90</f>
        <v>-1032500</v>
      </c>
      <c r="P90">
        <f>O90+P89</f>
        <v>37526209.9999998</v>
      </c>
    </row>
    <row r="91" customHeight="1" spans="2:16">
      <c r="B91" s="6">
        <v>1</v>
      </c>
      <c r="C91">
        <f>(G108*P90)/(H91*100-I91*100)*0.01</f>
        <v>432.994730769244</v>
      </c>
      <c r="D91" s="11">
        <f>ROUNDDOWN(C91,1)*10000</f>
        <v>4329000</v>
      </c>
      <c r="E91" s="11">
        <f>ABS(D91)</f>
        <v>4329000</v>
      </c>
      <c r="G91" s="13" t="s">
        <v>160</v>
      </c>
      <c r="H91">
        <v>77.57</v>
      </c>
      <c r="I91">
        <v>77.31</v>
      </c>
      <c r="K91" s="13" t="s">
        <v>161</v>
      </c>
      <c r="L91">
        <v>78.16</v>
      </c>
      <c r="M91">
        <f>L91-H91</f>
        <v>0.590000000000003</v>
      </c>
      <c r="N91">
        <f>IF(B91=1,M91,-M91)</f>
        <v>0.590000000000003</v>
      </c>
      <c r="O91" s="16">
        <f>N91*E91</f>
        <v>2554110.00000001</v>
      </c>
      <c r="P91">
        <f>O91+P90</f>
        <v>40080319.9999998</v>
      </c>
    </row>
    <row r="92" customHeight="1" spans="2:16">
      <c r="B92" s="6">
        <v>2</v>
      </c>
      <c r="C92">
        <f>(G108*P91)/(H92*100-I92*100)*0.01</f>
        <v>-182.183272727269</v>
      </c>
      <c r="D92" s="11">
        <f>ROUNDDOWN(C92,1)*10000</f>
        <v>-1821000</v>
      </c>
      <c r="E92" s="11">
        <f>ABS(D92)</f>
        <v>1821000</v>
      </c>
      <c r="G92" s="13" t="s">
        <v>162</v>
      </c>
      <c r="H92">
        <v>78.02</v>
      </c>
      <c r="I92">
        <v>78.68</v>
      </c>
      <c r="K92" s="13" t="s">
        <v>163</v>
      </c>
      <c r="L92">
        <v>77.7</v>
      </c>
      <c r="M92">
        <f>L92-H92</f>
        <v>-0.319999999999993</v>
      </c>
      <c r="N92">
        <f>IF(B92=1,M92,-M92)</f>
        <v>0.319999999999993</v>
      </c>
      <c r="O92" s="16">
        <f>N92*E92</f>
        <v>582719.999999988</v>
      </c>
      <c r="P92">
        <f>O92+P91</f>
        <v>40663039.9999998</v>
      </c>
    </row>
    <row r="93" customHeight="1" spans="2:16">
      <c r="B93" s="6">
        <v>1</v>
      </c>
      <c r="C93">
        <f>(G108*P92)/(H93*100-I93*100)*0.01</f>
        <v>132.596869565217</v>
      </c>
      <c r="D93" s="11">
        <f>ROUNDDOWN(C93,1)*10000</f>
        <v>1325000</v>
      </c>
      <c r="E93" s="11">
        <f>ABS(D93)</f>
        <v>1325000</v>
      </c>
      <c r="G93" s="13" t="s">
        <v>163</v>
      </c>
      <c r="H93">
        <v>78.28</v>
      </c>
      <c r="I93">
        <v>77.36</v>
      </c>
      <c r="K93" s="13" t="s">
        <v>164</v>
      </c>
      <c r="L93">
        <v>77.88</v>
      </c>
      <c r="M93">
        <f>L93-H93</f>
        <v>-0.400000000000006</v>
      </c>
      <c r="N93">
        <f>IF(B93=1,M93,-M93)</f>
        <v>-0.400000000000006</v>
      </c>
      <c r="O93" s="16">
        <f>N93*E93</f>
        <v>-530000.000000008</v>
      </c>
      <c r="P93">
        <f>O93+P92</f>
        <v>40133039.9999998</v>
      </c>
    </row>
    <row r="94" customHeight="1" spans="2:16">
      <c r="B94" s="6">
        <v>2</v>
      </c>
      <c r="C94">
        <f>(G108*P93)/(H94*100-I94*100)*0.01</f>
        <v>-218.907490909093</v>
      </c>
      <c r="D94" s="11">
        <f>ROUNDDOWN(C94,1)*10000</f>
        <v>-2189000</v>
      </c>
      <c r="E94" s="11">
        <f>ABS(D94)</f>
        <v>2189000</v>
      </c>
      <c r="G94" s="13" t="s">
        <v>165</v>
      </c>
      <c r="H94">
        <v>77.66</v>
      </c>
      <c r="I94">
        <v>78.21</v>
      </c>
      <c r="K94" s="13" t="s">
        <v>166</v>
      </c>
      <c r="L94">
        <v>74.49</v>
      </c>
      <c r="M94">
        <f>L94-H94</f>
        <v>-3.17</v>
      </c>
      <c r="N94">
        <f>IF(B94=1,M94,-M94)</f>
        <v>3.17</v>
      </c>
      <c r="O94" s="16">
        <f>N94*E94</f>
        <v>6939130</v>
      </c>
      <c r="P94">
        <f>O94+P93</f>
        <v>47072169.9999998</v>
      </c>
    </row>
    <row r="95" customHeight="1" spans="2:16">
      <c r="B95" s="6">
        <v>1</v>
      </c>
      <c r="C95">
        <f>(G108*P94)/(H95*100-I95*100)*0.01</f>
        <v>198.896492957748</v>
      </c>
      <c r="D95" s="11">
        <f>ROUNDDOWN(C95,1)*10000</f>
        <v>1988000</v>
      </c>
      <c r="E95" s="11">
        <f>ABS(D95)</f>
        <v>1988000</v>
      </c>
      <c r="G95" s="13" t="s">
        <v>167</v>
      </c>
      <c r="H95">
        <v>74.49</v>
      </c>
      <c r="I95">
        <v>73.78</v>
      </c>
      <c r="K95" s="13" t="s">
        <v>168</v>
      </c>
      <c r="L95">
        <v>74.57</v>
      </c>
      <c r="M95">
        <f>L95-H95</f>
        <v>0.0799999999999983</v>
      </c>
      <c r="N95">
        <f>IF(B95=1,M95,-M95)</f>
        <v>0.0799999999999983</v>
      </c>
      <c r="O95" s="16">
        <f>N95*E95</f>
        <v>159039.999999997</v>
      </c>
      <c r="P95">
        <f>O95+P94</f>
        <v>47231209.9999998</v>
      </c>
    </row>
    <row r="96" customHeight="1" spans="2:16">
      <c r="B96" s="6">
        <v>2</v>
      </c>
      <c r="C96">
        <f>(G108*P95)/(H96*100-I96*100)*0.01</f>
        <v>-170.715216867469</v>
      </c>
      <c r="D96" s="11">
        <f>ROUNDDOWN(C96,1)*10000</f>
        <v>-1707000</v>
      </c>
      <c r="E96" s="11">
        <f>ABS(D96)</f>
        <v>1707000</v>
      </c>
      <c r="G96" s="13" t="s">
        <v>77</v>
      </c>
      <c r="H96">
        <v>74.05</v>
      </c>
      <c r="I96">
        <v>74.88</v>
      </c>
      <c r="K96" s="13" t="s">
        <v>77</v>
      </c>
      <c r="L96">
        <v>73.77</v>
      </c>
      <c r="M96">
        <f>L96-H96</f>
        <v>-0.280000000000001</v>
      </c>
      <c r="N96">
        <f>IF(B96=1,M96,-M96)</f>
        <v>0.280000000000001</v>
      </c>
      <c r="O96" s="16">
        <f>N96*E96</f>
        <v>477960.000000002</v>
      </c>
      <c r="P96">
        <f>O96+P95</f>
        <v>47709169.9999998</v>
      </c>
    </row>
    <row r="97" customHeight="1" spans="2:16">
      <c r="B97" s="6">
        <v>2</v>
      </c>
      <c r="C97">
        <f>(G108*P96)/(H97*100-I97*100)*0.01</f>
        <v>-193.415554054056</v>
      </c>
      <c r="D97" s="11">
        <f>ROUNDDOWN(C97,1)*10000</f>
        <v>-1934000</v>
      </c>
      <c r="E97" s="11">
        <f>ABS(D97)</f>
        <v>1934000</v>
      </c>
      <c r="G97" s="13" t="s">
        <v>169</v>
      </c>
      <c r="H97">
        <v>73.54</v>
      </c>
      <c r="I97">
        <v>74.28</v>
      </c>
      <c r="K97" s="13" t="s">
        <v>79</v>
      </c>
      <c r="L97">
        <v>72.8</v>
      </c>
      <c r="M97">
        <f>L97-H97</f>
        <v>-0.740000000000009</v>
      </c>
      <c r="N97">
        <f>IF(B97=1,M97,-M97)</f>
        <v>0.740000000000009</v>
      </c>
      <c r="O97" s="16">
        <f>N97*E97</f>
        <v>1431160.00000002</v>
      </c>
      <c r="P97">
        <f>O97+P96</f>
        <v>49140329.9999998</v>
      </c>
    </row>
    <row r="98" customHeight="1" spans="2:16">
      <c r="B98" s="6">
        <v>1</v>
      </c>
      <c r="C98">
        <f>(G108*P97)/(H98*100-I98*100)*0.01</f>
        <v>230.345296874999</v>
      </c>
      <c r="D98" s="11">
        <f>ROUNDDOWN(C98,1)*10000</f>
        <v>2303000</v>
      </c>
      <c r="E98" s="11">
        <f>ABS(D98)</f>
        <v>2303000</v>
      </c>
      <c r="G98" s="13" t="s">
        <v>81</v>
      </c>
      <c r="H98">
        <v>74.35</v>
      </c>
      <c r="I98">
        <v>73.71</v>
      </c>
      <c r="K98" s="13" t="s">
        <v>82</v>
      </c>
      <c r="L98">
        <v>74.82</v>
      </c>
      <c r="M98">
        <f>L98-H98</f>
        <v>0.469999999999999</v>
      </c>
      <c r="N98">
        <f>IF(B98=1,M98,-M98)</f>
        <v>0.469999999999999</v>
      </c>
      <c r="O98" s="16">
        <f>N98*E98</f>
        <v>1082410</v>
      </c>
      <c r="P98">
        <f>O98+P97</f>
        <v>50222739.9999998</v>
      </c>
    </row>
    <row r="99" customHeight="1" spans="2:16">
      <c r="B99" s="6">
        <v>1</v>
      </c>
      <c r="C99">
        <f>(G108*P98)/(H99*100-I99*100)*0.01</f>
        <v>307.486163265299</v>
      </c>
      <c r="D99" s="11">
        <f>ROUNDDOWN(C99,1)*10000</f>
        <v>3074000</v>
      </c>
      <c r="E99" s="11">
        <f>ABS(D99)</f>
        <v>3074000</v>
      </c>
      <c r="G99" s="13" t="s">
        <v>170</v>
      </c>
      <c r="H99">
        <v>75.84</v>
      </c>
      <c r="I99">
        <v>75.35</v>
      </c>
      <c r="K99" s="13" t="s">
        <v>171</v>
      </c>
      <c r="L99">
        <v>75.84</v>
      </c>
      <c r="M99">
        <f>L99-H99</f>
        <v>0</v>
      </c>
      <c r="N99">
        <f>IF(B99=1,M99,-M99)</f>
        <v>0</v>
      </c>
      <c r="O99" s="16">
        <f>N99*E99</f>
        <v>0</v>
      </c>
      <c r="P99">
        <f>O99+P98</f>
        <v>50222739.9999998</v>
      </c>
    </row>
    <row r="100" customHeight="1" spans="2:16">
      <c r="B100" s="6">
        <v>2</v>
      </c>
      <c r="C100">
        <f>(G108*P99)/(H100*100-I100*100)*0.01</f>
        <v>-264.330210526315</v>
      </c>
      <c r="D100" s="11">
        <f>ROUNDDOWN(C100,1)*10000</f>
        <v>-2643000</v>
      </c>
      <c r="E100" s="11">
        <f>ABS(D100)</f>
        <v>2643000</v>
      </c>
      <c r="G100" s="13" t="s">
        <v>90</v>
      </c>
      <c r="H100">
        <v>76.27</v>
      </c>
      <c r="I100">
        <v>76.84</v>
      </c>
      <c r="K100" s="13" t="s">
        <v>172</v>
      </c>
      <c r="L100">
        <v>76.08</v>
      </c>
      <c r="M100">
        <f>L100-H100</f>
        <v>-0.189999999999998</v>
      </c>
      <c r="N100">
        <f>IF(B100=1,M100,-M100)</f>
        <v>0.189999999999998</v>
      </c>
      <c r="O100" s="16">
        <f>N100*E100</f>
        <v>502169.999999994</v>
      </c>
      <c r="P100">
        <f>O100+P99</f>
        <v>50724909.9999998</v>
      </c>
    </row>
    <row r="101" customHeight="1" spans="2:16">
      <c r="B101" s="6">
        <v>1</v>
      </c>
      <c r="C101">
        <f>(G108*P100)/(H101*100-I101*100)*0.01</f>
        <v>253.624550000003</v>
      </c>
      <c r="D101" s="11">
        <f>ROUNDDOWN(C101,1)*10000</f>
        <v>2536000</v>
      </c>
      <c r="E101" s="11">
        <f>ABS(D101)</f>
        <v>2536000</v>
      </c>
      <c r="G101" s="13" t="s">
        <v>93</v>
      </c>
      <c r="H101">
        <v>75.49</v>
      </c>
      <c r="I101">
        <v>74.89</v>
      </c>
      <c r="K101" s="13" t="s">
        <v>173</v>
      </c>
      <c r="L101">
        <v>74.89</v>
      </c>
      <c r="M101">
        <f>L101-H101</f>
        <v>-0.599999999999994</v>
      </c>
      <c r="N101">
        <f>IF(B101=1,M101,-M101)</f>
        <v>-0.599999999999994</v>
      </c>
      <c r="O101" s="16">
        <f>N101*E101</f>
        <v>-1521599.99999999</v>
      </c>
      <c r="P101">
        <f>O101+P100</f>
        <v>49203309.9999998</v>
      </c>
    </row>
    <row r="102" customHeight="1" spans="2:16">
      <c r="B102" s="6"/>
      <c r="C102" t="e">
        <f>(G108*P101)/(H102*100-I102*100)*0.01</f>
        <v>#DIV/0!</v>
      </c>
      <c r="D102" s="11" t="e">
        <f>ROUNDDOWN(C102,1)*10000</f>
        <v>#DIV/0!</v>
      </c>
      <c r="E102" s="11" t="e">
        <f>ABS(D102)</f>
        <v>#DIV/0!</v>
      </c>
      <c r="G102" s="13"/>
      <c r="K102" s="13"/>
      <c r="M102">
        <f>L102-H102</f>
        <v>0</v>
      </c>
      <c r="N102">
        <f>IF(B102=1,M102,-M102)</f>
        <v>0</v>
      </c>
      <c r="O102" s="16" t="e">
        <f>N102*E102</f>
        <v>#DIV/0!</v>
      </c>
      <c r="P102" t="e">
        <f>O102+P101</f>
        <v>#DIV/0!</v>
      </c>
    </row>
    <row r="103" customHeight="1" spans="1:17">
      <c r="A103" s="18"/>
      <c r="B103" s="19"/>
      <c r="C103" s="19"/>
      <c r="D103" s="19"/>
      <c r="E103" s="19"/>
      <c r="F103" s="19"/>
      <c r="G103" s="20"/>
      <c r="H103" s="19"/>
      <c r="I103" s="19"/>
      <c r="J103" s="19"/>
      <c r="K103" s="19"/>
      <c r="L103" s="19"/>
      <c r="M103" s="19"/>
      <c r="N103" s="19"/>
      <c r="O103" s="44"/>
      <c r="P103" s="45"/>
      <c r="Q103" s="19"/>
    </row>
    <row r="104" customHeight="1" spans="15:15">
      <c r="O104" s="46"/>
    </row>
    <row r="105" customHeight="1" spans="15:15">
      <c r="O105" s="47"/>
    </row>
    <row r="106" customHeight="1" spans="1:9">
      <c r="A106" s="21" t="s">
        <v>174</v>
      </c>
      <c r="B106" s="21" t="s">
        <v>175</v>
      </c>
      <c r="D106" s="22"/>
      <c r="E106" s="22"/>
      <c r="F106" s="23" t="s">
        <v>176</v>
      </c>
      <c r="G106" s="24" t="s">
        <v>177</v>
      </c>
      <c r="I106" s="48"/>
    </row>
    <row r="107" customHeight="1" spans="1:9">
      <c r="A107" s="25" t="s">
        <v>178</v>
      </c>
      <c r="B107" s="25" t="s">
        <v>179</v>
      </c>
      <c r="F107" s="26">
        <v>500000</v>
      </c>
      <c r="G107" s="27">
        <v>0.03</v>
      </c>
      <c r="I107" s="49"/>
    </row>
    <row r="108" customHeight="1" spans="6:13">
      <c r="F108" s="28"/>
      <c r="G108" s="25">
        <v>0.03</v>
      </c>
      <c r="L108" s="50"/>
      <c r="M108" s="51"/>
    </row>
    <row r="109" customHeight="1" spans="14:14">
      <c r="N109" s="6"/>
    </row>
    <row r="112" customHeight="1" spans="2:5">
      <c r="B112" s="29" t="s">
        <v>180</v>
      </c>
      <c r="D112" s="30"/>
      <c r="E112" s="30"/>
    </row>
    <row r="113" customHeight="1" spans="1:5">
      <c r="A113" s="31" t="s">
        <v>181</v>
      </c>
      <c r="B113" s="32" t="s">
        <v>182</v>
      </c>
      <c r="D113" s="22"/>
      <c r="E113" s="22"/>
    </row>
    <row r="114" customHeight="1" spans="1:5">
      <c r="A114" s="33" t="s">
        <v>183</v>
      </c>
      <c r="B114" s="34">
        <f>COUNTIF(B2:B102,1)</f>
        <v>56</v>
      </c>
      <c r="D114" s="22"/>
      <c r="E114" s="22"/>
    </row>
    <row r="115" customHeight="1" spans="1:5">
      <c r="A115" s="35" t="s">
        <v>184</v>
      </c>
      <c r="B115" s="34">
        <f>COUNTIF(B2:B102,2)</f>
        <v>44</v>
      </c>
      <c r="D115" s="22"/>
      <c r="E115" s="22"/>
    </row>
    <row r="116" customHeight="1" spans="1:5">
      <c r="A116" s="35" t="s">
        <v>185</v>
      </c>
      <c r="B116" s="34">
        <f>B114+B115</f>
        <v>100</v>
      </c>
      <c r="D116" s="22"/>
      <c r="E116" s="22"/>
    </row>
    <row r="117" customHeight="1" spans="1:5">
      <c r="A117" s="35" t="s">
        <v>186</v>
      </c>
      <c r="B117" s="34">
        <f>COUNTIF(O2:O100,"&gt;=1")</f>
        <v>76</v>
      </c>
      <c r="D117" s="22"/>
      <c r="E117" s="22"/>
    </row>
    <row r="118" customHeight="1" spans="1:5">
      <c r="A118" s="35" t="s">
        <v>187</v>
      </c>
      <c r="B118" s="36">
        <f>B116-B117-B119</f>
        <v>9</v>
      </c>
      <c r="D118" s="37"/>
      <c r="E118" s="37"/>
    </row>
    <row r="119" customHeight="1" spans="1:5">
      <c r="A119" s="35" t="s">
        <v>188</v>
      </c>
      <c r="B119" s="34">
        <f>COUNTIF(O2:O100,0)</f>
        <v>15</v>
      </c>
      <c r="D119" s="22"/>
      <c r="E119" s="22"/>
    </row>
    <row r="120" customHeight="1" spans="1:5">
      <c r="A120" s="38" t="s">
        <v>189</v>
      </c>
      <c r="B120" s="39"/>
      <c r="D120" s="22"/>
      <c r="E120" s="22"/>
    </row>
    <row r="121" customHeight="1" spans="1:5">
      <c r="A121" s="35" t="s">
        <v>190</v>
      </c>
      <c r="B121" s="34">
        <f>SUMIF(O2:O100,"&gt;=0")</f>
        <v>52538279.9999998</v>
      </c>
      <c r="D121" s="22"/>
      <c r="E121" s="22"/>
    </row>
    <row r="122" customHeight="1" spans="1:5">
      <c r="A122" s="35" t="s">
        <v>191</v>
      </c>
      <c r="B122" s="36">
        <f>SUMIF(O2:O100,"&lt;=0")</f>
        <v>-2313370</v>
      </c>
      <c r="D122" s="37"/>
      <c r="E122" s="37"/>
    </row>
    <row r="123" customHeight="1" spans="1:5">
      <c r="A123" s="35" t="s">
        <v>192</v>
      </c>
      <c r="B123" s="34">
        <f>B121+B122</f>
        <v>50224909.9999998</v>
      </c>
      <c r="D123" s="22"/>
      <c r="E123" s="22"/>
    </row>
    <row r="124" customHeight="1" spans="1:5">
      <c r="A124" s="35" t="s">
        <v>193</v>
      </c>
      <c r="B124" s="40">
        <f>B121/B117</f>
        <v>691293.157894734</v>
      </c>
      <c r="D124" s="41"/>
      <c r="E124" s="41"/>
    </row>
    <row r="125" customHeight="1" spans="1:5">
      <c r="A125" s="35" t="s">
        <v>194</v>
      </c>
      <c r="B125" s="40">
        <f>B122/B118</f>
        <v>-257041.111111112</v>
      </c>
      <c r="D125" s="41"/>
      <c r="E125" s="41"/>
    </row>
    <row r="126" customHeight="1" spans="1:5">
      <c r="A126" s="35" t="s">
        <v>195</v>
      </c>
      <c r="B126" s="34">
        <v>37</v>
      </c>
      <c r="D126" s="22"/>
      <c r="E126" s="22"/>
    </row>
    <row r="127" customHeight="1" spans="1:5">
      <c r="A127" s="35" t="s">
        <v>196</v>
      </c>
      <c r="B127" s="34">
        <v>2</v>
      </c>
      <c r="D127" s="22"/>
      <c r="E127" s="22"/>
    </row>
    <row r="128" customHeight="1" spans="1:5">
      <c r="A128" s="35" t="s">
        <v>197</v>
      </c>
      <c r="B128" s="42">
        <v>74</v>
      </c>
      <c r="D128" s="43"/>
      <c r="E128" s="43"/>
    </row>
    <row r="129" customHeight="1" spans="1:5">
      <c r="A129" s="52" t="s">
        <v>198</v>
      </c>
      <c r="B129" s="53">
        <f>B117/B116</f>
        <v>0.76</v>
      </c>
      <c r="D129" s="54"/>
      <c r="E129" s="54"/>
    </row>
  </sheetData>
  <pageMargins left="0.697916666666667" right="0.697916666666667" top="0.75" bottom="0.75" header="0.3" footer="0.3"/>
  <pageSetup paperSize="9" orientation="portrait" horizontalDpi="1200" verticalDpi="6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875" defaultRowHeight="13.5"/>
  <sheetData/>
  <pageMargins left="0.75" right="0.75" top="1" bottom="1" header="0.510416666666667" footer="0.510416666666667"/>
  <pageSetup paperSize="9" orientation="portrait" horizontalDpi="600" verticalDpi="600"/>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5"/>
  <sheetViews>
    <sheetView tabSelected="1" workbookViewId="0">
      <selection activeCell="B15" sqref="B15"/>
    </sheetView>
  </sheetViews>
  <sheetFormatPr defaultColWidth="8.875" defaultRowHeight="13.5"/>
  <sheetData>
    <row r="1" spans="1:9">
      <c r="A1" s="1" t="s">
        <v>199</v>
      </c>
      <c r="B1" s="2"/>
      <c r="C1" s="2"/>
      <c r="D1" s="2"/>
      <c r="E1" s="2"/>
      <c r="F1" s="2"/>
      <c r="G1" s="2"/>
      <c r="H1" s="2"/>
      <c r="I1" s="7"/>
    </row>
    <row r="2" spans="1:9">
      <c r="A2" s="3" t="s">
        <v>200</v>
      </c>
      <c r="B2" s="4"/>
      <c r="C2" s="4"/>
      <c r="D2" s="4"/>
      <c r="E2" s="4"/>
      <c r="F2" s="4"/>
      <c r="G2" s="4"/>
      <c r="H2" s="4"/>
      <c r="I2" s="7"/>
    </row>
    <row r="3" spans="1:4">
      <c r="A3" s="5"/>
      <c r="D3" s="5"/>
    </row>
    <row r="7" ht="14.25" spans="1:2">
      <c r="A7" t="s">
        <v>201</v>
      </c>
      <c r="B7" s="6"/>
    </row>
    <row r="8" ht="14.25" spans="2:2">
      <c r="B8" s="6" t="s">
        <v>202</v>
      </c>
    </row>
    <row r="9" spans="2:2">
      <c r="B9" t="s">
        <v>203</v>
      </c>
    </row>
    <row r="10" ht="14.25" spans="2:2">
      <c r="B10" s="6"/>
    </row>
    <row r="11" ht="14.25" spans="2:2">
      <c r="B11" s="6" t="s">
        <v>204</v>
      </c>
    </row>
    <row r="12" ht="14.25" spans="2:2">
      <c r="B12" s="6" t="s">
        <v>205</v>
      </c>
    </row>
    <row r="13" spans="2:2">
      <c r="B13" t="s">
        <v>206</v>
      </c>
    </row>
    <row r="14" ht="14.25" spans="2:2">
      <c r="B14" s="6"/>
    </row>
    <row r="15" ht="14.25" spans="2:2">
      <c r="B15" s="6"/>
    </row>
  </sheetData>
  <pageMargins left="0.75" right="0.75" top="1" bottom="1" header="0.510416666666667" footer="0.510416666666667"/>
  <pageSetup paperSize="9"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4:E14"/>
  <sheetViews>
    <sheetView workbookViewId="0">
      <selection activeCell="E11" sqref="E11"/>
    </sheetView>
  </sheetViews>
  <sheetFormatPr defaultColWidth="8.875" defaultRowHeight="13.5" outlineLevelCol="4"/>
  <sheetData>
    <row r="4" spans="2:5">
      <c r="B4" t="s">
        <v>207</v>
      </c>
      <c r="C4" t="s">
        <v>208</v>
      </c>
      <c r="D4" t="s">
        <v>209</v>
      </c>
      <c r="E4" t="s">
        <v>210</v>
      </c>
    </row>
    <row r="5" spans="3:5">
      <c r="C5" t="s">
        <v>211</v>
      </c>
      <c r="D5" t="s">
        <v>209</v>
      </c>
      <c r="E5" t="s">
        <v>210</v>
      </c>
    </row>
    <row r="9" spans="2:5">
      <c r="B9" t="s">
        <v>212</v>
      </c>
      <c r="D9" t="s">
        <v>208</v>
      </c>
      <c r="E9" t="s">
        <v>213</v>
      </c>
    </row>
    <row r="10" spans="4:5">
      <c r="D10" t="s">
        <v>214</v>
      </c>
      <c r="E10" t="s">
        <v>213</v>
      </c>
    </row>
    <row r="13" spans="2:5">
      <c r="B13" t="s">
        <v>215</v>
      </c>
      <c r="E13" t="s">
        <v>208</v>
      </c>
    </row>
    <row r="14" spans="5:5">
      <c r="E14" t="s">
        <v>216</v>
      </c>
    </row>
  </sheetData>
  <pageMargins left="0.75" right="0.75" top="1" bottom="1" header="0.510416666666667" footer="0.510416666666667"/>
  <pageSetup paperSize="9"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Kingsoft Office 2010</Application>
  <HeadingPairs>
    <vt:vector size="2" baseType="variant">
      <vt:variant>
        <vt:lpstr>工作表</vt:lpstr>
      </vt:variant>
      <vt:variant>
        <vt:i4>4</vt:i4>
      </vt:variant>
    </vt:vector>
  </HeadingPairs>
  <TitlesOfParts>
    <vt:vector size="4" baseType="lpstr">
      <vt:lpstr>検証データ</vt:lpstr>
      <vt:lpstr>画像</vt:lpstr>
      <vt:lpstr>気づき</vt:lpstr>
      <vt:lpstr>検証終了通貨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笹田喬志</cp:lastModifiedBy>
  <dcterms:created xsi:type="dcterms:W3CDTF">2013-10-09T23:04:00Z</dcterms:created>
  <dcterms:modified xsi:type="dcterms:W3CDTF">2015-08-05T15:14:28Z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