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チャートマスター\"/>
    </mc:Choice>
  </mc:AlternateContent>
  <bookViews>
    <workbookView xWindow="0" yWindow="0" windowWidth="28800" windowHeight="12450" firstSheet="1" activeTab="2"/>
  </bookViews>
  <sheets>
    <sheet name="ポンド円・日足" sheetId="15" r:id="rId1"/>
    <sheet name="ドル円・クロス円" sheetId="25" r:id="rId2"/>
    <sheet name="ドル円・クロス円以外" sheetId="28" r:id="rId3"/>
  </sheets>
  <definedNames>
    <definedName name="_xlnm._FilterDatabase" localSheetId="0" hidden="1">ポンド円・日足!$G$9:$G$49</definedName>
  </definedNames>
  <calcPr calcId="152511"/>
</workbook>
</file>

<file path=xl/calcChain.xml><?xml version="1.0" encoding="utf-8"?>
<calcChain xmlns="http://schemas.openxmlformats.org/spreadsheetml/2006/main">
  <c r="L10" i="25" l="1"/>
  <c r="R10" i="25" s="1"/>
  <c r="V10" i="25" s="1"/>
  <c r="V109" i="28"/>
  <c r="T109" i="28"/>
  <c r="R109" i="28"/>
  <c r="M109" i="28"/>
  <c r="L109" i="28"/>
  <c r="O109" i="28" s="1"/>
  <c r="V108" i="28"/>
  <c r="T108" i="28"/>
  <c r="C109" i="28" s="1"/>
  <c r="R108" i="28"/>
  <c r="M108" i="28"/>
  <c r="L108" i="28"/>
  <c r="O108" i="28" s="1"/>
  <c r="V107" i="28"/>
  <c r="T107" i="28"/>
  <c r="C108" i="28" s="1"/>
  <c r="R107" i="28"/>
  <c r="M107" i="28"/>
  <c r="L107" i="28"/>
  <c r="O107" i="28" s="1"/>
  <c r="V106" i="28"/>
  <c r="T106" i="28"/>
  <c r="C107" i="28" s="1"/>
  <c r="R106" i="28"/>
  <c r="M106" i="28"/>
  <c r="L106" i="28"/>
  <c r="O106" i="28" s="1"/>
  <c r="V105" i="28"/>
  <c r="T105" i="28"/>
  <c r="C106" i="28" s="1"/>
  <c r="R105" i="28"/>
  <c r="M105" i="28"/>
  <c r="L105" i="28"/>
  <c r="O105" i="28" s="1"/>
  <c r="V104" i="28"/>
  <c r="T104" i="28"/>
  <c r="C105" i="28" s="1"/>
  <c r="R104" i="28"/>
  <c r="O104" i="28"/>
  <c r="M104" i="28"/>
  <c r="L104" i="28"/>
  <c r="V103" i="28"/>
  <c r="T103" i="28"/>
  <c r="C104" i="28" s="1"/>
  <c r="R103" i="28"/>
  <c r="M103" i="28"/>
  <c r="L103" i="28"/>
  <c r="O103" i="28" s="1"/>
  <c r="V102" i="28"/>
  <c r="T102" i="28"/>
  <c r="C103" i="28" s="1"/>
  <c r="R102" i="28"/>
  <c r="M102" i="28"/>
  <c r="L102" i="28"/>
  <c r="O102" i="28" s="1"/>
  <c r="V101" i="28"/>
  <c r="T101" i="28"/>
  <c r="C102" i="28" s="1"/>
  <c r="R101" i="28"/>
  <c r="O101" i="28"/>
  <c r="M101" i="28"/>
  <c r="L101" i="28"/>
  <c r="V100" i="28"/>
  <c r="T100" i="28"/>
  <c r="C101" i="28" s="1"/>
  <c r="R100" i="28"/>
  <c r="O100" i="28"/>
  <c r="M100" i="28"/>
  <c r="L100" i="28"/>
  <c r="V99" i="28"/>
  <c r="T99" i="28"/>
  <c r="C100" i="28" s="1"/>
  <c r="R99" i="28"/>
  <c r="M99" i="28"/>
  <c r="L99" i="28"/>
  <c r="O99" i="28" s="1"/>
  <c r="V98" i="28"/>
  <c r="T98" i="28"/>
  <c r="C99" i="28" s="1"/>
  <c r="R98" i="28"/>
  <c r="M98" i="28"/>
  <c r="L98" i="28"/>
  <c r="O98" i="28" s="1"/>
  <c r="V97" i="28"/>
  <c r="T97" i="28"/>
  <c r="C98" i="28" s="1"/>
  <c r="R97" i="28"/>
  <c r="M97" i="28"/>
  <c r="L97" i="28"/>
  <c r="O97" i="28" s="1"/>
  <c r="V96" i="28"/>
  <c r="T96" i="28"/>
  <c r="C97" i="28" s="1"/>
  <c r="R96" i="28"/>
  <c r="M96" i="28"/>
  <c r="L96" i="28"/>
  <c r="O96" i="28" s="1"/>
  <c r="V95" i="28"/>
  <c r="T95" i="28"/>
  <c r="C96" i="28" s="1"/>
  <c r="R95" i="28"/>
  <c r="M95" i="28"/>
  <c r="L95" i="28"/>
  <c r="O95" i="28" s="1"/>
  <c r="V94" i="28"/>
  <c r="T94" i="28"/>
  <c r="C95" i="28" s="1"/>
  <c r="R94" i="28"/>
  <c r="M94" i="28"/>
  <c r="L94" i="28"/>
  <c r="O94" i="28" s="1"/>
  <c r="V93" i="28"/>
  <c r="T93" i="28"/>
  <c r="C94" i="28" s="1"/>
  <c r="R93" i="28"/>
  <c r="O93" i="28"/>
  <c r="M93" i="28"/>
  <c r="L93" i="28"/>
  <c r="V92" i="28"/>
  <c r="T92" i="28"/>
  <c r="C93" i="28" s="1"/>
  <c r="R92" i="28"/>
  <c r="M92" i="28"/>
  <c r="L92" i="28"/>
  <c r="O92" i="28" s="1"/>
  <c r="V91" i="28"/>
  <c r="T91" i="28"/>
  <c r="C92" i="28" s="1"/>
  <c r="R91" i="28"/>
  <c r="M91" i="28"/>
  <c r="L91" i="28"/>
  <c r="O91" i="28" s="1"/>
  <c r="V90" i="28"/>
  <c r="T90" i="28"/>
  <c r="C91" i="28" s="1"/>
  <c r="R90" i="28"/>
  <c r="M90" i="28"/>
  <c r="L90" i="28"/>
  <c r="O90" i="28" s="1"/>
  <c r="V89" i="28"/>
  <c r="T89" i="28"/>
  <c r="C90" i="28" s="1"/>
  <c r="R89" i="28"/>
  <c r="M89" i="28"/>
  <c r="L89" i="28"/>
  <c r="O89" i="28" s="1"/>
  <c r="V88" i="28"/>
  <c r="T88" i="28"/>
  <c r="C89" i="28" s="1"/>
  <c r="R88" i="28"/>
  <c r="O88" i="28"/>
  <c r="M88" i="28"/>
  <c r="L88" i="28"/>
  <c r="V87" i="28"/>
  <c r="T87" i="28"/>
  <c r="C88" i="28" s="1"/>
  <c r="R87" i="28"/>
  <c r="M87" i="28"/>
  <c r="L87" i="28"/>
  <c r="O87" i="28" s="1"/>
  <c r="V86" i="28"/>
  <c r="T86" i="28"/>
  <c r="C87" i="28" s="1"/>
  <c r="R86" i="28"/>
  <c r="M86" i="28"/>
  <c r="L86" i="28"/>
  <c r="O86" i="28" s="1"/>
  <c r="V85" i="28"/>
  <c r="T85" i="28"/>
  <c r="C86" i="28" s="1"/>
  <c r="R85" i="28"/>
  <c r="O85" i="28"/>
  <c r="M85" i="28"/>
  <c r="L85" i="28"/>
  <c r="V84" i="28"/>
  <c r="T84" i="28"/>
  <c r="C85" i="28" s="1"/>
  <c r="R84" i="28"/>
  <c r="O84" i="28"/>
  <c r="M84" i="28"/>
  <c r="L84" i="28"/>
  <c r="V83" i="28"/>
  <c r="T83" i="28"/>
  <c r="C84" i="28" s="1"/>
  <c r="R83" i="28"/>
  <c r="M83" i="28"/>
  <c r="L83" i="28"/>
  <c r="O83" i="28" s="1"/>
  <c r="V82" i="28"/>
  <c r="T82" i="28"/>
  <c r="C83" i="28" s="1"/>
  <c r="R82" i="28"/>
  <c r="M82" i="28"/>
  <c r="L82" i="28"/>
  <c r="O82" i="28" s="1"/>
  <c r="V81" i="28"/>
  <c r="T81" i="28"/>
  <c r="C82" i="28" s="1"/>
  <c r="R81" i="28"/>
  <c r="M81" i="28"/>
  <c r="L81" i="28"/>
  <c r="O81" i="28" s="1"/>
  <c r="V80" i="28"/>
  <c r="T80" i="28"/>
  <c r="C81" i="28" s="1"/>
  <c r="R80" i="28"/>
  <c r="O80" i="28"/>
  <c r="M80" i="28"/>
  <c r="L80" i="28"/>
  <c r="V79" i="28"/>
  <c r="T79" i="28"/>
  <c r="C80" i="28" s="1"/>
  <c r="R79" i="28"/>
  <c r="M79" i="28"/>
  <c r="L79" i="28"/>
  <c r="O79" i="28" s="1"/>
  <c r="V78" i="28"/>
  <c r="T78" i="28"/>
  <c r="C79" i="28" s="1"/>
  <c r="R78" i="28"/>
  <c r="M78" i="28"/>
  <c r="L78" i="28"/>
  <c r="O78" i="28" s="1"/>
  <c r="V77" i="28"/>
  <c r="T77" i="28" s="1"/>
  <c r="C78" i="28" s="1"/>
  <c r="R77" i="28"/>
  <c r="M77" i="28"/>
  <c r="L77" i="28"/>
  <c r="O77" i="28" s="1"/>
  <c r="V76" i="28"/>
  <c r="T76" i="28"/>
  <c r="C77" i="28" s="1"/>
  <c r="M76" i="28"/>
  <c r="L76" i="28"/>
  <c r="O76" i="28" s="1"/>
  <c r="V75" i="28"/>
  <c r="T75" i="28" s="1"/>
  <c r="C76" i="28" s="1"/>
  <c r="R75" i="28"/>
  <c r="M75" i="28"/>
  <c r="L75" i="28"/>
  <c r="O75" i="28" s="1"/>
  <c r="V74" i="28"/>
  <c r="T74" i="28" s="1"/>
  <c r="C75" i="28" s="1"/>
  <c r="M74" i="28"/>
  <c r="L74" i="28"/>
  <c r="O74" i="28" s="1"/>
  <c r="V73" i="28"/>
  <c r="T73" i="28"/>
  <c r="C74" i="28" s="1"/>
  <c r="M73" i="28"/>
  <c r="L73" i="28"/>
  <c r="O73" i="28" s="1"/>
  <c r="V72" i="28"/>
  <c r="T72" i="28" s="1"/>
  <c r="C73" i="28" s="1"/>
  <c r="M72" i="28"/>
  <c r="L72" i="28"/>
  <c r="O72" i="28" s="1"/>
  <c r="V71" i="28"/>
  <c r="T71" i="28"/>
  <c r="C72" i="28" s="1"/>
  <c r="R71" i="28"/>
  <c r="M71" i="28"/>
  <c r="L71" i="28"/>
  <c r="O71" i="28" s="1"/>
  <c r="V70" i="28"/>
  <c r="T70" i="28"/>
  <c r="C71" i="28" s="1"/>
  <c r="M70" i="28"/>
  <c r="L70" i="28"/>
  <c r="O70" i="28" s="1"/>
  <c r="V69" i="28"/>
  <c r="T69" i="28" s="1"/>
  <c r="C70" i="28" s="1"/>
  <c r="M69" i="28"/>
  <c r="L69" i="28"/>
  <c r="O69" i="28" s="1"/>
  <c r="V68" i="28"/>
  <c r="T68" i="28" s="1"/>
  <c r="C69" i="28" s="1"/>
  <c r="O68" i="28"/>
  <c r="M68" i="28"/>
  <c r="L68" i="28"/>
  <c r="R68" i="28" s="1"/>
  <c r="V67" i="28"/>
  <c r="T67" i="28"/>
  <c r="C68" i="28" s="1"/>
  <c r="M67" i="28"/>
  <c r="L67" i="28"/>
  <c r="O67" i="28" s="1"/>
  <c r="V66" i="28"/>
  <c r="T66" i="28" s="1"/>
  <c r="C67" i="28" s="1"/>
  <c r="M66" i="28"/>
  <c r="L66" i="28"/>
  <c r="O66" i="28" s="1"/>
  <c r="V65" i="28"/>
  <c r="T65" i="28" s="1"/>
  <c r="C66" i="28" s="1"/>
  <c r="M65" i="28"/>
  <c r="L65" i="28"/>
  <c r="O65" i="28" s="1"/>
  <c r="V64" i="28"/>
  <c r="T64" i="28"/>
  <c r="C65" i="28" s="1"/>
  <c r="M64" i="28"/>
  <c r="L64" i="28"/>
  <c r="O64" i="28" s="1"/>
  <c r="V63" i="28"/>
  <c r="T63" i="28" s="1"/>
  <c r="C64" i="28" s="1"/>
  <c r="M63" i="28"/>
  <c r="L63" i="28"/>
  <c r="O63" i="28" s="1"/>
  <c r="V62" i="28"/>
  <c r="T62" i="28" s="1"/>
  <c r="C63" i="28" s="1"/>
  <c r="M62" i="28"/>
  <c r="L62" i="28"/>
  <c r="O62" i="28" s="1"/>
  <c r="V61" i="28"/>
  <c r="T61" i="28" s="1"/>
  <c r="C62" i="28" s="1"/>
  <c r="R61" i="28"/>
  <c r="M61" i="28"/>
  <c r="L61" i="28"/>
  <c r="O61" i="28" s="1"/>
  <c r="V60" i="28"/>
  <c r="T60" i="28"/>
  <c r="C61" i="28" s="1"/>
  <c r="M60" i="28"/>
  <c r="L60" i="28"/>
  <c r="O60" i="28" s="1"/>
  <c r="V59" i="28"/>
  <c r="T59" i="28" s="1"/>
  <c r="C60" i="28" s="1"/>
  <c r="M59" i="28"/>
  <c r="L59" i="28"/>
  <c r="O59" i="28" s="1"/>
  <c r="V58" i="28"/>
  <c r="T58" i="28" s="1"/>
  <c r="C59" i="28" s="1"/>
  <c r="M58" i="28"/>
  <c r="L58" i="28"/>
  <c r="O58" i="28" s="1"/>
  <c r="V57" i="28"/>
  <c r="T57" i="28"/>
  <c r="C58" i="28" s="1"/>
  <c r="M57" i="28"/>
  <c r="L57" i="28"/>
  <c r="O57" i="28" s="1"/>
  <c r="V56" i="28"/>
  <c r="T56" i="28" s="1"/>
  <c r="C57" i="28" s="1"/>
  <c r="M56" i="28"/>
  <c r="L56" i="28"/>
  <c r="O56" i="28" s="1"/>
  <c r="V55" i="28"/>
  <c r="T55" i="28" s="1"/>
  <c r="C56" i="28" s="1"/>
  <c r="R55" i="28"/>
  <c r="M55" i="28"/>
  <c r="L55" i="28"/>
  <c r="O55" i="28" s="1"/>
  <c r="V54" i="28"/>
  <c r="T54" i="28"/>
  <c r="C55" i="28" s="1"/>
  <c r="M54" i="28"/>
  <c r="L54" i="28"/>
  <c r="O54" i="28" s="1"/>
  <c r="V53" i="28"/>
  <c r="T53" i="28" s="1"/>
  <c r="C54" i="28" s="1"/>
  <c r="M53" i="28"/>
  <c r="L53" i="28"/>
  <c r="O53" i="28" s="1"/>
  <c r="V52" i="28"/>
  <c r="T52" i="28" s="1"/>
  <c r="C53" i="28" s="1"/>
  <c r="O52" i="28"/>
  <c r="M52" i="28"/>
  <c r="L52" i="28"/>
  <c r="V51" i="28"/>
  <c r="T51" i="28"/>
  <c r="C52" i="28" s="1"/>
  <c r="M51" i="28"/>
  <c r="L51" i="28"/>
  <c r="O51" i="28" s="1"/>
  <c r="V50" i="28"/>
  <c r="T50" i="28" s="1"/>
  <c r="C51" i="28" s="1"/>
  <c r="M50" i="28"/>
  <c r="L50" i="28"/>
  <c r="O50" i="28" s="1"/>
  <c r="V49" i="28"/>
  <c r="T49" i="28" s="1"/>
  <c r="C50" i="28" s="1"/>
  <c r="R49" i="28"/>
  <c r="M49" i="28"/>
  <c r="L49" i="28"/>
  <c r="O49" i="28" s="1"/>
  <c r="V48" i="28"/>
  <c r="T48" i="28" s="1"/>
  <c r="C49" i="28" s="1"/>
  <c r="M48" i="28"/>
  <c r="L48" i="28"/>
  <c r="O48" i="28" s="1"/>
  <c r="V47" i="28"/>
  <c r="T47" i="28" s="1"/>
  <c r="C48" i="28" s="1"/>
  <c r="M47" i="28"/>
  <c r="L47" i="28"/>
  <c r="O47" i="28" s="1"/>
  <c r="V46" i="28"/>
  <c r="T46" i="28" s="1"/>
  <c r="C47" i="28" s="1"/>
  <c r="M46" i="28"/>
  <c r="L46" i="28"/>
  <c r="O46" i="28" s="1"/>
  <c r="V45" i="28"/>
  <c r="T45" i="28" s="1"/>
  <c r="C46" i="28" s="1"/>
  <c r="R45" i="28"/>
  <c r="M45" i="28"/>
  <c r="L45" i="28"/>
  <c r="O45" i="28" s="1"/>
  <c r="V44" i="28"/>
  <c r="T44" i="28" s="1"/>
  <c r="C45" i="28" s="1"/>
  <c r="M44" i="28"/>
  <c r="L44" i="28"/>
  <c r="O44" i="28" s="1"/>
  <c r="V43" i="28"/>
  <c r="T43" i="28" s="1"/>
  <c r="C44" i="28" s="1"/>
  <c r="M43" i="28"/>
  <c r="L43" i="28"/>
  <c r="O43" i="28" s="1"/>
  <c r="V42" i="28"/>
  <c r="T42" i="28" s="1"/>
  <c r="C43" i="28" s="1"/>
  <c r="M42" i="28"/>
  <c r="L42" i="28"/>
  <c r="O42" i="28" s="1"/>
  <c r="V41" i="28"/>
  <c r="T41" i="28"/>
  <c r="C42" i="28" s="1"/>
  <c r="M41" i="28"/>
  <c r="L41" i="28"/>
  <c r="O41" i="28" s="1"/>
  <c r="V40" i="28"/>
  <c r="T40" i="28" s="1"/>
  <c r="C41" i="28" s="1"/>
  <c r="M40" i="28"/>
  <c r="L40" i="28"/>
  <c r="O40" i="28" s="1"/>
  <c r="V39" i="28"/>
  <c r="T39" i="28" s="1"/>
  <c r="C40" i="28" s="1"/>
  <c r="M39" i="28"/>
  <c r="L39" i="28"/>
  <c r="O39" i="28" s="1"/>
  <c r="V38" i="28"/>
  <c r="T38" i="28" s="1"/>
  <c r="C39" i="28" s="1"/>
  <c r="M38" i="28"/>
  <c r="L38" i="28"/>
  <c r="O38" i="28" s="1"/>
  <c r="V37" i="28"/>
  <c r="T37" i="28" s="1"/>
  <c r="C38" i="28" s="1"/>
  <c r="M37" i="28"/>
  <c r="L37" i="28"/>
  <c r="O37" i="28" s="1"/>
  <c r="V36" i="28"/>
  <c r="T36" i="28" s="1"/>
  <c r="C37" i="28" s="1"/>
  <c r="O36" i="28"/>
  <c r="M36" i="28"/>
  <c r="L36" i="28"/>
  <c r="R36" i="28" s="1"/>
  <c r="V35" i="28"/>
  <c r="T35" i="28"/>
  <c r="C36" i="28" s="1"/>
  <c r="M35" i="28"/>
  <c r="L35" i="28"/>
  <c r="O35" i="28" s="1"/>
  <c r="V34" i="28"/>
  <c r="T34" i="28" s="1"/>
  <c r="C35" i="28" s="1"/>
  <c r="M34" i="28"/>
  <c r="L34" i="28"/>
  <c r="O34" i="28" s="1"/>
  <c r="V33" i="28"/>
  <c r="T33" i="28" s="1"/>
  <c r="C34" i="28" s="1"/>
  <c r="M33" i="28"/>
  <c r="L33" i="28"/>
  <c r="O33" i="28" s="1"/>
  <c r="V32" i="28"/>
  <c r="T32" i="28" s="1"/>
  <c r="C33" i="28" s="1"/>
  <c r="M32" i="28"/>
  <c r="L32" i="28"/>
  <c r="O32" i="28" s="1"/>
  <c r="V31" i="28"/>
  <c r="T31" i="28" s="1"/>
  <c r="C32" i="28" s="1"/>
  <c r="M31" i="28"/>
  <c r="L31" i="28"/>
  <c r="O31" i="28" s="1"/>
  <c r="V30" i="28"/>
  <c r="T30" i="28" s="1"/>
  <c r="C31" i="28" s="1"/>
  <c r="M30" i="28"/>
  <c r="L30" i="28"/>
  <c r="O30" i="28" s="1"/>
  <c r="V29" i="28"/>
  <c r="T29" i="28" s="1"/>
  <c r="C30" i="28" s="1"/>
  <c r="M29" i="28"/>
  <c r="L29" i="28"/>
  <c r="O29" i="28" s="1"/>
  <c r="V28" i="28"/>
  <c r="T28" i="28" s="1"/>
  <c r="C29" i="28" s="1"/>
  <c r="M28" i="28"/>
  <c r="L28" i="28"/>
  <c r="O28" i="28" s="1"/>
  <c r="V27" i="28"/>
  <c r="T27" i="28" s="1"/>
  <c r="C28" i="28" s="1"/>
  <c r="M27" i="28"/>
  <c r="L27" i="28"/>
  <c r="O27" i="28" s="1"/>
  <c r="V26" i="28"/>
  <c r="T26" i="28" s="1"/>
  <c r="C27" i="28" s="1"/>
  <c r="R26" i="28"/>
  <c r="M26" i="28"/>
  <c r="L26" i="28"/>
  <c r="O26" i="28" s="1"/>
  <c r="V25" i="28"/>
  <c r="T25" i="28"/>
  <c r="C26" i="28" s="1"/>
  <c r="M25" i="28"/>
  <c r="L25" i="28"/>
  <c r="O25" i="28" s="1"/>
  <c r="V24" i="28"/>
  <c r="T24" i="28" s="1"/>
  <c r="C25" i="28" s="1"/>
  <c r="M24" i="28"/>
  <c r="L24" i="28"/>
  <c r="O24" i="28" s="1"/>
  <c r="V23" i="28"/>
  <c r="T23" i="28" s="1"/>
  <c r="C24" i="28" s="1"/>
  <c r="O23" i="28"/>
  <c r="M23" i="28"/>
  <c r="L23" i="28"/>
  <c r="V22" i="28"/>
  <c r="T22" i="28"/>
  <c r="C23" i="28" s="1"/>
  <c r="M22" i="28"/>
  <c r="L22" i="28"/>
  <c r="O22" i="28" s="1"/>
  <c r="V21" i="28"/>
  <c r="T21" i="28" s="1"/>
  <c r="C22" i="28" s="1"/>
  <c r="M21" i="28"/>
  <c r="L21" i="28"/>
  <c r="O21" i="28" s="1"/>
  <c r="V20" i="28"/>
  <c r="T20" i="28" s="1"/>
  <c r="C21" i="28" s="1"/>
  <c r="M20" i="28"/>
  <c r="L20" i="28"/>
  <c r="O20" i="28" s="1"/>
  <c r="V19" i="28"/>
  <c r="T19" i="28"/>
  <c r="C20" i="28" s="1"/>
  <c r="R19" i="28"/>
  <c r="M19" i="28"/>
  <c r="L19" i="28"/>
  <c r="O19" i="28" s="1"/>
  <c r="V18" i="28"/>
  <c r="T18" i="28"/>
  <c r="C19" i="28" s="1"/>
  <c r="M18" i="28"/>
  <c r="L18" i="28"/>
  <c r="O18" i="28" s="1"/>
  <c r="V17" i="28"/>
  <c r="T17" i="28" s="1"/>
  <c r="C18" i="28" s="1"/>
  <c r="M17" i="28"/>
  <c r="L17" i="28"/>
  <c r="O17" i="28" s="1"/>
  <c r="V16" i="28"/>
  <c r="T16" i="28" s="1"/>
  <c r="C17" i="28" s="1"/>
  <c r="M16" i="28"/>
  <c r="L16" i="28"/>
  <c r="O16" i="28" s="1"/>
  <c r="V15" i="28"/>
  <c r="T15" i="28" s="1"/>
  <c r="C16" i="28" s="1"/>
  <c r="M15" i="28"/>
  <c r="L15" i="28"/>
  <c r="O15" i="28" s="1"/>
  <c r="V14" i="28"/>
  <c r="T14" i="28" s="1"/>
  <c r="C15" i="28" s="1"/>
  <c r="M14" i="28"/>
  <c r="L14" i="28"/>
  <c r="O14" i="28" s="1"/>
  <c r="V13" i="28"/>
  <c r="T13" i="28" s="1"/>
  <c r="C14" i="28" s="1"/>
  <c r="M13" i="28"/>
  <c r="L13" i="28"/>
  <c r="O13" i="28" s="1"/>
  <c r="V12" i="28"/>
  <c r="T12" i="28" s="1"/>
  <c r="C13" i="28" s="1"/>
  <c r="M12" i="28"/>
  <c r="L12" i="28"/>
  <c r="O12" i="28" s="1"/>
  <c r="V11" i="28"/>
  <c r="T11" i="28" s="1"/>
  <c r="C12" i="28" s="1"/>
  <c r="M11" i="28"/>
  <c r="L11" i="28"/>
  <c r="O11" i="28" s="1"/>
  <c r="E11" i="28"/>
  <c r="P11" i="28" s="1"/>
  <c r="P10" i="28"/>
  <c r="L10" i="28"/>
  <c r="C10" i="28"/>
  <c r="R13" i="25"/>
  <c r="P11" i="25"/>
  <c r="P14" i="25"/>
  <c r="P15" i="25"/>
  <c r="P18" i="25"/>
  <c r="P19" i="25"/>
  <c r="P22" i="25"/>
  <c r="P23" i="25"/>
  <c r="P26" i="25"/>
  <c r="P27" i="25"/>
  <c r="P30" i="25"/>
  <c r="P31" i="25"/>
  <c r="P34" i="25"/>
  <c r="P35" i="25"/>
  <c r="P38" i="25"/>
  <c r="P39" i="25"/>
  <c r="P42" i="25"/>
  <c r="P43" i="25"/>
  <c r="P46" i="25"/>
  <c r="P47" i="25"/>
  <c r="P50" i="25"/>
  <c r="P51" i="25"/>
  <c r="P54" i="25"/>
  <c r="P55" i="25"/>
  <c r="P58" i="25"/>
  <c r="P59" i="25"/>
  <c r="P62" i="25"/>
  <c r="P63" i="25"/>
  <c r="P66" i="25"/>
  <c r="P67" i="25"/>
  <c r="P70" i="25"/>
  <c r="P71" i="25"/>
  <c r="P74" i="25"/>
  <c r="P75" i="25"/>
  <c r="P78" i="25"/>
  <c r="P79" i="25"/>
  <c r="C10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R107" i="25"/>
  <c r="R108" i="25"/>
  <c r="R109" i="25"/>
  <c r="T21" i="25"/>
  <c r="V21" i="25"/>
  <c r="T22" i="25"/>
  <c r="V22" i="25"/>
  <c r="T23" i="25"/>
  <c r="V23" i="25"/>
  <c r="T24" i="25"/>
  <c r="V24" i="25"/>
  <c r="T25" i="25"/>
  <c r="V25" i="25"/>
  <c r="T26" i="25"/>
  <c r="V26" i="25"/>
  <c r="T27" i="25"/>
  <c r="V27" i="25"/>
  <c r="T28" i="25"/>
  <c r="V28" i="25"/>
  <c r="T29" i="25"/>
  <c r="V29" i="25"/>
  <c r="T30" i="25"/>
  <c r="V30" i="25"/>
  <c r="T31" i="25"/>
  <c r="V31" i="25"/>
  <c r="T32" i="25"/>
  <c r="V32" i="25"/>
  <c r="T33" i="25"/>
  <c r="V33" i="25"/>
  <c r="T34" i="25"/>
  <c r="V34" i="25"/>
  <c r="T35" i="25"/>
  <c r="V35" i="25"/>
  <c r="T36" i="25"/>
  <c r="V36" i="25"/>
  <c r="T37" i="25"/>
  <c r="V37" i="25"/>
  <c r="T38" i="25"/>
  <c r="V38" i="25"/>
  <c r="T39" i="25"/>
  <c r="V39" i="25"/>
  <c r="T40" i="25"/>
  <c r="V40" i="25"/>
  <c r="T41" i="25"/>
  <c r="V41" i="25"/>
  <c r="T42" i="25"/>
  <c r="V42" i="25"/>
  <c r="T43" i="25"/>
  <c r="V43" i="25"/>
  <c r="T44" i="25"/>
  <c r="V44" i="25"/>
  <c r="T45" i="25"/>
  <c r="V45" i="25"/>
  <c r="T46" i="25"/>
  <c r="V46" i="25"/>
  <c r="T47" i="25"/>
  <c r="V47" i="25"/>
  <c r="T48" i="25"/>
  <c r="V48" i="25"/>
  <c r="T49" i="25"/>
  <c r="V49" i="25"/>
  <c r="T50" i="25"/>
  <c r="V50" i="25"/>
  <c r="T51" i="25"/>
  <c r="V51" i="25"/>
  <c r="T52" i="25"/>
  <c r="V52" i="25"/>
  <c r="T53" i="25"/>
  <c r="V53" i="25"/>
  <c r="T54" i="25"/>
  <c r="V54" i="25"/>
  <c r="T55" i="25"/>
  <c r="V55" i="25"/>
  <c r="T56" i="25"/>
  <c r="V56" i="25"/>
  <c r="T57" i="25"/>
  <c r="V57" i="25"/>
  <c r="T58" i="25"/>
  <c r="V58" i="25"/>
  <c r="T59" i="25"/>
  <c r="V59" i="25"/>
  <c r="T60" i="25"/>
  <c r="V60" i="25"/>
  <c r="T61" i="25"/>
  <c r="V61" i="25"/>
  <c r="T62" i="25"/>
  <c r="V62" i="25"/>
  <c r="T63" i="25"/>
  <c r="V63" i="25"/>
  <c r="T64" i="25"/>
  <c r="V64" i="25"/>
  <c r="T65" i="25"/>
  <c r="V65" i="25"/>
  <c r="T66" i="25"/>
  <c r="V66" i="25"/>
  <c r="T67" i="25"/>
  <c r="V67" i="25"/>
  <c r="T68" i="25"/>
  <c r="V68" i="25"/>
  <c r="T69" i="25"/>
  <c r="V69" i="25"/>
  <c r="T70" i="25"/>
  <c r="C71" i="25" s="1"/>
  <c r="V70" i="25"/>
  <c r="T71" i="25"/>
  <c r="C72" i="25" s="1"/>
  <c r="V71" i="25"/>
  <c r="T72" i="25"/>
  <c r="C73" i="25" s="1"/>
  <c r="V72" i="25"/>
  <c r="T73" i="25"/>
  <c r="C74" i="25" s="1"/>
  <c r="V73" i="25"/>
  <c r="T74" i="25"/>
  <c r="C75" i="25" s="1"/>
  <c r="V74" i="25"/>
  <c r="T75" i="25"/>
  <c r="C76" i="25" s="1"/>
  <c r="V75" i="25"/>
  <c r="T76" i="25"/>
  <c r="C77" i="25" s="1"/>
  <c r="V76" i="25"/>
  <c r="T77" i="25"/>
  <c r="C78" i="25" s="1"/>
  <c r="V77" i="25"/>
  <c r="T78" i="25"/>
  <c r="C79" i="25" s="1"/>
  <c r="V78" i="25"/>
  <c r="T79" i="25"/>
  <c r="C80" i="25" s="1"/>
  <c r="V79" i="25"/>
  <c r="T80" i="25"/>
  <c r="C81" i="25" s="1"/>
  <c r="V80" i="25"/>
  <c r="T81" i="25"/>
  <c r="C82" i="25" s="1"/>
  <c r="V81" i="25"/>
  <c r="T82" i="25"/>
  <c r="C83" i="25" s="1"/>
  <c r="V82" i="25"/>
  <c r="T83" i="25"/>
  <c r="C84" i="25" s="1"/>
  <c r="V83" i="25"/>
  <c r="T84" i="25"/>
  <c r="C85" i="25" s="1"/>
  <c r="V84" i="25"/>
  <c r="T85" i="25"/>
  <c r="C86" i="25" s="1"/>
  <c r="V85" i="25"/>
  <c r="T86" i="25"/>
  <c r="C87" i="25" s="1"/>
  <c r="V86" i="25"/>
  <c r="T87" i="25"/>
  <c r="C88" i="25" s="1"/>
  <c r="V87" i="25"/>
  <c r="T88" i="25"/>
  <c r="C89" i="25" s="1"/>
  <c r="V88" i="25"/>
  <c r="T89" i="25"/>
  <c r="C90" i="25" s="1"/>
  <c r="V89" i="25"/>
  <c r="T90" i="25"/>
  <c r="C91" i="25" s="1"/>
  <c r="V90" i="25"/>
  <c r="T91" i="25"/>
  <c r="C92" i="25" s="1"/>
  <c r="V91" i="25"/>
  <c r="T92" i="25"/>
  <c r="C93" i="25" s="1"/>
  <c r="V92" i="25"/>
  <c r="T93" i="25"/>
  <c r="C94" i="25" s="1"/>
  <c r="V93" i="25"/>
  <c r="T94" i="25"/>
  <c r="C95" i="25" s="1"/>
  <c r="V94" i="25"/>
  <c r="T95" i="25"/>
  <c r="C96" i="25" s="1"/>
  <c r="V95" i="25"/>
  <c r="T96" i="25"/>
  <c r="C97" i="25" s="1"/>
  <c r="V96" i="25"/>
  <c r="T97" i="25"/>
  <c r="C98" i="25" s="1"/>
  <c r="V97" i="25"/>
  <c r="T98" i="25"/>
  <c r="C99" i="25" s="1"/>
  <c r="V98" i="25"/>
  <c r="T99" i="25"/>
  <c r="C100" i="25" s="1"/>
  <c r="V99" i="25"/>
  <c r="T100" i="25"/>
  <c r="C101" i="25" s="1"/>
  <c r="V100" i="25"/>
  <c r="T101" i="25"/>
  <c r="C102" i="25" s="1"/>
  <c r="V101" i="25"/>
  <c r="T102" i="25"/>
  <c r="C103" i="25" s="1"/>
  <c r="V102" i="25"/>
  <c r="T103" i="25"/>
  <c r="C104" i="25" s="1"/>
  <c r="V103" i="25"/>
  <c r="T104" i="25"/>
  <c r="C105" i="25" s="1"/>
  <c r="V104" i="25"/>
  <c r="T105" i="25"/>
  <c r="C106" i="25" s="1"/>
  <c r="V105" i="25"/>
  <c r="T106" i="25"/>
  <c r="C107" i="25" s="1"/>
  <c r="V106" i="25"/>
  <c r="T107" i="25"/>
  <c r="C108" i="25" s="1"/>
  <c r="V107" i="25"/>
  <c r="T108" i="25"/>
  <c r="C109" i="25" s="1"/>
  <c r="V108" i="25"/>
  <c r="T109" i="25"/>
  <c r="V109" i="25"/>
  <c r="T11" i="25"/>
  <c r="V11" i="25"/>
  <c r="T12" i="25"/>
  <c r="V12" i="25"/>
  <c r="T13" i="25"/>
  <c r="V13" i="25"/>
  <c r="T14" i="25"/>
  <c r="V14" i="25"/>
  <c r="T15" i="25"/>
  <c r="V15" i="25"/>
  <c r="T16" i="25"/>
  <c r="V16" i="25"/>
  <c r="T17" i="25"/>
  <c r="V17" i="25"/>
  <c r="T18" i="25"/>
  <c r="V18" i="25"/>
  <c r="T19" i="25"/>
  <c r="V19" i="25"/>
  <c r="T20" i="25"/>
  <c r="V20" i="25"/>
  <c r="E11" i="25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1" i="25" s="1"/>
  <c r="E42" i="25" s="1"/>
  <c r="E43" i="25" s="1"/>
  <c r="E44" i="25" s="1"/>
  <c r="E45" i="25" s="1"/>
  <c r="E46" i="25" s="1"/>
  <c r="E47" i="25" s="1"/>
  <c r="E48" i="25" s="1"/>
  <c r="E49" i="25" s="1"/>
  <c r="E50" i="25" s="1"/>
  <c r="E51" i="25" s="1"/>
  <c r="E52" i="25" s="1"/>
  <c r="E53" i="25" s="1"/>
  <c r="E54" i="25" s="1"/>
  <c r="E55" i="25" s="1"/>
  <c r="E56" i="25" s="1"/>
  <c r="E57" i="25" s="1"/>
  <c r="E58" i="25" s="1"/>
  <c r="E59" i="25" s="1"/>
  <c r="E60" i="25" s="1"/>
  <c r="E61" i="25" s="1"/>
  <c r="E62" i="25" s="1"/>
  <c r="E63" i="25" s="1"/>
  <c r="E64" i="25" s="1"/>
  <c r="E65" i="25" s="1"/>
  <c r="E66" i="25" s="1"/>
  <c r="E67" i="25" s="1"/>
  <c r="E68" i="25" s="1"/>
  <c r="E69" i="25" s="1"/>
  <c r="E70" i="25" s="1"/>
  <c r="E71" i="25" s="1"/>
  <c r="E72" i="25" s="1"/>
  <c r="E73" i="25" s="1"/>
  <c r="E74" i="25" s="1"/>
  <c r="E75" i="25" s="1"/>
  <c r="E76" i="25" s="1"/>
  <c r="E77" i="25" s="1"/>
  <c r="E78" i="25" s="1"/>
  <c r="E79" i="25" s="1"/>
  <c r="M94" i="25"/>
  <c r="L94" i="25"/>
  <c r="O94" i="25" s="1"/>
  <c r="M93" i="25"/>
  <c r="L93" i="25"/>
  <c r="O93" i="25" s="1"/>
  <c r="M109" i="25"/>
  <c r="L109" i="25"/>
  <c r="O109" i="25" s="1"/>
  <c r="M108" i="25"/>
  <c r="L108" i="25"/>
  <c r="O108" i="25" s="1"/>
  <c r="M107" i="25"/>
  <c r="L107" i="25"/>
  <c r="O107" i="25" s="1"/>
  <c r="M106" i="25"/>
  <c r="L106" i="25"/>
  <c r="O106" i="25" s="1"/>
  <c r="O105" i="25"/>
  <c r="M105" i="25"/>
  <c r="L105" i="25"/>
  <c r="M104" i="25"/>
  <c r="L104" i="25"/>
  <c r="O104" i="25" s="1"/>
  <c r="M103" i="25"/>
  <c r="L103" i="25"/>
  <c r="O103" i="25" s="1"/>
  <c r="M102" i="25"/>
  <c r="L102" i="25"/>
  <c r="O102" i="25" s="1"/>
  <c r="M101" i="25"/>
  <c r="L101" i="25"/>
  <c r="O101" i="25" s="1"/>
  <c r="M100" i="25"/>
  <c r="L100" i="25"/>
  <c r="O100" i="25" s="1"/>
  <c r="M99" i="25"/>
  <c r="L99" i="25"/>
  <c r="O99" i="25" s="1"/>
  <c r="M98" i="25"/>
  <c r="L98" i="25"/>
  <c r="O98" i="25" s="1"/>
  <c r="M97" i="25"/>
  <c r="L97" i="25"/>
  <c r="O97" i="25" s="1"/>
  <c r="M96" i="25"/>
  <c r="L96" i="25"/>
  <c r="O96" i="25" s="1"/>
  <c r="M95" i="25"/>
  <c r="L95" i="25"/>
  <c r="O95" i="25" s="1"/>
  <c r="M92" i="25"/>
  <c r="L92" i="25"/>
  <c r="O92" i="25" s="1"/>
  <c r="M91" i="25"/>
  <c r="L91" i="25"/>
  <c r="O91" i="25" s="1"/>
  <c r="M90" i="25"/>
  <c r="L90" i="25"/>
  <c r="O90" i="25" s="1"/>
  <c r="M89" i="25"/>
  <c r="L89" i="25"/>
  <c r="O89" i="25" s="1"/>
  <c r="O88" i="25"/>
  <c r="M88" i="25"/>
  <c r="L88" i="25"/>
  <c r="M87" i="25"/>
  <c r="L87" i="25"/>
  <c r="O87" i="25" s="1"/>
  <c r="M86" i="25"/>
  <c r="L86" i="25"/>
  <c r="O86" i="25" s="1"/>
  <c r="M85" i="25"/>
  <c r="L85" i="25"/>
  <c r="O85" i="25" s="1"/>
  <c r="M84" i="25"/>
  <c r="L84" i="25"/>
  <c r="O84" i="25" s="1"/>
  <c r="M83" i="25"/>
  <c r="L83" i="25"/>
  <c r="O83" i="25" s="1"/>
  <c r="M82" i="25"/>
  <c r="L82" i="25"/>
  <c r="O82" i="25" s="1"/>
  <c r="M81" i="25"/>
  <c r="L81" i="25"/>
  <c r="O81" i="25" s="1"/>
  <c r="M80" i="25"/>
  <c r="L80" i="25"/>
  <c r="O80" i="25" s="1"/>
  <c r="M79" i="25"/>
  <c r="L79" i="25"/>
  <c r="O79" i="25" s="1"/>
  <c r="M78" i="25"/>
  <c r="L78" i="25"/>
  <c r="O78" i="25" s="1"/>
  <c r="M77" i="25"/>
  <c r="L77" i="25"/>
  <c r="O77" i="25" s="1"/>
  <c r="M76" i="25"/>
  <c r="L76" i="25"/>
  <c r="O76" i="25" s="1"/>
  <c r="O75" i="25"/>
  <c r="M75" i="25"/>
  <c r="L75" i="25"/>
  <c r="M74" i="25"/>
  <c r="L74" i="25"/>
  <c r="O74" i="25" s="1"/>
  <c r="M73" i="25"/>
  <c r="L73" i="25"/>
  <c r="O73" i="25" s="1"/>
  <c r="M72" i="25"/>
  <c r="L72" i="25"/>
  <c r="O72" i="25" s="1"/>
  <c r="M71" i="25"/>
  <c r="L71" i="25"/>
  <c r="O71" i="25" s="1"/>
  <c r="M70" i="25"/>
  <c r="L70" i="25"/>
  <c r="O70" i="25" s="1"/>
  <c r="R11" i="25"/>
  <c r="R12" i="25"/>
  <c r="R73" i="28" l="1"/>
  <c r="R67" i="28"/>
  <c r="R57" i="28"/>
  <c r="R54" i="28"/>
  <c r="R46" i="28"/>
  <c r="R41" i="28"/>
  <c r="R31" i="28"/>
  <c r="P77" i="25"/>
  <c r="P73" i="25"/>
  <c r="P69" i="25"/>
  <c r="P65" i="25"/>
  <c r="P61" i="25"/>
  <c r="P57" i="25"/>
  <c r="P53" i="25"/>
  <c r="P49" i="25"/>
  <c r="P45" i="25"/>
  <c r="P41" i="25"/>
  <c r="P37" i="25"/>
  <c r="P33" i="25"/>
  <c r="P29" i="25"/>
  <c r="P25" i="25"/>
  <c r="P21" i="25"/>
  <c r="P17" i="25"/>
  <c r="P13" i="25"/>
  <c r="P76" i="25"/>
  <c r="P72" i="25"/>
  <c r="P68" i="25"/>
  <c r="P64" i="25"/>
  <c r="P60" i="25"/>
  <c r="P56" i="25"/>
  <c r="P52" i="25"/>
  <c r="P48" i="25"/>
  <c r="P44" i="25"/>
  <c r="P40" i="25"/>
  <c r="P36" i="25"/>
  <c r="P32" i="25"/>
  <c r="P28" i="25"/>
  <c r="P24" i="25"/>
  <c r="P20" i="25"/>
  <c r="P16" i="25"/>
  <c r="P12" i="25"/>
  <c r="V10" i="28"/>
  <c r="H4" i="28" s="1"/>
  <c r="E12" i="28"/>
  <c r="M10" i="28"/>
  <c r="O10" i="28" s="1"/>
  <c r="E80" i="25"/>
  <c r="C70" i="25"/>
  <c r="M69" i="25"/>
  <c r="L69" i="25"/>
  <c r="O69" i="25" s="1"/>
  <c r="L68" i="25"/>
  <c r="L67" i="25"/>
  <c r="O67" i="25" s="1"/>
  <c r="L66" i="25"/>
  <c r="O66" i="25" s="1"/>
  <c r="L65" i="25"/>
  <c r="O65" i="25" s="1"/>
  <c r="L64" i="25"/>
  <c r="O64" i="25" s="1"/>
  <c r="L63" i="25"/>
  <c r="L62" i="25"/>
  <c r="O62" i="25" s="1"/>
  <c r="L61" i="25"/>
  <c r="L60" i="25"/>
  <c r="O60" i="25" s="1"/>
  <c r="L59" i="25"/>
  <c r="L58" i="25"/>
  <c r="O58" i="25" s="1"/>
  <c r="L57" i="25"/>
  <c r="L56" i="25"/>
  <c r="O56" i="25" s="1"/>
  <c r="L55" i="25"/>
  <c r="L54" i="25"/>
  <c r="O54" i="25" s="1"/>
  <c r="L53" i="25"/>
  <c r="O53" i="25" s="1"/>
  <c r="L52" i="25"/>
  <c r="O52" i="25" s="1"/>
  <c r="L51" i="25"/>
  <c r="O51" i="25" s="1"/>
  <c r="L50" i="25"/>
  <c r="L49" i="25"/>
  <c r="O49" i="25" s="1"/>
  <c r="L48" i="25"/>
  <c r="O48" i="25" s="1"/>
  <c r="L47" i="25"/>
  <c r="L46" i="25"/>
  <c r="O46" i="25" s="1"/>
  <c r="L45" i="25"/>
  <c r="O45" i="25" s="1"/>
  <c r="L44" i="25"/>
  <c r="L43" i="25"/>
  <c r="O43" i="25" s="1"/>
  <c r="L42" i="25"/>
  <c r="O42" i="25" s="1"/>
  <c r="L41" i="25"/>
  <c r="L40" i="25"/>
  <c r="O40" i="25" s="1"/>
  <c r="L39" i="25"/>
  <c r="L38" i="25"/>
  <c r="O38" i="25" s="1"/>
  <c r="L37" i="25"/>
  <c r="O37" i="25" s="1"/>
  <c r="L36" i="25"/>
  <c r="L35" i="25"/>
  <c r="O35" i="25" s="1"/>
  <c r="L34" i="25"/>
  <c r="L33" i="25"/>
  <c r="O33" i="25" s="1"/>
  <c r="L32" i="25"/>
  <c r="O32" i="25" s="1"/>
  <c r="L31" i="25"/>
  <c r="O31" i="25" s="1"/>
  <c r="L30" i="25"/>
  <c r="L29" i="25"/>
  <c r="O29" i="25" s="1"/>
  <c r="L28" i="25"/>
  <c r="O28" i="25" s="1"/>
  <c r="L27" i="25"/>
  <c r="O27" i="25" s="1"/>
  <c r="L26" i="25"/>
  <c r="O26" i="25" s="1"/>
  <c r="L25" i="25"/>
  <c r="L24" i="25"/>
  <c r="L23" i="25"/>
  <c r="O23" i="25" s="1"/>
  <c r="L22" i="25"/>
  <c r="O22" i="25" s="1"/>
  <c r="L21" i="25"/>
  <c r="O21" i="25" s="1"/>
  <c r="L20" i="25"/>
  <c r="O20" i="25" s="1"/>
  <c r="L19" i="25"/>
  <c r="O19" i="25" s="1"/>
  <c r="L18" i="25"/>
  <c r="O18" i="25" s="1"/>
  <c r="L17" i="25"/>
  <c r="O17" i="25" s="1"/>
  <c r="L16" i="25"/>
  <c r="O16" i="25" s="1"/>
  <c r="L15" i="25"/>
  <c r="O15" i="25" s="1"/>
  <c r="L14" i="25"/>
  <c r="O14" i="25" s="1"/>
  <c r="L13" i="25"/>
  <c r="L12" i="25"/>
  <c r="O12" i="25" s="1"/>
  <c r="L11" i="25"/>
  <c r="P10" i="25"/>
  <c r="E81" i="25" l="1"/>
  <c r="P80" i="25"/>
  <c r="T10" i="28"/>
  <c r="E5" i="28" s="1"/>
  <c r="E13" i="28"/>
  <c r="P12" i="28"/>
  <c r="O13" i="25"/>
  <c r="O36" i="25"/>
  <c r="O41" i="25"/>
  <c r="O61" i="25"/>
  <c r="O25" i="25"/>
  <c r="O39" i="25"/>
  <c r="O44" i="25"/>
  <c r="O59" i="25"/>
  <c r="O68" i="25"/>
  <c r="O30" i="25"/>
  <c r="O47" i="25"/>
  <c r="O57" i="25"/>
  <c r="O63" i="25"/>
  <c r="O34" i="25"/>
  <c r="O11" i="25"/>
  <c r="O24" i="25"/>
  <c r="O50" i="25"/>
  <c r="O55" i="25"/>
  <c r="H4" i="25"/>
  <c r="G5" i="28" l="1"/>
  <c r="C11" i="28"/>
  <c r="C5" i="28"/>
  <c r="I5" i="28" s="1"/>
  <c r="D4" i="28"/>
  <c r="N6" i="28" s="1"/>
  <c r="P13" i="28"/>
  <c r="E14" i="28"/>
  <c r="E82" i="25"/>
  <c r="P81" i="25"/>
  <c r="L4" i="28"/>
  <c r="P4" i="28"/>
  <c r="M10" i="25"/>
  <c r="O10" i="25" s="1"/>
  <c r="T10" i="25" s="1"/>
  <c r="E83" i="25" l="1"/>
  <c r="P82" i="25"/>
  <c r="E15" i="28"/>
  <c r="P14" i="28"/>
  <c r="C11" i="25"/>
  <c r="P15" i="28" l="1"/>
  <c r="E16" i="28"/>
  <c r="E84" i="25"/>
  <c r="P83" i="25"/>
  <c r="M11" i="25"/>
  <c r="E17" i="28" l="1"/>
  <c r="P16" i="28"/>
  <c r="E85" i="25"/>
  <c r="P84" i="25"/>
  <c r="C12" i="25"/>
  <c r="P17" i="28" l="1"/>
  <c r="E18" i="28"/>
  <c r="E86" i="25"/>
  <c r="P85" i="25"/>
  <c r="M12" i="25"/>
  <c r="E87" i="25" l="1"/>
  <c r="P86" i="25"/>
  <c r="E19" i="28"/>
  <c r="P18" i="28"/>
  <c r="C13" i="25"/>
  <c r="P19" i="28" l="1"/>
  <c r="E20" i="28"/>
  <c r="E88" i="25"/>
  <c r="P87" i="25"/>
  <c r="M13" i="25"/>
  <c r="E89" i="25" l="1"/>
  <c r="P88" i="25"/>
  <c r="E21" i="28"/>
  <c r="P20" i="28"/>
  <c r="C14" i="25"/>
  <c r="P21" i="28" l="1"/>
  <c r="E22" i="28"/>
  <c r="E90" i="25"/>
  <c r="P89" i="25"/>
  <c r="M14" i="25"/>
  <c r="C15" i="25" s="1"/>
  <c r="P22" i="28" l="1"/>
  <c r="E91" i="25"/>
  <c r="P90" i="25"/>
  <c r="M15" i="25"/>
  <c r="C16" i="25" s="1"/>
  <c r="P57" i="15"/>
  <c r="P56" i="15"/>
  <c r="P54" i="15"/>
  <c r="P30" i="15"/>
  <c r="P29" i="15"/>
  <c r="P27" i="15"/>
  <c r="P25" i="15"/>
  <c r="T21" i="15"/>
  <c r="E92" i="25" l="1"/>
  <c r="P91" i="25"/>
  <c r="E24" i="28"/>
  <c r="P23" i="28"/>
  <c r="M16" i="25"/>
  <c r="C17" i="25" s="1"/>
  <c r="P19" i="15"/>
  <c r="T19" i="15" s="1"/>
  <c r="T17" i="15"/>
  <c r="N17" i="15"/>
  <c r="T12" i="15"/>
  <c r="N12" i="15"/>
  <c r="E12" i="15"/>
  <c r="P18" i="15"/>
  <c r="P15" i="15"/>
  <c r="T15" i="15" s="1"/>
  <c r="P10" i="15"/>
  <c r="T10" i="15" s="1"/>
  <c r="P61" i="15"/>
  <c r="P58" i="15"/>
  <c r="T58" i="15" s="1"/>
  <c r="P55" i="15"/>
  <c r="T55" i="15" s="1"/>
  <c r="P53" i="15"/>
  <c r="P52" i="15"/>
  <c r="P51" i="15"/>
  <c r="P49" i="15"/>
  <c r="T49" i="15" s="1"/>
  <c r="P48" i="15"/>
  <c r="P46" i="15"/>
  <c r="T46" i="15" s="1"/>
  <c r="P45" i="15"/>
  <c r="T45" i="15" s="1"/>
  <c r="P42" i="15"/>
  <c r="P38" i="15"/>
  <c r="P36" i="15"/>
  <c r="P35" i="15"/>
  <c r="P32" i="15"/>
  <c r="T32" i="15" s="1"/>
  <c r="P20" i="15"/>
  <c r="T20" i="15" s="1"/>
  <c r="P14" i="15"/>
  <c r="P13" i="15"/>
  <c r="T13" i="15" s="1"/>
  <c r="N11" i="15"/>
  <c r="N13" i="15" s="1"/>
  <c r="N14" i="15" s="1"/>
  <c r="N15" i="15" s="1"/>
  <c r="N18" i="15" s="1"/>
  <c r="N19" i="15" s="1"/>
  <c r="N20" i="15" s="1"/>
  <c r="N21" i="15" s="1"/>
  <c r="N24" i="15" s="1"/>
  <c r="N25" i="15" s="1"/>
  <c r="N26" i="15" s="1"/>
  <c r="N28" i="15" s="1"/>
  <c r="N29" i="15" s="1"/>
  <c r="N30" i="15" s="1"/>
  <c r="N31" i="15" s="1"/>
  <c r="N32" i="15" s="1"/>
  <c r="N34" i="15" s="1"/>
  <c r="N35" i="15" s="1"/>
  <c r="N36" i="15" s="1"/>
  <c r="N37" i="15" s="1"/>
  <c r="N38" i="15" s="1"/>
  <c r="N39" i="15" s="1"/>
  <c r="N41" i="15" s="1"/>
  <c r="N42" i="15" s="1"/>
  <c r="N43" i="15" s="1"/>
  <c r="N44" i="15" s="1"/>
  <c r="N45" i="15" s="1"/>
  <c r="N46" i="15" s="1"/>
  <c r="N48" i="15" s="1"/>
  <c r="N49" i="15" s="1"/>
  <c r="N50" i="15" s="1"/>
  <c r="N52" i="15" s="1"/>
  <c r="N53" i="15" s="1"/>
  <c r="N54" i="15" s="1"/>
  <c r="N55" i="15" s="1"/>
  <c r="N56" i="15" s="1"/>
  <c r="N58" i="15" s="1"/>
  <c r="N59" i="15" s="1"/>
  <c r="N60" i="15" s="1"/>
  <c r="N61" i="15" s="1"/>
  <c r="E11" i="15"/>
  <c r="E13" i="15" s="1"/>
  <c r="E14" i="15" s="1"/>
  <c r="E15" i="15" s="1"/>
  <c r="E16" i="15" s="1"/>
  <c r="E19" i="15" s="1"/>
  <c r="E20" i="15" s="1"/>
  <c r="E21" i="15" s="1"/>
  <c r="E22" i="15" s="1"/>
  <c r="E25" i="15" s="1"/>
  <c r="E26" i="15" s="1"/>
  <c r="E27" i="15" s="1"/>
  <c r="E29" i="15" s="1"/>
  <c r="E30" i="15" s="1"/>
  <c r="E31" i="15" s="1"/>
  <c r="E32" i="15" s="1"/>
  <c r="E33" i="15" s="1"/>
  <c r="E35" i="15" s="1"/>
  <c r="E36" i="15" s="1"/>
  <c r="E37" i="15" s="1"/>
  <c r="E38" i="15" s="1"/>
  <c r="E39" i="15" s="1"/>
  <c r="E41" i="15" s="1"/>
  <c r="E42" i="15" s="1"/>
  <c r="E43" i="15" s="1"/>
  <c r="E44" i="15" s="1"/>
  <c r="E45" i="15" s="1"/>
  <c r="E46" i="15" s="1"/>
  <c r="E47" i="15" s="1"/>
  <c r="E49" i="15" s="1"/>
  <c r="E50" i="15" s="1"/>
  <c r="E52" i="15" s="1"/>
  <c r="E53" i="15" s="1"/>
  <c r="E54" i="15" s="1"/>
  <c r="E55" i="15" s="1"/>
  <c r="E56" i="15" s="1"/>
  <c r="E58" i="15" s="1"/>
  <c r="E59" i="15" s="1"/>
  <c r="E60" i="15" s="1"/>
  <c r="E61" i="15" s="1"/>
  <c r="T60" i="15"/>
  <c r="T59" i="15"/>
  <c r="T57" i="15"/>
  <c r="T54" i="15"/>
  <c r="T53" i="15"/>
  <c r="T52" i="15"/>
  <c r="T51" i="15"/>
  <c r="T50" i="15"/>
  <c r="T48" i="15"/>
  <c r="T47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1" i="15"/>
  <c r="T30" i="15"/>
  <c r="T29" i="15"/>
  <c r="T28" i="15"/>
  <c r="T27" i="15"/>
  <c r="T26" i="15"/>
  <c r="T25" i="15"/>
  <c r="T24" i="15"/>
  <c r="T23" i="15"/>
  <c r="T22" i="15"/>
  <c r="T18" i="15"/>
  <c r="T16" i="15"/>
  <c r="T14" i="15"/>
  <c r="T11" i="15"/>
  <c r="K10" i="15"/>
  <c r="M10" i="15" s="1"/>
  <c r="R10" i="15" s="1"/>
  <c r="E6" i="15"/>
  <c r="P24" i="28" l="1"/>
  <c r="E25" i="28"/>
  <c r="E93" i="25"/>
  <c r="P92" i="25"/>
  <c r="C11" i="15"/>
  <c r="T56" i="15"/>
  <c r="T61" i="15"/>
  <c r="P93" i="25" l="1"/>
  <c r="E94" i="25"/>
  <c r="P25" i="28"/>
  <c r="E26" i="28"/>
  <c r="M17" i="25"/>
  <c r="C18" i="25" s="1"/>
  <c r="H4" i="15"/>
  <c r="K11" i="15"/>
  <c r="M11" i="15" s="1"/>
  <c r="R11" i="15" s="1"/>
  <c r="C12" i="15" s="1"/>
  <c r="K12" i="15" s="1"/>
  <c r="M12" i="15" s="1"/>
  <c r="R12" i="15" s="1"/>
  <c r="C13" i="15" s="1"/>
  <c r="E27" i="28" l="1"/>
  <c r="P26" i="28"/>
  <c r="P94" i="25"/>
  <c r="E95" i="25"/>
  <c r="P95" i="25" l="1"/>
  <c r="E96" i="25"/>
  <c r="E28" i="28"/>
  <c r="P27" i="28"/>
  <c r="M18" i="25"/>
  <c r="C19" i="25" s="1"/>
  <c r="K13" i="15"/>
  <c r="M13" i="15" s="1"/>
  <c r="R13" i="15" s="1"/>
  <c r="C14" i="15" s="1"/>
  <c r="E29" i="28" l="1"/>
  <c r="P28" i="28"/>
  <c r="P96" i="25"/>
  <c r="E97" i="25"/>
  <c r="M19" i="25"/>
  <c r="C20" i="25" s="1"/>
  <c r="K14" i="15"/>
  <c r="M14" i="15" s="1"/>
  <c r="R14" i="15" s="1"/>
  <c r="C15" i="15" s="1"/>
  <c r="P97" i="25" l="1"/>
  <c r="E98" i="25"/>
  <c r="P29" i="28"/>
  <c r="E30" i="28"/>
  <c r="M20" i="25"/>
  <c r="C21" i="25" s="1"/>
  <c r="P30" i="28" l="1"/>
  <c r="E31" i="28"/>
  <c r="P98" i="25"/>
  <c r="E99" i="25"/>
  <c r="K15" i="15"/>
  <c r="M15" i="15" s="1"/>
  <c r="R15" i="15" s="1"/>
  <c r="C16" i="15" s="1"/>
  <c r="P99" i="25" l="1"/>
  <c r="E100" i="25"/>
  <c r="E32" i="28"/>
  <c r="P31" i="28"/>
  <c r="M21" i="25"/>
  <c r="C22" i="25" s="1"/>
  <c r="P100" i="25" l="1"/>
  <c r="E101" i="25"/>
  <c r="E33" i="28"/>
  <c r="P32" i="28"/>
  <c r="M22" i="25"/>
  <c r="C23" i="25" s="1"/>
  <c r="K16" i="15"/>
  <c r="M16" i="15" s="1"/>
  <c r="R16" i="15" s="1"/>
  <c r="C17" i="15" s="1"/>
  <c r="K17" i="15" s="1"/>
  <c r="M17" i="15" s="1"/>
  <c r="R17" i="15" s="1"/>
  <c r="C18" i="15" s="1"/>
  <c r="P101" i="25" l="1"/>
  <c r="E102" i="25"/>
  <c r="P33" i="28"/>
  <c r="E34" i="28"/>
  <c r="M23" i="25"/>
  <c r="C24" i="25" s="1"/>
  <c r="K18" i="15"/>
  <c r="M18" i="15" s="1"/>
  <c r="R18" i="15" s="1"/>
  <c r="P102" i="25" l="1"/>
  <c r="E103" i="25"/>
  <c r="M24" i="25"/>
  <c r="C25" i="25" s="1"/>
  <c r="C19" i="15"/>
  <c r="K19" i="15" s="1"/>
  <c r="M19" i="15" s="1"/>
  <c r="R19" i="15" s="1"/>
  <c r="P103" i="25" l="1"/>
  <c r="E104" i="25"/>
  <c r="P35" i="28"/>
  <c r="E36" i="28"/>
  <c r="M25" i="25"/>
  <c r="C26" i="25" s="1"/>
  <c r="C20" i="15"/>
  <c r="K20" i="15" s="1"/>
  <c r="M20" i="15" s="1"/>
  <c r="R20" i="15" s="1"/>
  <c r="E37" i="28" l="1"/>
  <c r="P36" i="28"/>
  <c r="P104" i="25"/>
  <c r="E105" i="25"/>
  <c r="M26" i="25"/>
  <c r="C27" i="25" s="1"/>
  <c r="C21" i="15"/>
  <c r="K21" i="15" s="1"/>
  <c r="M21" i="15" s="1"/>
  <c r="R21" i="15" s="1"/>
  <c r="P105" i="25" l="1"/>
  <c r="E106" i="25"/>
  <c r="P37" i="28"/>
  <c r="E38" i="28"/>
  <c r="M27" i="25"/>
  <c r="C28" i="25" s="1"/>
  <c r="C22" i="15"/>
  <c r="K22" i="15" s="1"/>
  <c r="M22" i="15" s="1"/>
  <c r="R22" i="15" s="1"/>
  <c r="E39" i="28" l="1"/>
  <c r="P38" i="28"/>
  <c r="P106" i="25"/>
  <c r="E107" i="25"/>
  <c r="M28" i="25"/>
  <c r="C29" i="25" s="1"/>
  <c r="C23" i="15"/>
  <c r="K23" i="15" s="1"/>
  <c r="M23" i="15" s="1"/>
  <c r="R23" i="15" s="1"/>
  <c r="C24" i="15" s="1"/>
  <c r="K24" i="15" s="1"/>
  <c r="M24" i="15" s="1"/>
  <c r="R24" i="15" s="1"/>
  <c r="C25" i="15" s="1"/>
  <c r="K25" i="15" s="1"/>
  <c r="M25" i="15" s="1"/>
  <c r="R25" i="15" s="1"/>
  <c r="C26" i="15" s="1"/>
  <c r="K26" i="15" s="1"/>
  <c r="M26" i="15" s="1"/>
  <c r="R26" i="15" s="1"/>
  <c r="C27" i="15" s="1"/>
  <c r="K27" i="15" s="1"/>
  <c r="M27" i="15" s="1"/>
  <c r="R27" i="15" s="1"/>
  <c r="C28" i="15" s="1"/>
  <c r="K28" i="15" s="1"/>
  <c r="M28" i="15" s="1"/>
  <c r="R28" i="15" s="1"/>
  <c r="C29" i="15" s="1"/>
  <c r="K29" i="15" s="1"/>
  <c r="M29" i="15" s="1"/>
  <c r="R29" i="15" s="1"/>
  <c r="C30" i="15" s="1"/>
  <c r="K30" i="15" s="1"/>
  <c r="M30" i="15" s="1"/>
  <c r="R30" i="15" s="1"/>
  <c r="C31" i="15" s="1"/>
  <c r="K31" i="15" s="1"/>
  <c r="M31" i="15" s="1"/>
  <c r="R31" i="15" s="1"/>
  <c r="C32" i="15" s="1"/>
  <c r="K32" i="15" s="1"/>
  <c r="M32" i="15" s="1"/>
  <c r="R32" i="15" s="1"/>
  <c r="C33" i="15" s="1"/>
  <c r="K33" i="15" s="1"/>
  <c r="M33" i="15" s="1"/>
  <c r="R33" i="15" s="1"/>
  <c r="C34" i="15" s="1"/>
  <c r="K34" i="15" s="1"/>
  <c r="M34" i="15" s="1"/>
  <c r="R34" i="15" s="1"/>
  <c r="C35" i="15" s="1"/>
  <c r="K35" i="15" s="1"/>
  <c r="M35" i="15" s="1"/>
  <c r="R35" i="15" s="1"/>
  <c r="C36" i="15" s="1"/>
  <c r="K36" i="15" s="1"/>
  <c r="M36" i="15" s="1"/>
  <c r="R36" i="15" s="1"/>
  <c r="C37" i="15" s="1"/>
  <c r="K37" i="15" s="1"/>
  <c r="M37" i="15" s="1"/>
  <c r="R37" i="15" s="1"/>
  <c r="C38" i="15" s="1"/>
  <c r="K38" i="15" s="1"/>
  <c r="M38" i="15" s="1"/>
  <c r="R38" i="15" s="1"/>
  <c r="C39" i="15" s="1"/>
  <c r="K39" i="15" s="1"/>
  <c r="M39" i="15" s="1"/>
  <c r="R39" i="15" s="1"/>
  <c r="C40" i="15" s="1"/>
  <c r="K40" i="15" s="1"/>
  <c r="M40" i="15" s="1"/>
  <c r="R40" i="15" s="1"/>
  <c r="C41" i="15" s="1"/>
  <c r="K41" i="15" s="1"/>
  <c r="M41" i="15" s="1"/>
  <c r="R41" i="15" s="1"/>
  <c r="C42" i="15" s="1"/>
  <c r="K42" i="15" s="1"/>
  <c r="M42" i="15" s="1"/>
  <c r="R42" i="15" s="1"/>
  <c r="C43" i="15" s="1"/>
  <c r="K43" i="15" s="1"/>
  <c r="M43" i="15" s="1"/>
  <c r="R43" i="15" s="1"/>
  <c r="C44" i="15" s="1"/>
  <c r="K44" i="15" s="1"/>
  <c r="M44" i="15" s="1"/>
  <c r="R44" i="15" s="1"/>
  <c r="C45" i="15" s="1"/>
  <c r="K45" i="15" s="1"/>
  <c r="M45" i="15" s="1"/>
  <c r="R45" i="15" s="1"/>
  <c r="C46" i="15" s="1"/>
  <c r="K46" i="15" s="1"/>
  <c r="M46" i="15" s="1"/>
  <c r="R46" i="15" s="1"/>
  <c r="C47" i="15" s="1"/>
  <c r="K47" i="15" s="1"/>
  <c r="M47" i="15" s="1"/>
  <c r="R47" i="15" s="1"/>
  <c r="C48" i="15" s="1"/>
  <c r="K48" i="15" s="1"/>
  <c r="M48" i="15" s="1"/>
  <c r="R48" i="15" s="1"/>
  <c r="C49" i="15" s="1"/>
  <c r="K49" i="15" s="1"/>
  <c r="M49" i="15" s="1"/>
  <c r="R49" i="15" s="1"/>
  <c r="C50" i="15" s="1"/>
  <c r="K50" i="15" s="1"/>
  <c r="M50" i="15" s="1"/>
  <c r="R50" i="15" s="1"/>
  <c r="C51" i="15" s="1"/>
  <c r="K51" i="15" s="1"/>
  <c r="M51" i="15" s="1"/>
  <c r="R51" i="15" s="1"/>
  <c r="C52" i="15" s="1"/>
  <c r="P107" i="25" l="1"/>
  <c r="E108" i="25"/>
  <c r="P39" i="28"/>
  <c r="E40" i="28"/>
  <c r="M29" i="25"/>
  <c r="C30" i="25" s="1"/>
  <c r="K52" i="15"/>
  <c r="M52" i="15" s="1"/>
  <c r="R52" i="15" s="1"/>
  <c r="C53" i="15" s="1"/>
  <c r="K53" i="15" s="1"/>
  <c r="M53" i="15" s="1"/>
  <c r="R53" i="15" s="1"/>
  <c r="C54" i="15" s="1"/>
  <c r="K54" i="15" s="1"/>
  <c r="M54" i="15" s="1"/>
  <c r="R54" i="15" s="1"/>
  <c r="C55" i="15" s="1"/>
  <c r="K55" i="15" s="1"/>
  <c r="M55" i="15" s="1"/>
  <c r="R55" i="15" s="1"/>
  <c r="C56" i="15" s="1"/>
  <c r="K56" i="15" s="1"/>
  <c r="M56" i="15" s="1"/>
  <c r="R56" i="15" s="1"/>
  <c r="C57" i="15" s="1"/>
  <c r="K57" i="15" s="1"/>
  <c r="M57" i="15" s="1"/>
  <c r="R57" i="15" s="1"/>
  <c r="C58" i="15" s="1"/>
  <c r="K58" i="15" s="1"/>
  <c r="M58" i="15" s="1"/>
  <c r="R58" i="15" s="1"/>
  <c r="C59" i="15" s="1"/>
  <c r="K59" i="15" s="1"/>
  <c r="M59" i="15" s="1"/>
  <c r="R59" i="15" s="1"/>
  <c r="C60" i="15" s="1"/>
  <c r="K60" i="15" s="1"/>
  <c r="M60" i="15" s="1"/>
  <c r="R60" i="15" s="1"/>
  <c r="C61" i="15" s="1"/>
  <c r="K61" i="15" s="1"/>
  <c r="M61" i="15" s="1"/>
  <c r="R61" i="15" s="1"/>
  <c r="E41" i="28" l="1"/>
  <c r="P40" i="28"/>
  <c r="P108" i="25"/>
  <c r="E109" i="25"/>
  <c r="P109" i="25" s="1"/>
  <c r="M30" i="25"/>
  <c r="C31" i="25" s="1"/>
  <c r="L4" i="15"/>
  <c r="G5" i="15"/>
  <c r="E5" i="15"/>
  <c r="C5" i="15"/>
  <c r="I5" i="15" s="1"/>
  <c r="P4" i="15"/>
  <c r="D4" i="15"/>
  <c r="N6" i="15" s="1"/>
  <c r="P41" i="28" l="1"/>
  <c r="E42" i="28"/>
  <c r="M31" i="25"/>
  <c r="C32" i="25" s="1"/>
  <c r="E43" i="28" l="1"/>
  <c r="P42" i="28"/>
  <c r="M32" i="25"/>
  <c r="C33" i="25" s="1"/>
  <c r="M33" i="25" l="1"/>
  <c r="C34" i="25" s="1"/>
  <c r="E45" i="28" l="1"/>
  <c r="M34" i="25"/>
  <c r="C35" i="25" s="1"/>
  <c r="P45" i="28" l="1"/>
  <c r="E46" i="28"/>
  <c r="M35" i="25"/>
  <c r="C36" i="25" s="1"/>
  <c r="E47" i="28" l="1"/>
  <c r="P46" i="28"/>
  <c r="M36" i="25"/>
  <c r="C37" i="25" s="1"/>
  <c r="P47" i="28" l="1"/>
  <c r="E48" i="28"/>
  <c r="M37" i="25"/>
  <c r="C38" i="25" s="1"/>
  <c r="E49" i="28" l="1"/>
  <c r="P48" i="28"/>
  <c r="M38" i="25"/>
  <c r="C39" i="25" s="1"/>
  <c r="P49" i="28" l="1"/>
  <c r="E50" i="28"/>
  <c r="M39" i="25"/>
  <c r="C40" i="25" s="1"/>
  <c r="E51" i="28" l="1"/>
  <c r="P50" i="28"/>
  <c r="M40" i="25"/>
  <c r="C41" i="25" s="1"/>
  <c r="P51" i="28" l="1"/>
  <c r="E52" i="28"/>
  <c r="M41" i="25"/>
  <c r="C42" i="25" s="1"/>
  <c r="P52" i="28" l="1"/>
  <c r="M42" i="25"/>
  <c r="C43" i="25" s="1"/>
  <c r="P53" i="28" l="1"/>
  <c r="E54" i="28"/>
  <c r="M43" i="25"/>
  <c r="C44" i="25" s="1"/>
  <c r="E55" i="28" l="1"/>
  <c r="P54" i="28"/>
  <c r="M44" i="25"/>
  <c r="C45" i="25" s="1"/>
  <c r="P55" i="28" l="1"/>
  <c r="E56" i="28"/>
  <c r="M45" i="25"/>
  <c r="C46" i="25" s="1"/>
  <c r="E57" i="28" l="1"/>
  <c r="P56" i="28"/>
  <c r="M46" i="25"/>
  <c r="C47" i="25" s="1"/>
  <c r="P57" i="28" l="1"/>
  <c r="E58" i="28"/>
  <c r="M47" i="25"/>
  <c r="C48" i="25" s="1"/>
  <c r="M48" i="25" l="1"/>
  <c r="C49" i="25" s="1"/>
  <c r="P59" i="28" l="1"/>
  <c r="E60" i="28"/>
  <c r="M49" i="25"/>
  <c r="C50" i="25" s="1"/>
  <c r="E61" i="28" l="1"/>
  <c r="P60" i="28"/>
  <c r="M50" i="25"/>
  <c r="C51" i="25" s="1"/>
  <c r="P61" i="28" l="1"/>
  <c r="E62" i="28"/>
  <c r="M51" i="25"/>
  <c r="C52" i="25" s="1"/>
  <c r="E63" i="28" l="1"/>
  <c r="P62" i="28"/>
  <c r="M52" i="25"/>
  <c r="C53" i="25" s="1"/>
  <c r="P63" i="28" l="1"/>
  <c r="E64" i="28"/>
  <c r="M53" i="25"/>
  <c r="C54" i="25" s="1"/>
  <c r="M54" i="25" l="1"/>
  <c r="C55" i="25" s="1"/>
  <c r="E66" i="28" l="1"/>
  <c r="P65" i="28"/>
  <c r="M55" i="25"/>
  <c r="C56" i="25" s="1"/>
  <c r="E67" i="28" l="1"/>
  <c r="P66" i="28"/>
  <c r="M56" i="25"/>
  <c r="C57" i="25" s="1"/>
  <c r="P67" i="28" l="1"/>
  <c r="E68" i="28"/>
  <c r="M57" i="25"/>
  <c r="C58" i="25" s="1"/>
  <c r="P68" i="28" l="1"/>
  <c r="E69" i="28"/>
  <c r="M58" i="25"/>
  <c r="C59" i="25" s="1"/>
  <c r="P69" i="28" l="1"/>
  <c r="E70" i="28"/>
  <c r="M59" i="25"/>
  <c r="C60" i="25" s="1"/>
  <c r="E71" i="28" l="1"/>
  <c r="P70" i="28"/>
  <c r="M60" i="25"/>
  <c r="C61" i="25" s="1"/>
  <c r="P71" i="28" l="1"/>
  <c r="E72" i="28"/>
  <c r="M61" i="25"/>
  <c r="C62" i="25" s="1"/>
  <c r="M62" i="25" l="1"/>
  <c r="C63" i="25" s="1"/>
  <c r="P73" i="28" l="1"/>
  <c r="E74" i="28"/>
  <c r="M63" i="25"/>
  <c r="C64" i="25" s="1"/>
  <c r="E75" i="28" l="1"/>
  <c r="P74" i="28"/>
  <c r="M64" i="25"/>
  <c r="C65" i="25" s="1"/>
  <c r="P75" i="28" l="1"/>
  <c r="E76" i="28"/>
  <c r="M65" i="25"/>
  <c r="C66" i="25" s="1"/>
  <c r="M66" i="25" l="1"/>
  <c r="C67" i="25" s="1"/>
  <c r="P77" i="28" l="1"/>
  <c r="E78" i="28"/>
  <c r="M67" i="25"/>
  <c r="C68" i="25" s="1"/>
  <c r="E79" i="28" l="1"/>
  <c r="P78" i="28"/>
  <c r="M68" i="25"/>
  <c r="C69" i="25" s="1"/>
  <c r="P79" i="28" l="1"/>
  <c r="E80" i="28"/>
  <c r="D4" i="25"/>
  <c r="N6" i="25" s="1"/>
  <c r="G5" i="25"/>
  <c r="C5" i="25"/>
  <c r="I5" i="25" s="1"/>
  <c r="E5" i="25"/>
  <c r="E81" i="28" l="1"/>
  <c r="P80" i="28"/>
  <c r="L4" i="25"/>
  <c r="P4" i="25"/>
  <c r="P81" i="28" l="1"/>
  <c r="E82" i="28"/>
  <c r="E83" i="28" l="1"/>
  <c r="P82" i="28"/>
  <c r="P83" i="28" l="1"/>
  <c r="E84" i="28"/>
  <c r="E85" i="28" l="1"/>
  <c r="P84" i="28"/>
  <c r="P85" i="28" l="1"/>
  <c r="E86" i="28"/>
  <c r="P86" i="28" l="1"/>
  <c r="E87" i="28"/>
  <c r="P87" i="28" l="1"/>
  <c r="E88" i="28"/>
  <c r="E89" i="28" l="1"/>
  <c r="P88" i="28"/>
  <c r="P89" i="28" l="1"/>
  <c r="E90" i="28"/>
  <c r="E91" i="28" l="1"/>
  <c r="P90" i="28"/>
  <c r="P91" i="28" l="1"/>
  <c r="E92" i="28"/>
  <c r="E93" i="28" l="1"/>
  <c r="P92" i="28"/>
  <c r="P93" i="28" l="1"/>
  <c r="E94" i="28"/>
  <c r="E95" i="28" l="1"/>
  <c r="P94" i="28"/>
  <c r="P95" i="28" l="1"/>
  <c r="E96" i="28"/>
  <c r="E97" i="28" l="1"/>
  <c r="P96" i="28"/>
  <c r="P97" i="28" l="1"/>
  <c r="E98" i="28"/>
  <c r="E99" i="28" l="1"/>
  <c r="P98" i="28"/>
  <c r="P99" i="28" l="1"/>
  <c r="E100" i="28"/>
  <c r="E101" i="28" l="1"/>
  <c r="P100" i="28"/>
  <c r="P101" i="28" l="1"/>
  <c r="E102" i="28"/>
  <c r="E103" i="28" l="1"/>
  <c r="P102" i="28"/>
  <c r="P103" i="28" l="1"/>
  <c r="E104" i="28"/>
  <c r="E105" i="28" l="1"/>
  <c r="P104" i="28"/>
  <c r="P105" i="28" l="1"/>
  <c r="E106" i="28"/>
  <c r="E107" i="28" l="1"/>
  <c r="P106" i="28"/>
  <c r="P107" i="28" l="1"/>
  <c r="E108" i="28"/>
  <c r="E109" i="28" l="1"/>
  <c r="P109" i="28" s="1"/>
  <c r="P108" i="28"/>
</calcChain>
</file>

<file path=xl/sharedStrings.xml><?xml version="1.0" encoding="utf-8"?>
<sst xmlns="http://schemas.openxmlformats.org/spreadsheetml/2006/main" count="248" uniqueCount="50">
  <si>
    <t>日付</t>
    <rPh sb="0" eb="2">
      <t>ヒヅケ</t>
    </rPh>
    <phoneticPr fontId="1"/>
  </si>
  <si>
    <t>西暦</t>
    <rPh sb="0" eb="2">
      <t>セイレキ</t>
    </rPh>
    <phoneticPr fontId="1"/>
  </si>
  <si>
    <t>エントリー</t>
    <phoneticPr fontId="1"/>
  </si>
  <si>
    <t>売買</t>
    <rPh sb="0" eb="2">
      <t>バイバイ</t>
    </rPh>
    <phoneticPr fontId="1"/>
  </si>
  <si>
    <t>レート</t>
    <phoneticPr fontId="1"/>
  </si>
  <si>
    <t>決済</t>
    <rPh sb="0" eb="2">
      <t>ケッサイ</t>
    </rPh>
    <phoneticPr fontId="1"/>
  </si>
  <si>
    <t>資金</t>
    <rPh sb="0" eb="2">
      <t>シキン</t>
    </rPh>
    <phoneticPr fontId="1"/>
  </si>
  <si>
    <t>pips</t>
    <phoneticPr fontId="1"/>
  </si>
  <si>
    <t>金額</t>
    <rPh sb="0" eb="2">
      <t>キンガク</t>
    </rPh>
    <phoneticPr fontId="1"/>
  </si>
  <si>
    <t>リスク（3%）</t>
    <phoneticPr fontId="1"/>
  </si>
  <si>
    <t>ロット</t>
    <phoneticPr fontId="1"/>
  </si>
  <si>
    <t>売</t>
  </si>
  <si>
    <t>損益</t>
    <rPh sb="0" eb="2">
      <t>ソンエキ</t>
    </rPh>
    <phoneticPr fontId="1"/>
  </si>
  <si>
    <t>買</t>
  </si>
  <si>
    <t>損失上限</t>
    <rPh sb="0" eb="2">
      <t>ソンシツ</t>
    </rPh>
    <rPh sb="2" eb="4">
      <t>ジョウゲン</t>
    </rPh>
    <phoneticPr fontId="1"/>
  </si>
  <si>
    <t>勝率</t>
    <rPh sb="0" eb="2">
      <t>ショウリツ</t>
    </rPh>
    <phoneticPr fontId="1"/>
  </si>
  <si>
    <t>最終資金</t>
    <rPh sb="0" eb="2">
      <t>サイシュウ</t>
    </rPh>
    <rPh sb="2" eb="4">
      <t>シキン</t>
    </rPh>
    <phoneticPr fontId="1"/>
  </si>
  <si>
    <t>損益pips</t>
    <rPh sb="0" eb="2">
      <t>ソンエキ</t>
    </rPh>
    <phoneticPr fontId="1"/>
  </si>
  <si>
    <t>損益金額</t>
    <rPh sb="0" eb="2">
      <t>ソンエキ</t>
    </rPh>
    <rPh sb="2" eb="4">
      <t>キンガク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</si>
  <si>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</si>
  <si>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</si>
  <si>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</si>
  <si>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最大ドローダウン</t>
    <rPh sb="0" eb="2">
      <t>サイダイ</t>
    </rPh>
    <phoneticPr fontId="1"/>
  </si>
  <si>
    <t>No.</t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</si>
  <si>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</si>
  <si>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</si>
  <si>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勝数</t>
    <rPh sb="0" eb="1">
      <t>カ</t>
    </rPh>
    <rPh sb="1" eb="2">
      <t>カズ</t>
    </rPh>
    <phoneticPr fontId="1"/>
  </si>
  <si>
    <t>負数</t>
    <rPh sb="0" eb="1">
      <t>マ</t>
    </rPh>
    <rPh sb="1" eb="2">
      <t>カズ</t>
    </rPh>
    <phoneticPr fontId="1"/>
  </si>
  <si>
    <t>最大ドローアップ</t>
    <rPh sb="0" eb="2">
      <t>サイダイ</t>
    </rPh>
    <phoneticPr fontId="1"/>
  </si>
  <si>
    <t>引分</t>
    <rPh sb="0" eb="1">
      <t>ヒ</t>
    </rPh>
    <rPh sb="1" eb="2">
      <t>ワ</t>
    </rPh>
    <phoneticPr fontId="1"/>
  </si>
  <si>
    <t>最大連勝</t>
    <rPh sb="0" eb="2">
      <t>サイダイ</t>
    </rPh>
    <rPh sb="2" eb="4">
      <t>レンショウ</t>
    </rPh>
    <phoneticPr fontId="1"/>
  </si>
  <si>
    <t>最大連敗</t>
    <rPh sb="0" eb="2">
      <t>サイダイ</t>
    </rPh>
    <rPh sb="2" eb="4">
      <t>レンパイ</t>
    </rPh>
    <phoneticPr fontId="1"/>
  </si>
  <si>
    <t>10MA・20MAの両方の上側にキャンドルがあれば買い方向、下側なら売り方向。MAに触れてPB出現でエントリー待ち、PB高値or安値ブレイクでエントリー。</t>
    <phoneticPr fontId="1"/>
  </si>
  <si>
    <t>日足</t>
    <rPh sb="0" eb="2">
      <t>ヒアシ</t>
    </rPh>
    <phoneticPr fontId="1"/>
  </si>
  <si>
    <t>リスク</t>
    <phoneticPr fontId="1"/>
  </si>
  <si>
    <t>⇒⇒⇒</t>
    <phoneticPr fontId="1"/>
  </si>
  <si>
    <t>・トレーリングストップ（ダウ理論による）
・リスクに対し1以上の含み益が出た段階でストップを建値まで移動
・PB出現でPBの高値・安値までストップを移動</t>
    <rPh sb="14" eb="16">
      <t>リロン</t>
    </rPh>
    <rPh sb="26" eb="27">
      <t>タイ</t>
    </rPh>
    <rPh sb="29" eb="31">
      <t>イジョウ</t>
    </rPh>
    <rPh sb="32" eb="33">
      <t>フク</t>
    </rPh>
    <rPh sb="34" eb="35">
      <t>エキ</t>
    </rPh>
    <rPh sb="36" eb="37">
      <t>デ</t>
    </rPh>
    <rPh sb="38" eb="40">
      <t>ダンカイ</t>
    </rPh>
    <rPh sb="46" eb="48">
      <t>タテネ</t>
    </rPh>
    <rPh sb="50" eb="52">
      <t>イドウ</t>
    </rPh>
    <rPh sb="56" eb="58">
      <t>シュツゲン</t>
    </rPh>
    <rPh sb="62" eb="64">
      <t>タカネ</t>
    </rPh>
    <rPh sb="65" eb="67">
      <t>ヤスネ</t>
    </rPh>
    <rPh sb="74" eb="76">
      <t>イドウ</t>
    </rPh>
    <phoneticPr fontId="1"/>
  </si>
  <si>
    <t>GBP/JPY</t>
    <phoneticPr fontId="1"/>
  </si>
  <si>
    <t>USD/JPY</t>
    <phoneticPr fontId="1"/>
  </si>
  <si>
    <t>EUR/USD</t>
    <phoneticPr fontId="1"/>
  </si>
  <si>
    <t>損切レート</t>
    <rPh sb="0" eb="2">
      <t>ソンギリ</t>
    </rPh>
    <phoneticPr fontId="1"/>
  </si>
  <si>
    <t>エントリーレート</t>
    <phoneticPr fontId="1"/>
  </si>
  <si>
    <t>は自動計算の為いじらない</t>
    <rPh sb="1" eb="3">
      <t>ジドウ</t>
    </rPh>
    <rPh sb="3" eb="5">
      <t>ケイサン</t>
    </rPh>
    <rPh sb="6" eb="7">
      <t>タメ</t>
    </rPh>
    <phoneticPr fontId="1"/>
  </si>
  <si>
    <t>は場合によって手入力が必要</t>
    <rPh sb="1" eb="3">
      <t>バアイ</t>
    </rPh>
    <rPh sb="7" eb="8">
      <t>テ</t>
    </rPh>
    <rPh sb="8" eb="10">
      <t>ニュウリョク</t>
    </rPh>
    <rPh sb="11" eb="13">
      <t>ヒツヨウ</t>
    </rPh>
    <phoneticPr fontId="1"/>
  </si>
  <si>
    <t>10MA.20MAサポート　S/Rサポート　EB　建値決済</t>
    <rPh sb="25" eb="27">
      <t>タテネ</t>
    </rPh>
    <rPh sb="27" eb="29">
      <t>ケッサイ</t>
    </rPh>
    <phoneticPr fontId="1"/>
  </si>
  <si>
    <t>ダウ理論、EB、PBトレール</t>
    <rPh sb="2" eb="4">
      <t>リロン</t>
    </rPh>
    <phoneticPr fontId="1"/>
  </si>
  <si>
    <t>2/29</t>
    <phoneticPr fontId="1"/>
  </si>
  <si>
    <t>R/S</t>
    <phoneticPr fontId="1"/>
  </si>
  <si>
    <t>R/S</t>
    <phoneticPr fontId="1"/>
  </si>
  <si>
    <t>S/R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</si>
</sst>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#,##0_ "/>
    <numFmt numFmtId="178" formatCode="m/d;@"/>
    <numFmt numFmtId="179" formatCode="#,##0_ ;[Red]\-#,##0\ "/>
    <numFmt numFmtId="180" formatCode="0.0_ ;[Red]\-0.0\ "/>
    <numFmt numFmtId="181" formatCode="0.0%"/>
    <numFmt numFmtId="182" formatCode="0.00000_ "/>
    <numFmt numFmtId="183" formatCode="0.00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1" xfId="1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81" fontId="0" fillId="9" borderId="1" xfId="1" applyNumberFormat="1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76" fontId="5" fillId="9" borderId="1" xfId="0" applyNumberFormat="1" applyFont="1" applyFill="1" applyBorder="1" applyAlignment="1">
      <alignment horizontal="center" vertical="center"/>
    </xf>
    <xf numFmtId="179" fontId="0" fillId="9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9" borderId="1" xfId="0" applyNumberFormat="1" applyFont="1" applyFill="1" applyBorder="1" applyAlignment="1">
      <alignment horizontal="center" vertical="center"/>
    </xf>
    <xf numFmtId="183" fontId="4" fillId="10" borderId="1" xfId="0" applyNumberFormat="1" applyFont="1" applyFill="1" applyBorder="1" applyAlignment="1">
      <alignment horizontal="center" vertical="center"/>
    </xf>
    <xf numFmtId="179" fontId="5" fillId="9" borderId="2" xfId="0" applyNumberFormat="1" applyFont="1" applyFill="1" applyBorder="1" applyAlignment="1">
      <alignment horizontal="center" vertical="center"/>
    </xf>
    <xf numFmtId="179" fontId="5" fillId="9" borderId="4" xfId="0" applyNumberFormat="1" applyFont="1" applyFill="1" applyBorder="1" applyAlignment="1">
      <alignment horizontal="center" vertical="center"/>
    </xf>
    <xf numFmtId="180" fontId="5" fillId="9" borderId="1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9" fontId="0" fillId="9" borderId="1" xfId="0" applyNumberFormat="1" applyFill="1" applyBorder="1" applyAlignment="1">
      <alignment horizontal="center" vertical="center"/>
    </xf>
    <xf numFmtId="180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77" fontId="0" fillId="9" borderId="1" xfId="0" applyNumberFormat="1" applyFill="1" applyBorder="1" applyAlignment="1">
      <alignment horizontal="center" vertical="center"/>
    </xf>
    <xf numFmtId="177" fontId="6" fillId="9" borderId="16" xfId="0" applyNumberFormat="1" applyFont="1" applyFill="1" applyBorder="1" applyAlignment="1">
      <alignment horizontal="center" vertical="center"/>
    </xf>
    <xf numFmtId="177" fontId="6" fillId="9" borderId="12" xfId="0" applyNumberFormat="1" applyFont="1" applyFill="1" applyBorder="1" applyAlignment="1">
      <alignment horizontal="center" vertical="center"/>
    </xf>
    <xf numFmtId="177" fontId="6" fillId="9" borderId="1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182" fontId="4" fillId="0" borderId="1" xfId="0" applyNumberFormat="1" applyFont="1" applyFill="1" applyBorder="1" applyAlignment="1">
      <alignment horizontal="center" vertical="center"/>
    </xf>
    <xf numFmtId="182" fontId="4" fillId="10" borderId="1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4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66"/>
      <color rgb="FF66CCFF"/>
      <color rgb="FF3399FF"/>
      <color rgb="FFCCCCFF"/>
      <color rgb="FFCCFFCC"/>
      <color rgb="FF0000FF"/>
      <color rgb="FFFFCCFF"/>
      <color rgb="FFEAEAEA"/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438980</xdr:colOff>
      <xdr:row>10</xdr:row>
      <xdr:rowOff>99392</xdr:rowOff>
    </xdr:from>
    <xdr:to>
      <xdr:col>5</xdr:col>
      <xdr:colOff>265044</xdr:colOff>
      <xdr:row>13</xdr:row>
      <xdr:rowOff>157370</xdr:rowOff>
    </xdr:to>
    <xdr:cxnSp macro="">
      <xdr:nvCxnSpPr>
        <xdr:cNvPr id="5" name="直線矢印コネクタ 4"/>
        <xdr:cNvCxnSpPr/>
      </xdr:nvCxnSpPr>
      <xdr:spPr>
        <a:xfrm flipH="1" flipV="1">
          <a:off x="2170045" y="2857501"/>
          <a:ext cx="331303" cy="579782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66261</xdr:colOff>
      <xdr:row>14</xdr:row>
      <xdr:rowOff>57980</xdr:rowOff>
    </xdr:from>
    <xdr:to>
      <xdr:col>9</xdr:col>
      <xdr:colOff>331304</xdr:colOff>
      <xdr:row>18</xdr:row>
      <xdr:rowOff>82826</xdr:rowOff>
    </xdr:to>
    <xdr:sp macro="" textlink="">
      <xdr:nvSpPr>
        <xdr:cNvPr id="6" name="テキスト ボックス 5"/>
        <xdr:cNvSpPr txBox="1"/>
      </xdr:nvSpPr>
      <xdr:spPr>
        <a:xfrm>
          <a:off x="2302565" y="3511828"/>
          <a:ext cx="2286000" cy="7205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上のセルの年が入るようになっているので、年が変わったセルだけ手入力する</a:t>
          </a:r>
        </a:p>
      </xdr:txBody>
    </xdr:sp>
    <xdr:clientData/>
  </xdr:twoCellAnchor>
  <xdr:twoCellAnchor>
    <xdr:from>
      <xdr:col>15</xdr:col>
      <xdr:colOff>364434</xdr:colOff>
      <xdr:row>21</xdr:row>
      <xdr:rowOff>33131</xdr:rowOff>
    </xdr:from>
    <xdr:to>
      <xdr:col>20</xdr:col>
      <xdr:colOff>149088</xdr:colOff>
      <xdr:row>24</xdr:row>
      <xdr:rowOff>82826</xdr:rowOff>
    </xdr:to>
    <xdr:sp macro="" textlink="">
      <xdr:nvSpPr>
        <xdr:cNvPr id="8" name="テキスト ボックス 7"/>
        <xdr:cNvSpPr txBox="1"/>
      </xdr:nvSpPr>
      <xdr:spPr>
        <a:xfrm>
          <a:off x="7653130" y="4704522"/>
          <a:ext cx="2310849" cy="5715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エントリーから決済までの間に年をまたいだ時だけ手入力する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438978</xdr:colOff>
      <xdr:row>17</xdr:row>
      <xdr:rowOff>124239</xdr:rowOff>
    </xdr:from>
    <xdr:to>
      <xdr:col>16</xdr:col>
      <xdr:colOff>256761</xdr:colOff>
      <xdr:row>20</xdr:row>
      <xdr:rowOff>140803</xdr:rowOff>
    </xdr:to>
    <xdr:cxnSp macro="">
      <xdr:nvCxnSpPr>
        <xdr:cNvPr id="12" name="直線矢印コネクタ 11"/>
        <xdr:cNvCxnSpPr/>
      </xdr:nvCxnSpPr>
      <xdr:spPr>
        <a:xfrm flipH="1" flipV="1">
          <a:off x="7727674" y="4099891"/>
          <a:ext cx="323022" cy="538369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132520</xdr:colOff>
      <xdr:row>14</xdr:row>
      <xdr:rowOff>49698</xdr:rowOff>
    </xdr:from>
    <xdr:to>
      <xdr:col>22</xdr:col>
      <xdr:colOff>422412</xdr:colOff>
      <xdr:row>19</xdr:row>
      <xdr:rowOff>91110</xdr:rowOff>
    </xdr:to>
    <xdr:sp macro="" textlink="">
      <xdr:nvSpPr>
        <xdr:cNvPr id="13" name="テキスト ボックス 12"/>
        <xdr:cNvSpPr txBox="1"/>
      </xdr:nvSpPr>
      <xdr:spPr>
        <a:xfrm>
          <a:off x="8936933" y="3503546"/>
          <a:ext cx="2310849" cy="9110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左の損切レートを入れた段階で、その損切レート＋（－）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5pips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が自動的に入るようになっている。他の決済レートの場合だけ手入力する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18</xdr:col>
      <xdr:colOff>281608</xdr:colOff>
      <xdr:row>11</xdr:row>
      <xdr:rowOff>16567</xdr:rowOff>
    </xdr:from>
    <xdr:to>
      <xdr:col>19</xdr:col>
      <xdr:colOff>231912</xdr:colOff>
      <xdr:row>13</xdr:row>
      <xdr:rowOff>124240</xdr:rowOff>
    </xdr:to>
    <xdr:cxnSp macro="">
      <xdr:nvCxnSpPr>
        <xdr:cNvPr id="14" name="直線矢印コネクタ 13"/>
        <xdr:cNvCxnSpPr/>
      </xdr:nvCxnSpPr>
      <xdr:spPr>
        <a:xfrm flipH="1" flipV="1">
          <a:off x="9086021" y="2948610"/>
          <a:ext cx="455543" cy="455543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107673</xdr:colOff>
      <xdr:row>14</xdr:row>
      <xdr:rowOff>57977</xdr:rowOff>
    </xdr:from>
    <xdr:to>
      <xdr:col>14</xdr:col>
      <xdr:colOff>472107</xdr:colOff>
      <xdr:row>19</xdr:row>
      <xdr:rowOff>82826</xdr:rowOff>
    </xdr:to>
    <xdr:sp macro="" textlink="">
      <xdr:nvSpPr>
        <xdr:cNvPr id="17" name="テキスト ボックス 16"/>
        <xdr:cNvSpPr txBox="1"/>
      </xdr:nvSpPr>
      <xdr:spPr>
        <a:xfrm>
          <a:off x="4870173" y="3511825"/>
          <a:ext cx="2385391" cy="89452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デフォルトで損切ライン（</a:t>
          </a:r>
          <a:r>
            <a:rPr kumimoji="1" lang="en-US" altLang="ja-JP" sz="1100"/>
            <a:t>PB</a:t>
          </a:r>
          <a:r>
            <a:rPr kumimoji="1" lang="ja-JP" altLang="en-US" sz="1100"/>
            <a:t>の安値等）より</a:t>
          </a:r>
          <a:r>
            <a:rPr kumimoji="1" lang="en-US" altLang="ja-JP" sz="1100"/>
            <a:t>5pips</a:t>
          </a:r>
          <a:r>
            <a:rPr kumimoji="1" lang="ja-JP" altLang="en-US" sz="1100"/>
            <a:t>余裕を持たせた数値になる。変える場合は計算式最後の「</a:t>
          </a:r>
          <a:r>
            <a:rPr kumimoji="1" lang="en-US" altLang="ja-JP" sz="1100"/>
            <a:t>5</a:t>
          </a:r>
          <a:r>
            <a:rPr kumimoji="1" lang="ja-JP" altLang="en-US" sz="1100"/>
            <a:t>」を削除するか、他の数値に変更する</a:t>
          </a:r>
        </a:p>
      </xdr:txBody>
    </xdr:sp>
    <xdr:clientData/>
  </xdr:twoCellAnchor>
  <xdr:twoCellAnchor>
    <xdr:from>
      <xdr:col>11</xdr:col>
      <xdr:colOff>256761</xdr:colOff>
      <xdr:row>10</xdr:row>
      <xdr:rowOff>132521</xdr:rowOff>
    </xdr:from>
    <xdr:to>
      <xdr:col>12</xdr:col>
      <xdr:colOff>74544</xdr:colOff>
      <xdr:row>13</xdr:row>
      <xdr:rowOff>149086</xdr:rowOff>
    </xdr:to>
    <xdr:cxnSp macro="">
      <xdr:nvCxnSpPr>
        <xdr:cNvPr id="18" name="直線矢印コネクタ 17"/>
        <xdr:cNvCxnSpPr/>
      </xdr:nvCxnSpPr>
      <xdr:spPr>
        <a:xfrm flipH="1" flipV="1">
          <a:off x="5524500" y="2890630"/>
          <a:ext cx="323022" cy="538369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41275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chemeClr val="lt1"/>
        </a:solidFill>
        <a:ln w="12700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zoomScale="115" zoomScaleNormal="115" workbookViewId="0">
      <selection activeCell="W12" sqref="W12"/>
    </sheetView>
  </sheetViews>
  <sheetFormatPr defaultRowHeight="13.5" x14ac:dyDescent="0.15"/>
  <cols>
    <col min="1" max="1" width="2.375" style="1" customWidth="1"/>
    <col min="2" max="21" width="6.625" style="1" customWidth="1"/>
    <col min="22" max="16384" width="9" style="1"/>
  </cols>
  <sheetData>
    <row r="2" spans="2:21" x14ac:dyDescent="0.15">
      <c r="B2" s="31" t="s">
        <v>24</v>
      </c>
      <c r="C2" s="31"/>
      <c r="D2" s="31"/>
      <c r="E2" s="32" t="s">
        <v>37</v>
      </c>
      <c r="F2" s="32"/>
      <c r="G2" s="32"/>
      <c r="H2" s="31" t="s">
        <v>25</v>
      </c>
      <c r="I2" s="31"/>
      <c r="J2" s="31"/>
      <c r="K2" s="32" t="s">
        <v>33</v>
      </c>
      <c r="L2" s="32"/>
      <c r="M2" s="32"/>
      <c r="N2" s="31" t="s">
        <v>34</v>
      </c>
      <c r="O2" s="31"/>
      <c r="P2" s="33">
        <v>0.03</v>
      </c>
      <c r="Q2" s="32"/>
    </row>
    <row r="3" spans="2:21" ht="59.25" customHeight="1" x14ac:dyDescent="0.15">
      <c r="B3" s="31" t="s">
        <v>20</v>
      </c>
      <c r="C3" s="31"/>
      <c r="D3" s="34" t="s">
        <v>32</v>
      </c>
      <c r="E3" s="34"/>
      <c r="F3" s="34"/>
      <c r="G3" s="34"/>
      <c r="H3" s="34"/>
      <c r="I3" s="34"/>
      <c r="J3" s="31" t="s">
        <v>21</v>
      </c>
      <c r="K3" s="31"/>
      <c r="L3" s="34" t="s">
        <v>36</v>
      </c>
      <c r="M3" s="35"/>
      <c r="N3" s="35"/>
      <c r="O3" s="35"/>
      <c r="P3" s="35"/>
      <c r="Q3" s="35"/>
    </row>
    <row r="4" spans="2:21" x14ac:dyDescent="0.15">
      <c r="B4" s="31" t="s">
        <v>18</v>
      </c>
      <c r="C4" s="31"/>
      <c r="D4" s="36">
        <f>SUM($R$10:$S$946)</f>
        <v>3178765</v>
      </c>
      <c r="E4" s="32"/>
      <c r="F4" s="31" t="s">
        <v>17</v>
      </c>
      <c r="G4" s="31"/>
      <c r="H4" s="37">
        <f>SUM($T$10:$U$61)</f>
        <v>10273.200000000006</v>
      </c>
      <c r="I4" s="32"/>
      <c r="J4" s="38" t="s">
        <v>28</v>
      </c>
      <c r="K4" s="38"/>
      <c r="L4" s="36">
        <f>MAX($C$10:$D$943)-E6</f>
        <v>3396433</v>
      </c>
      <c r="M4" s="36"/>
      <c r="N4" s="38" t="s">
        <v>22</v>
      </c>
      <c r="O4" s="38"/>
      <c r="P4" s="39">
        <f>MIN($C$10:$D$943)-E6</f>
        <v>-66131</v>
      </c>
      <c r="Q4" s="39"/>
    </row>
    <row r="5" spans="2:21" ht="14.25" thickBot="1" x14ac:dyDescent="0.2">
      <c r="B5" s="12" t="s">
        <v>26</v>
      </c>
      <c r="C5" s="13">
        <f>COUNTIF($R$10:$R$943,"&gt;0")</f>
        <v>19</v>
      </c>
      <c r="D5" s="12" t="s">
        <v>27</v>
      </c>
      <c r="E5" s="13">
        <f>COUNTIF($R$10:$R$943,"&lt;0")</f>
        <v>21</v>
      </c>
      <c r="F5" s="12" t="s">
        <v>29</v>
      </c>
      <c r="G5" s="13">
        <f>COUNTIF($R$10:$R$943,"=0")</f>
        <v>11</v>
      </c>
      <c r="H5" s="12" t="s">
        <v>15</v>
      </c>
      <c r="I5" s="5">
        <f>C5/SUM(C5,E5)</f>
        <v>0.47499999999999998</v>
      </c>
      <c r="J5" s="31" t="s">
        <v>30</v>
      </c>
      <c r="K5" s="40"/>
      <c r="L5" s="41">
        <v>4</v>
      </c>
      <c r="M5" s="41"/>
      <c r="N5" s="8" t="s">
        <v>31</v>
      </c>
      <c r="O5" s="8"/>
      <c r="P5" s="41">
        <v>4</v>
      </c>
      <c r="Q5" s="41"/>
    </row>
    <row r="6" spans="2:21" ht="21.75" thickBot="1" x14ac:dyDescent="0.2">
      <c r="B6" s="42" t="s">
        <v>19</v>
      </c>
      <c r="C6" s="43"/>
      <c r="D6" s="44"/>
      <c r="E6" s="45">
        <f>C10</f>
        <v>1000000</v>
      </c>
      <c r="F6" s="45"/>
      <c r="G6" s="45"/>
      <c r="H6" s="46"/>
      <c r="I6" s="47" t="s">
        <v>35</v>
      </c>
      <c r="J6" s="47"/>
      <c r="K6" s="42" t="s">
        <v>16</v>
      </c>
      <c r="L6" s="43"/>
      <c r="M6" s="44"/>
      <c r="N6" s="48">
        <f>E6+D4</f>
        <v>4178765</v>
      </c>
      <c r="O6" s="49"/>
      <c r="P6" s="49"/>
      <c r="Q6" s="50"/>
    </row>
    <row r="7" spans="2:21" x14ac:dyDescent="0.15">
      <c r="N7" s="4"/>
    </row>
    <row r="8" spans="2:21" ht="13.5" customHeight="1" x14ac:dyDescent="0.15">
      <c r="B8" s="58" t="s">
        <v>23</v>
      </c>
      <c r="C8" s="59" t="s">
        <v>6</v>
      </c>
      <c r="D8" s="60"/>
      <c r="E8" s="52" t="s">
        <v>2</v>
      </c>
      <c r="F8" s="63"/>
      <c r="G8" s="63"/>
      <c r="H8" s="63"/>
      <c r="I8" s="53"/>
      <c r="J8" s="54" t="s">
        <v>9</v>
      </c>
      <c r="K8" s="64"/>
      <c r="L8" s="55"/>
      <c r="M8" s="65" t="s">
        <v>10</v>
      </c>
      <c r="N8" s="56" t="s">
        <v>5</v>
      </c>
      <c r="O8" s="66"/>
      <c r="P8" s="66"/>
      <c r="Q8" s="57"/>
      <c r="R8" s="51" t="s">
        <v>12</v>
      </c>
      <c r="S8" s="51"/>
      <c r="T8" s="51"/>
      <c r="U8" s="51"/>
    </row>
    <row r="9" spans="2:21" ht="13.5" customHeight="1" x14ac:dyDescent="0.15">
      <c r="B9" s="58"/>
      <c r="C9" s="61"/>
      <c r="D9" s="62"/>
      <c r="E9" s="11" t="s">
        <v>1</v>
      </c>
      <c r="F9" s="11" t="s">
        <v>0</v>
      </c>
      <c r="G9" s="11" t="s">
        <v>3</v>
      </c>
      <c r="H9" s="52" t="s">
        <v>4</v>
      </c>
      <c r="I9" s="53"/>
      <c r="J9" s="7" t="s">
        <v>7</v>
      </c>
      <c r="K9" s="54" t="s">
        <v>14</v>
      </c>
      <c r="L9" s="55"/>
      <c r="M9" s="65"/>
      <c r="N9" s="6" t="s">
        <v>1</v>
      </c>
      <c r="O9" s="6" t="s">
        <v>0</v>
      </c>
      <c r="P9" s="56" t="s">
        <v>4</v>
      </c>
      <c r="Q9" s="57"/>
      <c r="R9" s="51" t="s">
        <v>8</v>
      </c>
      <c r="S9" s="51"/>
      <c r="T9" s="51" t="s">
        <v>7</v>
      </c>
      <c r="U9" s="51"/>
    </row>
    <row r="10" spans="2:21" ht="13.5" customHeight="1" x14ac:dyDescent="0.15">
      <c r="B10" s="10">
        <v>1</v>
      </c>
      <c r="C10" s="67">
        <v>1000000</v>
      </c>
      <c r="D10" s="67"/>
      <c r="E10" s="10">
        <v>2006</v>
      </c>
      <c r="F10" s="2">
        <v>42024</v>
      </c>
      <c r="G10" s="10" t="s">
        <v>13</v>
      </c>
      <c r="H10" s="68">
        <v>203.42</v>
      </c>
      <c r="I10" s="68"/>
      <c r="J10" s="10">
        <v>151</v>
      </c>
      <c r="K10" s="67">
        <f>IF(F10="","",C10*$P$2)</f>
        <v>30000</v>
      </c>
      <c r="L10" s="67"/>
      <c r="M10" s="3">
        <f>IF(J10="","",ROUNDDOWN(K10/(J10/100)/100000,2))</f>
        <v>0.19</v>
      </c>
      <c r="N10" s="10">
        <v>2006</v>
      </c>
      <c r="O10" s="2">
        <v>42049</v>
      </c>
      <c r="P10" s="68">
        <f>H10</f>
        <v>203.42</v>
      </c>
      <c r="Q10" s="68"/>
      <c r="R10" s="69">
        <f t="shared" ref="R10:R61" si="0">IF(O10="","",ROUNDDOWN((IF(G10="売",H10-P10,P10-H10))*M10*100000,0))</f>
        <v>0</v>
      </c>
      <c r="S10" s="69"/>
      <c r="T10" s="70">
        <f t="shared" ref="T10:T61" si="1">IF(O10="","",IF(G10="買",P10-H10,H10-P10)*100)</f>
        <v>0</v>
      </c>
      <c r="U10" s="70"/>
    </row>
    <row r="11" spans="2:21" ht="13.5" customHeight="1" x14ac:dyDescent="0.15">
      <c r="B11" s="10">
        <v>2</v>
      </c>
      <c r="C11" s="67">
        <f t="shared" ref="C11:C61" si="2">IF(R10="","",C10+R10)</f>
        <v>1000000</v>
      </c>
      <c r="D11" s="67"/>
      <c r="E11" s="10">
        <f t="shared" ref="E11:E61" si="3">E10</f>
        <v>2006</v>
      </c>
      <c r="F11" s="2">
        <v>42073</v>
      </c>
      <c r="G11" s="10" t="s">
        <v>13</v>
      </c>
      <c r="H11" s="68">
        <v>206.67599999999999</v>
      </c>
      <c r="I11" s="68"/>
      <c r="J11" s="10">
        <v>192</v>
      </c>
      <c r="K11" s="67">
        <f t="shared" ref="K11:K61" si="4">IF(F11="","",C11*$P$2)</f>
        <v>30000</v>
      </c>
      <c r="L11" s="67"/>
      <c r="M11" s="3">
        <f t="shared" ref="M11:M61" si="5">IF(J11="","",ROUNDDOWN(K11/(J11/100)/100000,2))</f>
        <v>0.15</v>
      </c>
      <c r="N11" s="10">
        <f t="shared" ref="N11:N61" si="6">N10</f>
        <v>2006</v>
      </c>
      <c r="O11" s="2">
        <v>42080</v>
      </c>
      <c r="P11" s="68">
        <v>206.38</v>
      </c>
      <c r="Q11" s="68"/>
      <c r="R11" s="69">
        <f>IF(O11="","",ROUNDDOWN((IF(G11="売",H11-P11,P11-H11))*M11*100000,0))</f>
        <v>-4439</v>
      </c>
      <c r="S11" s="69"/>
      <c r="T11" s="70">
        <f t="shared" si="1"/>
        <v>-29.599999999999227</v>
      </c>
      <c r="U11" s="70"/>
    </row>
    <row r="12" spans="2:21" s="14" customFormat="1" ht="13.5" customHeight="1" x14ac:dyDescent="0.15">
      <c r="B12" s="10">
        <v>3</v>
      </c>
      <c r="C12" s="67">
        <f t="shared" ref="C12:C22" si="7">IF(R11="","",C11+R11)</f>
        <v>995561</v>
      </c>
      <c r="D12" s="67"/>
      <c r="E12" s="10">
        <f>E10</f>
        <v>2006</v>
      </c>
      <c r="F12" s="2">
        <v>42104</v>
      </c>
      <c r="G12" s="10" t="s">
        <v>13</v>
      </c>
      <c r="H12" s="68">
        <v>206.67400000000001</v>
      </c>
      <c r="I12" s="68"/>
      <c r="J12" s="10">
        <v>164</v>
      </c>
      <c r="K12" s="67">
        <f t="shared" ref="K12" si="8">IF(F12="","",C12*$P$2)</f>
        <v>29866.829999999998</v>
      </c>
      <c r="L12" s="67"/>
      <c r="M12" s="3">
        <f t="shared" ref="M12" si="9">IF(J12="","",ROUNDDOWN(K12/(J12/100)/100000,2))</f>
        <v>0.18</v>
      </c>
      <c r="N12" s="10">
        <f>N10</f>
        <v>2006</v>
      </c>
      <c r="O12" s="2">
        <v>42118</v>
      </c>
      <c r="P12" s="68">
        <v>206.43</v>
      </c>
      <c r="Q12" s="68"/>
      <c r="R12" s="69">
        <f t="shared" ref="R12" si="10">IF(O12="","",ROUNDDOWN((IF(G12="売",H12-P12,P12-H12))*M12*100000,0))</f>
        <v>-4392</v>
      </c>
      <c r="S12" s="69"/>
      <c r="T12" s="70">
        <f t="shared" ref="T12" si="11">IF(O12="","",IF(G12="買",P12-H12,H12-P12)*100)</f>
        <v>-24.399999999999977</v>
      </c>
      <c r="U12" s="70"/>
    </row>
    <row r="13" spans="2:21" ht="13.5" customHeight="1" x14ac:dyDescent="0.15">
      <c r="B13" s="10">
        <v>4</v>
      </c>
      <c r="C13" s="67">
        <f t="shared" si="7"/>
        <v>991169</v>
      </c>
      <c r="D13" s="67"/>
      <c r="E13" s="10">
        <f>E11</f>
        <v>2006</v>
      </c>
      <c r="F13" s="2">
        <v>42268</v>
      </c>
      <c r="G13" s="10" t="s">
        <v>13</v>
      </c>
      <c r="H13" s="68">
        <v>222.024</v>
      </c>
      <c r="I13" s="68"/>
      <c r="J13" s="10">
        <v>193</v>
      </c>
      <c r="K13" s="67">
        <f t="shared" si="4"/>
        <v>29735.07</v>
      </c>
      <c r="L13" s="67"/>
      <c r="M13" s="3">
        <f t="shared" si="5"/>
        <v>0.15</v>
      </c>
      <c r="N13" s="10">
        <f>N11</f>
        <v>2006</v>
      </c>
      <c r="O13" s="2">
        <v>42276</v>
      </c>
      <c r="P13" s="68">
        <f t="shared" ref="P13:P61" si="12">IF(H13="","",IF(G13="買",H13-(J13*0.01),H13+(J13*0.01)))</f>
        <v>220.09399999999999</v>
      </c>
      <c r="Q13" s="68"/>
      <c r="R13" s="69">
        <f t="shared" si="0"/>
        <v>-28950</v>
      </c>
      <c r="S13" s="69"/>
      <c r="T13" s="70">
        <f t="shared" si="1"/>
        <v>-193.00000000000068</v>
      </c>
      <c r="U13" s="70"/>
    </row>
    <row r="14" spans="2:21" ht="13.5" customHeight="1" x14ac:dyDescent="0.15">
      <c r="B14" s="10">
        <v>5</v>
      </c>
      <c r="C14" s="67">
        <f t="shared" si="7"/>
        <v>962219</v>
      </c>
      <c r="D14" s="67"/>
      <c r="E14" s="10">
        <f t="shared" si="3"/>
        <v>2006</v>
      </c>
      <c r="F14" s="2">
        <v>42289</v>
      </c>
      <c r="G14" s="10" t="s">
        <v>13</v>
      </c>
      <c r="H14" s="68">
        <v>222.21799999999999</v>
      </c>
      <c r="I14" s="68"/>
      <c r="J14" s="10">
        <v>81</v>
      </c>
      <c r="K14" s="67">
        <f t="shared" si="4"/>
        <v>28866.57</v>
      </c>
      <c r="L14" s="67"/>
      <c r="M14" s="3">
        <f t="shared" si="5"/>
        <v>0.35</v>
      </c>
      <c r="N14" s="10">
        <f t="shared" si="6"/>
        <v>2006</v>
      </c>
      <c r="O14" s="2">
        <v>42293</v>
      </c>
      <c r="P14" s="68">
        <f t="shared" si="12"/>
        <v>221.40799999999999</v>
      </c>
      <c r="Q14" s="68"/>
      <c r="R14" s="69">
        <f t="shared" si="0"/>
        <v>-28350</v>
      </c>
      <c r="S14" s="69"/>
      <c r="T14" s="70">
        <f t="shared" si="1"/>
        <v>-81.000000000000227</v>
      </c>
      <c r="U14" s="70"/>
    </row>
    <row r="15" spans="2:21" ht="13.5" customHeight="1" x14ac:dyDescent="0.15">
      <c r="B15" s="10">
        <v>6</v>
      </c>
      <c r="C15" s="67">
        <f t="shared" si="7"/>
        <v>933869</v>
      </c>
      <c r="D15" s="67"/>
      <c r="E15" s="10">
        <f t="shared" si="3"/>
        <v>2006</v>
      </c>
      <c r="F15" s="2">
        <v>42311</v>
      </c>
      <c r="G15" s="10" t="s">
        <v>13</v>
      </c>
      <c r="H15" s="68">
        <v>223.833</v>
      </c>
      <c r="I15" s="68"/>
      <c r="J15" s="10">
        <v>131</v>
      </c>
      <c r="K15" s="67">
        <f t="shared" si="4"/>
        <v>28016.07</v>
      </c>
      <c r="L15" s="67"/>
      <c r="M15" s="3">
        <f t="shared" si="5"/>
        <v>0.21</v>
      </c>
      <c r="N15" s="10">
        <f t="shared" si="6"/>
        <v>2006</v>
      </c>
      <c r="O15" s="2">
        <v>42322</v>
      </c>
      <c r="P15" s="68">
        <f>H15</f>
        <v>223.833</v>
      </c>
      <c r="Q15" s="68"/>
      <c r="R15" s="69">
        <f t="shared" si="0"/>
        <v>0</v>
      </c>
      <c r="S15" s="69"/>
      <c r="T15" s="70">
        <f t="shared" si="1"/>
        <v>0</v>
      </c>
      <c r="U15" s="70"/>
    </row>
    <row r="16" spans="2:21" ht="13.5" customHeight="1" x14ac:dyDescent="0.15">
      <c r="B16" s="10">
        <v>7</v>
      </c>
      <c r="C16" s="67">
        <f t="shared" si="7"/>
        <v>933869</v>
      </c>
      <c r="D16" s="67"/>
      <c r="E16" s="10">
        <f t="shared" si="3"/>
        <v>2006</v>
      </c>
      <c r="F16" s="2">
        <v>42344</v>
      </c>
      <c r="G16" s="10" t="s">
        <v>13</v>
      </c>
      <c r="H16" s="68">
        <v>226.93899999999999</v>
      </c>
      <c r="I16" s="68"/>
      <c r="J16" s="10">
        <v>130</v>
      </c>
      <c r="K16" s="67">
        <f t="shared" si="4"/>
        <v>28016.07</v>
      </c>
      <c r="L16" s="67"/>
      <c r="M16" s="3">
        <f t="shared" si="5"/>
        <v>0.21</v>
      </c>
      <c r="N16" s="10">
        <v>2007</v>
      </c>
      <c r="O16" s="2">
        <v>42008</v>
      </c>
      <c r="P16" s="68">
        <v>231.48</v>
      </c>
      <c r="Q16" s="68"/>
      <c r="R16" s="69">
        <f>IF(O16="","",ROUNDDOWN((IF(G16="売",H16-P16,P16-H16))*M16*100000,0))</f>
        <v>95360</v>
      </c>
      <c r="S16" s="69"/>
      <c r="T16" s="70">
        <f t="shared" si="1"/>
        <v>454.09999999999968</v>
      </c>
      <c r="U16" s="70"/>
    </row>
    <row r="17" spans="2:21" ht="13.5" customHeight="1" x14ac:dyDescent="0.15">
      <c r="B17" s="10">
        <v>8</v>
      </c>
      <c r="C17" s="67">
        <f t="shared" si="7"/>
        <v>1029229</v>
      </c>
      <c r="D17" s="67"/>
      <c r="E17" s="10">
        <v>2007</v>
      </c>
      <c r="F17" s="2">
        <v>42096</v>
      </c>
      <c r="G17" s="10" t="s">
        <v>13</v>
      </c>
      <c r="H17" s="68">
        <v>231.96</v>
      </c>
      <c r="I17" s="68"/>
      <c r="J17" s="10">
        <v>146</v>
      </c>
      <c r="K17" s="67">
        <f t="shared" ref="K17" si="13">IF(F17="","",C17*$P$2)</f>
        <v>30876.87</v>
      </c>
      <c r="L17" s="67"/>
      <c r="M17" s="3">
        <f t="shared" ref="M17" si="14">IF(J17="","",ROUNDDOWN(K17/(J17/100)/100000,2))</f>
        <v>0.21</v>
      </c>
      <c r="N17" s="10">
        <f t="shared" si="6"/>
        <v>2007</v>
      </c>
      <c r="O17" s="2">
        <v>42132</v>
      </c>
      <c r="P17" s="68">
        <v>238.49</v>
      </c>
      <c r="Q17" s="68"/>
      <c r="R17" s="69">
        <f t="shared" ref="R17" si="15">IF(O17="","",ROUNDDOWN((IF(G17="売",H17-P17,P17-H17))*M17*100000,0))</f>
        <v>137130</v>
      </c>
      <c r="S17" s="69"/>
      <c r="T17" s="70">
        <f t="shared" ref="T17" si="16">IF(O17="","",IF(G17="買",P17-H17,H17-P17)*100)</f>
        <v>653.00000000000011</v>
      </c>
      <c r="U17" s="70"/>
    </row>
    <row r="18" spans="2:21" ht="13.5" customHeight="1" x14ac:dyDescent="0.15">
      <c r="B18" s="10">
        <v>9</v>
      </c>
      <c r="C18" s="67">
        <f t="shared" si="7"/>
        <v>1166359</v>
      </c>
      <c r="D18" s="67"/>
      <c r="E18" s="10">
        <v>2007</v>
      </c>
      <c r="F18" s="2">
        <v>42146</v>
      </c>
      <c r="G18" s="10" t="s">
        <v>13</v>
      </c>
      <c r="H18" s="68">
        <v>239.84200000000001</v>
      </c>
      <c r="I18" s="68"/>
      <c r="J18" s="10">
        <v>209</v>
      </c>
      <c r="K18" s="67">
        <f t="shared" si="4"/>
        <v>34990.769999999997</v>
      </c>
      <c r="L18" s="67"/>
      <c r="M18" s="3">
        <f t="shared" si="5"/>
        <v>0.16</v>
      </c>
      <c r="N18" s="10">
        <f>N16</f>
        <v>2007</v>
      </c>
      <c r="O18" s="2">
        <v>42162</v>
      </c>
      <c r="P18" s="68">
        <f>H18</f>
        <v>239.84200000000001</v>
      </c>
      <c r="Q18" s="68"/>
      <c r="R18" s="69">
        <f t="shared" si="0"/>
        <v>0</v>
      </c>
      <c r="S18" s="69"/>
      <c r="T18" s="70">
        <f t="shared" si="1"/>
        <v>0</v>
      </c>
      <c r="U18" s="70"/>
    </row>
    <row r="19" spans="2:21" ht="13.5" customHeight="1" x14ac:dyDescent="0.15">
      <c r="B19" s="10">
        <v>10</v>
      </c>
      <c r="C19" s="67">
        <f t="shared" si="7"/>
        <v>1166359</v>
      </c>
      <c r="D19" s="67"/>
      <c r="E19" s="10">
        <f t="shared" si="3"/>
        <v>2007</v>
      </c>
      <c r="F19" s="2">
        <v>42183</v>
      </c>
      <c r="G19" s="10" t="s">
        <v>13</v>
      </c>
      <c r="H19" s="68">
        <v>246.369</v>
      </c>
      <c r="I19" s="68"/>
      <c r="J19" s="10">
        <v>248</v>
      </c>
      <c r="K19" s="67">
        <f t="shared" si="4"/>
        <v>34990.769999999997</v>
      </c>
      <c r="L19" s="67"/>
      <c r="M19" s="3">
        <f t="shared" si="5"/>
        <v>0.14000000000000001</v>
      </c>
      <c r="N19" s="10">
        <f t="shared" si="6"/>
        <v>2007</v>
      </c>
      <c r="O19" s="2">
        <v>42196</v>
      </c>
      <c r="P19" s="68">
        <f>H19</f>
        <v>246.369</v>
      </c>
      <c r="Q19" s="68"/>
      <c r="R19" s="69">
        <f t="shared" si="0"/>
        <v>0</v>
      </c>
      <c r="S19" s="69"/>
      <c r="T19" s="70">
        <f t="shared" si="1"/>
        <v>0</v>
      </c>
      <c r="U19" s="70"/>
    </row>
    <row r="20" spans="2:21" ht="13.5" customHeight="1" x14ac:dyDescent="0.15">
      <c r="B20" s="10">
        <v>11</v>
      </c>
      <c r="C20" s="67">
        <f t="shared" si="7"/>
        <v>1166359</v>
      </c>
      <c r="D20" s="67"/>
      <c r="E20" s="10">
        <f t="shared" si="3"/>
        <v>2007</v>
      </c>
      <c r="F20" s="2">
        <v>42252</v>
      </c>
      <c r="G20" s="10" t="s">
        <v>13</v>
      </c>
      <c r="H20" s="68">
        <v>234.42699999999999</v>
      </c>
      <c r="I20" s="68"/>
      <c r="J20" s="10">
        <v>257</v>
      </c>
      <c r="K20" s="67">
        <f t="shared" si="4"/>
        <v>34990.769999999997</v>
      </c>
      <c r="L20" s="67"/>
      <c r="M20" s="3">
        <f t="shared" si="5"/>
        <v>0.13</v>
      </c>
      <c r="N20" s="10">
        <f t="shared" si="6"/>
        <v>2007</v>
      </c>
      <c r="O20" s="2">
        <v>42254</v>
      </c>
      <c r="P20" s="68">
        <f t="shared" si="12"/>
        <v>231.857</v>
      </c>
      <c r="Q20" s="68"/>
      <c r="R20" s="69">
        <f t="shared" si="0"/>
        <v>-33409</v>
      </c>
      <c r="S20" s="69"/>
      <c r="T20" s="70">
        <f t="shared" si="1"/>
        <v>-256.99999999999932</v>
      </c>
      <c r="U20" s="70"/>
    </row>
    <row r="21" spans="2:21" ht="13.5" customHeight="1" x14ac:dyDescent="0.15">
      <c r="B21" s="10">
        <v>12</v>
      </c>
      <c r="C21" s="67">
        <f t="shared" si="7"/>
        <v>1132950</v>
      </c>
      <c r="D21" s="67"/>
      <c r="E21" s="10">
        <f t="shared" si="3"/>
        <v>2007</v>
      </c>
      <c r="F21" s="2">
        <v>42278</v>
      </c>
      <c r="G21" s="10" t="s">
        <v>13</v>
      </c>
      <c r="H21" s="68">
        <v>235.03399999999999</v>
      </c>
      <c r="I21" s="68"/>
      <c r="J21" s="10">
        <v>272</v>
      </c>
      <c r="K21" s="67">
        <f t="shared" si="4"/>
        <v>33988.5</v>
      </c>
      <c r="L21" s="67"/>
      <c r="M21" s="3">
        <f t="shared" si="5"/>
        <v>0.12</v>
      </c>
      <c r="N21" s="10">
        <f t="shared" si="6"/>
        <v>2007</v>
      </c>
      <c r="O21" s="2">
        <v>42293</v>
      </c>
      <c r="P21" s="68">
        <v>236.86</v>
      </c>
      <c r="Q21" s="68"/>
      <c r="R21" s="69">
        <f t="shared" si="0"/>
        <v>21912</v>
      </c>
      <c r="S21" s="69"/>
      <c r="T21" s="70">
        <f>IF(O21="","",IF(G21="買",P21-H21,H21-P21)*100)</f>
        <v>182.60000000000218</v>
      </c>
      <c r="U21" s="70"/>
    </row>
    <row r="22" spans="2:21" ht="13.5" customHeight="1" x14ac:dyDescent="0.15">
      <c r="B22" s="10">
        <v>13</v>
      </c>
      <c r="C22" s="67">
        <f t="shared" si="7"/>
        <v>1154862</v>
      </c>
      <c r="D22" s="67"/>
      <c r="E22" s="10">
        <f t="shared" si="3"/>
        <v>2007</v>
      </c>
      <c r="F22" s="2">
        <v>42366</v>
      </c>
      <c r="G22" s="10" t="s">
        <v>11</v>
      </c>
      <c r="H22" s="68">
        <v>226.4</v>
      </c>
      <c r="I22" s="68"/>
      <c r="J22" s="10">
        <v>200</v>
      </c>
      <c r="K22" s="67">
        <f t="shared" si="4"/>
        <v>34645.86</v>
      </c>
      <c r="L22" s="67"/>
      <c r="M22" s="3">
        <f t="shared" si="5"/>
        <v>0.17</v>
      </c>
      <c r="N22" s="10">
        <v>2008</v>
      </c>
      <c r="O22" s="2">
        <v>42048</v>
      </c>
      <c r="P22" s="68">
        <v>212</v>
      </c>
      <c r="Q22" s="68"/>
      <c r="R22" s="69">
        <f t="shared" si="0"/>
        <v>244800</v>
      </c>
      <c r="S22" s="69"/>
      <c r="T22" s="70">
        <f t="shared" si="1"/>
        <v>1440.0000000000005</v>
      </c>
      <c r="U22" s="70"/>
    </row>
    <row r="23" spans="2:21" ht="13.5" customHeight="1" x14ac:dyDescent="0.15">
      <c r="B23" s="10">
        <v>14</v>
      </c>
      <c r="C23" s="67">
        <f t="shared" si="2"/>
        <v>1399662</v>
      </c>
      <c r="D23" s="67"/>
      <c r="E23" s="10">
        <v>2008</v>
      </c>
      <c r="F23" s="2">
        <v>42292</v>
      </c>
      <c r="G23" s="10" t="s">
        <v>11</v>
      </c>
      <c r="H23" s="68">
        <v>176.78</v>
      </c>
      <c r="I23" s="68"/>
      <c r="J23" s="10">
        <v>465</v>
      </c>
      <c r="K23" s="67">
        <f t="shared" si="4"/>
        <v>41989.86</v>
      </c>
      <c r="L23" s="67"/>
      <c r="M23" s="3">
        <f t="shared" si="5"/>
        <v>0.09</v>
      </c>
      <c r="N23" s="10">
        <v>2009</v>
      </c>
      <c r="O23" s="2">
        <v>42010</v>
      </c>
      <c r="P23" s="68">
        <v>138.12</v>
      </c>
      <c r="Q23" s="68"/>
      <c r="R23" s="69">
        <f t="shared" si="0"/>
        <v>347940</v>
      </c>
      <c r="S23" s="69"/>
      <c r="T23" s="70">
        <f t="shared" si="1"/>
        <v>3865.9999999999995</v>
      </c>
      <c r="U23" s="70"/>
    </row>
    <row r="24" spans="2:21" ht="13.5" customHeight="1" x14ac:dyDescent="0.15">
      <c r="B24" s="10">
        <v>15</v>
      </c>
      <c r="C24" s="67">
        <f t="shared" si="2"/>
        <v>1747602</v>
      </c>
      <c r="D24" s="67"/>
      <c r="E24" s="10">
        <v>2009</v>
      </c>
      <c r="F24" s="2">
        <v>42146</v>
      </c>
      <c r="G24" s="10" t="s">
        <v>13</v>
      </c>
      <c r="H24" s="68">
        <v>150.041</v>
      </c>
      <c r="I24" s="68"/>
      <c r="J24" s="10">
        <v>329</v>
      </c>
      <c r="K24" s="67">
        <f t="shared" si="4"/>
        <v>52428.06</v>
      </c>
      <c r="L24" s="67"/>
      <c r="M24" s="3">
        <f t="shared" si="5"/>
        <v>0.15</v>
      </c>
      <c r="N24" s="10">
        <f t="shared" si="6"/>
        <v>2009</v>
      </c>
      <c r="O24" s="2">
        <v>42158</v>
      </c>
      <c r="P24" s="68">
        <v>156.77000000000001</v>
      </c>
      <c r="Q24" s="68"/>
      <c r="R24" s="69">
        <f t="shared" si="0"/>
        <v>100935</v>
      </c>
      <c r="S24" s="69"/>
      <c r="T24" s="70">
        <f t="shared" si="1"/>
        <v>672.90000000000134</v>
      </c>
      <c r="U24" s="70"/>
    </row>
    <row r="25" spans="2:21" ht="13.5" customHeight="1" x14ac:dyDescent="0.15">
      <c r="B25" s="10">
        <v>16</v>
      </c>
      <c r="C25" s="67">
        <f t="shared" si="2"/>
        <v>1848537</v>
      </c>
      <c r="D25" s="67"/>
      <c r="E25" s="10">
        <f t="shared" si="3"/>
        <v>2009</v>
      </c>
      <c r="F25" s="2">
        <v>42164</v>
      </c>
      <c r="G25" s="10" t="s">
        <v>13</v>
      </c>
      <c r="H25" s="68">
        <v>158.47300000000001</v>
      </c>
      <c r="I25" s="68"/>
      <c r="J25" s="10">
        <v>303</v>
      </c>
      <c r="K25" s="67">
        <f t="shared" si="4"/>
        <v>55456.11</v>
      </c>
      <c r="L25" s="67"/>
      <c r="M25" s="3">
        <f t="shared" si="5"/>
        <v>0.18</v>
      </c>
      <c r="N25" s="10">
        <f t="shared" si="6"/>
        <v>2009</v>
      </c>
      <c r="O25" s="2">
        <v>42171</v>
      </c>
      <c r="P25" s="68">
        <f>H25</f>
        <v>158.47300000000001</v>
      </c>
      <c r="Q25" s="68"/>
      <c r="R25" s="69">
        <f t="shared" si="0"/>
        <v>0</v>
      </c>
      <c r="S25" s="69"/>
      <c r="T25" s="70">
        <f t="shared" si="1"/>
        <v>0</v>
      </c>
      <c r="U25" s="70"/>
    </row>
    <row r="26" spans="2:21" ht="13.5" customHeight="1" x14ac:dyDescent="0.15">
      <c r="B26" s="10">
        <v>17</v>
      </c>
      <c r="C26" s="67">
        <f t="shared" si="2"/>
        <v>1848537</v>
      </c>
      <c r="D26" s="67"/>
      <c r="E26" s="10">
        <f t="shared" si="3"/>
        <v>2009</v>
      </c>
      <c r="F26" s="2">
        <v>42241</v>
      </c>
      <c r="G26" s="10" t="s">
        <v>11</v>
      </c>
      <c r="H26" s="68">
        <v>154.80000000000001</v>
      </c>
      <c r="I26" s="68"/>
      <c r="J26" s="10">
        <v>204</v>
      </c>
      <c r="K26" s="67">
        <f t="shared" si="4"/>
        <v>55456.11</v>
      </c>
      <c r="L26" s="67"/>
      <c r="M26" s="3">
        <f t="shared" si="5"/>
        <v>0.27</v>
      </c>
      <c r="N26" s="10">
        <f t="shared" si="6"/>
        <v>2009</v>
      </c>
      <c r="O26" s="2">
        <v>42289</v>
      </c>
      <c r="P26" s="68">
        <v>143.12</v>
      </c>
      <c r="Q26" s="68"/>
      <c r="R26" s="69">
        <f t="shared" si="0"/>
        <v>315360</v>
      </c>
      <c r="S26" s="69"/>
      <c r="T26" s="70">
        <f t="shared" si="1"/>
        <v>1168.0000000000007</v>
      </c>
      <c r="U26" s="70"/>
    </row>
    <row r="27" spans="2:21" x14ac:dyDescent="0.15">
      <c r="B27" s="10">
        <v>18</v>
      </c>
      <c r="C27" s="67">
        <f t="shared" si="2"/>
        <v>2163897</v>
      </c>
      <c r="D27" s="67"/>
      <c r="E27" s="10">
        <f t="shared" si="3"/>
        <v>2009</v>
      </c>
      <c r="F27" s="2">
        <v>42360</v>
      </c>
      <c r="G27" s="10" t="s">
        <v>13</v>
      </c>
      <c r="H27" s="68">
        <v>146.54400000000001</v>
      </c>
      <c r="I27" s="68"/>
      <c r="J27" s="10">
        <v>295</v>
      </c>
      <c r="K27" s="67">
        <f t="shared" si="4"/>
        <v>64916.909999999996</v>
      </c>
      <c r="L27" s="67"/>
      <c r="M27" s="3">
        <f t="shared" si="5"/>
        <v>0.22</v>
      </c>
      <c r="N27" s="10">
        <v>2010</v>
      </c>
      <c r="O27" s="2">
        <v>42009</v>
      </c>
      <c r="P27" s="68">
        <f>H27</f>
        <v>146.54400000000001</v>
      </c>
      <c r="Q27" s="68"/>
      <c r="R27" s="69">
        <f t="shared" si="0"/>
        <v>0</v>
      </c>
      <c r="S27" s="69"/>
      <c r="T27" s="70">
        <f t="shared" si="1"/>
        <v>0</v>
      </c>
      <c r="U27" s="70"/>
    </row>
    <row r="28" spans="2:21" x14ac:dyDescent="0.15">
      <c r="B28" s="10">
        <v>19</v>
      </c>
      <c r="C28" s="67">
        <f t="shared" si="2"/>
        <v>2163897</v>
      </c>
      <c r="D28" s="67"/>
      <c r="E28" s="10">
        <v>2010</v>
      </c>
      <c r="F28" s="2">
        <v>42033</v>
      </c>
      <c r="G28" s="10" t="s">
        <v>11</v>
      </c>
      <c r="H28" s="68">
        <v>144.59</v>
      </c>
      <c r="I28" s="68"/>
      <c r="J28" s="10">
        <v>262</v>
      </c>
      <c r="K28" s="67">
        <f t="shared" si="4"/>
        <v>64916.909999999996</v>
      </c>
      <c r="L28" s="67"/>
      <c r="M28" s="3">
        <f t="shared" si="5"/>
        <v>0.24</v>
      </c>
      <c r="N28" s="10">
        <f t="shared" si="6"/>
        <v>2010</v>
      </c>
      <c r="O28" s="2">
        <v>42075</v>
      </c>
      <c r="P28" s="68">
        <v>137.27000000000001</v>
      </c>
      <c r="Q28" s="68"/>
      <c r="R28" s="69">
        <f t="shared" si="0"/>
        <v>175680</v>
      </c>
      <c r="S28" s="69"/>
      <c r="T28" s="70">
        <f t="shared" si="1"/>
        <v>731.99999999999932</v>
      </c>
      <c r="U28" s="70"/>
    </row>
    <row r="29" spans="2:21" x14ac:dyDescent="0.15">
      <c r="B29" s="10">
        <v>20</v>
      </c>
      <c r="C29" s="67">
        <f t="shared" si="2"/>
        <v>2339577</v>
      </c>
      <c r="D29" s="67"/>
      <c r="E29" s="10">
        <f t="shared" si="3"/>
        <v>2010</v>
      </c>
      <c r="F29" s="2">
        <v>42103</v>
      </c>
      <c r="G29" s="10" t="s">
        <v>13</v>
      </c>
      <c r="H29" s="68">
        <v>142.66999999999999</v>
      </c>
      <c r="I29" s="68"/>
      <c r="J29" s="10">
        <v>190</v>
      </c>
      <c r="K29" s="67">
        <f t="shared" si="4"/>
        <v>70187.31</v>
      </c>
      <c r="L29" s="67"/>
      <c r="M29" s="3">
        <f t="shared" si="5"/>
        <v>0.36</v>
      </c>
      <c r="N29" s="10">
        <f t="shared" si="6"/>
        <v>2010</v>
      </c>
      <c r="O29" s="2">
        <v>42110</v>
      </c>
      <c r="P29" s="68">
        <f>H29</f>
        <v>142.66999999999999</v>
      </c>
      <c r="Q29" s="68"/>
      <c r="R29" s="69">
        <f t="shared" si="0"/>
        <v>0</v>
      </c>
      <c r="S29" s="69"/>
      <c r="T29" s="70">
        <f t="shared" si="1"/>
        <v>0</v>
      </c>
      <c r="U29" s="70"/>
    </row>
    <row r="30" spans="2:21" x14ac:dyDescent="0.15">
      <c r="B30" s="10">
        <v>21</v>
      </c>
      <c r="C30" s="67">
        <f t="shared" si="2"/>
        <v>2339577</v>
      </c>
      <c r="D30" s="67"/>
      <c r="E30" s="10">
        <f t="shared" si="3"/>
        <v>2010</v>
      </c>
      <c r="F30" s="2">
        <v>42117</v>
      </c>
      <c r="G30" s="10" t="s">
        <v>13</v>
      </c>
      <c r="H30" s="68">
        <v>144.13900000000001</v>
      </c>
      <c r="I30" s="68"/>
      <c r="J30" s="10">
        <v>180</v>
      </c>
      <c r="K30" s="67">
        <f t="shared" si="4"/>
        <v>70187.31</v>
      </c>
      <c r="L30" s="67"/>
      <c r="M30" s="3">
        <f t="shared" si="5"/>
        <v>0.38</v>
      </c>
      <c r="N30" s="10">
        <f t="shared" si="6"/>
        <v>2010</v>
      </c>
      <c r="O30" s="2">
        <v>42121</v>
      </c>
      <c r="P30" s="68">
        <f>H30</f>
        <v>144.13900000000001</v>
      </c>
      <c r="Q30" s="68"/>
      <c r="R30" s="69">
        <f t="shared" si="0"/>
        <v>0</v>
      </c>
      <c r="S30" s="69"/>
      <c r="T30" s="70">
        <f t="shared" si="1"/>
        <v>0</v>
      </c>
      <c r="U30" s="70"/>
    </row>
    <row r="31" spans="2:21" x14ac:dyDescent="0.15">
      <c r="B31" s="10">
        <v>22</v>
      </c>
      <c r="C31" s="67">
        <f t="shared" si="2"/>
        <v>2339577</v>
      </c>
      <c r="D31" s="67"/>
      <c r="E31" s="10">
        <f t="shared" si="3"/>
        <v>2010</v>
      </c>
      <c r="F31" s="2">
        <v>42218</v>
      </c>
      <c r="G31" s="10" t="s">
        <v>13</v>
      </c>
      <c r="H31" s="68">
        <v>136</v>
      </c>
      <c r="I31" s="68"/>
      <c r="J31" s="10">
        <v>193</v>
      </c>
      <c r="K31" s="67">
        <f t="shared" si="4"/>
        <v>70187.31</v>
      </c>
      <c r="L31" s="67"/>
      <c r="M31" s="3">
        <f t="shared" si="5"/>
        <v>0.36</v>
      </c>
      <c r="N31" s="10">
        <f t="shared" si="6"/>
        <v>2010</v>
      </c>
      <c r="O31" s="2">
        <v>42226</v>
      </c>
      <c r="P31" s="68">
        <v>135.36000000000001</v>
      </c>
      <c r="Q31" s="68"/>
      <c r="R31" s="69">
        <f t="shared" si="0"/>
        <v>-23039</v>
      </c>
      <c r="S31" s="69"/>
      <c r="T31" s="70">
        <f t="shared" si="1"/>
        <v>-63.999999999998636</v>
      </c>
      <c r="U31" s="70"/>
    </row>
    <row r="32" spans="2:21" x14ac:dyDescent="0.15">
      <c r="B32" s="10">
        <v>23</v>
      </c>
      <c r="C32" s="67">
        <f t="shared" si="2"/>
        <v>2316538</v>
      </c>
      <c r="D32" s="67"/>
      <c r="E32" s="10">
        <f t="shared" si="3"/>
        <v>2010</v>
      </c>
      <c r="F32" s="2">
        <v>42323</v>
      </c>
      <c r="G32" s="10" t="s">
        <v>13</v>
      </c>
      <c r="H32" s="68">
        <v>133.54599999999999</v>
      </c>
      <c r="I32" s="68"/>
      <c r="J32" s="10">
        <v>264</v>
      </c>
      <c r="K32" s="67">
        <f t="shared" si="4"/>
        <v>69496.14</v>
      </c>
      <c r="L32" s="67"/>
      <c r="M32" s="3">
        <f t="shared" si="5"/>
        <v>0.26</v>
      </c>
      <c r="N32" s="10">
        <f t="shared" si="6"/>
        <v>2010</v>
      </c>
      <c r="O32" s="2">
        <v>42331</v>
      </c>
      <c r="P32" s="68">
        <f t="shared" si="12"/>
        <v>130.90600000000001</v>
      </c>
      <c r="Q32" s="68"/>
      <c r="R32" s="69">
        <f t="shared" si="0"/>
        <v>-68639</v>
      </c>
      <c r="S32" s="69"/>
      <c r="T32" s="70">
        <f t="shared" si="1"/>
        <v>-263.99999999999864</v>
      </c>
      <c r="U32" s="70"/>
    </row>
    <row r="33" spans="2:22" x14ac:dyDescent="0.15">
      <c r="B33" s="10">
        <v>24</v>
      </c>
      <c r="C33" s="67">
        <f t="shared" si="2"/>
        <v>2247899</v>
      </c>
      <c r="D33" s="67"/>
      <c r="E33" s="10">
        <f t="shared" si="3"/>
        <v>2010</v>
      </c>
      <c r="F33" s="2">
        <v>42355</v>
      </c>
      <c r="G33" s="10" t="s">
        <v>11</v>
      </c>
      <c r="H33" s="68">
        <v>130.816</v>
      </c>
      <c r="I33" s="68"/>
      <c r="J33" s="10">
        <v>86</v>
      </c>
      <c r="K33" s="67">
        <f t="shared" si="4"/>
        <v>67436.97</v>
      </c>
      <c r="L33" s="67"/>
      <c r="M33" s="3">
        <f t="shared" si="5"/>
        <v>0.78</v>
      </c>
      <c r="N33" s="10">
        <v>2011</v>
      </c>
      <c r="O33" s="2">
        <v>42008</v>
      </c>
      <c r="P33" s="68">
        <v>128.47</v>
      </c>
      <c r="Q33" s="68"/>
      <c r="R33" s="69">
        <f t="shared" si="0"/>
        <v>182988</v>
      </c>
      <c r="S33" s="69"/>
      <c r="T33" s="70">
        <f t="shared" si="1"/>
        <v>234.60000000000036</v>
      </c>
      <c r="U33" s="70"/>
    </row>
    <row r="34" spans="2:22" x14ac:dyDescent="0.15">
      <c r="B34" s="10">
        <v>25</v>
      </c>
      <c r="C34" s="67">
        <f t="shared" si="2"/>
        <v>2430887</v>
      </c>
      <c r="D34" s="67"/>
      <c r="E34" s="10">
        <v>2011</v>
      </c>
      <c r="F34" s="2">
        <v>42044</v>
      </c>
      <c r="G34" s="10" t="s">
        <v>13</v>
      </c>
      <c r="H34" s="68">
        <v>132.875</v>
      </c>
      <c r="I34" s="68"/>
      <c r="J34" s="10">
        <v>139</v>
      </c>
      <c r="K34" s="67">
        <f t="shared" si="4"/>
        <v>72926.61</v>
      </c>
      <c r="L34" s="67"/>
      <c r="M34" s="3">
        <f t="shared" si="5"/>
        <v>0.52</v>
      </c>
      <c r="N34" s="10">
        <f t="shared" si="6"/>
        <v>2011</v>
      </c>
      <c r="O34" s="2">
        <v>42059</v>
      </c>
      <c r="P34" s="68">
        <v>133.08000000000001</v>
      </c>
      <c r="Q34" s="68"/>
      <c r="R34" s="69">
        <f t="shared" si="0"/>
        <v>10660</v>
      </c>
      <c r="S34" s="69"/>
      <c r="T34" s="70">
        <f t="shared" si="1"/>
        <v>20.500000000001251</v>
      </c>
      <c r="U34" s="70"/>
    </row>
    <row r="35" spans="2:22" x14ac:dyDescent="0.15">
      <c r="B35" s="10">
        <v>26</v>
      </c>
      <c r="C35" s="67">
        <f t="shared" si="2"/>
        <v>2441547</v>
      </c>
      <c r="D35" s="67"/>
      <c r="E35" s="10">
        <f t="shared" si="3"/>
        <v>2011</v>
      </c>
      <c r="F35" s="2">
        <v>42065</v>
      </c>
      <c r="G35" s="10" t="s">
        <v>11</v>
      </c>
      <c r="H35" s="68">
        <v>132.91999999999999</v>
      </c>
      <c r="I35" s="68"/>
      <c r="J35" s="10">
        <v>125</v>
      </c>
      <c r="K35" s="67">
        <f t="shared" si="4"/>
        <v>73246.41</v>
      </c>
      <c r="L35" s="67"/>
      <c r="M35" s="3">
        <f t="shared" si="5"/>
        <v>0.57999999999999996</v>
      </c>
      <c r="N35" s="10">
        <f t="shared" si="6"/>
        <v>2011</v>
      </c>
      <c r="O35" s="2">
        <v>42066</v>
      </c>
      <c r="P35" s="68">
        <f t="shared" si="12"/>
        <v>134.16999999999999</v>
      </c>
      <c r="Q35" s="68"/>
      <c r="R35" s="69">
        <f t="shared" si="0"/>
        <v>-72500</v>
      </c>
      <c r="S35" s="69"/>
      <c r="T35" s="70">
        <f t="shared" si="1"/>
        <v>-125</v>
      </c>
      <c r="U35" s="70"/>
    </row>
    <row r="36" spans="2:22" x14ac:dyDescent="0.15">
      <c r="B36" s="10">
        <v>27</v>
      </c>
      <c r="C36" s="67">
        <f t="shared" si="2"/>
        <v>2369047</v>
      </c>
      <c r="D36" s="67"/>
      <c r="E36" s="10">
        <f t="shared" si="3"/>
        <v>2011</v>
      </c>
      <c r="F36" s="2">
        <v>42120</v>
      </c>
      <c r="G36" s="10" t="s">
        <v>11</v>
      </c>
      <c r="H36" s="68">
        <v>134.69399999999999</v>
      </c>
      <c r="I36" s="68"/>
      <c r="J36" s="10">
        <v>127</v>
      </c>
      <c r="K36" s="67">
        <f t="shared" si="4"/>
        <v>71071.41</v>
      </c>
      <c r="L36" s="67"/>
      <c r="M36" s="3">
        <f t="shared" si="5"/>
        <v>0.55000000000000004</v>
      </c>
      <c r="N36" s="10">
        <f t="shared" si="6"/>
        <v>2011</v>
      </c>
      <c r="O36" s="2">
        <v>42121</v>
      </c>
      <c r="P36" s="68">
        <f t="shared" si="12"/>
        <v>135.964</v>
      </c>
      <c r="Q36" s="68"/>
      <c r="R36" s="69">
        <f t="shared" si="0"/>
        <v>-69850</v>
      </c>
      <c r="S36" s="69"/>
      <c r="T36" s="70">
        <f t="shared" si="1"/>
        <v>-127.00000000000102</v>
      </c>
      <c r="U36" s="70"/>
    </row>
    <row r="37" spans="2:22" x14ac:dyDescent="0.15">
      <c r="B37" s="10">
        <v>28</v>
      </c>
      <c r="C37" s="67">
        <f t="shared" si="2"/>
        <v>2299197</v>
      </c>
      <c r="D37" s="67"/>
      <c r="E37" s="10">
        <f t="shared" si="3"/>
        <v>2011</v>
      </c>
      <c r="F37" s="2">
        <v>42127</v>
      </c>
      <c r="G37" s="10" t="s">
        <v>11</v>
      </c>
      <c r="H37" s="68">
        <v>135.10499999999999</v>
      </c>
      <c r="I37" s="68"/>
      <c r="J37" s="10">
        <v>108</v>
      </c>
      <c r="K37" s="67">
        <f t="shared" si="4"/>
        <v>68975.91</v>
      </c>
      <c r="L37" s="67"/>
      <c r="M37" s="3">
        <f t="shared" si="5"/>
        <v>0.63</v>
      </c>
      <c r="N37" s="10">
        <f t="shared" si="6"/>
        <v>2011</v>
      </c>
      <c r="O37" s="2">
        <v>42155</v>
      </c>
      <c r="P37" s="68">
        <v>134.11000000000001</v>
      </c>
      <c r="Q37" s="68"/>
      <c r="R37" s="69">
        <f t="shared" si="0"/>
        <v>62684</v>
      </c>
      <c r="S37" s="69"/>
      <c r="T37" s="70">
        <f t="shared" si="1"/>
        <v>99.499999999997613</v>
      </c>
      <c r="U37" s="70"/>
      <c r="V37" s="9"/>
    </row>
    <row r="38" spans="2:22" x14ac:dyDescent="0.15">
      <c r="B38" s="10">
        <v>29</v>
      </c>
      <c r="C38" s="67">
        <f t="shared" si="2"/>
        <v>2361881</v>
      </c>
      <c r="D38" s="67"/>
      <c r="E38" s="10">
        <f t="shared" si="3"/>
        <v>2011</v>
      </c>
      <c r="F38" s="2">
        <v>42238</v>
      </c>
      <c r="G38" s="10" t="s">
        <v>13</v>
      </c>
      <c r="H38" s="68">
        <v>126.97199999999999</v>
      </c>
      <c r="I38" s="68"/>
      <c r="J38" s="10">
        <v>180</v>
      </c>
      <c r="K38" s="67">
        <f t="shared" si="4"/>
        <v>70856.429999999993</v>
      </c>
      <c r="L38" s="67"/>
      <c r="M38" s="3">
        <f t="shared" si="5"/>
        <v>0.39</v>
      </c>
      <c r="N38" s="10">
        <f t="shared" si="6"/>
        <v>2011</v>
      </c>
      <c r="O38" s="2">
        <v>42242</v>
      </c>
      <c r="P38" s="68">
        <f t="shared" si="12"/>
        <v>125.172</v>
      </c>
      <c r="Q38" s="68"/>
      <c r="R38" s="69">
        <f t="shared" si="0"/>
        <v>-70199</v>
      </c>
      <c r="S38" s="69"/>
      <c r="T38" s="70">
        <f t="shared" si="1"/>
        <v>-179.99999999999972</v>
      </c>
      <c r="U38" s="70"/>
    </row>
    <row r="39" spans="2:22" x14ac:dyDescent="0.15">
      <c r="B39" s="10">
        <v>30</v>
      </c>
      <c r="C39" s="67">
        <f t="shared" si="2"/>
        <v>2291682</v>
      </c>
      <c r="D39" s="67"/>
      <c r="E39" s="10">
        <f t="shared" si="3"/>
        <v>2011</v>
      </c>
      <c r="F39" s="2">
        <v>42298</v>
      </c>
      <c r="G39" s="10" t="s">
        <v>13</v>
      </c>
      <c r="H39" s="68">
        <v>121.504</v>
      </c>
      <c r="I39" s="68"/>
      <c r="J39" s="10">
        <v>120</v>
      </c>
      <c r="K39" s="67">
        <f t="shared" si="4"/>
        <v>68750.459999999992</v>
      </c>
      <c r="L39" s="67"/>
      <c r="M39" s="3">
        <f t="shared" si="5"/>
        <v>0.56999999999999995</v>
      </c>
      <c r="N39" s="10">
        <f t="shared" si="6"/>
        <v>2011</v>
      </c>
      <c r="O39" s="2">
        <v>42317</v>
      </c>
      <c r="P39" s="68">
        <v>123.84</v>
      </c>
      <c r="Q39" s="68"/>
      <c r="R39" s="69">
        <f t="shared" si="0"/>
        <v>133152</v>
      </c>
      <c r="S39" s="69"/>
      <c r="T39" s="70">
        <f t="shared" si="1"/>
        <v>233.59999999999985</v>
      </c>
      <c r="U39" s="70"/>
    </row>
    <row r="40" spans="2:22" x14ac:dyDescent="0.15">
      <c r="B40" s="10">
        <v>31</v>
      </c>
      <c r="C40" s="67">
        <f t="shared" si="2"/>
        <v>2424834</v>
      </c>
      <c r="D40" s="67"/>
      <c r="E40" s="10">
        <v>2012</v>
      </c>
      <c r="F40" s="2">
        <v>42042</v>
      </c>
      <c r="G40" s="10" t="s">
        <v>13</v>
      </c>
      <c r="H40" s="68">
        <v>121.21599999999999</v>
      </c>
      <c r="I40" s="68"/>
      <c r="J40" s="10">
        <v>80</v>
      </c>
      <c r="K40" s="67">
        <f t="shared" si="4"/>
        <v>72745.02</v>
      </c>
      <c r="L40" s="67"/>
      <c r="M40" s="3">
        <f t="shared" si="5"/>
        <v>0.9</v>
      </c>
      <c r="N40" s="10">
        <v>2012</v>
      </c>
      <c r="O40" s="2">
        <v>42069</v>
      </c>
      <c r="P40" s="68">
        <v>126</v>
      </c>
      <c r="Q40" s="68"/>
      <c r="R40" s="69">
        <f t="shared" si="0"/>
        <v>430560</v>
      </c>
      <c r="S40" s="69"/>
      <c r="T40" s="70">
        <f t="shared" si="1"/>
        <v>478.4000000000006</v>
      </c>
      <c r="U40" s="70"/>
    </row>
    <row r="41" spans="2:22" x14ac:dyDescent="0.15">
      <c r="B41" s="10">
        <v>32</v>
      </c>
      <c r="C41" s="67">
        <f t="shared" si="2"/>
        <v>2855394</v>
      </c>
      <c r="D41" s="67"/>
      <c r="E41" s="10">
        <f t="shared" si="3"/>
        <v>2012</v>
      </c>
      <c r="F41" s="2">
        <v>42128</v>
      </c>
      <c r="G41" s="10" t="s">
        <v>11</v>
      </c>
      <c r="H41" s="68">
        <v>129.67099999999999</v>
      </c>
      <c r="I41" s="68"/>
      <c r="J41" s="10">
        <v>82</v>
      </c>
      <c r="K41" s="67">
        <f t="shared" si="4"/>
        <v>85661.819999999992</v>
      </c>
      <c r="L41" s="67"/>
      <c r="M41" s="3">
        <f t="shared" si="5"/>
        <v>1.04</v>
      </c>
      <c r="N41" s="10">
        <f t="shared" si="6"/>
        <v>2012</v>
      </c>
      <c r="O41" s="2">
        <v>42175</v>
      </c>
      <c r="P41" s="68">
        <v>124.67</v>
      </c>
      <c r="Q41" s="68"/>
      <c r="R41" s="69">
        <f t="shared" si="0"/>
        <v>520103</v>
      </c>
      <c r="S41" s="69"/>
      <c r="T41" s="70">
        <f t="shared" si="1"/>
        <v>500.09999999999906</v>
      </c>
      <c r="U41" s="70"/>
    </row>
    <row r="42" spans="2:22" x14ac:dyDescent="0.15">
      <c r="B42" s="10">
        <v>33</v>
      </c>
      <c r="C42" s="67">
        <f t="shared" si="2"/>
        <v>3375497</v>
      </c>
      <c r="D42" s="67"/>
      <c r="E42" s="10">
        <f t="shared" si="3"/>
        <v>2012</v>
      </c>
      <c r="F42" s="2">
        <v>42225</v>
      </c>
      <c r="G42" s="10" t="s">
        <v>13</v>
      </c>
      <c r="H42" s="68">
        <v>122.95699999999999</v>
      </c>
      <c r="I42" s="68"/>
      <c r="J42" s="10">
        <v>107</v>
      </c>
      <c r="K42" s="67">
        <f t="shared" si="4"/>
        <v>101264.91</v>
      </c>
      <c r="L42" s="67"/>
      <c r="M42" s="3">
        <f t="shared" si="5"/>
        <v>0.94</v>
      </c>
      <c r="N42" s="10">
        <f t="shared" si="6"/>
        <v>2012</v>
      </c>
      <c r="O42" s="2">
        <v>42226</v>
      </c>
      <c r="P42" s="68">
        <f t="shared" si="12"/>
        <v>121.887</v>
      </c>
      <c r="Q42" s="68"/>
      <c r="R42" s="69">
        <f t="shared" si="0"/>
        <v>-100579</v>
      </c>
      <c r="S42" s="69"/>
      <c r="T42" s="70">
        <f t="shared" si="1"/>
        <v>-106.99999999999932</v>
      </c>
      <c r="U42" s="70"/>
    </row>
    <row r="43" spans="2:22" x14ac:dyDescent="0.15">
      <c r="B43" s="10">
        <v>34</v>
      </c>
      <c r="C43" s="67">
        <f t="shared" si="2"/>
        <v>3274918</v>
      </c>
      <c r="D43" s="67"/>
      <c r="E43" s="10">
        <f t="shared" si="3"/>
        <v>2012</v>
      </c>
      <c r="F43" s="2">
        <v>42229</v>
      </c>
      <c r="G43" s="10" t="s">
        <v>13</v>
      </c>
      <c r="H43" s="68">
        <v>122.947</v>
      </c>
      <c r="I43" s="68"/>
      <c r="J43" s="10">
        <v>123</v>
      </c>
      <c r="K43" s="67">
        <f t="shared" si="4"/>
        <v>98247.54</v>
      </c>
      <c r="L43" s="67"/>
      <c r="M43" s="3">
        <f t="shared" si="5"/>
        <v>0.79</v>
      </c>
      <c r="N43" s="10">
        <f t="shared" si="6"/>
        <v>2012</v>
      </c>
      <c r="O43" s="2">
        <v>42238</v>
      </c>
      <c r="P43" s="68">
        <v>124.44</v>
      </c>
      <c r="Q43" s="68"/>
      <c r="R43" s="69">
        <f t="shared" si="0"/>
        <v>117947</v>
      </c>
      <c r="S43" s="69"/>
      <c r="T43" s="70">
        <f t="shared" si="1"/>
        <v>149.2999999999995</v>
      </c>
      <c r="U43" s="70"/>
    </row>
    <row r="44" spans="2:22" x14ac:dyDescent="0.15">
      <c r="B44" s="10">
        <v>35</v>
      </c>
      <c r="C44" s="67">
        <f t="shared" si="2"/>
        <v>3392865</v>
      </c>
      <c r="D44" s="67"/>
      <c r="E44" s="10">
        <f t="shared" si="3"/>
        <v>2012</v>
      </c>
      <c r="F44" s="2">
        <v>42261</v>
      </c>
      <c r="G44" s="10" t="s">
        <v>13</v>
      </c>
      <c r="H44" s="68">
        <v>125.411</v>
      </c>
      <c r="I44" s="68"/>
      <c r="J44" s="10">
        <v>119</v>
      </c>
      <c r="K44" s="67">
        <f t="shared" si="4"/>
        <v>101785.95</v>
      </c>
      <c r="L44" s="67"/>
      <c r="M44" s="3">
        <f t="shared" si="5"/>
        <v>0.85</v>
      </c>
      <c r="N44" s="10">
        <f t="shared" si="6"/>
        <v>2012</v>
      </c>
      <c r="O44" s="2">
        <v>42266</v>
      </c>
      <c r="P44" s="68">
        <v>127.428</v>
      </c>
      <c r="Q44" s="68"/>
      <c r="R44" s="69">
        <f t="shared" si="0"/>
        <v>171445</v>
      </c>
      <c r="S44" s="69"/>
      <c r="T44" s="70">
        <f t="shared" si="1"/>
        <v>201.69999999999959</v>
      </c>
      <c r="U44" s="70"/>
    </row>
    <row r="45" spans="2:22" x14ac:dyDescent="0.15">
      <c r="B45" s="10">
        <v>36</v>
      </c>
      <c r="C45" s="67">
        <f t="shared" si="2"/>
        <v>3564310</v>
      </c>
      <c r="D45" s="67"/>
      <c r="E45" s="10">
        <f t="shared" si="3"/>
        <v>2012</v>
      </c>
      <c r="F45" s="2">
        <v>42268</v>
      </c>
      <c r="G45" s="10" t="s">
        <v>13</v>
      </c>
      <c r="H45" s="68">
        <v>127.261</v>
      </c>
      <c r="I45" s="68"/>
      <c r="J45" s="10">
        <v>113</v>
      </c>
      <c r="K45" s="67">
        <f t="shared" si="4"/>
        <v>106929.3</v>
      </c>
      <c r="L45" s="67"/>
      <c r="M45" s="3">
        <f t="shared" si="5"/>
        <v>0.94</v>
      </c>
      <c r="N45" s="10">
        <f t="shared" si="6"/>
        <v>2012</v>
      </c>
      <c r="O45" s="2">
        <v>42271</v>
      </c>
      <c r="P45" s="68">
        <f t="shared" si="12"/>
        <v>126.131</v>
      </c>
      <c r="Q45" s="68"/>
      <c r="R45" s="69">
        <f t="shared" si="0"/>
        <v>-106220</v>
      </c>
      <c r="S45" s="69"/>
      <c r="T45" s="70">
        <f t="shared" si="1"/>
        <v>-112.99999999999955</v>
      </c>
      <c r="U45" s="70"/>
    </row>
    <row r="46" spans="2:22" x14ac:dyDescent="0.15">
      <c r="B46" s="10">
        <v>37</v>
      </c>
      <c r="C46" s="67">
        <f t="shared" si="2"/>
        <v>3458090</v>
      </c>
      <c r="D46" s="67"/>
      <c r="E46" s="10">
        <f t="shared" si="3"/>
        <v>2012</v>
      </c>
      <c r="F46" s="2">
        <v>42308</v>
      </c>
      <c r="G46" s="10" t="s">
        <v>13</v>
      </c>
      <c r="H46" s="68">
        <v>128.39599999999999</v>
      </c>
      <c r="I46" s="68"/>
      <c r="J46" s="10">
        <v>145</v>
      </c>
      <c r="K46" s="67">
        <f t="shared" si="4"/>
        <v>103742.7</v>
      </c>
      <c r="L46" s="67"/>
      <c r="M46" s="3">
        <f t="shared" si="5"/>
        <v>0.71</v>
      </c>
      <c r="N46" s="10">
        <f t="shared" si="6"/>
        <v>2012</v>
      </c>
      <c r="O46" s="2">
        <v>42316</v>
      </c>
      <c r="P46" s="68">
        <f t="shared" si="12"/>
        <v>126.94599999999998</v>
      </c>
      <c r="Q46" s="68"/>
      <c r="R46" s="69">
        <f t="shared" si="0"/>
        <v>-102950</v>
      </c>
      <c r="S46" s="69"/>
      <c r="T46" s="70">
        <f t="shared" si="1"/>
        <v>-145.00000000000028</v>
      </c>
      <c r="U46" s="70"/>
    </row>
    <row r="47" spans="2:22" x14ac:dyDescent="0.15">
      <c r="B47" s="10">
        <v>38</v>
      </c>
      <c r="C47" s="67">
        <f t="shared" si="2"/>
        <v>3355140</v>
      </c>
      <c r="D47" s="67"/>
      <c r="E47" s="10">
        <f t="shared" si="3"/>
        <v>2012</v>
      </c>
      <c r="F47" s="2">
        <v>42337</v>
      </c>
      <c r="G47" s="10" t="s">
        <v>13</v>
      </c>
      <c r="H47" s="71">
        <v>131.65</v>
      </c>
      <c r="I47" s="72"/>
      <c r="J47" s="10">
        <v>127</v>
      </c>
      <c r="K47" s="67">
        <f t="shared" si="4"/>
        <v>100654.2</v>
      </c>
      <c r="L47" s="67"/>
      <c r="M47" s="3">
        <f t="shared" si="5"/>
        <v>0.79</v>
      </c>
      <c r="N47" s="10">
        <v>2013</v>
      </c>
      <c r="O47" s="2">
        <v>42027</v>
      </c>
      <c r="P47" s="68">
        <v>139.26</v>
      </c>
      <c r="Q47" s="68"/>
      <c r="R47" s="69">
        <f t="shared" si="0"/>
        <v>601189</v>
      </c>
      <c r="S47" s="69"/>
      <c r="T47" s="70">
        <f t="shared" si="1"/>
        <v>760.99999999999852</v>
      </c>
      <c r="U47" s="70"/>
    </row>
    <row r="48" spans="2:22" x14ac:dyDescent="0.15">
      <c r="B48" s="10">
        <v>39</v>
      </c>
      <c r="C48" s="67">
        <f t="shared" si="2"/>
        <v>3956329</v>
      </c>
      <c r="D48" s="67"/>
      <c r="E48" s="10">
        <v>2013</v>
      </c>
      <c r="F48" s="2">
        <v>42046</v>
      </c>
      <c r="G48" s="10" t="s">
        <v>13</v>
      </c>
      <c r="H48" s="68">
        <v>147.28800000000001</v>
      </c>
      <c r="I48" s="68"/>
      <c r="J48" s="10">
        <v>233</v>
      </c>
      <c r="K48" s="67">
        <f t="shared" si="4"/>
        <v>118689.87</v>
      </c>
      <c r="L48" s="67"/>
      <c r="M48" s="3">
        <f t="shared" si="5"/>
        <v>0.5</v>
      </c>
      <c r="N48" s="10">
        <f t="shared" si="6"/>
        <v>2013</v>
      </c>
      <c r="O48" s="2">
        <v>42048</v>
      </c>
      <c r="P48" s="68">
        <f t="shared" si="12"/>
        <v>144.958</v>
      </c>
      <c r="Q48" s="68"/>
      <c r="R48" s="69">
        <f t="shared" si="0"/>
        <v>-116500</v>
      </c>
      <c r="S48" s="69"/>
      <c r="T48" s="70">
        <f t="shared" si="1"/>
        <v>-233.00000000000125</v>
      </c>
      <c r="U48" s="70"/>
    </row>
    <row r="49" spans="2:21" x14ac:dyDescent="0.15">
      <c r="B49" s="10">
        <v>40</v>
      </c>
      <c r="C49" s="67">
        <f t="shared" si="2"/>
        <v>3839829</v>
      </c>
      <c r="D49" s="67"/>
      <c r="E49" s="10">
        <f t="shared" si="3"/>
        <v>2013</v>
      </c>
      <c r="F49" s="2">
        <v>42077</v>
      </c>
      <c r="G49" s="10" t="s">
        <v>13</v>
      </c>
      <c r="H49" s="68">
        <v>144.11000000000001</v>
      </c>
      <c r="I49" s="68"/>
      <c r="J49" s="10">
        <v>218</v>
      </c>
      <c r="K49" s="67">
        <f t="shared" si="4"/>
        <v>115194.87</v>
      </c>
      <c r="L49" s="67"/>
      <c r="M49" s="3">
        <f t="shared" si="5"/>
        <v>0.52</v>
      </c>
      <c r="N49" s="10">
        <f t="shared" si="6"/>
        <v>2013</v>
      </c>
      <c r="O49" s="2">
        <v>42088</v>
      </c>
      <c r="P49" s="68">
        <f t="shared" si="12"/>
        <v>141.93</v>
      </c>
      <c r="Q49" s="68"/>
      <c r="R49" s="69">
        <f t="shared" si="0"/>
        <v>-113360</v>
      </c>
      <c r="S49" s="69"/>
      <c r="T49" s="70">
        <f t="shared" si="1"/>
        <v>-218.00000000000068</v>
      </c>
      <c r="U49" s="70"/>
    </row>
    <row r="50" spans="2:21" x14ac:dyDescent="0.15">
      <c r="B50" s="10">
        <v>41</v>
      </c>
      <c r="C50" s="67">
        <f t="shared" si="2"/>
        <v>3726469</v>
      </c>
      <c r="D50" s="67"/>
      <c r="E50" s="10">
        <f t="shared" si="3"/>
        <v>2013</v>
      </c>
      <c r="F50" s="2">
        <v>42118</v>
      </c>
      <c r="G50" s="10" t="s">
        <v>13</v>
      </c>
      <c r="H50" s="68">
        <v>151.99299999999999</v>
      </c>
      <c r="I50" s="68"/>
      <c r="J50" s="10">
        <v>206</v>
      </c>
      <c r="K50" s="67">
        <f t="shared" si="4"/>
        <v>111794.06999999999</v>
      </c>
      <c r="L50" s="67"/>
      <c r="M50" s="3">
        <f t="shared" si="5"/>
        <v>0.54</v>
      </c>
      <c r="N50" s="10">
        <f t="shared" si="6"/>
        <v>2013</v>
      </c>
      <c r="O50" s="2">
        <v>42146</v>
      </c>
      <c r="P50" s="68">
        <v>154.86000000000001</v>
      </c>
      <c r="Q50" s="68"/>
      <c r="R50" s="69">
        <f t="shared" si="0"/>
        <v>154818</v>
      </c>
      <c r="S50" s="69"/>
      <c r="T50" s="70">
        <f t="shared" si="1"/>
        <v>286.70000000000186</v>
      </c>
      <c r="U50" s="70"/>
    </row>
    <row r="51" spans="2:21" x14ac:dyDescent="0.15">
      <c r="B51" s="10">
        <v>42</v>
      </c>
      <c r="C51" s="67">
        <f t="shared" si="2"/>
        <v>3881287</v>
      </c>
      <c r="D51" s="67"/>
      <c r="E51" s="10">
        <v>2014</v>
      </c>
      <c r="F51" s="2">
        <v>42056</v>
      </c>
      <c r="G51" s="10" t="s">
        <v>13</v>
      </c>
      <c r="H51" s="68">
        <v>170.76400000000001</v>
      </c>
      <c r="I51" s="68"/>
      <c r="J51" s="10">
        <v>164</v>
      </c>
      <c r="K51" s="67">
        <f t="shared" si="4"/>
        <v>116438.61</v>
      </c>
      <c r="L51" s="67"/>
      <c r="M51" s="3">
        <f t="shared" si="5"/>
        <v>0.7</v>
      </c>
      <c r="N51" s="10">
        <v>2014</v>
      </c>
      <c r="O51" s="2">
        <v>42062</v>
      </c>
      <c r="P51" s="68">
        <f t="shared" si="12"/>
        <v>169.12400000000002</v>
      </c>
      <c r="Q51" s="68"/>
      <c r="R51" s="69">
        <f t="shared" si="0"/>
        <v>-114799</v>
      </c>
      <c r="S51" s="69"/>
      <c r="T51" s="70">
        <f t="shared" si="1"/>
        <v>-163.99999999999864</v>
      </c>
      <c r="U51" s="70"/>
    </row>
    <row r="52" spans="2:21" x14ac:dyDescent="0.15">
      <c r="B52" s="10">
        <v>43</v>
      </c>
      <c r="C52" s="67">
        <f t="shared" si="2"/>
        <v>3766488</v>
      </c>
      <c r="D52" s="67"/>
      <c r="E52" s="10">
        <f t="shared" si="3"/>
        <v>2014</v>
      </c>
      <c r="F52" s="2">
        <v>42119</v>
      </c>
      <c r="G52" s="10" t="s">
        <v>13</v>
      </c>
      <c r="H52" s="68">
        <v>172.16800000000001</v>
      </c>
      <c r="I52" s="68"/>
      <c r="J52" s="10">
        <v>77</v>
      </c>
      <c r="K52" s="67">
        <f t="shared" si="4"/>
        <v>112994.64</v>
      </c>
      <c r="L52" s="67"/>
      <c r="M52" s="3">
        <f t="shared" si="5"/>
        <v>1.46</v>
      </c>
      <c r="N52" s="10">
        <f t="shared" si="6"/>
        <v>2014</v>
      </c>
      <c r="O52" s="2">
        <v>42119</v>
      </c>
      <c r="P52" s="68">
        <f t="shared" si="12"/>
        <v>171.398</v>
      </c>
      <c r="Q52" s="68"/>
      <c r="R52" s="69">
        <f t="shared" si="0"/>
        <v>-112420</v>
      </c>
      <c r="S52" s="69"/>
      <c r="T52" s="70">
        <f t="shared" si="1"/>
        <v>-77.000000000001023</v>
      </c>
      <c r="U52" s="70"/>
    </row>
    <row r="53" spans="2:21" x14ac:dyDescent="0.15">
      <c r="B53" s="10">
        <v>44</v>
      </c>
      <c r="C53" s="67">
        <f t="shared" si="2"/>
        <v>3654068</v>
      </c>
      <c r="D53" s="67"/>
      <c r="E53" s="10">
        <f t="shared" si="3"/>
        <v>2014</v>
      </c>
      <c r="F53" s="2">
        <v>42125</v>
      </c>
      <c r="G53" s="10" t="s">
        <v>13</v>
      </c>
      <c r="H53" s="68">
        <v>172.71600000000001</v>
      </c>
      <c r="I53" s="68"/>
      <c r="J53" s="10">
        <v>85</v>
      </c>
      <c r="K53" s="67">
        <f t="shared" si="4"/>
        <v>109622.04</v>
      </c>
      <c r="L53" s="67"/>
      <c r="M53" s="3">
        <f t="shared" si="5"/>
        <v>1.28</v>
      </c>
      <c r="N53" s="10">
        <f t="shared" si="6"/>
        <v>2014</v>
      </c>
      <c r="O53" s="2">
        <v>42129</v>
      </c>
      <c r="P53" s="68">
        <f t="shared" si="12"/>
        <v>171.86600000000001</v>
      </c>
      <c r="Q53" s="68"/>
      <c r="R53" s="69">
        <f t="shared" si="0"/>
        <v>-108799</v>
      </c>
      <c r="S53" s="69"/>
      <c r="T53" s="70">
        <f t="shared" si="1"/>
        <v>-84.999999999999432</v>
      </c>
      <c r="U53" s="70"/>
    </row>
    <row r="54" spans="2:21" x14ac:dyDescent="0.15">
      <c r="B54" s="10">
        <v>45</v>
      </c>
      <c r="C54" s="67">
        <f t="shared" si="2"/>
        <v>3545269</v>
      </c>
      <c r="D54" s="67"/>
      <c r="E54" s="10">
        <f t="shared" si="3"/>
        <v>2014</v>
      </c>
      <c r="F54" s="2">
        <v>42138</v>
      </c>
      <c r="G54" s="10" t="s">
        <v>11</v>
      </c>
      <c r="H54" s="68">
        <v>171.898</v>
      </c>
      <c r="I54" s="68"/>
      <c r="J54" s="10">
        <v>88</v>
      </c>
      <c r="K54" s="67">
        <f t="shared" si="4"/>
        <v>106358.06999999999</v>
      </c>
      <c r="L54" s="67"/>
      <c r="M54" s="3">
        <f t="shared" si="5"/>
        <v>1.2</v>
      </c>
      <c r="N54" s="10">
        <f t="shared" si="6"/>
        <v>2014</v>
      </c>
      <c r="O54" s="2">
        <v>42151</v>
      </c>
      <c r="P54" s="71">
        <f>H54</f>
        <v>171.898</v>
      </c>
      <c r="Q54" s="72"/>
      <c r="R54" s="69">
        <f t="shared" si="0"/>
        <v>0</v>
      </c>
      <c r="S54" s="69"/>
      <c r="T54" s="70">
        <f t="shared" si="1"/>
        <v>0</v>
      </c>
      <c r="U54" s="70"/>
    </row>
    <row r="55" spans="2:21" x14ac:dyDescent="0.15">
      <c r="B55" s="10">
        <v>46</v>
      </c>
      <c r="C55" s="67">
        <f t="shared" si="2"/>
        <v>3545269</v>
      </c>
      <c r="D55" s="67"/>
      <c r="E55" s="10">
        <f t="shared" si="3"/>
        <v>2014</v>
      </c>
      <c r="F55" s="2">
        <v>42200</v>
      </c>
      <c r="G55" s="10" t="s">
        <v>11</v>
      </c>
      <c r="H55" s="68">
        <v>173.32300000000001</v>
      </c>
      <c r="I55" s="68"/>
      <c r="J55" s="10">
        <v>72</v>
      </c>
      <c r="K55" s="67">
        <f t="shared" si="4"/>
        <v>106358.06999999999</v>
      </c>
      <c r="L55" s="67"/>
      <c r="M55" s="3">
        <f t="shared" si="5"/>
        <v>1.47</v>
      </c>
      <c r="N55" s="10">
        <f t="shared" si="6"/>
        <v>2014</v>
      </c>
      <c r="O55" s="2">
        <v>42200</v>
      </c>
      <c r="P55" s="68">
        <f t="shared" si="12"/>
        <v>174.04300000000001</v>
      </c>
      <c r="Q55" s="68"/>
      <c r="R55" s="69">
        <f t="shared" si="0"/>
        <v>-105840</v>
      </c>
      <c r="S55" s="69"/>
      <c r="T55" s="70">
        <f t="shared" si="1"/>
        <v>-71.999999999999886</v>
      </c>
      <c r="U55" s="70"/>
    </row>
    <row r="56" spans="2:21" x14ac:dyDescent="0.15">
      <c r="B56" s="10">
        <v>47</v>
      </c>
      <c r="C56" s="67">
        <f t="shared" si="2"/>
        <v>3439429</v>
      </c>
      <c r="D56" s="67"/>
      <c r="E56" s="10">
        <f t="shared" si="3"/>
        <v>2014</v>
      </c>
      <c r="F56" s="2">
        <v>42245</v>
      </c>
      <c r="G56" s="10" t="s">
        <v>13</v>
      </c>
      <c r="H56" s="68">
        <v>172.28299999999999</v>
      </c>
      <c r="I56" s="68"/>
      <c r="J56" s="10">
        <v>69</v>
      </c>
      <c r="K56" s="67">
        <f t="shared" si="4"/>
        <v>103182.87</v>
      </c>
      <c r="L56" s="67"/>
      <c r="M56" s="3">
        <f t="shared" si="5"/>
        <v>1.49</v>
      </c>
      <c r="N56" s="10">
        <f t="shared" si="6"/>
        <v>2014</v>
      </c>
      <c r="O56" s="2">
        <v>42251</v>
      </c>
      <c r="P56" s="71">
        <f>H56</f>
        <v>172.28299999999999</v>
      </c>
      <c r="Q56" s="72"/>
      <c r="R56" s="69">
        <f t="shared" si="0"/>
        <v>0</v>
      </c>
      <c r="S56" s="69"/>
      <c r="T56" s="70">
        <f t="shared" si="1"/>
        <v>0</v>
      </c>
      <c r="U56" s="70"/>
    </row>
    <row r="57" spans="2:21" x14ac:dyDescent="0.15">
      <c r="B57" s="10">
        <v>48</v>
      </c>
      <c r="C57" s="67">
        <f t="shared" si="2"/>
        <v>3439429</v>
      </c>
      <c r="D57" s="67"/>
      <c r="E57" s="10">
        <v>2015</v>
      </c>
      <c r="F57" s="2">
        <v>42034</v>
      </c>
      <c r="G57" s="10" t="s">
        <v>11</v>
      </c>
      <c r="H57" s="68">
        <v>177.68700000000001</v>
      </c>
      <c r="I57" s="68"/>
      <c r="J57" s="10">
        <v>129</v>
      </c>
      <c r="K57" s="67">
        <f t="shared" si="4"/>
        <v>103182.87</v>
      </c>
      <c r="L57" s="67"/>
      <c r="M57" s="3">
        <f t="shared" si="5"/>
        <v>0.79</v>
      </c>
      <c r="N57" s="10">
        <v>2015</v>
      </c>
      <c r="O57" s="2">
        <v>42038</v>
      </c>
      <c r="P57" s="71">
        <f>H57</f>
        <v>177.68700000000001</v>
      </c>
      <c r="Q57" s="72"/>
      <c r="R57" s="69">
        <f t="shared" si="0"/>
        <v>0</v>
      </c>
      <c r="S57" s="69"/>
      <c r="T57" s="70">
        <f t="shared" si="1"/>
        <v>0</v>
      </c>
      <c r="U57" s="70"/>
    </row>
    <row r="58" spans="2:21" x14ac:dyDescent="0.15">
      <c r="B58" s="10">
        <v>49</v>
      </c>
      <c r="C58" s="67">
        <f t="shared" si="2"/>
        <v>3439429</v>
      </c>
      <c r="D58" s="67"/>
      <c r="E58" s="10">
        <f t="shared" si="3"/>
        <v>2015</v>
      </c>
      <c r="F58" s="2">
        <v>42058</v>
      </c>
      <c r="G58" s="10" t="s">
        <v>13</v>
      </c>
      <c r="H58" s="68">
        <v>183.64699999999999</v>
      </c>
      <c r="I58" s="68"/>
      <c r="J58" s="10">
        <v>204</v>
      </c>
      <c r="K58" s="67">
        <f t="shared" si="4"/>
        <v>103182.87</v>
      </c>
      <c r="L58" s="67"/>
      <c r="M58" s="3">
        <f t="shared" si="5"/>
        <v>0.5</v>
      </c>
      <c r="N58" s="10">
        <f t="shared" si="6"/>
        <v>2015</v>
      </c>
      <c r="O58" s="2">
        <v>42069</v>
      </c>
      <c r="P58" s="68">
        <f t="shared" si="12"/>
        <v>181.607</v>
      </c>
      <c r="Q58" s="68"/>
      <c r="R58" s="69">
        <f t="shared" si="0"/>
        <v>-102000</v>
      </c>
      <c r="S58" s="69"/>
      <c r="T58" s="70">
        <f t="shared" si="1"/>
        <v>-203.9999999999992</v>
      </c>
      <c r="U58" s="70"/>
    </row>
    <row r="59" spans="2:21" x14ac:dyDescent="0.15">
      <c r="B59" s="10">
        <v>50</v>
      </c>
      <c r="C59" s="67">
        <f t="shared" si="2"/>
        <v>3337429</v>
      </c>
      <c r="D59" s="67"/>
      <c r="E59" s="10">
        <f t="shared" si="3"/>
        <v>2015</v>
      </c>
      <c r="F59" s="2">
        <v>42115</v>
      </c>
      <c r="G59" s="10" t="s">
        <v>13</v>
      </c>
      <c r="H59" s="68">
        <v>178.19399999999999</v>
      </c>
      <c r="I59" s="68"/>
      <c r="J59" s="10">
        <v>106</v>
      </c>
      <c r="K59" s="67">
        <f t="shared" si="4"/>
        <v>100122.87</v>
      </c>
      <c r="L59" s="67"/>
      <c r="M59" s="3">
        <f t="shared" si="5"/>
        <v>0.94</v>
      </c>
      <c r="N59" s="10">
        <f t="shared" si="6"/>
        <v>2015</v>
      </c>
      <c r="O59" s="2">
        <v>42165</v>
      </c>
      <c r="P59" s="68">
        <v>189.46</v>
      </c>
      <c r="Q59" s="68"/>
      <c r="R59" s="69">
        <f t="shared" si="0"/>
        <v>1059004</v>
      </c>
      <c r="S59" s="69"/>
      <c r="T59" s="70">
        <f t="shared" si="1"/>
        <v>1126.600000000002</v>
      </c>
      <c r="U59" s="70"/>
    </row>
    <row r="60" spans="2:21" x14ac:dyDescent="0.15">
      <c r="B60" s="10">
        <v>51</v>
      </c>
      <c r="C60" s="67">
        <f t="shared" si="2"/>
        <v>4396433</v>
      </c>
      <c r="D60" s="67"/>
      <c r="E60" s="10">
        <f t="shared" si="3"/>
        <v>2015</v>
      </c>
      <c r="F60" s="2">
        <v>42181</v>
      </c>
      <c r="G60" s="10" t="s">
        <v>13</v>
      </c>
      <c r="H60" s="68">
        <v>194.73500000000001</v>
      </c>
      <c r="I60" s="68"/>
      <c r="J60" s="10">
        <v>135</v>
      </c>
      <c r="K60" s="67">
        <f t="shared" si="4"/>
        <v>131892.99</v>
      </c>
      <c r="L60" s="67"/>
      <c r="M60" s="3">
        <f t="shared" si="5"/>
        <v>0.97</v>
      </c>
      <c r="N60" s="10">
        <f t="shared" si="6"/>
        <v>2015</v>
      </c>
      <c r="O60" s="2">
        <v>42184</v>
      </c>
      <c r="P60" s="68">
        <v>192.49100000000001</v>
      </c>
      <c r="Q60" s="68"/>
      <c r="R60" s="69">
        <f t="shared" si="0"/>
        <v>-217668</v>
      </c>
      <c r="S60" s="69"/>
      <c r="T60" s="70">
        <f t="shared" si="1"/>
        <v>-224.39999999999998</v>
      </c>
      <c r="U60" s="70"/>
    </row>
    <row r="61" spans="2:21" x14ac:dyDescent="0.15">
      <c r="B61" s="10">
        <v>52</v>
      </c>
      <c r="C61" s="67">
        <f t="shared" si="2"/>
        <v>4178765</v>
      </c>
      <c r="D61" s="67"/>
      <c r="E61" s="10">
        <f t="shared" si="3"/>
        <v>2015</v>
      </c>
      <c r="F61" s="2"/>
      <c r="G61" s="10"/>
      <c r="H61" s="68"/>
      <c r="I61" s="68"/>
      <c r="J61" s="10"/>
      <c r="K61" s="67" t="str">
        <f t="shared" si="4"/>
        <v/>
      </c>
      <c r="L61" s="67"/>
      <c r="M61" s="3" t="str">
        <f t="shared" si="5"/>
        <v/>
      </c>
      <c r="N61" s="10">
        <f t="shared" si="6"/>
        <v>2015</v>
      </c>
      <c r="O61" s="2"/>
      <c r="P61" s="68" t="str">
        <f t="shared" si="12"/>
        <v/>
      </c>
      <c r="Q61" s="68"/>
      <c r="R61" s="69" t="str">
        <f t="shared" si="0"/>
        <v/>
      </c>
      <c r="S61" s="69"/>
      <c r="T61" s="70" t="str">
        <f t="shared" si="1"/>
        <v/>
      </c>
      <c r="U61" s="70"/>
    </row>
  </sheetData>
  <autoFilter ref="G9:G49"/>
  <mergeCells count="350">
    <mergeCell ref="C17:D17"/>
    <mergeCell ref="H17:I17"/>
    <mergeCell ref="K17:L17"/>
    <mergeCell ref="P17:Q17"/>
    <mergeCell ref="R17:S17"/>
    <mergeCell ref="T17:U17"/>
    <mergeCell ref="C12:D12"/>
    <mergeCell ref="H12:I12"/>
    <mergeCell ref="K12:L12"/>
    <mergeCell ref="P12:Q12"/>
    <mergeCell ref="R12:S12"/>
    <mergeCell ref="T12:U12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B6:D6"/>
    <mergeCell ref="E6:H6"/>
    <mergeCell ref="I6:J6"/>
    <mergeCell ref="K6:M6"/>
    <mergeCell ref="N6:Q6"/>
    <mergeCell ref="R8:U8"/>
    <mergeCell ref="H9:I9"/>
    <mergeCell ref="K9:L9"/>
    <mergeCell ref="P9:Q9"/>
    <mergeCell ref="R9:S9"/>
    <mergeCell ref="T9:U9"/>
    <mergeCell ref="B8:B9"/>
    <mergeCell ref="C8:D9"/>
    <mergeCell ref="E8:I8"/>
    <mergeCell ref="J8:L8"/>
    <mergeCell ref="M8:M9"/>
    <mergeCell ref="N8:Q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</mergeCells>
  <phoneticPr fontId="1"/>
  <conditionalFormatting sqref="G10:G11 G16 G50:G61 G13 G18:G48">
    <cfRule type="cellIs" dxfId="43" priority="11" operator="equal">
      <formula>"買"</formula>
    </cfRule>
    <cfRule type="cellIs" dxfId="42" priority="12" operator="equal">
      <formula>"売"</formula>
    </cfRule>
  </conditionalFormatting>
  <conditionalFormatting sqref="G14">
    <cfRule type="cellIs" dxfId="41" priority="9" operator="equal">
      <formula>"買"</formula>
    </cfRule>
    <cfRule type="cellIs" dxfId="40" priority="10" operator="equal">
      <formula>"売"</formula>
    </cfRule>
  </conditionalFormatting>
  <conditionalFormatting sqref="G15">
    <cfRule type="cellIs" dxfId="39" priority="7" operator="equal">
      <formula>"買"</formula>
    </cfRule>
    <cfRule type="cellIs" dxfId="38" priority="8" operator="equal">
      <formula>"売"</formula>
    </cfRule>
  </conditionalFormatting>
  <conditionalFormatting sqref="G49">
    <cfRule type="cellIs" dxfId="37" priority="5" operator="equal">
      <formula>"買"</formula>
    </cfRule>
    <cfRule type="cellIs" dxfId="36" priority="6" operator="equal">
      <formula>"売"</formula>
    </cfRule>
  </conditionalFormatting>
  <conditionalFormatting sqref="G12">
    <cfRule type="cellIs" dxfId="35" priority="3" operator="equal">
      <formula>"買"</formula>
    </cfRule>
    <cfRule type="cellIs" dxfId="34" priority="4" operator="equal">
      <formula>"売"</formula>
    </cfRule>
  </conditionalFormatting>
  <conditionalFormatting sqref="G17">
    <cfRule type="cellIs" dxfId="33" priority="1" operator="equal">
      <formula>"買"</formula>
    </cfRule>
    <cfRule type="cellIs" dxfId="32" priority="2" operator="equal">
      <formula>"売"</formula>
    </cfRule>
  </conditionalFormatting>
  <dataValidations count="1">
    <dataValidation type="list" allowBlank="1" showInputMessage="1" showErrorMessage="1" sqref="G10:G61">
      <formula1>"買,売"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9"/>
  <sheetViews>
    <sheetView zoomScale="115" zoomScaleNormal="115" workbookViewId="0">
      <pane ySplit="9" topLeftCell="A10" activePane="bottomLeft" state="frozen"/>
      <selection activeCell="B1" sqref="B1"/>
      <selection pane="bottomLeft" activeCell="O10" sqref="O10"/>
    </sheetView>
  </sheetViews>
  <sheetFormatPr defaultRowHeight="13.5" x14ac:dyDescent="0.15"/>
  <cols>
    <col min="1" max="1" width="2.875" customWidth="1"/>
    <col min="2" max="23" width="6.625" style="1" customWidth="1"/>
  </cols>
  <sheetData>
    <row r="2" spans="2:23" x14ac:dyDescent="0.15">
      <c r="B2" s="31" t="s">
        <v>24</v>
      </c>
      <c r="C2" s="31"/>
      <c r="D2" s="31"/>
      <c r="E2" s="32" t="s">
        <v>38</v>
      </c>
      <c r="F2" s="32"/>
      <c r="G2" s="32"/>
      <c r="H2" s="31" t="s">
        <v>25</v>
      </c>
      <c r="I2" s="31"/>
      <c r="J2" s="31"/>
      <c r="K2" s="32" t="s">
        <v>33</v>
      </c>
      <c r="L2" s="32"/>
      <c r="M2" s="32"/>
      <c r="N2" s="31" t="s">
        <v>34</v>
      </c>
      <c r="O2" s="31"/>
      <c r="P2" s="33">
        <v>0.03</v>
      </c>
      <c r="Q2" s="32"/>
    </row>
    <row r="3" spans="2:23" ht="85.5" customHeight="1" x14ac:dyDescent="0.15">
      <c r="B3" s="31" t="s">
        <v>20</v>
      </c>
      <c r="C3" s="31"/>
      <c r="D3" s="81"/>
      <c r="E3" s="82"/>
      <c r="F3" s="82"/>
      <c r="G3" s="82"/>
      <c r="H3" s="82"/>
      <c r="I3" s="82"/>
      <c r="J3" s="31" t="s">
        <v>21</v>
      </c>
      <c r="K3" s="31"/>
      <c r="L3" s="83"/>
      <c r="M3" s="84"/>
      <c r="N3" s="84"/>
      <c r="O3" s="84"/>
      <c r="P3" s="84"/>
      <c r="Q3" s="85"/>
    </row>
    <row r="4" spans="2:23" x14ac:dyDescent="0.15">
      <c r="B4" s="31" t="s">
        <v>18</v>
      </c>
      <c r="C4" s="31"/>
      <c r="D4" s="86">
        <f>SUM($T$10:$U$947)</f>
        <v>-29699.999999999851</v>
      </c>
      <c r="E4" s="86"/>
      <c r="F4" s="31" t="s">
        <v>17</v>
      </c>
      <c r="G4" s="31"/>
      <c r="H4" s="87">
        <f>SUM($V$10:$W$71)</f>
        <v>-54.999999999999716</v>
      </c>
      <c r="I4" s="88"/>
      <c r="J4" s="38" t="s">
        <v>28</v>
      </c>
      <c r="K4" s="38"/>
      <c r="L4" s="89">
        <f>MAX($C$10:$D$944)-E6</f>
        <v>0</v>
      </c>
      <c r="M4" s="89"/>
      <c r="N4" s="38" t="s">
        <v>22</v>
      </c>
      <c r="O4" s="38"/>
      <c r="P4" s="86">
        <f>MIN($C$10:$D$944)-E6</f>
        <v>-29699.999999999884</v>
      </c>
      <c r="Q4" s="86"/>
      <c r="S4" s="29"/>
      <c r="T4" s="30" t="s">
        <v>42</v>
      </c>
    </row>
    <row r="5" spans="2:23" ht="14.25" thickBot="1" x14ac:dyDescent="0.2">
      <c r="B5" s="17" t="s">
        <v>26</v>
      </c>
      <c r="C5" s="25">
        <f>COUNTIF($T$10:$T$944,"&gt;0")</f>
        <v>0</v>
      </c>
      <c r="D5" s="17" t="s">
        <v>27</v>
      </c>
      <c r="E5" s="25">
        <f>COUNTIF($T$10:$T$944,"&lt;0")</f>
        <v>1</v>
      </c>
      <c r="F5" s="17" t="s">
        <v>29</v>
      </c>
      <c r="G5" s="25">
        <f>COUNTIF($T$10:$T$944,"=0")</f>
        <v>0</v>
      </c>
      <c r="H5" s="17" t="s">
        <v>15</v>
      </c>
      <c r="I5" s="24" t="str">
        <f>IF(C5=0,"0",C5/SUM(C5,E5))</f>
        <v>0</v>
      </c>
      <c r="J5" s="31" t="s">
        <v>30</v>
      </c>
      <c r="K5" s="40"/>
      <c r="L5" s="41"/>
      <c r="M5" s="41"/>
      <c r="N5" s="78" t="s">
        <v>31</v>
      </c>
      <c r="O5" s="79"/>
      <c r="P5" s="41"/>
      <c r="Q5" s="41"/>
      <c r="S5" s="27"/>
      <c r="T5" s="30" t="s">
        <v>43</v>
      </c>
    </row>
    <row r="6" spans="2:23" ht="21.75" thickBot="1" x14ac:dyDescent="0.2">
      <c r="B6" s="42" t="s">
        <v>19</v>
      </c>
      <c r="C6" s="43"/>
      <c r="D6" s="44"/>
      <c r="E6" s="45">
        <v>1000000</v>
      </c>
      <c r="F6" s="45"/>
      <c r="G6" s="45"/>
      <c r="H6" s="46"/>
      <c r="I6" s="47" t="s">
        <v>35</v>
      </c>
      <c r="J6" s="47"/>
      <c r="K6" s="42" t="s">
        <v>16</v>
      </c>
      <c r="L6" s="43"/>
      <c r="M6" s="44"/>
      <c r="N6" s="90">
        <f>E6+D4</f>
        <v>970300.00000000012</v>
      </c>
      <c r="O6" s="91"/>
      <c r="P6" s="91"/>
      <c r="Q6" s="92"/>
    </row>
    <row r="7" spans="2:23" x14ac:dyDescent="0.15">
      <c r="P7" s="4"/>
    </row>
    <row r="8" spans="2:23" x14ac:dyDescent="0.15">
      <c r="B8" s="58" t="s">
        <v>23</v>
      </c>
      <c r="C8" s="59" t="s">
        <v>6</v>
      </c>
      <c r="D8" s="60"/>
      <c r="E8" s="52" t="s">
        <v>2</v>
      </c>
      <c r="F8" s="63"/>
      <c r="G8" s="63"/>
      <c r="H8" s="63"/>
      <c r="I8" s="63"/>
      <c r="J8" s="63"/>
      <c r="K8" s="53"/>
      <c r="L8" s="54" t="s">
        <v>9</v>
      </c>
      <c r="M8" s="64"/>
      <c r="N8" s="55"/>
      <c r="O8" s="65" t="s">
        <v>10</v>
      </c>
      <c r="P8" s="56" t="s">
        <v>5</v>
      </c>
      <c r="Q8" s="66"/>
      <c r="R8" s="66"/>
      <c r="S8" s="66"/>
      <c r="T8" s="66"/>
      <c r="U8" s="66"/>
      <c r="V8" s="66"/>
      <c r="W8" s="57"/>
    </row>
    <row r="9" spans="2:23" x14ac:dyDescent="0.15">
      <c r="B9" s="58"/>
      <c r="C9" s="61"/>
      <c r="D9" s="62"/>
      <c r="E9" s="16" t="s">
        <v>1</v>
      </c>
      <c r="F9" s="16" t="s">
        <v>0</v>
      </c>
      <c r="G9" s="16" t="s">
        <v>3</v>
      </c>
      <c r="H9" s="94" t="s">
        <v>41</v>
      </c>
      <c r="I9" s="95"/>
      <c r="J9" s="96" t="s">
        <v>40</v>
      </c>
      <c r="K9" s="97"/>
      <c r="L9" s="7" t="s">
        <v>7</v>
      </c>
      <c r="M9" s="54" t="s">
        <v>14</v>
      </c>
      <c r="N9" s="55"/>
      <c r="O9" s="65"/>
      <c r="P9" s="18" t="s">
        <v>1</v>
      </c>
      <c r="Q9" s="18" t="s">
        <v>0</v>
      </c>
      <c r="R9" s="56" t="s">
        <v>4</v>
      </c>
      <c r="S9" s="57"/>
      <c r="T9" s="93" t="s">
        <v>18</v>
      </c>
      <c r="U9" s="93"/>
      <c r="V9" s="93" t="s">
        <v>17</v>
      </c>
      <c r="W9" s="93"/>
    </row>
    <row r="10" spans="2:23" x14ac:dyDescent="0.15">
      <c r="B10" s="15">
        <v>1</v>
      </c>
      <c r="C10" s="73">
        <f>E6</f>
        <v>1000000</v>
      </c>
      <c r="D10" s="73"/>
      <c r="E10" s="27">
        <v>2010</v>
      </c>
      <c r="F10" s="2">
        <v>42005</v>
      </c>
      <c r="G10" s="15" t="s">
        <v>13</v>
      </c>
      <c r="H10" s="80">
        <v>100</v>
      </c>
      <c r="I10" s="80"/>
      <c r="J10" s="80">
        <v>99.5</v>
      </c>
      <c r="K10" s="80"/>
      <c r="L10" s="26">
        <f>IF(J10="","",ROUNDUP(IF(G10="買",H10-J10,J10-H10)*100,0)+5)</f>
        <v>55</v>
      </c>
      <c r="M10" s="73">
        <f t="shared" ref="M10:M41" si="0">IF(F10="","",C10*$P$2)</f>
        <v>30000</v>
      </c>
      <c r="N10" s="73"/>
      <c r="O10" s="28">
        <f>IF(L10="","",ROUNDDOWN(M10/(L10/100)/100000,2))</f>
        <v>0.54</v>
      </c>
      <c r="P10" s="27">
        <f t="shared" ref="P10:P73" si="1">E10</f>
        <v>2010</v>
      </c>
      <c r="Q10" s="2">
        <v>42006</v>
      </c>
      <c r="R10" s="74">
        <f>IF(J10="","",IF(G10="買",H10-(L10*0.01),H10+(L10*0.01)))</f>
        <v>99.45</v>
      </c>
      <c r="S10" s="74"/>
      <c r="T10" s="75">
        <f>IF(Q10="","",V10*O10*100000/100)</f>
        <v>-29699.999999999851</v>
      </c>
      <c r="U10" s="76"/>
      <c r="V10" s="77">
        <f>IF(Q10="","",IF(G10="買",R10-H10,H10-R10)*100)</f>
        <v>-54.999999999999716</v>
      </c>
      <c r="W10" s="77"/>
    </row>
    <row r="11" spans="2:23" x14ac:dyDescent="0.15">
      <c r="B11" s="15">
        <v>2</v>
      </c>
      <c r="C11" s="73">
        <f t="shared" ref="C11" si="2">IF(T10="","",C10+T10)</f>
        <v>970300.00000000012</v>
      </c>
      <c r="D11" s="73"/>
      <c r="E11" s="27">
        <f>E10</f>
        <v>2010</v>
      </c>
      <c r="F11" s="2"/>
      <c r="G11" s="15"/>
      <c r="H11" s="80"/>
      <c r="I11" s="80"/>
      <c r="J11" s="80"/>
      <c r="K11" s="80"/>
      <c r="L11" s="26" t="str">
        <f t="shared" ref="L11:L56" si="3">IF(J11="","",ROUNDUP(IF(G11="買",H11-J11,J11-H11)*10000,0)+5)</f>
        <v/>
      </c>
      <c r="M11" s="73" t="str">
        <f t="shared" si="0"/>
        <v/>
      </c>
      <c r="N11" s="73"/>
      <c r="O11" s="28" t="str">
        <f t="shared" ref="O11:O69" si="4">IF(L11="","",ROUNDDOWN(M11/(L11/81)/100000,2))</f>
        <v/>
      </c>
      <c r="P11" s="27">
        <f t="shared" si="1"/>
        <v>2010</v>
      </c>
      <c r="Q11" s="2"/>
      <c r="R11" s="74" t="str">
        <f t="shared" ref="R11:R12" si="5">IF(J11="","",IF(G11="買",H11-(L11*0.0001),H11+(L11*0.0001)))</f>
        <v/>
      </c>
      <c r="S11" s="74"/>
      <c r="T11" s="75" t="str">
        <f t="shared" ref="T11:T21" si="6">IF(Q11="","",V11*O11*100000/81)</f>
        <v/>
      </c>
      <c r="U11" s="76"/>
      <c r="V11" s="77" t="str">
        <f t="shared" ref="V11:V21" si="7">IF(Q11="","",IF(G11="買",R11-H11,H11-R11)*10000)</f>
        <v/>
      </c>
      <c r="W11" s="77"/>
    </row>
    <row r="12" spans="2:23" x14ac:dyDescent="0.15">
      <c r="B12" s="21">
        <v>3</v>
      </c>
      <c r="C12" s="73" t="str">
        <f t="shared" ref="C12:C75" si="8">IF(T11="","",C11+T11)</f>
        <v/>
      </c>
      <c r="D12" s="73"/>
      <c r="E12" s="27">
        <f t="shared" ref="E12:E75" si="9">E11</f>
        <v>2010</v>
      </c>
      <c r="F12" s="2"/>
      <c r="G12" s="15"/>
      <c r="H12" s="80"/>
      <c r="I12" s="80"/>
      <c r="J12" s="80"/>
      <c r="K12" s="80"/>
      <c r="L12" s="26" t="str">
        <f t="shared" si="3"/>
        <v/>
      </c>
      <c r="M12" s="73" t="str">
        <f t="shared" si="0"/>
        <v/>
      </c>
      <c r="N12" s="73"/>
      <c r="O12" s="28" t="str">
        <f t="shared" si="4"/>
        <v/>
      </c>
      <c r="P12" s="27">
        <f t="shared" si="1"/>
        <v>2010</v>
      </c>
      <c r="Q12" s="2"/>
      <c r="R12" s="74" t="str">
        <f t="shared" si="5"/>
        <v/>
      </c>
      <c r="S12" s="74"/>
      <c r="T12" s="75" t="str">
        <f t="shared" si="6"/>
        <v/>
      </c>
      <c r="U12" s="76"/>
      <c r="V12" s="77" t="str">
        <f t="shared" si="7"/>
        <v/>
      </c>
      <c r="W12" s="77"/>
    </row>
    <row r="13" spans="2:23" x14ac:dyDescent="0.15">
      <c r="B13" s="21">
        <v>4</v>
      </c>
      <c r="C13" s="73" t="str">
        <f t="shared" si="8"/>
        <v/>
      </c>
      <c r="D13" s="73"/>
      <c r="E13" s="27">
        <f t="shared" si="9"/>
        <v>2010</v>
      </c>
      <c r="F13" s="2"/>
      <c r="G13" s="15"/>
      <c r="H13" s="80"/>
      <c r="I13" s="80"/>
      <c r="J13" s="80"/>
      <c r="K13" s="80"/>
      <c r="L13" s="26" t="str">
        <f t="shared" si="3"/>
        <v/>
      </c>
      <c r="M13" s="73" t="str">
        <f t="shared" si="0"/>
        <v/>
      </c>
      <c r="N13" s="73"/>
      <c r="O13" s="28" t="str">
        <f t="shared" si="4"/>
        <v/>
      </c>
      <c r="P13" s="27">
        <f t="shared" si="1"/>
        <v>2010</v>
      </c>
      <c r="Q13" s="2"/>
      <c r="R13" s="74" t="str">
        <f>IF(J13="","",IF(G13="買",H13-(L13*0.0001),H13+(L13*0.0001)))</f>
        <v/>
      </c>
      <c r="S13" s="74"/>
      <c r="T13" s="75" t="str">
        <f t="shared" si="6"/>
        <v/>
      </c>
      <c r="U13" s="76"/>
      <c r="V13" s="77" t="str">
        <f t="shared" si="7"/>
        <v/>
      </c>
      <c r="W13" s="77"/>
    </row>
    <row r="14" spans="2:23" x14ac:dyDescent="0.15">
      <c r="B14" s="21">
        <v>5</v>
      </c>
      <c r="C14" s="73" t="str">
        <f t="shared" si="8"/>
        <v/>
      </c>
      <c r="D14" s="73"/>
      <c r="E14" s="27">
        <f t="shared" si="9"/>
        <v>2010</v>
      </c>
      <c r="F14" s="2"/>
      <c r="G14" s="15"/>
      <c r="H14" s="80"/>
      <c r="I14" s="80"/>
      <c r="J14" s="80"/>
      <c r="K14" s="80"/>
      <c r="L14" s="26" t="str">
        <f t="shared" si="3"/>
        <v/>
      </c>
      <c r="M14" s="73" t="str">
        <f t="shared" si="0"/>
        <v/>
      </c>
      <c r="N14" s="73"/>
      <c r="O14" s="28" t="str">
        <f t="shared" si="4"/>
        <v/>
      </c>
      <c r="P14" s="27">
        <f t="shared" si="1"/>
        <v>2010</v>
      </c>
      <c r="Q14" s="2"/>
      <c r="R14" s="74" t="str">
        <f t="shared" ref="R14:R77" si="10">IF(J14="","",IF(G14="買",H14-(L14*0.0001),H14+(L14*0.0001)))</f>
        <v/>
      </c>
      <c r="S14" s="74"/>
      <c r="T14" s="75" t="str">
        <f t="shared" si="6"/>
        <v/>
      </c>
      <c r="U14" s="76"/>
      <c r="V14" s="77" t="str">
        <f t="shared" si="7"/>
        <v/>
      </c>
      <c r="W14" s="77"/>
    </row>
    <row r="15" spans="2:23" x14ac:dyDescent="0.15">
      <c r="B15" s="21">
        <v>6</v>
      </c>
      <c r="C15" s="73" t="str">
        <f t="shared" si="8"/>
        <v/>
      </c>
      <c r="D15" s="73"/>
      <c r="E15" s="27">
        <f t="shared" si="9"/>
        <v>2010</v>
      </c>
      <c r="F15" s="2"/>
      <c r="G15" s="15"/>
      <c r="H15" s="80"/>
      <c r="I15" s="80"/>
      <c r="J15" s="80"/>
      <c r="K15" s="80"/>
      <c r="L15" s="26" t="str">
        <f t="shared" si="3"/>
        <v/>
      </c>
      <c r="M15" s="73" t="str">
        <f t="shared" si="0"/>
        <v/>
      </c>
      <c r="N15" s="73"/>
      <c r="O15" s="28" t="str">
        <f t="shared" si="4"/>
        <v/>
      </c>
      <c r="P15" s="27">
        <f t="shared" si="1"/>
        <v>2010</v>
      </c>
      <c r="Q15" s="2"/>
      <c r="R15" s="74" t="str">
        <f t="shared" si="10"/>
        <v/>
      </c>
      <c r="S15" s="74"/>
      <c r="T15" s="75" t="str">
        <f t="shared" si="6"/>
        <v/>
      </c>
      <c r="U15" s="76"/>
      <c r="V15" s="77" t="str">
        <f t="shared" si="7"/>
        <v/>
      </c>
      <c r="W15" s="77"/>
    </row>
    <row r="16" spans="2:23" x14ac:dyDescent="0.15">
      <c r="B16" s="21">
        <v>7</v>
      </c>
      <c r="C16" s="73" t="str">
        <f t="shared" si="8"/>
        <v/>
      </c>
      <c r="D16" s="73"/>
      <c r="E16" s="27">
        <f t="shared" si="9"/>
        <v>2010</v>
      </c>
      <c r="F16" s="2"/>
      <c r="G16" s="15"/>
      <c r="H16" s="80"/>
      <c r="I16" s="80"/>
      <c r="J16" s="80"/>
      <c r="K16" s="80"/>
      <c r="L16" s="26" t="str">
        <f t="shared" si="3"/>
        <v/>
      </c>
      <c r="M16" s="73" t="str">
        <f t="shared" si="0"/>
        <v/>
      </c>
      <c r="N16" s="73"/>
      <c r="O16" s="28" t="str">
        <f t="shared" si="4"/>
        <v/>
      </c>
      <c r="P16" s="27">
        <f t="shared" si="1"/>
        <v>2010</v>
      </c>
      <c r="Q16" s="2"/>
      <c r="R16" s="74" t="str">
        <f t="shared" si="10"/>
        <v/>
      </c>
      <c r="S16" s="74"/>
      <c r="T16" s="75" t="str">
        <f t="shared" si="6"/>
        <v/>
      </c>
      <c r="U16" s="76"/>
      <c r="V16" s="77" t="str">
        <f t="shared" si="7"/>
        <v/>
      </c>
      <c r="W16" s="77"/>
    </row>
    <row r="17" spans="2:23" x14ac:dyDescent="0.15">
      <c r="B17" s="21">
        <v>8</v>
      </c>
      <c r="C17" s="73" t="str">
        <f t="shared" si="8"/>
        <v/>
      </c>
      <c r="D17" s="73"/>
      <c r="E17" s="27">
        <f t="shared" si="9"/>
        <v>2010</v>
      </c>
      <c r="F17" s="2"/>
      <c r="G17" s="15"/>
      <c r="H17" s="80"/>
      <c r="I17" s="80"/>
      <c r="J17" s="80"/>
      <c r="K17" s="80"/>
      <c r="L17" s="26" t="str">
        <f t="shared" si="3"/>
        <v/>
      </c>
      <c r="M17" s="73" t="str">
        <f t="shared" si="0"/>
        <v/>
      </c>
      <c r="N17" s="73"/>
      <c r="O17" s="28" t="str">
        <f t="shared" si="4"/>
        <v/>
      </c>
      <c r="P17" s="27">
        <f t="shared" si="1"/>
        <v>2010</v>
      </c>
      <c r="Q17" s="2"/>
      <c r="R17" s="74" t="str">
        <f t="shared" si="10"/>
        <v/>
      </c>
      <c r="S17" s="74"/>
      <c r="T17" s="75" t="str">
        <f t="shared" si="6"/>
        <v/>
      </c>
      <c r="U17" s="76"/>
      <c r="V17" s="77" t="str">
        <f t="shared" si="7"/>
        <v/>
      </c>
      <c r="W17" s="77"/>
    </row>
    <row r="18" spans="2:23" x14ac:dyDescent="0.15">
      <c r="B18" s="21">
        <v>9</v>
      </c>
      <c r="C18" s="73" t="str">
        <f t="shared" si="8"/>
        <v/>
      </c>
      <c r="D18" s="73"/>
      <c r="E18" s="27">
        <f t="shared" si="9"/>
        <v>2010</v>
      </c>
      <c r="F18" s="2"/>
      <c r="G18" s="15"/>
      <c r="H18" s="80"/>
      <c r="I18" s="80"/>
      <c r="J18" s="80"/>
      <c r="K18" s="80"/>
      <c r="L18" s="26" t="str">
        <f t="shared" si="3"/>
        <v/>
      </c>
      <c r="M18" s="73" t="str">
        <f t="shared" si="0"/>
        <v/>
      </c>
      <c r="N18" s="73"/>
      <c r="O18" s="28" t="str">
        <f t="shared" si="4"/>
        <v/>
      </c>
      <c r="P18" s="27">
        <f t="shared" si="1"/>
        <v>2010</v>
      </c>
      <c r="Q18" s="2"/>
      <c r="R18" s="74" t="str">
        <f t="shared" si="10"/>
        <v/>
      </c>
      <c r="S18" s="74"/>
      <c r="T18" s="75" t="str">
        <f t="shared" si="6"/>
        <v/>
      </c>
      <c r="U18" s="76"/>
      <c r="V18" s="77" t="str">
        <f t="shared" si="7"/>
        <v/>
      </c>
      <c r="W18" s="77"/>
    </row>
    <row r="19" spans="2:23" x14ac:dyDescent="0.15">
      <c r="B19" s="21">
        <v>10</v>
      </c>
      <c r="C19" s="73" t="str">
        <f t="shared" si="8"/>
        <v/>
      </c>
      <c r="D19" s="73"/>
      <c r="E19" s="27">
        <f t="shared" si="9"/>
        <v>2010</v>
      </c>
      <c r="F19" s="2"/>
      <c r="G19" s="15"/>
      <c r="H19" s="80"/>
      <c r="I19" s="80"/>
      <c r="J19" s="80"/>
      <c r="K19" s="80"/>
      <c r="L19" s="26" t="str">
        <f t="shared" si="3"/>
        <v/>
      </c>
      <c r="M19" s="73" t="str">
        <f t="shared" si="0"/>
        <v/>
      </c>
      <c r="N19" s="73"/>
      <c r="O19" s="28" t="str">
        <f t="shared" si="4"/>
        <v/>
      </c>
      <c r="P19" s="27">
        <f t="shared" si="1"/>
        <v>2010</v>
      </c>
      <c r="Q19" s="2"/>
      <c r="R19" s="74" t="str">
        <f t="shared" si="10"/>
        <v/>
      </c>
      <c r="S19" s="74"/>
      <c r="T19" s="75" t="str">
        <f t="shared" si="6"/>
        <v/>
      </c>
      <c r="U19" s="76"/>
      <c r="V19" s="77" t="str">
        <f t="shared" si="7"/>
        <v/>
      </c>
      <c r="W19" s="77"/>
    </row>
    <row r="20" spans="2:23" x14ac:dyDescent="0.15">
      <c r="B20" s="21">
        <v>11</v>
      </c>
      <c r="C20" s="73" t="str">
        <f t="shared" si="8"/>
        <v/>
      </c>
      <c r="D20" s="73"/>
      <c r="E20" s="27">
        <f t="shared" si="9"/>
        <v>2010</v>
      </c>
      <c r="F20" s="2"/>
      <c r="G20" s="15"/>
      <c r="H20" s="80"/>
      <c r="I20" s="80"/>
      <c r="J20" s="80"/>
      <c r="K20" s="80"/>
      <c r="L20" s="26" t="str">
        <f t="shared" si="3"/>
        <v/>
      </c>
      <c r="M20" s="73" t="str">
        <f t="shared" si="0"/>
        <v/>
      </c>
      <c r="N20" s="73"/>
      <c r="O20" s="28" t="str">
        <f t="shared" si="4"/>
        <v/>
      </c>
      <c r="P20" s="27">
        <f t="shared" si="1"/>
        <v>2010</v>
      </c>
      <c r="Q20" s="2"/>
      <c r="R20" s="74" t="str">
        <f t="shared" si="10"/>
        <v/>
      </c>
      <c r="S20" s="74"/>
      <c r="T20" s="75" t="str">
        <f t="shared" si="6"/>
        <v/>
      </c>
      <c r="U20" s="76"/>
      <c r="V20" s="77" t="str">
        <f t="shared" si="7"/>
        <v/>
      </c>
      <c r="W20" s="77"/>
    </row>
    <row r="21" spans="2:23" x14ac:dyDescent="0.15">
      <c r="B21" s="21">
        <v>12</v>
      </c>
      <c r="C21" s="73" t="str">
        <f t="shared" si="8"/>
        <v/>
      </c>
      <c r="D21" s="73"/>
      <c r="E21" s="27">
        <f t="shared" si="9"/>
        <v>2010</v>
      </c>
      <c r="F21" s="2"/>
      <c r="G21" s="15"/>
      <c r="H21" s="80"/>
      <c r="I21" s="80"/>
      <c r="J21" s="80"/>
      <c r="K21" s="80"/>
      <c r="L21" s="26" t="str">
        <f t="shared" si="3"/>
        <v/>
      </c>
      <c r="M21" s="73" t="str">
        <f t="shared" si="0"/>
        <v/>
      </c>
      <c r="N21" s="73"/>
      <c r="O21" s="28" t="str">
        <f t="shared" si="4"/>
        <v/>
      </c>
      <c r="P21" s="27">
        <f t="shared" si="1"/>
        <v>2010</v>
      </c>
      <c r="Q21" s="2"/>
      <c r="R21" s="74" t="str">
        <f t="shared" si="10"/>
        <v/>
      </c>
      <c r="S21" s="74"/>
      <c r="T21" s="75" t="str">
        <f t="shared" si="6"/>
        <v/>
      </c>
      <c r="U21" s="76"/>
      <c r="V21" s="77" t="str">
        <f t="shared" si="7"/>
        <v/>
      </c>
      <c r="W21" s="77"/>
    </row>
    <row r="22" spans="2:23" x14ac:dyDescent="0.15">
      <c r="B22" s="21">
        <v>13</v>
      </c>
      <c r="C22" s="73" t="str">
        <f t="shared" si="8"/>
        <v/>
      </c>
      <c r="D22" s="73"/>
      <c r="E22" s="27">
        <f t="shared" si="9"/>
        <v>2010</v>
      </c>
      <c r="F22" s="2"/>
      <c r="G22" s="15"/>
      <c r="H22" s="80"/>
      <c r="I22" s="80"/>
      <c r="J22" s="80"/>
      <c r="K22" s="80"/>
      <c r="L22" s="26" t="str">
        <f t="shared" si="3"/>
        <v/>
      </c>
      <c r="M22" s="73" t="str">
        <f t="shared" si="0"/>
        <v/>
      </c>
      <c r="N22" s="73"/>
      <c r="O22" s="28" t="str">
        <f t="shared" si="4"/>
        <v/>
      </c>
      <c r="P22" s="27">
        <f t="shared" si="1"/>
        <v>2010</v>
      </c>
      <c r="Q22" s="2"/>
      <c r="R22" s="74" t="str">
        <f t="shared" si="10"/>
        <v/>
      </c>
      <c r="S22" s="74"/>
      <c r="T22" s="75" t="str">
        <f t="shared" ref="T22:T85" si="11">IF(Q22="","",V22*O22*100000/81)</f>
        <v/>
      </c>
      <c r="U22" s="76"/>
      <c r="V22" s="77" t="str">
        <f t="shared" ref="V22:V85" si="12">IF(Q22="","",IF(G22="買",R22-H22,H22-R22)*10000)</f>
        <v/>
      </c>
      <c r="W22" s="77"/>
    </row>
    <row r="23" spans="2:23" x14ac:dyDescent="0.15">
      <c r="B23" s="21">
        <v>14</v>
      </c>
      <c r="C23" s="73" t="str">
        <f t="shared" si="8"/>
        <v/>
      </c>
      <c r="D23" s="73"/>
      <c r="E23" s="27">
        <f t="shared" si="9"/>
        <v>2010</v>
      </c>
      <c r="F23" s="2"/>
      <c r="G23" s="15"/>
      <c r="H23" s="80"/>
      <c r="I23" s="80"/>
      <c r="J23" s="80"/>
      <c r="K23" s="80"/>
      <c r="L23" s="26" t="str">
        <f t="shared" si="3"/>
        <v/>
      </c>
      <c r="M23" s="73" t="str">
        <f t="shared" si="0"/>
        <v/>
      </c>
      <c r="N23" s="73"/>
      <c r="O23" s="28" t="str">
        <f t="shared" si="4"/>
        <v/>
      </c>
      <c r="P23" s="27">
        <f t="shared" si="1"/>
        <v>2010</v>
      </c>
      <c r="Q23" s="2"/>
      <c r="R23" s="74" t="str">
        <f t="shared" si="10"/>
        <v/>
      </c>
      <c r="S23" s="74"/>
      <c r="T23" s="75" t="str">
        <f t="shared" si="11"/>
        <v/>
      </c>
      <c r="U23" s="76"/>
      <c r="V23" s="77" t="str">
        <f t="shared" si="12"/>
        <v/>
      </c>
      <c r="W23" s="77"/>
    </row>
    <row r="24" spans="2:23" x14ac:dyDescent="0.15">
      <c r="B24" s="21">
        <v>15</v>
      </c>
      <c r="C24" s="73" t="str">
        <f t="shared" si="8"/>
        <v/>
      </c>
      <c r="D24" s="73"/>
      <c r="E24" s="27">
        <f t="shared" si="9"/>
        <v>2010</v>
      </c>
      <c r="F24" s="2"/>
      <c r="G24" s="15"/>
      <c r="H24" s="80"/>
      <c r="I24" s="80"/>
      <c r="J24" s="80"/>
      <c r="K24" s="80"/>
      <c r="L24" s="26" t="str">
        <f t="shared" si="3"/>
        <v/>
      </c>
      <c r="M24" s="73" t="str">
        <f t="shared" si="0"/>
        <v/>
      </c>
      <c r="N24" s="73"/>
      <c r="O24" s="28" t="str">
        <f t="shared" si="4"/>
        <v/>
      </c>
      <c r="P24" s="27">
        <f t="shared" si="1"/>
        <v>2010</v>
      </c>
      <c r="Q24" s="2"/>
      <c r="R24" s="74" t="str">
        <f t="shared" si="10"/>
        <v/>
      </c>
      <c r="S24" s="74"/>
      <c r="T24" s="75" t="str">
        <f t="shared" si="11"/>
        <v/>
      </c>
      <c r="U24" s="76"/>
      <c r="V24" s="77" t="str">
        <f t="shared" si="12"/>
        <v/>
      </c>
      <c r="W24" s="77"/>
    </row>
    <row r="25" spans="2:23" x14ac:dyDescent="0.15">
      <c r="B25" s="21">
        <v>16</v>
      </c>
      <c r="C25" s="73" t="str">
        <f t="shared" si="8"/>
        <v/>
      </c>
      <c r="D25" s="73"/>
      <c r="E25" s="27">
        <f t="shared" si="9"/>
        <v>2010</v>
      </c>
      <c r="F25" s="2"/>
      <c r="G25" s="15"/>
      <c r="H25" s="80"/>
      <c r="I25" s="80"/>
      <c r="J25" s="80"/>
      <c r="K25" s="80"/>
      <c r="L25" s="26" t="str">
        <f t="shared" si="3"/>
        <v/>
      </c>
      <c r="M25" s="73" t="str">
        <f t="shared" si="0"/>
        <v/>
      </c>
      <c r="N25" s="73"/>
      <c r="O25" s="28" t="str">
        <f t="shared" si="4"/>
        <v/>
      </c>
      <c r="P25" s="27">
        <f t="shared" si="1"/>
        <v>2010</v>
      </c>
      <c r="Q25" s="2"/>
      <c r="R25" s="74" t="str">
        <f t="shared" si="10"/>
        <v/>
      </c>
      <c r="S25" s="74"/>
      <c r="T25" s="75" t="str">
        <f t="shared" si="11"/>
        <v/>
      </c>
      <c r="U25" s="76"/>
      <c r="V25" s="77" t="str">
        <f t="shared" si="12"/>
        <v/>
      </c>
      <c r="W25" s="77"/>
    </row>
    <row r="26" spans="2:23" x14ac:dyDescent="0.15">
      <c r="B26" s="21">
        <v>17</v>
      </c>
      <c r="C26" s="73" t="str">
        <f t="shared" si="8"/>
        <v/>
      </c>
      <c r="D26" s="73"/>
      <c r="E26" s="27">
        <f t="shared" si="9"/>
        <v>2010</v>
      </c>
      <c r="F26" s="2"/>
      <c r="G26" s="15"/>
      <c r="H26" s="80"/>
      <c r="I26" s="80"/>
      <c r="J26" s="80"/>
      <c r="K26" s="80"/>
      <c r="L26" s="26" t="str">
        <f t="shared" si="3"/>
        <v/>
      </c>
      <c r="M26" s="73" t="str">
        <f t="shared" si="0"/>
        <v/>
      </c>
      <c r="N26" s="73"/>
      <c r="O26" s="28" t="str">
        <f t="shared" si="4"/>
        <v/>
      </c>
      <c r="P26" s="27">
        <f t="shared" si="1"/>
        <v>2010</v>
      </c>
      <c r="Q26" s="2"/>
      <c r="R26" s="74" t="str">
        <f t="shared" si="10"/>
        <v/>
      </c>
      <c r="S26" s="74"/>
      <c r="T26" s="75" t="str">
        <f t="shared" si="11"/>
        <v/>
      </c>
      <c r="U26" s="76"/>
      <c r="V26" s="77" t="str">
        <f t="shared" si="12"/>
        <v/>
      </c>
      <c r="W26" s="77"/>
    </row>
    <row r="27" spans="2:23" x14ac:dyDescent="0.15">
      <c r="B27" s="21">
        <v>18</v>
      </c>
      <c r="C27" s="73" t="str">
        <f t="shared" si="8"/>
        <v/>
      </c>
      <c r="D27" s="73"/>
      <c r="E27" s="27">
        <f t="shared" si="9"/>
        <v>2010</v>
      </c>
      <c r="F27" s="2"/>
      <c r="G27" s="15"/>
      <c r="H27" s="80"/>
      <c r="I27" s="80"/>
      <c r="J27" s="80"/>
      <c r="K27" s="80"/>
      <c r="L27" s="26" t="str">
        <f t="shared" si="3"/>
        <v/>
      </c>
      <c r="M27" s="73" t="str">
        <f t="shared" si="0"/>
        <v/>
      </c>
      <c r="N27" s="73"/>
      <c r="O27" s="28" t="str">
        <f t="shared" si="4"/>
        <v/>
      </c>
      <c r="P27" s="27">
        <f t="shared" si="1"/>
        <v>2010</v>
      </c>
      <c r="Q27" s="2"/>
      <c r="R27" s="74" t="str">
        <f t="shared" si="10"/>
        <v/>
      </c>
      <c r="S27" s="74"/>
      <c r="T27" s="75" t="str">
        <f t="shared" si="11"/>
        <v/>
      </c>
      <c r="U27" s="76"/>
      <c r="V27" s="77" t="str">
        <f t="shared" si="12"/>
        <v/>
      </c>
      <c r="W27" s="77"/>
    </row>
    <row r="28" spans="2:23" x14ac:dyDescent="0.15">
      <c r="B28" s="21">
        <v>19</v>
      </c>
      <c r="C28" s="73" t="str">
        <f t="shared" si="8"/>
        <v/>
      </c>
      <c r="D28" s="73"/>
      <c r="E28" s="27">
        <f t="shared" si="9"/>
        <v>2010</v>
      </c>
      <c r="F28" s="2"/>
      <c r="G28" s="15"/>
      <c r="H28" s="80"/>
      <c r="I28" s="80"/>
      <c r="J28" s="80"/>
      <c r="K28" s="80"/>
      <c r="L28" s="26" t="str">
        <f t="shared" si="3"/>
        <v/>
      </c>
      <c r="M28" s="73" t="str">
        <f t="shared" si="0"/>
        <v/>
      </c>
      <c r="N28" s="73"/>
      <c r="O28" s="28" t="str">
        <f t="shared" si="4"/>
        <v/>
      </c>
      <c r="P28" s="27">
        <f t="shared" si="1"/>
        <v>2010</v>
      </c>
      <c r="Q28" s="2"/>
      <c r="R28" s="74" t="str">
        <f t="shared" si="10"/>
        <v/>
      </c>
      <c r="S28" s="74"/>
      <c r="T28" s="75" t="str">
        <f t="shared" si="11"/>
        <v/>
      </c>
      <c r="U28" s="76"/>
      <c r="V28" s="77" t="str">
        <f t="shared" si="12"/>
        <v/>
      </c>
      <c r="W28" s="77"/>
    </row>
    <row r="29" spans="2:23" x14ac:dyDescent="0.15">
      <c r="B29" s="21">
        <v>20</v>
      </c>
      <c r="C29" s="73" t="str">
        <f t="shared" si="8"/>
        <v/>
      </c>
      <c r="D29" s="73"/>
      <c r="E29" s="27">
        <f t="shared" si="9"/>
        <v>2010</v>
      </c>
      <c r="F29" s="2"/>
      <c r="G29" s="15"/>
      <c r="H29" s="80"/>
      <c r="I29" s="80"/>
      <c r="J29" s="80"/>
      <c r="K29" s="80"/>
      <c r="L29" s="26" t="str">
        <f t="shared" si="3"/>
        <v/>
      </c>
      <c r="M29" s="73" t="str">
        <f t="shared" si="0"/>
        <v/>
      </c>
      <c r="N29" s="73"/>
      <c r="O29" s="28" t="str">
        <f t="shared" si="4"/>
        <v/>
      </c>
      <c r="P29" s="27">
        <f t="shared" si="1"/>
        <v>2010</v>
      </c>
      <c r="Q29" s="2"/>
      <c r="R29" s="74" t="str">
        <f t="shared" si="10"/>
        <v/>
      </c>
      <c r="S29" s="74"/>
      <c r="T29" s="75" t="str">
        <f t="shared" si="11"/>
        <v/>
      </c>
      <c r="U29" s="76"/>
      <c r="V29" s="77" t="str">
        <f t="shared" si="12"/>
        <v/>
      </c>
      <c r="W29" s="77"/>
    </row>
    <row r="30" spans="2:23" x14ac:dyDescent="0.15">
      <c r="B30" s="21">
        <v>21</v>
      </c>
      <c r="C30" s="73" t="str">
        <f t="shared" si="8"/>
        <v/>
      </c>
      <c r="D30" s="73"/>
      <c r="E30" s="27">
        <f t="shared" si="9"/>
        <v>2010</v>
      </c>
      <c r="F30" s="2"/>
      <c r="G30" s="15"/>
      <c r="H30" s="80"/>
      <c r="I30" s="80"/>
      <c r="J30" s="80"/>
      <c r="K30" s="80"/>
      <c r="L30" s="26" t="str">
        <f t="shared" si="3"/>
        <v/>
      </c>
      <c r="M30" s="73" t="str">
        <f t="shared" si="0"/>
        <v/>
      </c>
      <c r="N30" s="73"/>
      <c r="O30" s="28" t="str">
        <f t="shared" si="4"/>
        <v/>
      </c>
      <c r="P30" s="27">
        <f t="shared" si="1"/>
        <v>2010</v>
      </c>
      <c r="Q30" s="2"/>
      <c r="R30" s="74" t="str">
        <f t="shared" si="10"/>
        <v/>
      </c>
      <c r="S30" s="74"/>
      <c r="T30" s="75" t="str">
        <f t="shared" si="11"/>
        <v/>
      </c>
      <c r="U30" s="76"/>
      <c r="V30" s="77" t="str">
        <f t="shared" si="12"/>
        <v/>
      </c>
      <c r="W30" s="77"/>
    </row>
    <row r="31" spans="2:23" x14ac:dyDescent="0.15">
      <c r="B31" s="21">
        <v>22</v>
      </c>
      <c r="C31" s="73" t="str">
        <f t="shared" si="8"/>
        <v/>
      </c>
      <c r="D31" s="73"/>
      <c r="E31" s="27">
        <f t="shared" si="9"/>
        <v>2010</v>
      </c>
      <c r="F31" s="2"/>
      <c r="G31" s="15"/>
      <c r="H31" s="80"/>
      <c r="I31" s="80"/>
      <c r="J31" s="80"/>
      <c r="K31" s="80"/>
      <c r="L31" s="26" t="str">
        <f t="shared" si="3"/>
        <v/>
      </c>
      <c r="M31" s="73" t="str">
        <f t="shared" si="0"/>
        <v/>
      </c>
      <c r="N31" s="73"/>
      <c r="O31" s="28" t="str">
        <f t="shared" si="4"/>
        <v/>
      </c>
      <c r="P31" s="27">
        <f t="shared" si="1"/>
        <v>2010</v>
      </c>
      <c r="Q31" s="2"/>
      <c r="R31" s="74" t="str">
        <f t="shared" si="10"/>
        <v/>
      </c>
      <c r="S31" s="74"/>
      <c r="T31" s="75" t="str">
        <f t="shared" si="11"/>
        <v/>
      </c>
      <c r="U31" s="76"/>
      <c r="V31" s="77" t="str">
        <f t="shared" si="12"/>
        <v/>
      </c>
      <c r="W31" s="77"/>
    </row>
    <row r="32" spans="2:23" x14ac:dyDescent="0.15">
      <c r="B32" s="21">
        <v>23</v>
      </c>
      <c r="C32" s="73" t="str">
        <f t="shared" si="8"/>
        <v/>
      </c>
      <c r="D32" s="73"/>
      <c r="E32" s="27">
        <f t="shared" si="9"/>
        <v>2010</v>
      </c>
      <c r="F32" s="2"/>
      <c r="G32" s="15"/>
      <c r="H32" s="80"/>
      <c r="I32" s="80"/>
      <c r="J32" s="80"/>
      <c r="K32" s="80"/>
      <c r="L32" s="26" t="str">
        <f t="shared" si="3"/>
        <v/>
      </c>
      <c r="M32" s="73" t="str">
        <f t="shared" si="0"/>
        <v/>
      </c>
      <c r="N32" s="73"/>
      <c r="O32" s="28" t="str">
        <f t="shared" si="4"/>
        <v/>
      </c>
      <c r="P32" s="27">
        <f t="shared" si="1"/>
        <v>2010</v>
      </c>
      <c r="Q32" s="2"/>
      <c r="R32" s="74" t="str">
        <f t="shared" si="10"/>
        <v/>
      </c>
      <c r="S32" s="74"/>
      <c r="T32" s="75" t="str">
        <f t="shared" si="11"/>
        <v/>
      </c>
      <c r="U32" s="76"/>
      <c r="V32" s="77" t="str">
        <f t="shared" si="12"/>
        <v/>
      </c>
      <c r="W32" s="77"/>
    </row>
    <row r="33" spans="2:23" x14ac:dyDescent="0.15">
      <c r="B33" s="21">
        <v>24</v>
      </c>
      <c r="C33" s="73" t="str">
        <f t="shared" si="8"/>
        <v/>
      </c>
      <c r="D33" s="73"/>
      <c r="E33" s="27">
        <f t="shared" si="9"/>
        <v>2010</v>
      </c>
      <c r="F33" s="2"/>
      <c r="G33" s="15"/>
      <c r="H33" s="80"/>
      <c r="I33" s="80"/>
      <c r="J33" s="80"/>
      <c r="K33" s="80"/>
      <c r="L33" s="26" t="str">
        <f t="shared" si="3"/>
        <v/>
      </c>
      <c r="M33" s="73" t="str">
        <f t="shared" si="0"/>
        <v/>
      </c>
      <c r="N33" s="73"/>
      <c r="O33" s="28" t="str">
        <f t="shared" si="4"/>
        <v/>
      </c>
      <c r="P33" s="27">
        <f t="shared" si="1"/>
        <v>2010</v>
      </c>
      <c r="Q33" s="2"/>
      <c r="R33" s="74" t="str">
        <f t="shared" si="10"/>
        <v/>
      </c>
      <c r="S33" s="74"/>
      <c r="T33" s="75" t="str">
        <f t="shared" si="11"/>
        <v/>
      </c>
      <c r="U33" s="76"/>
      <c r="V33" s="77" t="str">
        <f t="shared" si="12"/>
        <v/>
      </c>
      <c r="W33" s="77"/>
    </row>
    <row r="34" spans="2:23" x14ac:dyDescent="0.15">
      <c r="B34" s="21">
        <v>25</v>
      </c>
      <c r="C34" s="73" t="str">
        <f t="shared" si="8"/>
        <v/>
      </c>
      <c r="D34" s="73"/>
      <c r="E34" s="27">
        <f t="shared" si="9"/>
        <v>2010</v>
      </c>
      <c r="F34" s="2"/>
      <c r="G34" s="15"/>
      <c r="H34" s="80"/>
      <c r="I34" s="80"/>
      <c r="J34" s="80"/>
      <c r="K34" s="80"/>
      <c r="L34" s="26" t="str">
        <f t="shared" si="3"/>
        <v/>
      </c>
      <c r="M34" s="73" t="str">
        <f t="shared" si="0"/>
        <v/>
      </c>
      <c r="N34" s="73"/>
      <c r="O34" s="28" t="str">
        <f t="shared" si="4"/>
        <v/>
      </c>
      <c r="P34" s="27">
        <f t="shared" si="1"/>
        <v>2010</v>
      </c>
      <c r="Q34" s="2"/>
      <c r="R34" s="74" t="str">
        <f t="shared" si="10"/>
        <v/>
      </c>
      <c r="S34" s="74"/>
      <c r="T34" s="75" t="str">
        <f t="shared" si="11"/>
        <v/>
      </c>
      <c r="U34" s="76"/>
      <c r="V34" s="77" t="str">
        <f t="shared" si="12"/>
        <v/>
      </c>
      <c r="W34" s="77"/>
    </row>
    <row r="35" spans="2:23" x14ac:dyDescent="0.15">
      <c r="B35" s="21">
        <v>26</v>
      </c>
      <c r="C35" s="73" t="str">
        <f t="shared" si="8"/>
        <v/>
      </c>
      <c r="D35" s="73"/>
      <c r="E35" s="27">
        <f t="shared" si="9"/>
        <v>2010</v>
      </c>
      <c r="F35" s="2"/>
      <c r="G35" s="15"/>
      <c r="H35" s="80"/>
      <c r="I35" s="80"/>
      <c r="J35" s="80"/>
      <c r="K35" s="80"/>
      <c r="L35" s="26" t="str">
        <f t="shared" si="3"/>
        <v/>
      </c>
      <c r="M35" s="73" t="str">
        <f t="shared" si="0"/>
        <v/>
      </c>
      <c r="N35" s="73"/>
      <c r="O35" s="28" t="str">
        <f t="shared" si="4"/>
        <v/>
      </c>
      <c r="P35" s="27">
        <f t="shared" si="1"/>
        <v>2010</v>
      </c>
      <c r="Q35" s="2"/>
      <c r="R35" s="74" t="str">
        <f t="shared" si="10"/>
        <v/>
      </c>
      <c r="S35" s="74"/>
      <c r="T35" s="75" t="str">
        <f t="shared" si="11"/>
        <v/>
      </c>
      <c r="U35" s="76"/>
      <c r="V35" s="77" t="str">
        <f t="shared" si="12"/>
        <v/>
      </c>
      <c r="W35" s="77"/>
    </row>
    <row r="36" spans="2:23" x14ac:dyDescent="0.15">
      <c r="B36" s="21">
        <v>27</v>
      </c>
      <c r="C36" s="73" t="str">
        <f t="shared" si="8"/>
        <v/>
      </c>
      <c r="D36" s="73"/>
      <c r="E36" s="27">
        <f t="shared" si="9"/>
        <v>2010</v>
      </c>
      <c r="F36" s="2"/>
      <c r="G36" s="15"/>
      <c r="H36" s="80"/>
      <c r="I36" s="80"/>
      <c r="J36" s="80"/>
      <c r="K36" s="80"/>
      <c r="L36" s="26" t="str">
        <f t="shared" si="3"/>
        <v/>
      </c>
      <c r="M36" s="73" t="str">
        <f t="shared" si="0"/>
        <v/>
      </c>
      <c r="N36" s="73"/>
      <c r="O36" s="28" t="str">
        <f t="shared" si="4"/>
        <v/>
      </c>
      <c r="P36" s="27">
        <f t="shared" si="1"/>
        <v>2010</v>
      </c>
      <c r="Q36" s="2"/>
      <c r="R36" s="74" t="str">
        <f t="shared" si="10"/>
        <v/>
      </c>
      <c r="S36" s="74"/>
      <c r="T36" s="75" t="str">
        <f t="shared" si="11"/>
        <v/>
      </c>
      <c r="U36" s="76"/>
      <c r="V36" s="77" t="str">
        <f t="shared" si="12"/>
        <v/>
      </c>
      <c r="W36" s="77"/>
    </row>
    <row r="37" spans="2:23" x14ac:dyDescent="0.15">
      <c r="B37" s="21">
        <v>28</v>
      </c>
      <c r="C37" s="73" t="str">
        <f t="shared" si="8"/>
        <v/>
      </c>
      <c r="D37" s="73"/>
      <c r="E37" s="27">
        <f t="shared" si="9"/>
        <v>2010</v>
      </c>
      <c r="F37" s="2"/>
      <c r="G37" s="15"/>
      <c r="H37" s="80"/>
      <c r="I37" s="80"/>
      <c r="J37" s="80"/>
      <c r="K37" s="80"/>
      <c r="L37" s="26" t="str">
        <f t="shared" si="3"/>
        <v/>
      </c>
      <c r="M37" s="73" t="str">
        <f t="shared" si="0"/>
        <v/>
      </c>
      <c r="N37" s="73"/>
      <c r="O37" s="28" t="str">
        <f t="shared" si="4"/>
        <v/>
      </c>
      <c r="P37" s="27">
        <f t="shared" si="1"/>
        <v>2010</v>
      </c>
      <c r="Q37" s="2"/>
      <c r="R37" s="74" t="str">
        <f t="shared" si="10"/>
        <v/>
      </c>
      <c r="S37" s="74"/>
      <c r="T37" s="75" t="str">
        <f t="shared" si="11"/>
        <v/>
      </c>
      <c r="U37" s="76"/>
      <c r="V37" s="77" t="str">
        <f t="shared" si="12"/>
        <v/>
      </c>
      <c r="W37" s="77"/>
    </row>
    <row r="38" spans="2:23" s="23" customFormat="1" x14ac:dyDescent="0.15">
      <c r="B38" s="21">
        <v>29</v>
      </c>
      <c r="C38" s="73" t="str">
        <f t="shared" si="8"/>
        <v/>
      </c>
      <c r="D38" s="73"/>
      <c r="E38" s="27">
        <f t="shared" si="9"/>
        <v>2010</v>
      </c>
      <c r="F38" s="2"/>
      <c r="G38" s="15"/>
      <c r="H38" s="80"/>
      <c r="I38" s="80"/>
      <c r="J38" s="80"/>
      <c r="K38" s="80"/>
      <c r="L38" s="26" t="str">
        <f t="shared" si="3"/>
        <v/>
      </c>
      <c r="M38" s="73" t="str">
        <f t="shared" si="0"/>
        <v/>
      </c>
      <c r="N38" s="73"/>
      <c r="O38" s="28" t="str">
        <f t="shared" si="4"/>
        <v/>
      </c>
      <c r="P38" s="27">
        <f t="shared" si="1"/>
        <v>2010</v>
      </c>
      <c r="Q38" s="2"/>
      <c r="R38" s="74" t="str">
        <f t="shared" si="10"/>
        <v/>
      </c>
      <c r="S38" s="74"/>
      <c r="T38" s="75" t="str">
        <f t="shared" si="11"/>
        <v/>
      </c>
      <c r="U38" s="76"/>
      <c r="V38" s="77" t="str">
        <f t="shared" si="12"/>
        <v/>
      </c>
      <c r="W38" s="77"/>
    </row>
    <row r="39" spans="2:23" x14ac:dyDescent="0.15">
      <c r="B39" s="21">
        <v>30</v>
      </c>
      <c r="C39" s="73" t="str">
        <f t="shared" si="8"/>
        <v/>
      </c>
      <c r="D39" s="73"/>
      <c r="E39" s="27">
        <f t="shared" si="9"/>
        <v>2010</v>
      </c>
      <c r="F39" s="2"/>
      <c r="G39" s="15"/>
      <c r="H39" s="80"/>
      <c r="I39" s="80"/>
      <c r="J39" s="80"/>
      <c r="K39" s="80"/>
      <c r="L39" s="26" t="str">
        <f t="shared" si="3"/>
        <v/>
      </c>
      <c r="M39" s="73" t="str">
        <f t="shared" si="0"/>
        <v/>
      </c>
      <c r="N39" s="73"/>
      <c r="O39" s="28" t="str">
        <f t="shared" si="4"/>
        <v/>
      </c>
      <c r="P39" s="27">
        <f t="shared" si="1"/>
        <v>2010</v>
      </c>
      <c r="Q39" s="2"/>
      <c r="R39" s="74" t="str">
        <f t="shared" si="10"/>
        <v/>
      </c>
      <c r="S39" s="74"/>
      <c r="T39" s="75" t="str">
        <f t="shared" si="11"/>
        <v/>
      </c>
      <c r="U39" s="76"/>
      <c r="V39" s="77" t="str">
        <f t="shared" si="12"/>
        <v/>
      </c>
      <c r="W39" s="77"/>
    </row>
    <row r="40" spans="2:23" x14ac:dyDescent="0.15">
      <c r="B40" s="21">
        <v>31</v>
      </c>
      <c r="C40" s="73" t="str">
        <f t="shared" si="8"/>
        <v/>
      </c>
      <c r="D40" s="73"/>
      <c r="E40" s="27">
        <f t="shared" si="9"/>
        <v>2010</v>
      </c>
      <c r="F40" s="2"/>
      <c r="G40" s="15"/>
      <c r="H40" s="80"/>
      <c r="I40" s="80"/>
      <c r="J40" s="80"/>
      <c r="K40" s="80"/>
      <c r="L40" s="26" t="str">
        <f t="shared" si="3"/>
        <v/>
      </c>
      <c r="M40" s="73" t="str">
        <f t="shared" si="0"/>
        <v/>
      </c>
      <c r="N40" s="73"/>
      <c r="O40" s="28" t="str">
        <f t="shared" si="4"/>
        <v/>
      </c>
      <c r="P40" s="27">
        <f t="shared" si="1"/>
        <v>2010</v>
      </c>
      <c r="Q40" s="2"/>
      <c r="R40" s="74" t="str">
        <f t="shared" si="10"/>
        <v/>
      </c>
      <c r="S40" s="74"/>
      <c r="T40" s="75" t="str">
        <f t="shared" si="11"/>
        <v/>
      </c>
      <c r="U40" s="76"/>
      <c r="V40" s="77" t="str">
        <f t="shared" si="12"/>
        <v/>
      </c>
      <c r="W40" s="77"/>
    </row>
    <row r="41" spans="2:23" x14ac:dyDescent="0.15">
      <c r="B41" s="21">
        <v>32</v>
      </c>
      <c r="C41" s="73" t="str">
        <f t="shared" si="8"/>
        <v/>
      </c>
      <c r="D41" s="73"/>
      <c r="E41" s="27">
        <f t="shared" si="9"/>
        <v>2010</v>
      </c>
      <c r="F41" s="2"/>
      <c r="G41" s="15"/>
      <c r="H41" s="80"/>
      <c r="I41" s="80"/>
      <c r="J41" s="80"/>
      <c r="K41" s="80"/>
      <c r="L41" s="26" t="str">
        <f t="shared" si="3"/>
        <v/>
      </c>
      <c r="M41" s="73" t="str">
        <f t="shared" si="0"/>
        <v/>
      </c>
      <c r="N41" s="73"/>
      <c r="O41" s="28" t="str">
        <f t="shared" si="4"/>
        <v/>
      </c>
      <c r="P41" s="27">
        <f t="shared" si="1"/>
        <v>2010</v>
      </c>
      <c r="Q41" s="2"/>
      <c r="R41" s="74" t="str">
        <f t="shared" si="10"/>
        <v/>
      </c>
      <c r="S41" s="74"/>
      <c r="T41" s="75" t="str">
        <f t="shared" si="11"/>
        <v/>
      </c>
      <c r="U41" s="76"/>
      <c r="V41" s="77" t="str">
        <f t="shared" si="12"/>
        <v/>
      </c>
      <c r="W41" s="77"/>
    </row>
    <row r="42" spans="2:23" x14ac:dyDescent="0.15">
      <c r="B42" s="21">
        <v>33</v>
      </c>
      <c r="C42" s="73" t="str">
        <f t="shared" si="8"/>
        <v/>
      </c>
      <c r="D42" s="73"/>
      <c r="E42" s="27">
        <f t="shared" si="9"/>
        <v>2010</v>
      </c>
      <c r="F42" s="2"/>
      <c r="G42" s="15"/>
      <c r="H42" s="80"/>
      <c r="I42" s="80"/>
      <c r="J42" s="80"/>
      <c r="K42" s="80"/>
      <c r="L42" s="26" t="str">
        <f t="shared" si="3"/>
        <v/>
      </c>
      <c r="M42" s="73" t="str">
        <f t="shared" ref="M42:M69" si="13">IF(F42="","",C42*$P$2)</f>
        <v/>
      </c>
      <c r="N42" s="73"/>
      <c r="O42" s="28" t="str">
        <f t="shared" si="4"/>
        <v/>
      </c>
      <c r="P42" s="27">
        <f t="shared" si="1"/>
        <v>2010</v>
      </c>
      <c r="Q42" s="2"/>
      <c r="R42" s="74" t="str">
        <f t="shared" si="10"/>
        <v/>
      </c>
      <c r="S42" s="74"/>
      <c r="T42" s="75" t="str">
        <f t="shared" si="11"/>
        <v/>
      </c>
      <c r="U42" s="76"/>
      <c r="V42" s="77" t="str">
        <f t="shared" si="12"/>
        <v/>
      </c>
      <c r="W42" s="77"/>
    </row>
    <row r="43" spans="2:23" x14ac:dyDescent="0.15">
      <c r="B43" s="21">
        <v>34</v>
      </c>
      <c r="C43" s="73" t="str">
        <f t="shared" si="8"/>
        <v/>
      </c>
      <c r="D43" s="73"/>
      <c r="E43" s="27">
        <f t="shared" si="9"/>
        <v>2010</v>
      </c>
      <c r="F43" s="2"/>
      <c r="G43" s="15"/>
      <c r="H43" s="80"/>
      <c r="I43" s="80"/>
      <c r="J43" s="80"/>
      <c r="K43" s="80"/>
      <c r="L43" s="26" t="str">
        <f t="shared" si="3"/>
        <v/>
      </c>
      <c r="M43" s="73" t="str">
        <f t="shared" si="13"/>
        <v/>
      </c>
      <c r="N43" s="73"/>
      <c r="O43" s="28" t="str">
        <f t="shared" si="4"/>
        <v/>
      </c>
      <c r="P43" s="27">
        <f t="shared" si="1"/>
        <v>2010</v>
      </c>
      <c r="Q43" s="2"/>
      <c r="R43" s="74" t="str">
        <f t="shared" si="10"/>
        <v/>
      </c>
      <c r="S43" s="74"/>
      <c r="T43" s="75" t="str">
        <f t="shared" si="11"/>
        <v/>
      </c>
      <c r="U43" s="76"/>
      <c r="V43" s="77" t="str">
        <f t="shared" si="12"/>
        <v/>
      </c>
      <c r="W43" s="77"/>
    </row>
    <row r="44" spans="2:23" x14ac:dyDescent="0.15">
      <c r="B44" s="21">
        <v>35</v>
      </c>
      <c r="C44" s="73" t="str">
        <f t="shared" si="8"/>
        <v/>
      </c>
      <c r="D44" s="73"/>
      <c r="E44" s="27">
        <f t="shared" si="9"/>
        <v>2010</v>
      </c>
      <c r="F44" s="2"/>
      <c r="G44" s="15"/>
      <c r="H44" s="80"/>
      <c r="I44" s="80"/>
      <c r="J44" s="80"/>
      <c r="K44" s="80"/>
      <c r="L44" s="26" t="str">
        <f t="shared" si="3"/>
        <v/>
      </c>
      <c r="M44" s="73" t="str">
        <f t="shared" si="13"/>
        <v/>
      </c>
      <c r="N44" s="73"/>
      <c r="O44" s="28" t="str">
        <f t="shared" si="4"/>
        <v/>
      </c>
      <c r="P44" s="27">
        <f t="shared" si="1"/>
        <v>2010</v>
      </c>
      <c r="Q44" s="2"/>
      <c r="R44" s="74" t="str">
        <f t="shared" si="10"/>
        <v/>
      </c>
      <c r="S44" s="74"/>
      <c r="T44" s="75" t="str">
        <f t="shared" si="11"/>
        <v/>
      </c>
      <c r="U44" s="76"/>
      <c r="V44" s="77" t="str">
        <f t="shared" si="12"/>
        <v/>
      </c>
      <c r="W44" s="77"/>
    </row>
    <row r="45" spans="2:23" x14ac:dyDescent="0.15">
      <c r="B45" s="21">
        <v>36</v>
      </c>
      <c r="C45" s="73" t="str">
        <f t="shared" si="8"/>
        <v/>
      </c>
      <c r="D45" s="73"/>
      <c r="E45" s="27">
        <f t="shared" si="9"/>
        <v>2010</v>
      </c>
      <c r="F45" s="2"/>
      <c r="G45" s="15"/>
      <c r="H45" s="80"/>
      <c r="I45" s="80"/>
      <c r="J45" s="80"/>
      <c r="K45" s="80"/>
      <c r="L45" s="26" t="str">
        <f t="shared" si="3"/>
        <v/>
      </c>
      <c r="M45" s="73" t="str">
        <f t="shared" si="13"/>
        <v/>
      </c>
      <c r="N45" s="73"/>
      <c r="O45" s="28" t="str">
        <f t="shared" si="4"/>
        <v/>
      </c>
      <c r="P45" s="27">
        <f t="shared" si="1"/>
        <v>2010</v>
      </c>
      <c r="Q45" s="2"/>
      <c r="R45" s="74" t="str">
        <f t="shared" si="10"/>
        <v/>
      </c>
      <c r="S45" s="74"/>
      <c r="T45" s="75" t="str">
        <f t="shared" si="11"/>
        <v/>
      </c>
      <c r="U45" s="76"/>
      <c r="V45" s="77" t="str">
        <f t="shared" si="12"/>
        <v/>
      </c>
      <c r="W45" s="77"/>
    </row>
    <row r="46" spans="2:23" x14ac:dyDescent="0.15">
      <c r="B46" s="21">
        <v>37</v>
      </c>
      <c r="C46" s="73" t="str">
        <f t="shared" si="8"/>
        <v/>
      </c>
      <c r="D46" s="73"/>
      <c r="E46" s="27">
        <f t="shared" si="9"/>
        <v>2010</v>
      </c>
      <c r="F46" s="2"/>
      <c r="G46" s="15"/>
      <c r="H46" s="80"/>
      <c r="I46" s="80"/>
      <c r="J46" s="80"/>
      <c r="K46" s="80"/>
      <c r="L46" s="26" t="str">
        <f t="shared" si="3"/>
        <v/>
      </c>
      <c r="M46" s="73" t="str">
        <f t="shared" si="13"/>
        <v/>
      </c>
      <c r="N46" s="73"/>
      <c r="O46" s="28" t="str">
        <f t="shared" si="4"/>
        <v/>
      </c>
      <c r="P46" s="27">
        <f t="shared" si="1"/>
        <v>2010</v>
      </c>
      <c r="Q46" s="2"/>
      <c r="R46" s="74" t="str">
        <f t="shared" si="10"/>
        <v/>
      </c>
      <c r="S46" s="74"/>
      <c r="T46" s="75" t="str">
        <f t="shared" si="11"/>
        <v/>
      </c>
      <c r="U46" s="76"/>
      <c r="V46" s="77" t="str">
        <f t="shared" si="12"/>
        <v/>
      </c>
      <c r="W46" s="77"/>
    </row>
    <row r="47" spans="2:23" x14ac:dyDescent="0.15">
      <c r="B47" s="21">
        <v>38</v>
      </c>
      <c r="C47" s="73" t="str">
        <f t="shared" si="8"/>
        <v/>
      </c>
      <c r="D47" s="73"/>
      <c r="E47" s="27">
        <f t="shared" si="9"/>
        <v>2010</v>
      </c>
      <c r="F47" s="2"/>
      <c r="G47" s="15"/>
      <c r="H47" s="80"/>
      <c r="I47" s="80"/>
      <c r="J47" s="80"/>
      <c r="K47" s="80"/>
      <c r="L47" s="26" t="str">
        <f t="shared" si="3"/>
        <v/>
      </c>
      <c r="M47" s="73" t="str">
        <f t="shared" si="13"/>
        <v/>
      </c>
      <c r="N47" s="73"/>
      <c r="O47" s="28" t="str">
        <f t="shared" si="4"/>
        <v/>
      </c>
      <c r="P47" s="27">
        <f t="shared" si="1"/>
        <v>2010</v>
      </c>
      <c r="Q47" s="2"/>
      <c r="R47" s="74" t="str">
        <f t="shared" si="10"/>
        <v/>
      </c>
      <c r="S47" s="74"/>
      <c r="T47" s="75" t="str">
        <f t="shared" si="11"/>
        <v/>
      </c>
      <c r="U47" s="76"/>
      <c r="V47" s="77" t="str">
        <f t="shared" si="12"/>
        <v/>
      </c>
      <c r="W47" s="77"/>
    </row>
    <row r="48" spans="2:23" x14ac:dyDescent="0.15">
      <c r="B48" s="21">
        <v>39</v>
      </c>
      <c r="C48" s="73" t="str">
        <f t="shared" si="8"/>
        <v/>
      </c>
      <c r="D48" s="73"/>
      <c r="E48" s="27">
        <f t="shared" si="9"/>
        <v>2010</v>
      </c>
      <c r="F48" s="2"/>
      <c r="G48" s="15"/>
      <c r="H48" s="80"/>
      <c r="I48" s="80"/>
      <c r="J48" s="80"/>
      <c r="K48" s="80"/>
      <c r="L48" s="26" t="str">
        <f t="shared" si="3"/>
        <v/>
      </c>
      <c r="M48" s="73" t="str">
        <f t="shared" si="13"/>
        <v/>
      </c>
      <c r="N48" s="73"/>
      <c r="O48" s="28" t="str">
        <f t="shared" si="4"/>
        <v/>
      </c>
      <c r="P48" s="27">
        <f t="shared" si="1"/>
        <v>2010</v>
      </c>
      <c r="Q48" s="2"/>
      <c r="R48" s="74" t="str">
        <f t="shared" si="10"/>
        <v/>
      </c>
      <c r="S48" s="74"/>
      <c r="T48" s="75" t="str">
        <f t="shared" si="11"/>
        <v/>
      </c>
      <c r="U48" s="76"/>
      <c r="V48" s="77" t="str">
        <f t="shared" si="12"/>
        <v/>
      </c>
      <c r="W48" s="77"/>
    </row>
    <row r="49" spans="2:23" x14ac:dyDescent="0.15">
      <c r="B49" s="21">
        <v>40</v>
      </c>
      <c r="C49" s="73" t="str">
        <f t="shared" si="8"/>
        <v/>
      </c>
      <c r="D49" s="73"/>
      <c r="E49" s="27">
        <f t="shared" si="9"/>
        <v>2010</v>
      </c>
      <c r="F49" s="2"/>
      <c r="G49" s="15"/>
      <c r="H49" s="80"/>
      <c r="I49" s="80"/>
      <c r="J49" s="80"/>
      <c r="K49" s="80"/>
      <c r="L49" s="26" t="str">
        <f t="shared" si="3"/>
        <v/>
      </c>
      <c r="M49" s="73" t="str">
        <f t="shared" si="13"/>
        <v/>
      </c>
      <c r="N49" s="73"/>
      <c r="O49" s="28" t="str">
        <f t="shared" si="4"/>
        <v/>
      </c>
      <c r="P49" s="27">
        <f t="shared" si="1"/>
        <v>2010</v>
      </c>
      <c r="Q49" s="2"/>
      <c r="R49" s="74" t="str">
        <f t="shared" si="10"/>
        <v/>
      </c>
      <c r="S49" s="74"/>
      <c r="T49" s="75" t="str">
        <f t="shared" si="11"/>
        <v/>
      </c>
      <c r="U49" s="76"/>
      <c r="V49" s="77" t="str">
        <f t="shared" si="12"/>
        <v/>
      </c>
      <c r="W49" s="77"/>
    </row>
    <row r="50" spans="2:23" x14ac:dyDescent="0.15">
      <c r="B50" s="21">
        <v>41</v>
      </c>
      <c r="C50" s="73" t="str">
        <f t="shared" si="8"/>
        <v/>
      </c>
      <c r="D50" s="73"/>
      <c r="E50" s="27">
        <f t="shared" si="9"/>
        <v>2010</v>
      </c>
      <c r="F50" s="2"/>
      <c r="G50" s="15"/>
      <c r="H50" s="80"/>
      <c r="I50" s="80"/>
      <c r="J50" s="80"/>
      <c r="K50" s="80"/>
      <c r="L50" s="26" t="str">
        <f t="shared" si="3"/>
        <v/>
      </c>
      <c r="M50" s="73" t="str">
        <f t="shared" si="13"/>
        <v/>
      </c>
      <c r="N50" s="73"/>
      <c r="O50" s="28" t="str">
        <f t="shared" si="4"/>
        <v/>
      </c>
      <c r="P50" s="27">
        <f t="shared" si="1"/>
        <v>2010</v>
      </c>
      <c r="Q50" s="2"/>
      <c r="R50" s="74" t="str">
        <f t="shared" si="10"/>
        <v/>
      </c>
      <c r="S50" s="74"/>
      <c r="T50" s="75" t="str">
        <f t="shared" si="11"/>
        <v/>
      </c>
      <c r="U50" s="76"/>
      <c r="V50" s="77" t="str">
        <f t="shared" si="12"/>
        <v/>
      </c>
      <c r="W50" s="77"/>
    </row>
    <row r="51" spans="2:23" x14ac:dyDescent="0.15">
      <c r="B51" s="21">
        <v>42</v>
      </c>
      <c r="C51" s="73" t="str">
        <f t="shared" si="8"/>
        <v/>
      </c>
      <c r="D51" s="73"/>
      <c r="E51" s="27">
        <f t="shared" si="9"/>
        <v>2010</v>
      </c>
      <c r="F51" s="2"/>
      <c r="G51" s="15"/>
      <c r="H51" s="80"/>
      <c r="I51" s="80"/>
      <c r="J51" s="80"/>
      <c r="K51" s="80"/>
      <c r="L51" s="26" t="str">
        <f t="shared" si="3"/>
        <v/>
      </c>
      <c r="M51" s="73" t="str">
        <f t="shared" si="13"/>
        <v/>
      </c>
      <c r="N51" s="73"/>
      <c r="O51" s="28" t="str">
        <f t="shared" si="4"/>
        <v/>
      </c>
      <c r="P51" s="27">
        <f t="shared" si="1"/>
        <v>2010</v>
      </c>
      <c r="Q51" s="2"/>
      <c r="R51" s="74" t="str">
        <f t="shared" si="10"/>
        <v/>
      </c>
      <c r="S51" s="74"/>
      <c r="T51" s="75" t="str">
        <f t="shared" si="11"/>
        <v/>
      </c>
      <c r="U51" s="76"/>
      <c r="V51" s="77" t="str">
        <f t="shared" si="12"/>
        <v/>
      </c>
      <c r="W51" s="77"/>
    </row>
    <row r="52" spans="2:23" x14ac:dyDescent="0.15">
      <c r="B52" s="21">
        <v>43</v>
      </c>
      <c r="C52" s="73" t="str">
        <f t="shared" si="8"/>
        <v/>
      </c>
      <c r="D52" s="73"/>
      <c r="E52" s="27">
        <f t="shared" si="9"/>
        <v>2010</v>
      </c>
      <c r="F52" s="2"/>
      <c r="G52" s="15"/>
      <c r="H52" s="80"/>
      <c r="I52" s="80"/>
      <c r="J52" s="80"/>
      <c r="K52" s="80"/>
      <c r="L52" s="26" t="str">
        <f t="shared" si="3"/>
        <v/>
      </c>
      <c r="M52" s="73" t="str">
        <f t="shared" si="13"/>
        <v/>
      </c>
      <c r="N52" s="73"/>
      <c r="O52" s="28" t="str">
        <f t="shared" si="4"/>
        <v/>
      </c>
      <c r="P52" s="27">
        <f t="shared" si="1"/>
        <v>2010</v>
      </c>
      <c r="Q52" s="2"/>
      <c r="R52" s="74" t="str">
        <f t="shared" si="10"/>
        <v/>
      </c>
      <c r="S52" s="74"/>
      <c r="T52" s="75" t="str">
        <f t="shared" si="11"/>
        <v/>
      </c>
      <c r="U52" s="76"/>
      <c r="V52" s="77" t="str">
        <f t="shared" si="12"/>
        <v/>
      </c>
      <c r="W52" s="77"/>
    </row>
    <row r="53" spans="2:23" x14ac:dyDescent="0.15">
      <c r="B53" s="21">
        <v>44</v>
      </c>
      <c r="C53" s="73" t="str">
        <f t="shared" si="8"/>
        <v/>
      </c>
      <c r="D53" s="73"/>
      <c r="E53" s="27">
        <f t="shared" si="9"/>
        <v>2010</v>
      </c>
      <c r="F53" s="2"/>
      <c r="G53" s="15"/>
      <c r="H53" s="80"/>
      <c r="I53" s="80"/>
      <c r="J53" s="80"/>
      <c r="K53" s="80"/>
      <c r="L53" s="26" t="str">
        <f t="shared" si="3"/>
        <v/>
      </c>
      <c r="M53" s="73" t="str">
        <f t="shared" si="13"/>
        <v/>
      </c>
      <c r="N53" s="73"/>
      <c r="O53" s="28" t="str">
        <f t="shared" si="4"/>
        <v/>
      </c>
      <c r="P53" s="27">
        <f t="shared" si="1"/>
        <v>2010</v>
      </c>
      <c r="Q53" s="2"/>
      <c r="R53" s="74" t="str">
        <f t="shared" si="10"/>
        <v/>
      </c>
      <c r="S53" s="74"/>
      <c r="T53" s="75" t="str">
        <f t="shared" si="11"/>
        <v/>
      </c>
      <c r="U53" s="76"/>
      <c r="V53" s="77" t="str">
        <f t="shared" si="12"/>
        <v/>
      </c>
      <c r="W53" s="77"/>
    </row>
    <row r="54" spans="2:23" x14ac:dyDescent="0.15">
      <c r="B54" s="21">
        <v>45</v>
      </c>
      <c r="C54" s="73" t="str">
        <f t="shared" si="8"/>
        <v/>
      </c>
      <c r="D54" s="73"/>
      <c r="E54" s="27">
        <f t="shared" si="9"/>
        <v>2010</v>
      </c>
      <c r="F54" s="2"/>
      <c r="G54" s="15"/>
      <c r="H54" s="80"/>
      <c r="I54" s="80"/>
      <c r="J54" s="80"/>
      <c r="K54" s="80"/>
      <c r="L54" s="26" t="str">
        <f t="shared" si="3"/>
        <v/>
      </c>
      <c r="M54" s="73" t="str">
        <f t="shared" si="13"/>
        <v/>
      </c>
      <c r="N54" s="73"/>
      <c r="O54" s="28" t="str">
        <f t="shared" si="4"/>
        <v/>
      </c>
      <c r="P54" s="27">
        <f t="shared" si="1"/>
        <v>2010</v>
      </c>
      <c r="Q54" s="2"/>
      <c r="R54" s="74" t="str">
        <f t="shared" si="10"/>
        <v/>
      </c>
      <c r="S54" s="74"/>
      <c r="T54" s="75" t="str">
        <f t="shared" si="11"/>
        <v/>
      </c>
      <c r="U54" s="76"/>
      <c r="V54" s="77" t="str">
        <f t="shared" si="12"/>
        <v/>
      </c>
      <c r="W54" s="77"/>
    </row>
    <row r="55" spans="2:23" x14ac:dyDescent="0.15">
      <c r="B55" s="21">
        <v>46</v>
      </c>
      <c r="C55" s="73" t="str">
        <f t="shared" si="8"/>
        <v/>
      </c>
      <c r="D55" s="73"/>
      <c r="E55" s="27">
        <f t="shared" si="9"/>
        <v>2010</v>
      </c>
      <c r="F55" s="2"/>
      <c r="G55" s="15"/>
      <c r="H55" s="80"/>
      <c r="I55" s="80"/>
      <c r="J55" s="80"/>
      <c r="K55" s="80"/>
      <c r="L55" s="26" t="str">
        <f t="shared" si="3"/>
        <v/>
      </c>
      <c r="M55" s="73" t="str">
        <f t="shared" si="13"/>
        <v/>
      </c>
      <c r="N55" s="73"/>
      <c r="O55" s="28" t="str">
        <f t="shared" si="4"/>
        <v/>
      </c>
      <c r="P55" s="27">
        <f t="shared" si="1"/>
        <v>2010</v>
      </c>
      <c r="Q55" s="2"/>
      <c r="R55" s="74" t="str">
        <f t="shared" si="10"/>
        <v/>
      </c>
      <c r="S55" s="74"/>
      <c r="T55" s="75" t="str">
        <f t="shared" si="11"/>
        <v/>
      </c>
      <c r="U55" s="76"/>
      <c r="V55" s="77" t="str">
        <f t="shared" si="12"/>
        <v/>
      </c>
      <c r="W55" s="77"/>
    </row>
    <row r="56" spans="2:23" x14ac:dyDescent="0.15">
      <c r="B56" s="21">
        <v>47</v>
      </c>
      <c r="C56" s="73" t="str">
        <f t="shared" si="8"/>
        <v/>
      </c>
      <c r="D56" s="73"/>
      <c r="E56" s="27">
        <f t="shared" si="9"/>
        <v>2010</v>
      </c>
      <c r="F56" s="2"/>
      <c r="G56" s="15"/>
      <c r="H56" s="80"/>
      <c r="I56" s="80"/>
      <c r="J56" s="80"/>
      <c r="K56" s="80"/>
      <c r="L56" s="26" t="str">
        <f t="shared" si="3"/>
        <v/>
      </c>
      <c r="M56" s="73" t="str">
        <f t="shared" si="13"/>
        <v/>
      </c>
      <c r="N56" s="73"/>
      <c r="O56" s="28" t="str">
        <f t="shared" si="4"/>
        <v/>
      </c>
      <c r="P56" s="27">
        <f t="shared" si="1"/>
        <v>2010</v>
      </c>
      <c r="Q56" s="2"/>
      <c r="R56" s="74" t="str">
        <f t="shared" si="10"/>
        <v/>
      </c>
      <c r="S56" s="74"/>
      <c r="T56" s="75" t="str">
        <f t="shared" si="11"/>
        <v/>
      </c>
      <c r="U56" s="76"/>
      <c r="V56" s="77" t="str">
        <f t="shared" si="12"/>
        <v/>
      </c>
      <c r="W56" s="77"/>
    </row>
    <row r="57" spans="2:23" x14ac:dyDescent="0.15">
      <c r="B57" s="21">
        <v>48</v>
      </c>
      <c r="C57" s="73" t="str">
        <f t="shared" si="8"/>
        <v/>
      </c>
      <c r="D57" s="73"/>
      <c r="E57" s="27">
        <f t="shared" si="9"/>
        <v>2010</v>
      </c>
      <c r="F57" s="2"/>
      <c r="G57" s="15"/>
      <c r="H57" s="80"/>
      <c r="I57" s="80"/>
      <c r="J57" s="80"/>
      <c r="K57" s="80"/>
      <c r="L57" s="26" t="str">
        <f t="shared" ref="L57:L69" si="14">IF(J57="","",ROUNDUP(IF(G57="買",H57-J57,J57-H57)*10000,0)+5)</f>
        <v/>
      </c>
      <c r="M57" s="73" t="str">
        <f t="shared" si="13"/>
        <v/>
      </c>
      <c r="N57" s="73"/>
      <c r="O57" s="28" t="str">
        <f t="shared" si="4"/>
        <v/>
      </c>
      <c r="P57" s="27">
        <f t="shared" si="1"/>
        <v>2010</v>
      </c>
      <c r="Q57" s="2"/>
      <c r="R57" s="74" t="str">
        <f t="shared" si="10"/>
        <v/>
      </c>
      <c r="S57" s="74"/>
      <c r="T57" s="75" t="str">
        <f t="shared" si="11"/>
        <v/>
      </c>
      <c r="U57" s="76"/>
      <c r="V57" s="77" t="str">
        <f t="shared" si="12"/>
        <v/>
      </c>
      <c r="W57" s="77"/>
    </row>
    <row r="58" spans="2:23" x14ac:dyDescent="0.15">
      <c r="B58" s="21">
        <v>49</v>
      </c>
      <c r="C58" s="73" t="str">
        <f t="shared" si="8"/>
        <v/>
      </c>
      <c r="D58" s="73"/>
      <c r="E58" s="27">
        <f t="shared" si="9"/>
        <v>2010</v>
      </c>
      <c r="F58" s="2"/>
      <c r="G58" s="15"/>
      <c r="H58" s="80"/>
      <c r="I58" s="80"/>
      <c r="J58" s="80"/>
      <c r="K58" s="80"/>
      <c r="L58" s="26" t="str">
        <f t="shared" si="14"/>
        <v/>
      </c>
      <c r="M58" s="73" t="str">
        <f t="shared" si="13"/>
        <v/>
      </c>
      <c r="N58" s="73"/>
      <c r="O58" s="28" t="str">
        <f t="shared" si="4"/>
        <v/>
      </c>
      <c r="P58" s="27">
        <f t="shared" si="1"/>
        <v>2010</v>
      </c>
      <c r="Q58" s="2"/>
      <c r="R58" s="74" t="str">
        <f t="shared" si="10"/>
        <v/>
      </c>
      <c r="S58" s="74"/>
      <c r="T58" s="75" t="str">
        <f t="shared" si="11"/>
        <v/>
      </c>
      <c r="U58" s="76"/>
      <c r="V58" s="77" t="str">
        <f t="shared" si="12"/>
        <v/>
      </c>
      <c r="W58" s="77"/>
    </row>
    <row r="59" spans="2:23" x14ac:dyDescent="0.15">
      <c r="B59" s="21">
        <v>50</v>
      </c>
      <c r="C59" s="73" t="str">
        <f t="shared" si="8"/>
        <v/>
      </c>
      <c r="D59" s="73"/>
      <c r="E59" s="27">
        <f t="shared" si="9"/>
        <v>2010</v>
      </c>
      <c r="F59" s="2"/>
      <c r="G59" s="15"/>
      <c r="H59" s="80"/>
      <c r="I59" s="80"/>
      <c r="J59" s="80"/>
      <c r="K59" s="80"/>
      <c r="L59" s="26" t="str">
        <f t="shared" si="14"/>
        <v/>
      </c>
      <c r="M59" s="73" t="str">
        <f t="shared" si="13"/>
        <v/>
      </c>
      <c r="N59" s="73"/>
      <c r="O59" s="28" t="str">
        <f t="shared" si="4"/>
        <v/>
      </c>
      <c r="P59" s="27">
        <f t="shared" si="1"/>
        <v>2010</v>
      </c>
      <c r="Q59" s="2"/>
      <c r="R59" s="74" t="str">
        <f t="shared" si="10"/>
        <v/>
      </c>
      <c r="S59" s="74"/>
      <c r="T59" s="75" t="str">
        <f t="shared" si="11"/>
        <v/>
      </c>
      <c r="U59" s="76"/>
      <c r="V59" s="77" t="str">
        <f t="shared" si="12"/>
        <v/>
      </c>
      <c r="W59" s="77"/>
    </row>
    <row r="60" spans="2:23" x14ac:dyDescent="0.15">
      <c r="B60" s="21">
        <v>51</v>
      </c>
      <c r="C60" s="73" t="str">
        <f t="shared" si="8"/>
        <v/>
      </c>
      <c r="D60" s="73"/>
      <c r="E60" s="27">
        <f t="shared" si="9"/>
        <v>2010</v>
      </c>
      <c r="F60" s="2"/>
      <c r="G60" s="15"/>
      <c r="H60" s="80"/>
      <c r="I60" s="80"/>
      <c r="J60" s="80"/>
      <c r="K60" s="80"/>
      <c r="L60" s="26" t="str">
        <f t="shared" si="14"/>
        <v/>
      </c>
      <c r="M60" s="73" t="str">
        <f t="shared" si="13"/>
        <v/>
      </c>
      <c r="N60" s="73"/>
      <c r="O60" s="28" t="str">
        <f t="shared" si="4"/>
        <v/>
      </c>
      <c r="P60" s="27">
        <f t="shared" si="1"/>
        <v>2010</v>
      </c>
      <c r="Q60" s="2"/>
      <c r="R60" s="74" t="str">
        <f t="shared" si="10"/>
        <v/>
      </c>
      <c r="S60" s="74"/>
      <c r="T60" s="75" t="str">
        <f t="shared" si="11"/>
        <v/>
      </c>
      <c r="U60" s="76"/>
      <c r="V60" s="77" t="str">
        <f t="shared" si="12"/>
        <v/>
      </c>
      <c r="W60" s="77"/>
    </row>
    <row r="61" spans="2:23" x14ac:dyDescent="0.15">
      <c r="B61" s="21">
        <v>52</v>
      </c>
      <c r="C61" s="73" t="str">
        <f t="shared" si="8"/>
        <v/>
      </c>
      <c r="D61" s="73"/>
      <c r="E61" s="27">
        <f t="shared" si="9"/>
        <v>2010</v>
      </c>
      <c r="F61" s="2"/>
      <c r="G61" s="15"/>
      <c r="H61" s="80"/>
      <c r="I61" s="80"/>
      <c r="J61" s="80"/>
      <c r="K61" s="80"/>
      <c r="L61" s="26" t="str">
        <f t="shared" si="14"/>
        <v/>
      </c>
      <c r="M61" s="73" t="str">
        <f t="shared" si="13"/>
        <v/>
      </c>
      <c r="N61" s="73"/>
      <c r="O61" s="28" t="str">
        <f t="shared" si="4"/>
        <v/>
      </c>
      <c r="P61" s="27">
        <f t="shared" si="1"/>
        <v>2010</v>
      </c>
      <c r="Q61" s="2"/>
      <c r="R61" s="74" t="str">
        <f t="shared" si="10"/>
        <v/>
      </c>
      <c r="S61" s="74"/>
      <c r="T61" s="75" t="str">
        <f t="shared" si="11"/>
        <v/>
      </c>
      <c r="U61" s="76"/>
      <c r="V61" s="77" t="str">
        <f t="shared" si="12"/>
        <v/>
      </c>
      <c r="W61" s="77"/>
    </row>
    <row r="62" spans="2:23" x14ac:dyDescent="0.15">
      <c r="B62" s="21">
        <v>53</v>
      </c>
      <c r="C62" s="73" t="str">
        <f t="shared" si="8"/>
        <v/>
      </c>
      <c r="D62" s="73"/>
      <c r="E62" s="27">
        <f t="shared" si="9"/>
        <v>2010</v>
      </c>
      <c r="F62" s="2"/>
      <c r="G62" s="15"/>
      <c r="H62" s="80"/>
      <c r="I62" s="80"/>
      <c r="J62" s="80"/>
      <c r="K62" s="80"/>
      <c r="L62" s="26" t="str">
        <f t="shared" si="14"/>
        <v/>
      </c>
      <c r="M62" s="73" t="str">
        <f t="shared" si="13"/>
        <v/>
      </c>
      <c r="N62" s="73"/>
      <c r="O62" s="28" t="str">
        <f t="shared" si="4"/>
        <v/>
      </c>
      <c r="P62" s="27">
        <f t="shared" si="1"/>
        <v>2010</v>
      </c>
      <c r="Q62" s="2"/>
      <c r="R62" s="74" t="str">
        <f t="shared" si="10"/>
        <v/>
      </c>
      <c r="S62" s="74"/>
      <c r="T62" s="75" t="str">
        <f t="shared" si="11"/>
        <v/>
      </c>
      <c r="U62" s="76"/>
      <c r="V62" s="77" t="str">
        <f t="shared" si="12"/>
        <v/>
      </c>
      <c r="W62" s="77"/>
    </row>
    <row r="63" spans="2:23" x14ac:dyDescent="0.15">
      <c r="B63" s="21">
        <v>54</v>
      </c>
      <c r="C63" s="73" t="str">
        <f t="shared" si="8"/>
        <v/>
      </c>
      <c r="D63" s="73"/>
      <c r="E63" s="27">
        <f t="shared" si="9"/>
        <v>2010</v>
      </c>
      <c r="F63" s="2"/>
      <c r="G63" s="15"/>
      <c r="H63" s="80"/>
      <c r="I63" s="80"/>
      <c r="J63" s="80"/>
      <c r="K63" s="80"/>
      <c r="L63" s="26" t="str">
        <f t="shared" si="14"/>
        <v/>
      </c>
      <c r="M63" s="73" t="str">
        <f t="shared" si="13"/>
        <v/>
      </c>
      <c r="N63" s="73"/>
      <c r="O63" s="28" t="str">
        <f t="shared" si="4"/>
        <v/>
      </c>
      <c r="P63" s="27">
        <f t="shared" si="1"/>
        <v>2010</v>
      </c>
      <c r="Q63" s="2"/>
      <c r="R63" s="74" t="str">
        <f t="shared" si="10"/>
        <v/>
      </c>
      <c r="S63" s="74"/>
      <c r="T63" s="75" t="str">
        <f t="shared" si="11"/>
        <v/>
      </c>
      <c r="U63" s="76"/>
      <c r="V63" s="77" t="str">
        <f t="shared" si="12"/>
        <v/>
      </c>
      <c r="W63" s="77"/>
    </row>
    <row r="64" spans="2:23" x14ac:dyDescent="0.15">
      <c r="B64" s="21">
        <v>55</v>
      </c>
      <c r="C64" s="73" t="str">
        <f t="shared" si="8"/>
        <v/>
      </c>
      <c r="D64" s="73"/>
      <c r="E64" s="27">
        <f t="shared" si="9"/>
        <v>2010</v>
      </c>
      <c r="F64" s="2"/>
      <c r="G64" s="15"/>
      <c r="H64" s="80"/>
      <c r="I64" s="80"/>
      <c r="J64" s="80"/>
      <c r="K64" s="80"/>
      <c r="L64" s="26" t="str">
        <f t="shared" si="14"/>
        <v/>
      </c>
      <c r="M64" s="73" t="str">
        <f t="shared" si="13"/>
        <v/>
      </c>
      <c r="N64" s="73"/>
      <c r="O64" s="28" t="str">
        <f t="shared" si="4"/>
        <v/>
      </c>
      <c r="P64" s="27">
        <f t="shared" si="1"/>
        <v>2010</v>
      </c>
      <c r="Q64" s="2"/>
      <c r="R64" s="74" t="str">
        <f t="shared" si="10"/>
        <v/>
      </c>
      <c r="S64" s="74"/>
      <c r="T64" s="75" t="str">
        <f t="shared" si="11"/>
        <v/>
      </c>
      <c r="U64" s="76"/>
      <c r="V64" s="77" t="str">
        <f t="shared" si="12"/>
        <v/>
      </c>
      <c r="W64" s="77"/>
    </row>
    <row r="65" spans="2:23" x14ac:dyDescent="0.15">
      <c r="B65" s="21">
        <v>56</v>
      </c>
      <c r="C65" s="73" t="str">
        <f t="shared" si="8"/>
        <v/>
      </c>
      <c r="D65" s="73"/>
      <c r="E65" s="27">
        <f t="shared" si="9"/>
        <v>2010</v>
      </c>
      <c r="F65" s="2"/>
      <c r="G65" s="15"/>
      <c r="H65" s="80"/>
      <c r="I65" s="80"/>
      <c r="J65" s="80"/>
      <c r="K65" s="80"/>
      <c r="L65" s="26" t="str">
        <f t="shared" si="14"/>
        <v/>
      </c>
      <c r="M65" s="73" t="str">
        <f t="shared" si="13"/>
        <v/>
      </c>
      <c r="N65" s="73"/>
      <c r="O65" s="28" t="str">
        <f t="shared" si="4"/>
        <v/>
      </c>
      <c r="P65" s="27">
        <f t="shared" si="1"/>
        <v>2010</v>
      </c>
      <c r="Q65" s="2"/>
      <c r="R65" s="74" t="str">
        <f t="shared" si="10"/>
        <v/>
      </c>
      <c r="S65" s="74"/>
      <c r="T65" s="75" t="str">
        <f t="shared" si="11"/>
        <v/>
      </c>
      <c r="U65" s="76"/>
      <c r="V65" s="77" t="str">
        <f t="shared" si="12"/>
        <v/>
      </c>
      <c r="W65" s="77"/>
    </row>
    <row r="66" spans="2:23" x14ac:dyDescent="0.15">
      <c r="B66" s="21">
        <v>57</v>
      </c>
      <c r="C66" s="73" t="str">
        <f t="shared" si="8"/>
        <v/>
      </c>
      <c r="D66" s="73"/>
      <c r="E66" s="27">
        <f t="shared" si="9"/>
        <v>2010</v>
      </c>
      <c r="F66" s="2"/>
      <c r="G66" s="15"/>
      <c r="H66" s="80"/>
      <c r="I66" s="80"/>
      <c r="J66" s="80"/>
      <c r="K66" s="80"/>
      <c r="L66" s="26" t="str">
        <f t="shared" si="14"/>
        <v/>
      </c>
      <c r="M66" s="73" t="str">
        <f t="shared" si="13"/>
        <v/>
      </c>
      <c r="N66" s="73"/>
      <c r="O66" s="28" t="str">
        <f t="shared" si="4"/>
        <v/>
      </c>
      <c r="P66" s="27">
        <f t="shared" si="1"/>
        <v>2010</v>
      </c>
      <c r="Q66" s="2"/>
      <c r="R66" s="74" t="str">
        <f t="shared" si="10"/>
        <v/>
      </c>
      <c r="S66" s="74"/>
      <c r="T66" s="75" t="str">
        <f t="shared" si="11"/>
        <v/>
      </c>
      <c r="U66" s="76"/>
      <c r="V66" s="77" t="str">
        <f t="shared" si="12"/>
        <v/>
      </c>
      <c r="W66" s="77"/>
    </row>
    <row r="67" spans="2:23" x14ac:dyDescent="0.15">
      <c r="B67" s="21">
        <v>58</v>
      </c>
      <c r="C67" s="73" t="str">
        <f t="shared" si="8"/>
        <v/>
      </c>
      <c r="D67" s="73"/>
      <c r="E67" s="27">
        <f t="shared" si="9"/>
        <v>2010</v>
      </c>
      <c r="F67" s="2"/>
      <c r="G67" s="15"/>
      <c r="H67" s="80"/>
      <c r="I67" s="80"/>
      <c r="J67" s="80"/>
      <c r="K67" s="80"/>
      <c r="L67" s="26" t="str">
        <f t="shared" si="14"/>
        <v/>
      </c>
      <c r="M67" s="73" t="str">
        <f t="shared" si="13"/>
        <v/>
      </c>
      <c r="N67" s="73"/>
      <c r="O67" s="28" t="str">
        <f t="shared" si="4"/>
        <v/>
      </c>
      <c r="P67" s="27">
        <f t="shared" si="1"/>
        <v>2010</v>
      </c>
      <c r="Q67" s="2"/>
      <c r="R67" s="74" t="str">
        <f t="shared" si="10"/>
        <v/>
      </c>
      <c r="S67" s="74"/>
      <c r="T67" s="75" t="str">
        <f t="shared" si="11"/>
        <v/>
      </c>
      <c r="U67" s="76"/>
      <c r="V67" s="77" t="str">
        <f t="shared" si="12"/>
        <v/>
      </c>
      <c r="W67" s="77"/>
    </row>
    <row r="68" spans="2:23" x14ac:dyDescent="0.15">
      <c r="B68" s="21">
        <v>59</v>
      </c>
      <c r="C68" s="73" t="str">
        <f t="shared" si="8"/>
        <v/>
      </c>
      <c r="D68" s="73"/>
      <c r="E68" s="27">
        <f t="shared" si="9"/>
        <v>2010</v>
      </c>
      <c r="F68" s="2"/>
      <c r="G68" s="15"/>
      <c r="H68" s="80"/>
      <c r="I68" s="80"/>
      <c r="J68" s="80"/>
      <c r="K68" s="80"/>
      <c r="L68" s="26" t="str">
        <f t="shared" si="14"/>
        <v/>
      </c>
      <c r="M68" s="73" t="str">
        <f t="shared" si="13"/>
        <v/>
      </c>
      <c r="N68" s="73"/>
      <c r="O68" s="28" t="str">
        <f t="shared" si="4"/>
        <v/>
      </c>
      <c r="P68" s="27">
        <f t="shared" si="1"/>
        <v>2010</v>
      </c>
      <c r="Q68" s="2"/>
      <c r="R68" s="74" t="str">
        <f t="shared" si="10"/>
        <v/>
      </c>
      <c r="S68" s="74"/>
      <c r="T68" s="75" t="str">
        <f t="shared" si="11"/>
        <v/>
      </c>
      <c r="U68" s="76"/>
      <c r="V68" s="77" t="str">
        <f t="shared" si="12"/>
        <v/>
      </c>
      <c r="W68" s="77"/>
    </row>
    <row r="69" spans="2:23" x14ac:dyDescent="0.15">
      <c r="B69" s="21">
        <v>60</v>
      </c>
      <c r="C69" s="73" t="str">
        <f t="shared" si="8"/>
        <v/>
      </c>
      <c r="D69" s="73"/>
      <c r="E69" s="27">
        <f t="shared" si="9"/>
        <v>2010</v>
      </c>
      <c r="F69" s="2"/>
      <c r="G69" s="15"/>
      <c r="H69" s="80"/>
      <c r="I69" s="80"/>
      <c r="J69" s="80"/>
      <c r="K69" s="80"/>
      <c r="L69" s="26" t="str">
        <f t="shared" si="14"/>
        <v/>
      </c>
      <c r="M69" s="73" t="str">
        <f t="shared" si="13"/>
        <v/>
      </c>
      <c r="N69" s="73"/>
      <c r="O69" s="28" t="str">
        <f t="shared" si="4"/>
        <v/>
      </c>
      <c r="P69" s="27">
        <f t="shared" si="1"/>
        <v>2010</v>
      </c>
      <c r="Q69" s="2"/>
      <c r="R69" s="74" t="str">
        <f t="shared" si="10"/>
        <v/>
      </c>
      <c r="S69" s="74"/>
      <c r="T69" s="75" t="str">
        <f t="shared" si="11"/>
        <v/>
      </c>
      <c r="U69" s="76"/>
      <c r="V69" s="77" t="str">
        <f t="shared" si="12"/>
        <v/>
      </c>
      <c r="W69" s="77"/>
    </row>
    <row r="70" spans="2:23" x14ac:dyDescent="0.15">
      <c r="B70" s="21">
        <v>61</v>
      </c>
      <c r="C70" s="73" t="str">
        <f t="shared" si="8"/>
        <v/>
      </c>
      <c r="D70" s="73"/>
      <c r="E70" s="27">
        <f t="shared" si="9"/>
        <v>2010</v>
      </c>
      <c r="F70" s="2"/>
      <c r="G70" s="21"/>
      <c r="H70" s="80"/>
      <c r="I70" s="80"/>
      <c r="J70" s="80"/>
      <c r="K70" s="80"/>
      <c r="L70" s="26" t="str">
        <f t="shared" ref="L70:L94" si="15">IF(J70="","",ROUNDUP(IF(G70="買",H70-J70,J70-H70)*10000,0)+5)</f>
        <v/>
      </c>
      <c r="M70" s="73" t="str">
        <f t="shared" ref="M70:M94" si="16">IF(F70="","",C70*$P$2)</f>
        <v/>
      </c>
      <c r="N70" s="73"/>
      <c r="O70" s="28" t="str">
        <f t="shared" ref="O70:O94" si="17">IF(L70="","",ROUNDDOWN(M70/(L70/81)/100000,2))</f>
        <v/>
      </c>
      <c r="P70" s="27">
        <f t="shared" si="1"/>
        <v>2010</v>
      </c>
      <c r="Q70" s="2"/>
      <c r="R70" s="74" t="str">
        <f t="shared" si="10"/>
        <v/>
      </c>
      <c r="S70" s="74"/>
      <c r="T70" s="75" t="str">
        <f t="shared" si="11"/>
        <v/>
      </c>
      <c r="U70" s="76"/>
      <c r="V70" s="77" t="str">
        <f t="shared" si="12"/>
        <v/>
      </c>
      <c r="W70" s="77"/>
    </row>
    <row r="71" spans="2:23" x14ac:dyDescent="0.15">
      <c r="B71" s="21">
        <v>62</v>
      </c>
      <c r="C71" s="73" t="str">
        <f t="shared" si="8"/>
        <v/>
      </c>
      <c r="D71" s="73"/>
      <c r="E71" s="27">
        <f t="shared" si="9"/>
        <v>2010</v>
      </c>
      <c r="F71" s="2"/>
      <c r="G71" s="21"/>
      <c r="H71" s="80"/>
      <c r="I71" s="80"/>
      <c r="J71" s="80"/>
      <c r="K71" s="80"/>
      <c r="L71" s="26" t="str">
        <f t="shared" si="15"/>
        <v/>
      </c>
      <c r="M71" s="73" t="str">
        <f t="shared" si="16"/>
        <v/>
      </c>
      <c r="N71" s="73"/>
      <c r="O71" s="28" t="str">
        <f t="shared" si="17"/>
        <v/>
      </c>
      <c r="P71" s="27">
        <f t="shared" si="1"/>
        <v>2010</v>
      </c>
      <c r="Q71" s="2"/>
      <c r="R71" s="74" t="str">
        <f t="shared" si="10"/>
        <v/>
      </c>
      <c r="S71" s="74"/>
      <c r="T71" s="75" t="str">
        <f t="shared" si="11"/>
        <v/>
      </c>
      <c r="U71" s="76"/>
      <c r="V71" s="77" t="str">
        <f t="shared" si="12"/>
        <v/>
      </c>
      <c r="W71" s="77"/>
    </row>
    <row r="72" spans="2:23" x14ac:dyDescent="0.15">
      <c r="B72" s="21">
        <v>63</v>
      </c>
      <c r="C72" s="73" t="str">
        <f t="shared" si="8"/>
        <v/>
      </c>
      <c r="D72" s="73"/>
      <c r="E72" s="27">
        <f t="shared" si="9"/>
        <v>2010</v>
      </c>
      <c r="F72" s="2"/>
      <c r="G72" s="21"/>
      <c r="H72" s="80"/>
      <c r="I72" s="80"/>
      <c r="J72" s="80"/>
      <c r="K72" s="80"/>
      <c r="L72" s="26" t="str">
        <f t="shared" si="15"/>
        <v/>
      </c>
      <c r="M72" s="73" t="str">
        <f t="shared" si="16"/>
        <v/>
      </c>
      <c r="N72" s="73"/>
      <c r="O72" s="28" t="str">
        <f t="shared" si="17"/>
        <v/>
      </c>
      <c r="P72" s="27">
        <f t="shared" si="1"/>
        <v>2010</v>
      </c>
      <c r="Q72" s="2"/>
      <c r="R72" s="74" t="str">
        <f t="shared" si="10"/>
        <v/>
      </c>
      <c r="S72" s="74"/>
      <c r="T72" s="75" t="str">
        <f t="shared" si="11"/>
        <v/>
      </c>
      <c r="U72" s="76"/>
      <c r="V72" s="77" t="str">
        <f t="shared" si="12"/>
        <v/>
      </c>
      <c r="W72" s="77"/>
    </row>
    <row r="73" spans="2:23" x14ac:dyDescent="0.15">
      <c r="B73" s="21">
        <v>64</v>
      </c>
      <c r="C73" s="73" t="str">
        <f t="shared" si="8"/>
        <v/>
      </c>
      <c r="D73" s="73"/>
      <c r="E73" s="27">
        <f t="shared" si="9"/>
        <v>2010</v>
      </c>
      <c r="F73" s="2"/>
      <c r="G73" s="21"/>
      <c r="H73" s="80"/>
      <c r="I73" s="80"/>
      <c r="J73" s="80"/>
      <c r="K73" s="80"/>
      <c r="L73" s="26" t="str">
        <f t="shared" si="15"/>
        <v/>
      </c>
      <c r="M73" s="73" t="str">
        <f t="shared" si="16"/>
        <v/>
      </c>
      <c r="N73" s="73"/>
      <c r="O73" s="28" t="str">
        <f t="shared" si="17"/>
        <v/>
      </c>
      <c r="P73" s="27">
        <f t="shared" si="1"/>
        <v>2010</v>
      </c>
      <c r="Q73" s="2"/>
      <c r="R73" s="74" t="str">
        <f t="shared" si="10"/>
        <v/>
      </c>
      <c r="S73" s="74"/>
      <c r="T73" s="75" t="str">
        <f t="shared" si="11"/>
        <v/>
      </c>
      <c r="U73" s="76"/>
      <c r="V73" s="77" t="str">
        <f t="shared" si="12"/>
        <v/>
      </c>
      <c r="W73" s="77"/>
    </row>
    <row r="74" spans="2:23" x14ac:dyDescent="0.15">
      <c r="B74" s="21">
        <v>65</v>
      </c>
      <c r="C74" s="73" t="str">
        <f t="shared" si="8"/>
        <v/>
      </c>
      <c r="D74" s="73"/>
      <c r="E74" s="27">
        <f t="shared" si="9"/>
        <v>2010</v>
      </c>
      <c r="F74" s="2"/>
      <c r="G74" s="21"/>
      <c r="H74" s="80"/>
      <c r="I74" s="80"/>
      <c r="J74" s="80"/>
      <c r="K74" s="80"/>
      <c r="L74" s="26" t="str">
        <f t="shared" si="15"/>
        <v/>
      </c>
      <c r="M74" s="73" t="str">
        <f t="shared" si="16"/>
        <v/>
      </c>
      <c r="N74" s="73"/>
      <c r="O74" s="28" t="str">
        <f t="shared" si="17"/>
        <v/>
      </c>
      <c r="P74" s="27">
        <f t="shared" ref="P74:P109" si="18">E74</f>
        <v>2010</v>
      </c>
      <c r="Q74" s="2"/>
      <c r="R74" s="74" t="str">
        <f t="shared" si="10"/>
        <v/>
      </c>
      <c r="S74" s="74"/>
      <c r="T74" s="75" t="str">
        <f t="shared" si="11"/>
        <v/>
      </c>
      <c r="U74" s="76"/>
      <c r="V74" s="77" t="str">
        <f t="shared" si="12"/>
        <v/>
      </c>
      <c r="W74" s="77"/>
    </row>
    <row r="75" spans="2:23" x14ac:dyDescent="0.15">
      <c r="B75" s="21">
        <v>66</v>
      </c>
      <c r="C75" s="73" t="str">
        <f t="shared" si="8"/>
        <v/>
      </c>
      <c r="D75" s="73"/>
      <c r="E75" s="27">
        <f t="shared" si="9"/>
        <v>2010</v>
      </c>
      <c r="F75" s="2"/>
      <c r="G75" s="21"/>
      <c r="H75" s="80"/>
      <c r="I75" s="80"/>
      <c r="J75" s="80"/>
      <c r="K75" s="80"/>
      <c r="L75" s="26" t="str">
        <f t="shared" si="15"/>
        <v/>
      </c>
      <c r="M75" s="73" t="str">
        <f t="shared" si="16"/>
        <v/>
      </c>
      <c r="N75" s="73"/>
      <c r="O75" s="28" t="str">
        <f t="shared" si="17"/>
        <v/>
      </c>
      <c r="P75" s="27">
        <f t="shared" si="18"/>
        <v>2010</v>
      </c>
      <c r="Q75" s="2"/>
      <c r="R75" s="74" t="str">
        <f t="shared" si="10"/>
        <v/>
      </c>
      <c r="S75" s="74"/>
      <c r="T75" s="75" t="str">
        <f t="shared" si="11"/>
        <v/>
      </c>
      <c r="U75" s="76"/>
      <c r="V75" s="77" t="str">
        <f t="shared" si="12"/>
        <v/>
      </c>
      <c r="W75" s="77"/>
    </row>
    <row r="76" spans="2:23" x14ac:dyDescent="0.15">
      <c r="B76" s="21">
        <v>67</v>
      </c>
      <c r="C76" s="73" t="str">
        <f t="shared" ref="C76:C109" si="19">IF(T75="","",C75+T75)</f>
        <v/>
      </c>
      <c r="D76" s="73"/>
      <c r="E76" s="27">
        <f t="shared" ref="E76:E109" si="20">E75</f>
        <v>2010</v>
      </c>
      <c r="F76" s="2"/>
      <c r="G76" s="21"/>
      <c r="H76" s="80"/>
      <c r="I76" s="80"/>
      <c r="J76" s="80"/>
      <c r="K76" s="80"/>
      <c r="L76" s="26" t="str">
        <f t="shared" si="15"/>
        <v/>
      </c>
      <c r="M76" s="73" t="str">
        <f t="shared" si="16"/>
        <v/>
      </c>
      <c r="N76" s="73"/>
      <c r="O76" s="28" t="str">
        <f t="shared" si="17"/>
        <v/>
      </c>
      <c r="P76" s="27">
        <f t="shared" si="18"/>
        <v>2010</v>
      </c>
      <c r="Q76" s="2"/>
      <c r="R76" s="74" t="str">
        <f t="shared" si="10"/>
        <v/>
      </c>
      <c r="S76" s="74"/>
      <c r="T76" s="75" t="str">
        <f t="shared" si="11"/>
        <v/>
      </c>
      <c r="U76" s="76"/>
      <c r="V76" s="77" t="str">
        <f t="shared" si="12"/>
        <v/>
      </c>
      <c r="W76" s="77"/>
    </row>
    <row r="77" spans="2:23" x14ac:dyDescent="0.15">
      <c r="B77" s="21">
        <v>68</v>
      </c>
      <c r="C77" s="73" t="str">
        <f t="shared" si="19"/>
        <v/>
      </c>
      <c r="D77" s="73"/>
      <c r="E77" s="27">
        <f t="shared" si="20"/>
        <v>2010</v>
      </c>
      <c r="F77" s="2"/>
      <c r="G77" s="21"/>
      <c r="H77" s="80"/>
      <c r="I77" s="80"/>
      <c r="J77" s="80"/>
      <c r="K77" s="80"/>
      <c r="L77" s="26" t="str">
        <f t="shared" si="15"/>
        <v/>
      </c>
      <c r="M77" s="73" t="str">
        <f t="shared" si="16"/>
        <v/>
      </c>
      <c r="N77" s="73"/>
      <c r="O77" s="28" t="str">
        <f t="shared" si="17"/>
        <v/>
      </c>
      <c r="P77" s="27">
        <f t="shared" si="18"/>
        <v>2010</v>
      </c>
      <c r="Q77" s="2"/>
      <c r="R77" s="74" t="str">
        <f t="shared" si="10"/>
        <v/>
      </c>
      <c r="S77" s="74"/>
      <c r="T77" s="75" t="str">
        <f t="shared" si="11"/>
        <v/>
      </c>
      <c r="U77" s="76"/>
      <c r="V77" s="77" t="str">
        <f t="shared" si="12"/>
        <v/>
      </c>
      <c r="W77" s="77"/>
    </row>
    <row r="78" spans="2:23" x14ac:dyDescent="0.15">
      <c r="B78" s="21">
        <v>69</v>
      </c>
      <c r="C78" s="73" t="str">
        <f t="shared" si="19"/>
        <v/>
      </c>
      <c r="D78" s="73"/>
      <c r="E78" s="27">
        <f t="shared" si="20"/>
        <v>2010</v>
      </c>
      <c r="F78" s="2"/>
      <c r="G78" s="21"/>
      <c r="H78" s="80"/>
      <c r="I78" s="80"/>
      <c r="J78" s="80"/>
      <c r="K78" s="80"/>
      <c r="L78" s="26" t="str">
        <f t="shared" si="15"/>
        <v/>
      </c>
      <c r="M78" s="73" t="str">
        <f t="shared" si="16"/>
        <v/>
      </c>
      <c r="N78" s="73"/>
      <c r="O78" s="28" t="str">
        <f t="shared" si="17"/>
        <v/>
      </c>
      <c r="P78" s="27">
        <f t="shared" si="18"/>
        <v>2010</v>
      </c>
      <c r="Q78" s="2"/>
      <c r="R78" s="74" t="str">
        <f t="shared" ref="R78:R109" si="21">IF(J78="","",IF(G78="買",H78-(L78*0.0001),H78+(L78*0.0001)))</f>
        <v/>
      </c>
      <c r="S78" s="74"/>
      <c r="T78" s="75" t="str">
        <f t="shared" si="11"/>
        <v/>
      </c>
      <c r="U78" s="76"/>
      <c r="V78" s="77" t="str">
        <f t="shared" si="12"/>
        <v/>
      </c>
      <c r="W78" s="77"/>
    </row>
    <row r="79" spans="2:23" x14ac:dyDescent="0.15">
      <c r="B79" s="21">
        <v>70</v>
      </c>
      <c r="C79" s="73" t="str">
        <f t="shared" si="19"/>
        <v/>
      </c>
      <c r="D79" s="73"/>
      <c r="E79" s="27">
        <f t="shared" si="20"/>
        <v>2010</v>
      </c>
      <c r="F79" s="2"/>
      <c r="G79" s="21"/>
      <c r="H79" s="80"/>
      <c r="I79" s="80"/>
      <c r="J79" s="80"/>
      <c r="K79" s="80"/>
      <c r="L79" s="26" t="str">
        <f t="shared" si="15"/>
        <v/>
      </c>
      <c r="M79" s="73" t="str">
        <f t="shared" si="16"/>
        <v/>
      </c>
      <c r="N79" s="73"/>
      <c r="O79" s="28" t="str">
        <f t="shared" si="17"/>
        <v/>
      </c>
      <c r="P79" s="27">
        <f t="shared" si="18"/>
        <v>2010</v>
      </c>
      <c r="Q79" s="2"/>
      <c r="R79" s="74" t="str">
        <f t="shared" si="21"/>
        <v/>
      </c>
      <c r="S79" s="74"/>
      <c r="T79" s="75" t="str">
        <f t="shared" si="11"/>
        <v/>
      </c>
      <c r="U79" s="76"/>
      <c r="V79" s="77" t="str">
        <f t="shared" si="12"/>
        <v/>
      </c>
      <c r="W79" s="77"/>
    </row>
    <row r="80" spans="2:23" x14ac:dyDescent="0.15">
      <c r="B80" s="21">
        <v>71</v>
      </c>
      <c r="C80" s="73" t="str">
        <f t="shared" si="19"/>
        <v/>
      </c>
      <c r="D80" s="73"/>
      <c r="E80" s="27">
        <f t="shared" si="20"/>
        <v>2010</v>
      </c>
      <c r="F80" s="2"/>
      <c r="G80" s="21"/>
      <c r="H80" s="80"/>
      <c r="I80" s="80"/>
      <c r="J80" s="80"/>
      <c r="K80" s="80"/>
      <c r="L80" s="26" t="str">
        <f t="shared" si="15"/>
        <v/>
      </c>
      <c r="M80" s="73" t="str">
        <f t="shared" si="16"/>
        <v/>
      </c>
      <c r="N80" s="73"/>
      <c r="O80" s="28" t="str">
        <f t="shared" si="17"/>
        <v/>
      </c>
      <c r="P80" s="27">
        <f t="shared" si="18"/>
        <v>2010</v>
      </c>
      <c r="Q80" s="2"/>
      <c r="R80" s="74" t="str">
        <f t="shared" si="21"/>
        <v/>
      </c>
      <c r="S80" s="74"/>
      <c r="T80" s="75" t="str">
        <f t="shared" si="11"/>
        <v/>
      </c>
      <c r="U80" s="76"/>
      <c r="V80" s="77" t="str">
        <f t="shared" si="12"/>
        <v/>
      </c>
      <c r="W80" s="77"/>
    </row>
    <row r="81" spans="2:23" x14ac:dyDescent="0.15">
      <c r="B81" s="21">
        <v>72</v>
      </c>
      <c r="C81" s="73" t="str">
        <f t="shared" si="19"/>
        <v/>
      </c>
      <c r="D81" s="73"/>
      <c r="E81" s="27">
        <f t="shared" si="20"/>
        <v>2010</v>
      </c>
      <c r="F81" s="2"/>
      <c r="G81" s="21"/>
      <c r="H81" s="80"/>
      <c r="I81" s="80"/>
      <c r="J81" s="80"/>
      <c r="K81" s="80"/>
      <c r="L81" s="26" t="str">
        <f t="shared" si="15"/>
        <v/>
      </c>
      <c r="M81" s="73" t="str">
        <f t="shared" si="16"/>
        <v/>
      </c>
      <c r="N81" s="73"/>
      <c r="O81" s="28" t="str">
        <f t="shared" si="17"/>
        <v/>
      </c>
      <c r="P81" s="27">
        <f t="shared" si="18"/>
        <v>2010</v>
      </c>
      <c r="Q81" s="2"/>
      <c r="R81" s="74" t="str">
        <f t="shared" si="21"/>
        <v/>
      </c>
      <c r="S81" s="74"/>
      <c r="T81" s="75" t="str">
        <f t="shared" si="11"/>
        <v/>
      </c>
      <c r="U81" s="76"/>
      <c r="V81" s="77" t="str">
        <f t="shared" si="12"/>
        <v/>
      </c>
      <c r="W81" s="77"/>
    </row>
    <row r="82" spans="2:23" x14ac:dyDescent="0.15">
      <c r="B82" s="21">
        <v>73</v>
      </c>
      <c r="C82" s="73" t="str">
        <f t="shared" si="19"/>
        <v/>
      </c>
      <c r="D82" s="73"/>
      <c r="E82" s="27">
        <f t="shared" si="20"/>
        <v>2010</v>
      </c>
      <c r="F82" s="2"/>
      <c r="G82" s="21"/>
      <c r="H82" s="80"/>
      <c r="I82" s="80"/>
      <c r="J82" s="80"/>
      <c r="K82" s="80"/>
      <c r="L82" s="26" t="str">
        <f t="shared" si="15"/>
        <v/>
      </c>
      <c r="M82" s="73" t="str">
        <f t="shared" si="16"/>
        <v/>
      </c>
      <c r="N82" s="73"/>
      <c r="O82" s="28" t="str">
        <f t="shared" si="17"/>
        <v/>
      </c>
      <c r="P82" s="27">
        <f t="shared" si="18"/>
        <v>2010</v>
      </c>
      <c r="Q82" s="2"/>
      <c r="R82" s="74" t="str">
        <f t="shared" si="21"/>
        <v/>
      </c>
      <c r="S82" s="74"/>
      <c r="T82" s="75" t="str">
        <f t="shared" si="11"/>
        <v/>
      </c>
      <c r="U82" s="76"/>
      <c r="V82" s="77" t="str">
        <f t="shared" si="12"/>
        <v/>
      </c>
      <c r="W82" s="77"/>
    </row>
    <row r="83" spans="2:23" x14ac:dyDescent="0.15">
      <c r="B83" s="21">
        <v>74</v>
      </c>
      <c r="C83" s="73" t="str">
        <f t="shared" si="19"/>
        <v/>
      </c>
      <c r="D83" s="73"/>
      <c r="E83" s="27">
        <f t="shared" si="20"/>
        <v>2010</v>
      </c>
      <c r="F83" s="2"/>
      <c r="G83" s="21"/>
      <c r="H83" s="80"/>
      <c r="I83" s="80"/>
      <c r="J83" s="80"/>
      <c r="K83" s="80"/>
      <c r="L83" s="26" t="str">
        <f t="shared" si="15"/>
        <v/>
      </c>
      <c r="M83" s="73" t="str">
        <f t="shared" si="16"/>
        <v/>
      </c>
      <c r="N83" s="73"/>
      <c r="O83" s="28" t="str">
        <f t="shared" si="17"/>
        <v/>
      </c>
      <c r="P83" s="27">
        <f t="shared" si="18"/>
        <v>2010</v>
      </c>
      <c r="Q83" s="2"/>
      <c r="R83" s="74" t="str">
        <f t="shared" si="21"/>
        <v/>
      </c>
      <c r="S83" s="74"/>
      <c r="T83" s="75" t="str">
        <f t="shared" si="11"/>
        <v/>
      </c>
      <c r="U83" s="76"/>
      <c r="V83" s="77" t="str">
        <f t="shared" si="12"/>
        <v/>
      </c>
      <c r="W83" s="77"/>
    </row>
    <row r="84" spans="2:23" x14ac:dyDescent="0.15">
      <c r="B84" s="21">
        <v>75</v>
      </c>
      <c r="C84" s="73" t="str">
        <f t="shared" si="19"/>
        <v/>
      </c>
      <c r="D84" s="73"/>
      <c r="E84" s="27">
        <f t="shared" si="20"/>
        <v>2010</v>
      </c>
      <c r="F84" s="2"/>
      <c r="G84" s="21"/>
      <c r="H84" s="80"/>
      <c r="I84" s="80"/>
      <c r="J84" s="80"/>
      <c r="K84" s="80"/>
      <c r="L84" s="26" t="str">
        <f t="shared" si="15"/>
        <v/>
      </c>
      <c r="M84" s="73" t="str">
        <f t="shared" si="16"/>
        <v/>
      </c>
      <c r="N84" s="73"/>
      <c r="O84" s="28" t="str">
        <f t="shared" si="17"/>
        <v/>
      </c>
      <c r="P84" s="27">
        <f t="shared" si="18"/>
        <v>2010</v>
      </c>
      <c r="Q84" s="2"/>
      <c r="R84" s="74" t="str">
        <f t="shared" si="21"/>
        <v/>
      </c>
      <c r="S84" s="74"/>
      <c r="T84" s="75" t="str">
        <f t="shared" si="11"/>
        <v/>
      </c>
      <c r="U84" s="76"/>
      <c r="V84" s="77" t="str">
        <f t="shared" si="12"/>
        <v/>
      </c>
      <c r="W84" s="77"/>
    </row>
    <row r="85" spans="2:23" x14ac:dyDescent="0.15">
      <c r="B85" s="21">
        <v>76</v>
      </c>
      <c r="C85" s="73" t="str">
        <f t="shared" si="19"/>
        <v/>
      </c>
      <c r="D85" s="73"/>
      <c r="E85" s="27">
        <f t="shared" si="20"/>
        <v>2010</v>
      </c>
      <c r="F85" s="2"/>
      <c r="G85" s="21"/>
      <c r="H85" s="80"/>
      <c r="I85" s="80"/>
      <c r="J85" s="80"/>
      <c r="K85" s="80"/>
      <c r="L85" s="26" t="str">
        <f t="shared" si="15"/>
        <v/>
      </c>
      <c r="M85" s="73" t="str">
        <f t="shared" si="16"/>
        <v/>
      </c>
      <c r="N85" s="73"/>
      <c r="O85" s="28" t="str">
        <f t="shared" si="17"/>
        <v/>
      </c>
      <c r="P85" s="27">
        <f t="shared" si="18"/>
        <v>2010</v>
      </c>
      <c r="Q85" s="2"/>
      <c r="R85" s="74" t="str">
        <f t="shared" si="21"/>
        <v/>
      </c>
      <c r="S85" s="74"/>
      <c r="T85" s="75" t="str">
        <f t="shared" si="11"/>
        <v/>
      </c>
      <c r="U85" s="76"/>
      <c r="V85" s="77" t="str">
        <f t="shared" si="12"/>
        <v/>
      </c>
      <c r="W85" s="77"/>
    </row>
    <row r="86" spans="2:23" x14ac:dyDescent="0.15">
      <c r="B86" s="21">
        <v>77</v>
      </c>
      <c r="C86" s="73" t="str">
        <f t="shared" si="19"/>
        <v/>
      </c>
      <c r="D86" s="73"/>
      <c r="E86" s="27">
        <f t="shared" si="20"/>
        <v>2010</v>
      </c>
      <c r="F86" s="2"/>
      <c r="G86" s="21"/>
      <c r="H86" s="80"/>
      <c r="I86" s="80"/>
      <c r="J86" s="80"/>
      <c r="K86" s="80"/>
      <c r="L86" s="26" t="str">
        <f t="shared" si="15"/>
        <v/>
      </c>
      <c r="M86" s="73" t="str">
        <f t="shared" si="16"/>
        <v/>
      </c>
      <c r="N86" s="73"/>
      <c r="O86" s="28" t="str">
        <f t="shared" si="17"/>
        <v/>
      </c>
      <c r="P86" s="27">
        <f t="shared" si="18"/>
        <v>2010</v>
      </c>
      <c r="Q86" s="2"/>
      <c r="R86" s="74" t="str">
        <f t="shared" si="21"/>
        <v/>
      </c>
      <c r="S86" s="74"/>
      <c r="T86" s="75" t="str">
        <f t="shared" ref="T86:T109" si="22">IF(Q86="","",V86*O86*100000/81)</f>
        <v/>
      </c>
      <c r="U86" s="76"/>
      <c r="V86" s="77" t="str">
        <f t="shared" ref="V86:V109" si="23">IF(Q86="","",IF(G86="買",R86-H86,H86-R86)*10000)</f>
        <v/>
      </c>
      <c r="W86" s="77"/>
    </row>
    <row r="87" spans="2:23" x14ac:dyDescent="0.15">
      <c r="B87" s="21">
        <v>78</v>
      </c>
      <c r="C87" s="73" t="str">
        <f t="shared" si="19"/>
        <v/>
      </c>
      <c r="D87" s="73"/>
      <c r="E87" s="27">
        <f t="shared" si="20"/>
        <v>2010</v>
      </c>
      <c r="F87" s="2"/>
      <c r="G87" s="21"/>
      <c r="H87" s="80"/>
      <c r="I87" s="80"/>
      <c r="J87" s="80"/>
      <c r="K87" s="80"/>
      <c r="L87" s="26" t="str">
        <f t="shared" si="15"/>
        <v/>
      </c>
      <c r="M87" s="73" t="str">
        <f t="shared" si="16"/>
        <v/>
      </c>
      <c r="N87" s="73"/>
      <c r="O87" s="28" t="str">
        <f t="shared" si="17"/>
        <v/>
      </c>
      <c r="P87" s="27">
        <f t="shared" si="18"/>
        <v>2010</v>
      </c>
      <c r="Q87" s="2"/>
      <c r="R87" s="74" t="str">
        <f t="shared" si="21"/>
        <v/>
      </c>
      <c r="S87" s="74"/>
      <c r="T87" s="75" t="str">
        <f t="shared" si="22"/>
        <v/>
      </c>
      <c r="U87" s="76"/>
      <c r="V87" s="77" t="str">
        <f t="shared" si="23"/>
        <v/>
      </c>
      <c r="W87" s="77"/>
    </row>
    <row r="88" spans="2:23" x14ac:dyDescent="0.15">
      <c r="B88" s="21">
        <v>79</v>
      </c>
      <c r="C88" s="73" t="str">
        <f t="shared" si="19"/>
        <v/>
      </c>
      <c r="D88" s="73"/>
      <c r="E88" s="27">
        <f t="shared" si="20"/>
        <v>2010</v>
      </c>
      <c r="F88" s="2"/>
      <c r="G88" s="21"/>
      <c r="H88" s="80"/>
      <c r="I88" s="80"/>
      <c r="J88" s="80"/>
      <c r="K88" s="80"/>
      <c r="L88" s="26" t="str">
        <f t="shared" si="15"/>
        <v/>
      </c>
      <c r="M88" s="73" t="str">
        <f t="shared" si="16"/>
        <v/>
      </c>
      <c r="N88" s="73"/>
      <c r="O88" s="28" t="str">
        <f t="shared" si="17"/>
        <v/>
      </c>
      <c r="P88" s="27">
        <f t="shared" si="18"/>
        <v>2010</v>
      </c>
      <c r="Q88" s="2"/>
      <c r="R88" s="74" t="str">
        <f t="shared" si="21"/>
        <v/>
      </c>
      <c r="S88" s="74"/>
      <c r="T88" s="75" t="str">
        <f t="shared" si="22"/>
        <v/>
      </c>
      <c r="U88" s="76"/>
      <c r="V88" s="77" t="str">
        <f t="shared" si="23"/>
        <v/>
      </c>
      <c r="W88" s="77"/>
    </row>
    <row r="89" spans="2:23" x14ac:dyDescent="0.15">
      <c r="B89" s="21">
        <v>80</v>
      </c>
      <c r="C89" s="73" t="str">
        <f t="shared" si="19"/>
        <v/>
      </c>
      <c r="D89" s="73"/>
      <c r="E89" s="27">
        <f t="shared" si="20"/>
        <v>2010</v>
      </c>
      <c r="F89" s="2"/>
      <c r="G89" s="21"/>
      <c r="H89" s="80"/>
      <c r="I89" s="80"/>
      <c r="J89" s="80"/>
      <c r="K89" s="80"/>
      <c r="L89" s="26" t="str">
        <f t="shared" si="15"/>
        <v/>
      </c>
      <c r="M89" s="73" t="str">
        <f t="shared" si="16"/>
        <v/>
      </c>
      <c r="N89" s="73"/>
      <c r="O89" s="28" t="str">
        <f t="shared" si="17"/>
        <v/>
      </c>
      <c r="P89" s="27">
        <f t="shared" si="18"/>
        <v>2010</v>
      </c>
      <c r="Q89" s="2"/>
      <c r="R89" s="74" t="str">
        <f t="shared" si="21"/>
        <v/>
      </c>
      <c r="S89" s="74"/>
      <c r="T89" s="75" t="str">
        <f t="shared" si="22"/>
        <v/>
      </c>
      <c r="U89" s="76"/>
      <c r="V89" s="77" t="str">
        <f t="shared" si="23"/>
        <v/>
      </c>
      <c r="W89" s="77"/>
    </row>
    <row r="90" spans="2:23" x14ac:dyDescent="0.15">
      <c r="B90" s="21">
        <v>81</v>
      </c>
      <c r="C90" s="73" t="str">
        <f t="shared" si="19"/>
        <v/>
      </c>
      <c r="D90" s="73"/>
      <c r="E90" s="27">
        <f t="shared" si="20"/>
        <v>2010</v>
      </c>
      <c r="F90" s="2"/>
      <c r="G90" s="21"/>
      <c r="H90" s="80"/>
      <c r="I90" s="80"/>
      <c r="J90" s="80"/>
      <c r="K90" s="80"/>
      <c r="L90" s="26" t="str">
        <f t="shared" si="15"/>
        <v/>
      </c>
      <c r="M90" s="73" t="str">
        <f t="shared" si="16"/>
        <v/>
      </c>
      <c r="N90" s="73"/>
      <c r="O90" s="28" t="str">
        <f t="shared" si="17"/>
        <v/>
      </c>
      <c r="P90" s="27">
        <f t="shared" si="18"/>
        <v>2010</v>
      </c>
      <c r="Q90" s="2"/>
      <c r="R90" s="74" t="str">
        <f t="shared" si="21"/>
        <v/>
      </c>
      <c r="S90" s="74"/>
      <c r="T90" s="75" t="str">
        <f t="shared" si="22"/>
        <v/>
      </c>
      <c r="U90" s="76"/>
      <c r="V90" s="77" t="str">
        <f t="shared" si="23"/>
        <v/>
      </c>
      <c r="W90" s="77"/>
    </row>
    <row r="91" spans="2:23" x14ac:dyDescent="0.15">
      <c r="B91" s="21">
        <v>82</v>
      </c>
      <c r="C91" s="73" t="str">
        <f t="shared" si="19"/>
        <v/>
      </c>
      <c r="D91" s="73"/>
      <c r="E91" s="27">
        <f t="shared" si="20"/>
        <v>2010</v>
      </c>
      <c r="F91" s="2"/>
      <c r="G91" s="21"/>
      <c r="H91" s="80"/>
      <c r="I91" s="80"/>
      <c r="J91" s="80"/>
      <c r="K91" s="80"/>
      <c r="L91" s="26" t="str">
        <f t="shared" si="15"/>
        <v/>
      </c>
      <c r="M91" s="73" t="str">
        <f t="shared" si="16"/>
        <v/>
      </c>
      <c r="N91" s="73"/>
      <c r="O91" s="28" t="str">
        <f t="shared" si="17"/>
        <v/>
      </c>
      <c r="P91" s="27">
        <f t="shared" si="18"/>
        <v>2010</v>
      </c>
      <c r="Q91" s="2"/>
      <c r="R91" s="74" t="str">
        <f t="shared" si="21"/>
        <v/>
      </c>
      <c r="S91" s="74"/>
      <c r="T91" s="75" t="str">
        <f t="shared" si="22"/>
        <v/>
      </c>
      <c r="U91" s="76"/>
      <c r="V91" s="77" t="str">
        <f t="shared" si="23"/>
        <v/>
      </c>
      <c r="W91" s="77"/>
    </row>
    <row r="92" spans="2:23" x14ac:dyDescent="0.15">
      <c r="B92" s="21">
        <v>83</v>
      </c>
      <c r="C92" s="73" t="str">
        <f t="shared" si="19"/>
        <v/>
      </c>
      <c r="D92" s="73"/>
      <c r="E92" s="27">
        <f t="shared" si="20"/>
        <v>2010</v>
      </c>
      <c r="F92" s="2"/>
      <c r="G92" s="21"/>
      <c r="H92" s="80"/>
      <c r="I92" s="80"/>
      <c r="J92" s="80"/>
      <c r="K92" s="80"/>
      <c r="L92" s="26" t="str">
        <f t="shared" si="15"/>
        <v/>
      </c>
      <c r="M92" s="73" t="str">
        <f t="shared" si="16"/>
        <v/>
      </c>
      <c r="N92" s="73"/>
      <c r="O92" s="28" t="str">
        <f t="shared" si="17"/>
        <v/>
      </c>
      <c r="P92" s="27">
        <f t="shared" si="18"/>
        <v>2010</v>
      </c>
      <c r="Q92" s="2"/>
      <c r="R92" s="74" t="str">
        <f t="shared" si="21"/>
        <v/>
      </c>
      <c r="S92" s="74"/>
      <c r="T92" s="75" t="str">
        <f t="shared" si="22"/>
        <v/>
      </c>
      <c r="U92" s="76"/>
      <c r="V92" s="77" t="str">
        <f t="shared" si="23"/>
        <v/>
      </c>
      <c r="W92" s="77"/>
    </row>
    <row r="93" spans="2:23" x14ac:dyDescent="0.15">
      <c r="B93" s="21">
        <v>84</v>
      </c>
      <c r="C93" s="73" t="str">
        <f t="shared" si="19"/>
        <v/>
      </c>
      <c r="D93" s="73"/>
      <c r="E93" s="27">
        <f t="shared" si="20"/>
        <v>2010</v>
      </c>
      <c r="F93" s="2"/>
      <c r="G93" s="21"/>
      <c r="H93" s="80"/>
      <c r="I93" s="80"/>
      <c r="J93" s="80"/>
      <c r="K93" s="80"/>
      <c r="L93" s="26" t="str">
        <f t="shared" si="15"/>
        <v/>
      </c>
      <c r="M93" s="73" t="str">
        <f t="shared" si="16"/>
        <v/>
      </c>
      <c r="N93" s="73"/>
      <c r="O93" s="28" t="str">
        <f t="shared" si="17"/>
        <v/>
      </c>
      <c r="P93" s="27">
        <f t="shared" si="18"/>
        <v>2010</v>
      </c>
      <c r="Q93" s="2"/>
      <c r="R93" s="74" t="str">
        <f t="shared" si="21"/>
        <v/>
      </c>
      <c r="S93" s="74"/>
      <c r="T93" s="75" t="str">
        <f t="shared" si="22"/>
        <v/>
      </c>
      <c r="U93" s="76"/>
      <c r="V93" s="77" t="str">
        <f t="shared" si="23"/>
        <v/>
      </c>
      <c r="W93" s="77"/>
    </row>
    <row r="94" spans="2:23" x14ac:dyDescent="0.15">
      <c r="B94" s="21">
        <v>85</v>
      </c>
      <c r="C94" s="73" t="str">
        <f t="shared" si="19"/>
        <v/>
      </c>
      <c r="D94" s="73"/>
      <c r="E94" s="27">
        <f t="shared" si="20"/>
        <v>2010</v>
      </c>
      <c r="F94" s="2"/>
      <c r="G94" s="21"/>
      <c r="H94" s="80"/>
      <c r="I94" s="80"/>
      <c r="J94" s="80"/>
      <c r="K94" s="80"/>
      <c r="L94" s="26" t="str">
        <f t="shared" si="15"/>
        <v/>
      </c>
      <c r="M94" s="73" t="str">
        <f t="shared" si="16"/>
        <v/>
      </c>
      <c r="N94" s="73"/>
      <c r="O94" s="28" t="str">
        <f t="shared" si="17"/>
        <v/>
      </c>
      <c r="P94" s="27">
        <f t="shared" si="18"/>
        <v>2010</v>
      </c>
      <c r="Q94" s="2"/>
      <c r="R94" s="74" t="str">
        <f t="shared" si="21"/>
        <v/>
      </c>
      <c r="S94" s="74"/>
      <c r="T94" s="75" t="str">
        <f t="shared" si="22"/>
        <v/>
      </c>
      <c r="U94" s="76"/>
      <c r="V94" s="77" t="str">
        <f t="shared" si="23"/>
        <v/>
      </c>
      <c r="W94" s="77"/>
    </row>
    <row r="95" spans="2:23" x14ac:dyDescent="0.15">
      <c r="B95" s="21">
        <v>86</v>
      </c>
      <c r="C95" s="73" t="str">
        <f t="shared" si="19"/>
        <v/>
      </c>
      <c r="D95" s="73"/>
      <c r="E95" s="27">
        <f t="shared" si="20"/>
        <v>2010</v>
      </c>
      <c r="F95" s="2"/>
      <c r="G95" s="21"/>
      <c r="H95" s="80"/>
      <c r="I95" s="80"/>
      <c r="J95" s="80"/>
      <c r="K95" s="80"/>
      <c r="L95" s="26" t="str">
        <f t="shared" ref="L95:L109" si="24">IF(J95="","",ROUNDUP(IF(G95="買",H95-J95,J95-H95)*10000,0)+5)</f>
        <v/>
      </c>
      <c r="M95" s="73" t="str">
        <f t="shared" ref="M95:M109" si="25">IF(F95="","",C95*$P$2)</f>
        <v/>
      </c>
      <c r="N95" s="73"/>
      <c r="O95" s="28" t="str">
        <f t="shared" ref="O95:O109" si="26">IF(L95="","",ROUNDDOWN(M95/(L95/81)/100000,2))</f>
        <v/>
      </c>
      <c r="P95" s="27">
        <f t="shared" si="18"/>
        <v>2010</v>
      </c>
      <c r="Q95" s="2"/>
      <c r="R95" s="74" t="str">
        <f t="shared" si="21"/>
        <v/>
      </c>
      <c r="S95" s="74"/>
      <c r="T95" s="75" t="str">
        <f t="shared" si="22"/>
        <v/>
      </c>
      <c r="U95" s="76"/>
      <c r="V95" s="77" t="str">
        <f t="shared" si="23"/>
        <v/>
      </c>
      <c r="W95" s="77"/>
    </row>
    <row r="96" spans="2:23" x14ac:dyDescent="0.15">
      <c r="B96" s="21">
        <v>87</v>
      </c>
      <c r="C96" s="73" t="str">
        <f t="shared" si="19"/>
        <v/>
      </c>
      <c r="D96" s="73"/>
      <c r="E96" s="27">
        <f t="shared" si="20"/>
        <v>2010</v>
      </c>
      <c r="F96" s="2"/>
      <c r="G96" s="21"/>
      <c r="H96" s="80"/>
      <c r="I96" s="80"/>
      <c r="J96" s="80"/>
      <c r="K96" s="80"/>
      <c r="L96" s="26" t="str">
        <f t="shared" si="24"/>
        <v/>
      </c>
      <c r="M96" s="73" t="str">
        <f t="shared" si="25"/>
        <v/>
      </c>
      <c r="N96" s="73"/>
      <c r="O96" s="28" t="str">
        <f t="shared" si="26"/>
        <v/>
      </c>
      <c r="P96" s="27">
        <f t="shared" si="18"/>
        <v>2010</v>
      </c>
      <c r="Q96" s="2"/>
      <c r="R96" s="74" t="str">
        <f t="shared" si="21"/>
        <v/>
      </c>
      <c r="S96" s="74"/>
      <c r="T96" s="75" t="str">
        <f t="shared" si="22"/>
        <v/>
      </c>
      <c r="U96" s="76"/>
      <c r="V96" s="77" t="str">
        <f t="shared" si="23"/>
        <v/>
      </c>
      <c r="W96" s="77"/>
    </row>
    <row r="97" spans="2:23" x14ac:dyDescent="0.15">
      <c r="B97" s="21">
        <v>88</v>
      </c>
      <c r="C97" s="73" t="str">
        <f t="shared" si="19"/>
        <v/>
      </c>
      <c r="D97" s="73"/>
      <c r="E97" s="27">
        <f t="shared" si="20"/>
        <v>2010</v>
      </c>
      <c r="F97" s="2"/>
      <c r="G97" s="21"/>
      <c r="H97" s="80"/>
      <c r="I97" s="80"/>
      <c r="J97" s="80"/>
      <c r="K97" s="80"/>
      <c r="L97" s="26" t="str">
        <f t="shared" si="24"/>
        <v/>
      </c>
      <c r="M97" s="73" t="str">
        <f t="shared" si="25"/>
        <v/>
      </c>
      <c r="N97" s="73"/>
      <c r="O97" s="28" t="str">
        <f t="shared" si="26"/>
        <v/>
      </c>
      <c r="P97" s="27">
        <f t="shared" si="18"/>
        <v>2010</v>
      </c>
      <c r="Q97" s="2"/>
      <c r="R97" s="74" t="str">
        <f t="shared" si="21"/>
        <v/>
      </c>
      <c r="S97" s="74"/>
      <c r="T97" s="75" t="str">
        <f t="shared" si="22"/>
        <v/>
      </c>
      <c r="U97" s="76"/>
      <c r="V97" s="77" t="str">
        <f t="shared" si="23"/>
        <v/>
      </c>
      <c r="W97" s="77"/>
    </row>
    <row r="98" spans="2:23" x14ac:dyDescent="0.15">
      <c r="B98" s="21">
        <v>89</v>
      </c>
      <c r="C98" s="73" t="str">
        <f t="shared" si="19"/>
        <v/>
      </c>
      <c r="D98" s="73"/>
      <c r="E98" s="27">
        <f t="shared" si="20"/>
        <v>2010</v>
      </c>
      <c r="F98" s="2"/>
      <c r="G98" s="21"/>
      <c r="H98" s="80"/>
      <c r="I98" s="80"/>
      <c r="J98" s="80"/>
      <c r="K98" s="80"/>
      <c r="L98" s="26" t="str">
        <f t="shared" si="24"/>
        <v/>
      </c>
      <c r="M98" s="73" t="str">
        <f t="shared" si="25"/>
        <v/>
      </c>
      <c r="N98" s="73"/>
      <c r="O98" s="28" t="str">
        <f t="shared" si="26"/>
        <v/>
      </c>
      <c r="P98" s="27">
        <f t="shared" si="18"/>
        <v>2010</v>
      </c>
      <c r="Q98" s="2"/>
      <c r="R98" s="74" t="str">
        <f t="shared" si="21"/>
        <v/>
      </c>
      <c r="S98" s="74"/>
      <c r="T98" s="75" t="str">
        <f t="shared" si="22"/>
        <v/>
      </c>
      <c r="U98" s="76"/>
      <c r="V98" s="77" t="str">
        <f t="shared" si="23"/>
        <v/>
      </c>
      <c r="W98" s="77"/>
    </row>
    <row r="99" spans="2:23" x14ac:dyDescent="0.15">
      <c r="B99" s="21">
        <v>90</v>
      </c>
      <c r="C99" s="73" t="str">
        <f t="shared" si="19"/>
        <v/>
      </c>
      <c r="D99" s="73"/>
      <c r="E99" s="27">
        <f t="shared" si="20"/>
        <v>2010</v>
      </c>
      <c r="F99" s="2"/>
      <c r="G99" s="21"/>
      <c r="H99" s="80"/>
      <c r="I99" s="80"/>
      <c r="J99" s="80"/>
      <c r="K99" s="80"/>
      <c r="L99" s="26" t="str">
        <f t="shared" si="24"/>
        <v/>
      </c>
      <c r="M99" s="73" t="str">
        <f t="shared" si="25"/>
        <v/>
      </c>
      <c r="N99" s="73"/>
      <c r="O99" s="28" t="str">
        <f t="shared" si="26"/>
        <v/>
      </c>
      <c r="P99" s="27">
        <f t="shared" si="18"/>
        <v>2010</v>
      </c>
      <c r="Q99" s="2"/>
      <c r="R99" s="74" t="str">
        <f t="shared" si="21"/>
        <v/>
      </c>
      <c r="S99" s="74"/>
      <c r="T99" s="75" t="str">
        <f t="shared" si="22"/>
        <v/>
      </c>
      <c r="U99" s="76"/>
      <c r="V99" s="77" t="str">
        <f t="shared" si="23"/>
        <v/>
      </c>
      <c r="W99" s="77"/>
    </row>
    <row r="100" spans="2:23" x14ac:dyDescent="0.15">
      <c r="B100" s="21">
        <v>91</v>
      </c>
      <c r="C100" s="73" t="str">
        <f t="shared" si="19"/>
        <v/>
      </c>
      <c r="D100" s="73"/>
      <c r="E100" s="27">
        <f t="shared" si="20"/>
        <v>2010</v>
      </c>
      <c r="F100" s="2"/>
      <c r="G100" s="21"/>
      <c r="H100" s="80"/>
      <c r="I100" s="80"/>
      <c r="J100" s="80"/>
      <c r="K100" s="80"/>
      <c r="L100" s="26" t="str">
        <f t="shared" si="24"/>
        <v/>
      </c>
      <c r="M100" s="73" t="str">
        <f t="shared" si="25"/>
        <v/>
      </c>
      <c r="N100" s="73"/>
      <c r="O100" s="28" t="str">
        <f t="shared" si="26"/>
        <v/>
      </c>
      <c r="P100" s="27">
        <f t="shared" si="18"/>
        <v>2010</v>
      </c>
      <c r="Q100" s="2"/>
      <c r="R100" s="74" t="str">
        <f t="shared" si="21"/>
        <v/>
      </c>
      <c r="S100" s="74"/>
      <c r="T100" s="75" t="str">
        <f t="shared" si="22"/>
        <v/>
      </c>
      <c r="U100" s="76"/>
      <c r="V100" s="77" t="str">
        <f t="shared" si="23"/>
        <v/>
      </c>
      <c r="W100" s="77"/>
    </row>
    <row r="101" spans="2:23" x14ac:dyDescent="0.15">
      <c r="B101" s="21">
        <v>92</v>
      </c>
      <c r="C101" s="73" t="str">
        <f t="shared" si="19"/>
        <v/>
      </c>
      <c r="D101" s="73"/>
      <c r="E101" s="27">
        <f t="shared" si="20"/>
        <v>2010</v>
      </c>
      <c r="F101" s="2"/>
      <c r="G101" s="21"/>
      <c r="H101" s="80"/>
      <c r="I101" s="80"/>
      <c r="J101" s="80"/>
      <c r="K101" s="80"/>
      <c r="L101" s="26" t="str">
        <f t="shared" si="24"/>
        <v/>
      </c>
      <c r="M101" s="73" t="str">
        <f t="shared" si="25"/>
        <v/>
      </c>
      <c r="N101" s="73"/>
      <c r="O101" s="28" t="str">
        <f t="shared" si="26"/>
        <v/>
      </c>
      <c r="P101" s="27">
        <f t="shared" si="18"/>
        <v>2010</v>
      </c>
      <c r="Q101" s="2"/>
      <c r="R101" s="74" t="str">
        <f t="shared" si="21"/>
        <v/>
      </c>
      <c r="S101" s="74"/>
      <c r="T101" s="75" t="str">
        <f t="shared" si="22"/>
        <v/>
      </c>
      <c r="U101" s="76"/>
      <c r="V101" s="77" t="str">
        <f t="shared" si="23"/>
        <v/>
      </c>
      <c r="W101" s="77"/>
    </row>
    <row r="102" spans="2:23" x14ac:dyDescent="0.15">
      <c r="B102" s="21">
        <v>93</v>
      </c>
      <c r="C102" s="73" t="str">
        <f t="shared" si="19"/>
        <v/>
      </c>
      <c r="D102" s="73"/>
      <c r="E102" s="27">
        <f t="shared" si="20"/>
        <v>2010</v>
      </c>
      <c r="F102" s="2"/>
      <c r="G102" s="21"/>
      <c r="H102" s="80"/>
      <c r="I102" s="80"/>
      <c r="J102" s="80"/>
      <c r="K102" s="80"/>
      <c r="L102" s="26" t="str">
        <f t="shared" si="24"/>
        <v/>
      </c>
      <c r="M102" s="73" t="str">
        <f t="shared" si="25"/>
        <v/>
      </c>
      <c r="N102" s="73"/>
      <c r="O102" s="28" t="str">
        <f t="shared" si="26"/>
        <v/>
      </c>
      <c r="P102" s="27">
        <f t="shared" si="18"/>
        <v>2010</v>
      </c>
      <c r="Q102" s="2"/>
      <c r="R102" s="74" t="str">
        <f t="shared" si="21"/>
        <v/>
      </c>
      <c r="S102" s="74"/>
      <c r="T102" s="75" t="str">
        <f t="shared" si="22"/>
        <v/>
      </c>
      <c r="U102" s="76"/>
      <c r="V102" s="77" t="str">
        <f t="shared" si="23"/>
        <v/>
      </c>
      <c r="W102" s="77"/>
    </row>
    <row r="103" spans="2:23" x14ac:dyDescent="0.15">
      <c r="B103" s="21">
        <v>94</v>
      </c>
      <c r="C103" s="73" t="str">
        <f t="shared" si="19"/>
        <v/>
      </c>
      <c r="D103" s="73"/>
      <c r="E103" s="27">
        <f t="shared" si="20"/>
        <v>2010</v>
      </c>
      <c r="F103" s="2"/>
      <c r="G103" s="21"/>
      <c r="H103" s="80"/>
      <c r="I103" s="80"/>
      <c r="J103" s="80"/>
      <c r="K103" s="80"/>
      <c r="L103" s="26" t="str">
        <f t="shared" si="24"/>
        <v/>
      </c>
      <c r="M103" s="73" t="str">
        <f t="shared" si="25"/>
        <v/>
      </c>
      <c r="N103" s="73"/>
      <c r="O103" s="28" t="str">
        <f t="shared" si="26"/>
        <v/>
      </c>
      <c r="P103" s="27">
        <f t="shared" si="18"/>
        <v>2010</v>
      </c>
      <c r="Q103" s="2"/>
      <c r="R103" s="74" t="str">
        <f t="shared" si="21"/>
        <v/>
      </c>
      <c r="S103" s="74"/>
      <c r="T103" s="75" t="str">
        <f t="shared" si="22"/>
        <v/>
      </c>
      <c r="U103" s="76"/>
      <c r="V103" s="77" t="str">
        <f t="shared" si="23"/>
        <v/>
      </c>
      <c r="W103" s="77"/>
    </row>
    <row r="104" spans="2:23" x14ac:dyDescent="0.15">
      <c r="B104" s="21">
        <v>95</v>
      </c>
      <c r="C104" s="73" t="str">
        <f t="shared" si="19"/>
        <v/>
      </c>
      <c r="D104" s="73"/>
      <c r="E104" s="27">
        <f t="shared" si="20"/>
        <v>2010</v>
      </c>
      <c r="F104" s="2"/>
      <c r="G104" s="21"/>
      <c r="H104" s="80"/>
      <c r="I104" s="80"/>
      <c r="J104" s="80"/>
      <c r="K104" s="80"/>
      <c r="L104" s="26" t="str">
        <f t="shared" si="24"/>
        <v/>
      </c>
      <c r="M104" s="73" t="str">
        <f t="shared" si="25"/>
        <v/>
      </c>
      <c r="N104" s="73"/>
      <c r="O104" s="28" t="str">
        <f t="shared" si="26"/>
        <v/>
      </c>
      <c r="P104" s="27">
        <f t="shared" si="18"/>
        <v>2010</v>
      </c>
      <c r="Q104" s="2"/>
      <c r="R104" s="74" t="str">
        <f t="shared" si="21"/>
        <v/>
      </c>
      <c r="S104" s="74"/>
      <c r="T104" s="75" t="str">
        <f t="shared" si="22"/>
        <v/>
      </c>
      <c r="U104" s="76"/>
      <c r="V104" s="77" t="str">
        <f t="shared" si="23"/>
        <v/>
      </c>
      <c r="W104" s="77"/>
    </row>
    <row r="105" spans="2:23" x14ac:dyDescent="0.15">
      <c r="B105" s="21">
        <v>96</v>
      </c>
      <c r="C105" s="73" t="str">
        <f t="shared" si="19"/>
        <v/>
      </c>
      <c r="D105" s="73"/>
      <c r="E105" s="27">
        <f t="shared" si="20"/>
        <v>2010</v>
      </c>
      <c r="F105" s="2"/>
      <c r="G105" s="21"/>
      <c r="H105" s="80"/>
      <c r="I105" s="80"/>
      <c r="J105" s="80"/>
      <c r="K105" s="80"/>
      <c r="L105" s="26" t="str">
        <f t="shared" si="24"/>
        <v/>
      </c>
      <c r="M105" s="73" t="str">
        <f t="shared" si="25"/>
        <v/>
      </c>
      <c r="N105" s="73"/>
      <c r="O105" s="28" t="str">
        <f t="shared" si="26"/>
        <v/>
      </c>
      <c r="P105" s="27">
        <f t="shared" si="18"/>
        <v>2010</v>
      </c>
      <c r="Q105" s="2"/>
      <c r="R105" s="74" t="str">
        <f t="shared" si="21"/>
        <v/>
      </c>
      <c r="S105" s="74"/>
      <c r="T105" s="75" t="str">
        <f t="shared" si="22"/>
        <v/>
      </c>
      <c r="U105" s="76"/>
      <c r="V105" s="77" t="str">
        <f t="shared" si="23"/>
        <v/>
      </c>
      <c r="W105" s="77"/>
    </row>
    <row r="106" spans="2:23" x14ac:dyDescent="0.15">
      <c r="B106" s="21">
        <v>97</v>
      </c>
      <c r="C106" s="73" t="str">
        <f t="shared" si="19"/>
        <v/>
      </c>
      <c r="D106" s="73"/>
      <c r="E106" s="27">
        <f t="shared" si="20"/>
        <v>2010</v>
      </c>
      <c r="F106" s="2"/>
      <c r="G106" s="21"/>
      <c r="H106" s="80"/>
      <c r="I106" s="80"/>
      <c r="J106" s="80"/>
      <c r="K106" s="80"/>
      <c r="L106" s="26" t="str">
        <f t="shared" si="24"/>
        <v/>
      </c>
      <c r="M106" s="73" t="str">
        <f t="shared" si="25"/>
        <v/>
      </c>
      <c r="N106" s="73"/>
      <c r="O106" s="28" t="str">
        <f t="shared" si="26"/>
        <v/>
      </c>
      <c r="P106" s="27">
        <f t="shared" si="18"/>
        <v>2010</v>
      </c>
      <c r="Q106" s="2"/>
      <c r="R106" s="74" t="str">
        <f t="shared" si="21"/>
        <v/>
      </c>
      <c r="S106" s="74"/>
      <c r="T106" s="75" t="str">
        <f t="shared" si="22"/>
        <v/>
      </c>
      <c r="U106" s="76"/>
      <c r="V106" s="77" t="str">
        <f t="shared" si="23"/>
        <v/>
      </c>
      <c r="W106" s="77"/>
    </row>
    <row r="107" spans="2:23" x14ac:dyDescent="0.15">
      <c r="B107" s="21">
        <v>98</v>
      </c>
      <c r="C107" s="73" t="str">
        <f t="shared" si="19"/>
        <v/>
      </c>
      <c r="D107" s="73"/>
      <c r="E107" s="27">
        <f t="shared" si="20"/>
        <v>2010</v>
      </c>
      <c r="F107" s="2"/>
      <c r="G107" s="21"/>
      <c r="H107" s="80"/>
      <c r="I107" s="80"/>
      <c r="J107" s="80"/>
      <c r="K107" s="80"/>
      <c r="L107" s="26" t="str">
        <f t="shared" si="24"/>
        <v/>
      </c>
      <c r="M107" s="73" t="str">
        <f t="shared" si="25"/>
        <v/>
      </c>
      <c r="N107" s="73"/>
      <c r="O107" s="28" t="str">
        <f t="shared" si="26"/>
        <v/>
      </c>
      <c r="P107" s="27">
        <f t="shared" si="18"/>
        <v>2010</v>
      </c>
      <c r="Q107" s="2"/>
      <c r="R107" s="74" t="str">
        <f t="shared" si="21"/>
        <v/>
      </c>
      <c r="S107" s="74"/>
      <c r="T107" s="75" t="str">
        <f t="shared" si="22"/>
        <v/>
      </c>
      <c r="U107" s="76"/>
      <c r="V107" s="77" t="str">
        <f t="shared" si="23"/>
        <v/>
      </c>
      <c r="W107" s="77"/>
    </row>
    <row r="108" spans="2:23" x14ac:dyDescent="0.15">
      <c r="B108" s="21">
        <v>99</v>
      </c>
      <c r="C108" s="73" t="str">
        <f t="shared" si="19"/>
        <v/>
      </c>
      <c r="D108" s="73"/>
      <c r="E108" s="27">
        <f t="shared" si="20"/>
        <v>2010</v>
      </c>
      <c r="F108" s="2"/>
      <c r="G108" s="21"/>
      <c r="H108" s="80"/>
      <c r="I108" s="80"/>
      <c r="J108" s="80"/>
      <c r="K108" s="80"/>
      <c r="L108" s="26" t="str">
        <f t="shared" si="24"/>
        <v/>
      </c>
      <c r="M108" s="73" t="str">
        <f t="shared" si="25"/>
        <v/>
      </c>
      <c r="N108" s="73"/>
      <c r="O108" s="28" t="str">
        <f t="shared" si="26"/>
        <v/>
      </c>
      <c r="P108" s="27">
        <f t="shared" si="18"/>
        <v>2010</v>
      </c>
      <c r="Q108" s="2"/>
      <c r="R108" s="74" t="str">
        <f t="shared" si="21"/>
        <v/>
      </c>
      <c r="S108" s="74"/>
      <c r="T108" s="75" t="str">
        <f t="shared" si="22"/>
        <v/>
      </c>
      <c r="U108" s="76"/>
      <c r="V108" s="77" t="str">
        <f t="shared" si="23"/>
        <v/>
      </c>
      <c r="W108" s="77"/>
    </row>
    <row r="109" spans="2:23" x14ac:dyDescent="0.15">
      <c r="B109" s="21">
        <v>100</v>
      </c>
      <c r="C109" s="73" t="str">
        <f t="shared" si="19"/>
        <v/>
      </c>
      <c r="D109" s="73"/>
      <c r="E109" s="27">
        <f t="shared" si="20"/>
        <v>2010</v>
      </c>
      <c r="F109" s="2"/>
      <c r="G109" s="21"/>
      <c r="H109" s="80"/>
      <c r="I109" s="80"/>
      <c r="J109" s="80"/>
      <c r="K109" s="80"/>
      <c r="L109" s="26" t="str">
        <f t="shared" si="24"/>
        <v/>
      </c>
      <c r="M109" s="73" t="str">
        <f t="shared" si="25"/>
        <v/>
      </c>
      <c r="N109" s="73"/>
      <c r="O109" s="28" t="str">
        <f t="shared" si="26"/>
        <v/>
      </c>
      <c r="P109" s="27">
        <f t="shared" si="18"/>
        <v>2010</v>
      </c>
      <c r="Q109" s="2"/>
      <c r="R109" s="74" t="str">
        <f t="shared" si="21"/>
        <v/>
      </c>
      <c r="S109" s="74"/>
      <c r="T109" s="75" t="str">
        <f t="shared" si="22"/>
        <v/>
      </c>
      <c r="U109" s="76"/>
      <c r="V109" s="77" t="str">
        <f t="shared" si="23"/>
        <v/>
      </c>
      <c r="W109" s="77"/>
    </row>
  </sheetData>
  <mergeCells count="739">
    <mergeCell ref="C71:D71"/>
    <mergeCell ref="H71:I71"/>
    <mergeCell ref="J71:K71"/>
    <mergeCell ref="M71:N71"/>
    <mergeCell ref="R71:S71"/>
    <mergeCell ref="T71:U71"/>
    <mergeCell ref="V71:W71"/>
    <mergeCell ref="V70:W70"/>
    <mergeCell ref="C70:D70"/>
    <mergeCell ref="H70:I70"/>
    <mergeCell ref="J70:K70"/>
    <mergeCell ref="M70:N70"/>
    <mergeCell ref="R70:S70"/>
    <mergeCell ref="T70:U70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C65:D65"/>
    <mergeCell ref="H65:I65"/>
    <mergeCell ref="J65:K65"/>
    <mergeCell ref="M65:N65"/>
    <mergeCell ref="R65:S65"/>
    <mergeCell ref="T65:U65"/>
    <mergeCell ref="V65:W65"/>
    <mergeCell ref="V64:W64"/>
    <mergeCell ref="C64:D64"/>
    <mergeCell ref="H64:I64"/>
    <mergeCell ref="J64:K64"/>
    <mergeCell ref="M64:N64"/>
    <mergeCell ref="R64:S64"/>
    <mergeCell ref="T64:U64"/>
    <mergeCell ref="V63:W63"/>
    <mergeCell ref="C63:D63"/>
    <mergeCell ref="H63:I63"/>
    <mergeCell ref="J63:K63"/>
    <mergeCell ref="M63:N63"/>
    <mergeCell ref="R63:S63"/>
    <mergeCell ref="T63:U63"/>
    <mergeCell ref="V61:W61"/>
    <mergeCell ref="C62:D62"/>
    <mergeCell ref="H62:I62"/>
    <mergeCell ref="J62:K62"/>
    <mergeCell ref="M62:N62"/>
    <mergeCell ref="R62:S62"/>
    <mergeCell ref="T62:U62"/>
    <mergeCell ref="V62:W62"/>
    <mergeCell ref="C61:D61"/>
    <mergeCell ref="H61:I61"/>
    <mergeCell ref="J61:K61"/>
    <mergeCell ref="M61:N61"/>
    <mergeCell ref="R61:S61"/>
    <mergeCell ref="T61:U61"/>
    <mergeCell ref="V59:W59"/>
    <mergeCell ref="C60:D60"/>
    <mergeCell ref="H60:I60"/>
    <mergeCell ref="J60:K60"/>
    <mergeCell ref="M60:N60"/>
    <mergeCell ref="R60:S60"/>
    <mergeCell ref="T60:U60"/>
    <mergeCell ref="V60:W60"/>
    <mergeCell ref="C59:D59"/>
    <mergeCell ref="H59:I59"/>
    <mergeCell ref="J59:K59"/>
    <mergeCell ref="M59:N59"/>
    <mergeCell ref="R59:S59"/>
    <mergeCell ref="T59:U59"/>
    <mergeCell ref="V57:W57"/>
    <mergeCell ref="C58:D58"/>
    <mergeCell ref="H58:I58"/>
    <mergeCell ref="J58:K58"/>
    <mergeCell ref="M58:N58"/>
    <mergeCell ref="R58:S58"/>
    <mergeCell ref="T58:U58"/>
    <mergeCell ref="V58:W58"/>
    <mergeCell ref="C57:D57"/>
    <mergeCell ref="H57:I57"/>
    <mergeCell ref="J57:K57"/>
    <mergeCell ref="M57:N57"/>
    <mergeCell ref="R57:S57"/>
    <mergeCell ref="T57:U57"/>
    <mergeCell ref="V55:W55"/>
    <mergeCell ref="C56:D56"/>
    <mergeCell ref="H56:I56"/>
    <mergeCell ref="J56:K56"/>
    <mergeCell ref="M56:N56"/>
    <mergeCell ref="R56:S56"/>
    <mergeCell ref="T56:U56"/>
    <mergeCell ref="V56:W56"/>
    <mergeCell ref="C55:D55"/>
    <mergeCell ref="H55:I55"/>
    <mergeCell ref="J55:K55"/>
    <mergeCell ref="M55:N55"/>
    <mergeCell ref="R55:S55"/>
    <mergeCell ref="T55:U55"/>
    <mergeCell ref="V53:W53"/>
    <mergeCell ref="C54:D54"/>
    <mergeCell ref="H54:I54"/>
    <mergeCell ref="J54:K54"/>
    <mergeCell ref="M54:N54"/>
    <mergeCell ref="R54:S54"/>
    <mergeCell ref="T54:U54"/>
    <mergeCell ref="V54:W54"/>
    <mergeCell ref="C53:D53"/>
    <mergeCell ref="H53:I53"/>
    <mergeCell ref="J53:K53"/>
    <mergeCell ref="M53:N53"/>
    <mergeCell ref="R53:S53"/>
    <mergeCell ref="T53:U53"/>
    <mergeCell ref="V51:W51"/>
    <mergeCell ref="C52:D52"/>
    <mergeCell ref="H52:I52"/>
    <mergeCell ref="J52:K52"/>
    <mergeCell ref="M52:N52"/>
    <mergeCell ref="R52:S52"/>
    <mergeCell ref="T52:U52"/>
    <mergeCell ref="V52:W52"/>
    <mergeCell ref="C51:D51"/>
    <mergeCell ref="H51:I51"/>
    <mergeCell ref="J51:K51"/>
    <mergeCell ref="M51:N51"/>
    <mergeCell ref="R51:S51"/>
    <mergeCell ref="T51:U51"/>
    <mergeCell ref="V50:W50"/>
    <mergeCell ref="C50:D50"/>
    <mergeCell ref="H50:I50"/>
    <mergeCell ref="J50:K50"/>
    <mergeCell ref="M50:N50"/>
    <mergeCell ref="R50:S50"/>
    <mergeCell ref="T50:U50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45:W45"/>
    <mergeCell ref="C45:D45"/>
    <mergeCell ref="H45:I45"/>
    <mergeCell ref="J45:K45"/>
    <mergeCell ref="M45:N45"/>
    <mergeCell ref="R45:S45"/>
    <mergeCell ref="T45:U45"/>
    <mergeCell ref="V43:W43"/>
    <mergeCell ref="C44:D44"/>
    <mergeCell ref="H44:I44"/>
    <mergeCell ref="J44:K44"/>
    <mergeCell ref="M44:N44"/>
    <mergeCell ref="R44:S44"/>
    <mergeCell ref="T44:U44"/>
    <mergeCell ref="V44:W44"/>
    <mergeCell ref="C43:D43"/>
    <mergeCell ref="H43:I43"/>
    <mergeCell ref="J43:K43"/>
    <mergeCell ref="M43:N43"/>
    <mergeCell ref="R43:S43"/>
    <mergeCell ref="T43:U43"/>
    <mergeCell ref="C42:D42"/>
    <mergeCell ref="H42:I42"/>
    <mergeCell ref="J42:K42"/>
    <mergeCell ref="M42:N42"/>
    <mergeCell ref="R42:S42"/>
    <mergeCell ref="T42:U42"/>
    <mergeCell ref="V42:W42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C37:D37"/>
    <mergeCell ref="H37:I37"/>
    <mergeCell ref="J37:K37"/>
    <mergeCell ref="M37:N37"/>
    <mergeCell ref="R37:S37"/>
    <mergeCell ref="T37:U37"/>
    <mergeCell ref="V37:W37"/>
    <mergeCell ref="V35:W35"/>
    <mergeCell ref="C36:D36"/>
    <mergeCell ref="H36:I36"/>
    <mergeCell ref="J36:K36"/>
    <mergeCell ref="M36:N36"/>
    <mergeCell ref="R36:S36"/>
    <mergeCell ref="T36:U36"/>
    <mergeCell ref="V36:W36"/>
    <mergeCell ref="C35:D35"/>
    <mergeCell ref="H35:I35"/>
    <mergeCell ref="J35:K35"/>
    <mergeCell ref="M35:N35"/>
    <mergeCell ref="R35:S35"/>
    <mergeCell ref="T35:U35"/>
    <mergeCell ref="V34:W34"/>
    <mergeCell ref="C34:D34"/>
    <mergeCell ref="H34:I34"/>
    <mergeCell ref="J34:K34"/>
    <mergeCell ref="M34:N34"/>
    <mergeCell ref="R34:S34"/>
    <mergeCell ref="T34:U34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29:W29"/>
    <mergeCell ref="C29:D29"/>
    <mergeCell ref="H29:I29"/>
    <mergeCell ref="J29:K29"/>
    <mergeCell ref="M29:N29"/>
    <mergeCell ref="R29:S29"/>
    <mergeCell ref="T29:U29"/>
    <mergeCell ref="C28:D28"/>
    <mergeCell ref="H28:I28"/>
    <mergeCell ref="J28:K28"/>
    <mergeCell ref="M28:N28"/>
    <mergeCell ref="R28:S28"/>
    <mergeCell ref="T28:U28"/>
    <mergeCell ref="V28:W28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5:W25"/>
    <mergeCell ref="C25:D25"/>
    <mergeCell ref="H25:I25"/>
    <mergeCell ref="J25:K25"/>
    <mergeCell ref="M25:N25"/>
    <mergeCell ref="R25:S25"/>
    <mergeCell ref="T25:U25"/>
    <mergeCell ref="V24:W24"/>
    <mergeCell ref="C24:D24"/>
    <mergeCell ref="H24:I24"/>
    <mergeCell ref="J24:K24"/>
    <mergeCell ref="M24:N24"/>
    <mergeCell ref="R24:S24"/>
    <mergeCell ref="T24:U24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2:W22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P5:Q5"/>
    <mergeCell ref="B6:D6"/>
    <mergeCell ref="E6:H6"/>
    <mergeCell ref="I6:J6"/>
    <mergeCell ref="K6:M6"/>
    <mergeCell ref="N6:Q6"/>
    <mergeCell ref="T9:U9"/>
    <mergeCell ref="V9:W9"/>
    <mergeCell ref="B8:B9"/>
    <mergeCell ref="C8:D9"/>
    <mergeCell ref="E8:K8"/>
    <mergeCell ref="L8:N8"/>
    <mergeCell ref="O8:O9"/>
    <mergeCell ref="P8:W8"/>
    <mergeCell ref="H9:I9"/>
    <mergeCell ref="J9:K9"/>
    <mergeCell ref="M9:N9"/>
    <mergeCell ref="R9:S9"/>
    <mergeCell ref="B2:D2"/>
    <mergeCell ref="E2:G2"/>
    <mergeCell ref="H2:J2"/>
    <mergeCell ref="K2:M2"/>
    <mergeCell ref="N2:O2"/>
    <mergeCell ref="P2:Q2"/>
    <mergeCell ref="C72:D72"/>
    <mergeCell ref="H72:I72"/>
    <mergeCell ref="J72:K72"/>
    <mergeCell ref="M72:N7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R72:S72"/>
    <mergeCell ref="T72:U72"/>
    <mergeCell ref="V72:W72"/>
    <mergeCell ref="C73:D73"/>
    <mergeCell ref="H73:I73"/>
    <mergeCell ref="J73:K73"/>
    <mergeCell ref="M73:N73"/>
    <mergeCell ref="R73:S73"/>
    <mergeCell ref="T73:U73"/>
    <mergeCell ref="V73:W73"/>
    <mergeCell ref="C74:D74"/>
    <mergeCell ref="H74:I74"/>
    <mergeCell ref="J74:K74"/>
    <mergeCell ref="M74:N74"/>
    <mergeCell ref="R74:S74"/>
    <mergeCell ref="T74:U74"/>
    <mergeCell ref="V74:W74"/>
    <mergeCell ref="C75:D75"/>
    <mergeCell ref="H75:I75"/>
    <mergeCell ref="J75:K75"/>
    <mergeCell ref="M75:N75"/>
    <mergeCell ref="R75:S75"/>
    <mergeCell ref="T75:U75"/>
    <mergeCell ref="V75:W75"/>
    <mergeCell ref="C76:D76"/>
    <mergeCell ref="H76:I76"/>
    <mergeCell ref="J76:K76"/>
    <mergeCell ref="M76:N76"/>
    <mergeCell ref="R76:S76"/>
    <mergeCell ref="T76:U76"/>
    <mergeCell ref="V76:W76"/>
    <mergeCell ref="C77:D77"/>
    <mergeCell ref="H77:I77"/>
    <mergeCell ref="J77:K77"/>
    <mergeCell ref="M77:N77"/>
    <mergeCell ref="R77:S77"/>
    <mergeCell ref="T77:U77"/>
    <mergeCell ref="V77:W77"/>
    <mergeCell ref="C78:D78"/>
    <mergeCell ref="H78:I78"/>
    <mergeCell ref="J78:K78"/>
    <mergeCell ref="M78:N78"/>
    <mergeCell ref="R78:S78"/>
    <mergeCell ref="T78:U78"/>
    <mergeCell ref="V78:W78"/>
    <mergeCell ref="C79:D79"/>
    <mergeCell ref="H79:I79"/>
    <mergeCell ref="J79:K79"/>
    <mergeCell ref="M79:N79"/>
    <mergeCell ref="R79:S79"/>
    <mergeCell ref="T79:U79"/>
    <mergeCell ref="V79:W79"/>
    <mergeCell ref="C80:D80"/>
    <mergeCell ref="H80:I80"/>
    <mergeCell ref="J80:K80"/>
    <mergeCell ref="M80:N80"/>
    <mergeCell ref="R80:S80"/>
    <mergeCell ref="T80:U80"/>
    <mergeCell ref="V80:W80"/>
    <mergeCell ref="C81:D81"/>
    <mergeCell ref="H81:I81"/>
    <mergeCell ref="J81:K81"/>
    <mergeCell ref="M81:N81"/>
    <mergeCell ref="R81:S81"/>
    <mergeCell ref="T81:U81"/>
    <mergeCell ref="V81:W81"/>
    <mergeCell ref="C82:D82"/>
    <mergeCell ref="H82:I82"/>
    <mergeCell ref="J82:K82"/>
    <mergeCell ref="M82:N82"/>
    <mergeCell ref="R82:S82"/>
    <mergeCell ref="T82:U82"/>
    <mergeCell ref="V82:W82"/>
    <mergeCell ref="C83:D83"/>
    <mergeCell ref="H83:I83"/>
    <mergeCell ref="J83:K83"/>
    <mergeCell ref="M83:N83"/>
    <mergeCell ref="R83:S83"/>
    <mergeCell ref="T83:U83"/>
    <mergeCell ref="V83:W83"/>
    <mergeCell ref="C84:D84"/>
    <mergeCell ref="H84:I84"/>
    <mergeCell ref="J84:K84"/>
    <mergeCell ref="M84:N84"/>
    <mergeCell ref="R84:S84"/>
    <mergeCell ref="T84:U84"/>
    <mergeCell ref="V84:W84"/>
    <mergeCell ref="C85:D85"/>
    <mergeCell ref="H85:I85"/>
    <mergeCell ref="J85:K85"/>
    <mergeCell ref="M85:N85"/>
    <mergeCell ref="R85:S85"/>
    <mergeCell ref="T85:U85"/>
    <mergeCell ref="V85:W85"/>
    <mergeCell ref="C86:D86"/>
    <mergeCell ref="H86:I86"/>
    <mergeCell ref="J86:K86"/>
    <mergeCell ref="M86:N86"/>
    <mergeCell ref="R86:S86"/>
    <mergeCell ref="T86:U86"/>
    <mergeCell ref="V86:W86"/>
    <mergeCell ref="C87:D87"/>
    <mergeCell ref="H87:I87"/>
    <mergeCell ref="J87:K87"/>
    <mergeCell ref="M87:N87"/>
    <mergeCell ref="R87:S87"/>
    <mergeCell ref="T87:U87"/>
    <mergeCell ref="V87:W87"/>
    <mergeCell ref="C88:D88"/>
    <mergeCell ref="H88:I88"/>
    <mergeCell ref="J88:K88"/>
    <mergeCell ref="M88:N88"/>
    <mergeCell ref="R88:S88"/>
    <mergeCell ref="T88:U88"/>
    <mergeCell ref="V88:W88"/>
    <mergeCell ref="C89:D89"/>
    <mergeCell ref="H89:I89"/>
    <mergeCell ref="J89:K89"/>
    <mergeCell ref="M89:N89"/>
    <mergeCell ref="R89:S89"/>
    <mergeCell ref="T89:U89"/>
    <mergeCell ref="V89:W89"/>
    <mergeCell ref="C90:D90"/>
    <mergeCell ref="H90:I90"/>
    <mergeCell ref="J90:K90"/>
    <mergeCell ref="M90:N90"/>
    <mergeCell ref="R90:S90"/>
    <mergeCell ref="T90:U90"/>
    <mergeCell ref="V90:W90"/>
    <mergeCell ref="C91:D91"/>
    <mergeCell ref="H91:I91"/>
    <mergeCell ref="J91:K91"/>
    <mergeCell ref="M91:N91"/>
    <mergeCell ref="R91:S91"/>
    <mergeCell ref="T91:U91"/>
    <mergeCell ref="V91:W91"/>
    <mergeCell ref="C92:D92"/>
    <mergeCell ref="H92:I92"/>
    <mergeCell ref="J92:K92"/>
    <mergeCell ref="M92:N92"/>
    <mergeCell ref="R92:S92"/>
    <mergeCell ref="T92:U92"/>
    <mergeCell ref="V92:W92"/>
    <mergeCell ref="C95:D95"/>
    <mergeCell ref="H95:I95"/>
    <mergeCell ref="J95:K95"/>
    <mergeCell ref="M95:N95"/>
    <mergeCell ref="R95:S95"/>
    <mergeCell ref="T95:U95"/>
    <mergeCell ref="V95:W95"/>
    <mergeCell ref="C93:D93"/>
    <mergeCell ref="H93:I93"/>
    <mergeCell ref="J93:K93"/>
    <mergeCell ref="M93:N93"/>
    <mergeCell ref="R93:S93"/>
    <mergeCell ref="T93:U93"/>
    <mergeCell ref="V93:W93"/>
    <mergeCell ref="C94:D94"/>
    <mergeCell ref="H94:I94"/>
    <mergeCell ref="J94:K94"/>
    <mergeCell ref="C96:D96"/>
    <mergeCell ref="H96:I96"/>
    <mergeCell ref="J96:K96"/>
    <mergeCell ref="M96:N96"/>
    <mergeCell ref="R96:S96"/>
    <mergeCell ref="T96:U96"/>
    <mergeCell ref="V96:W96"/>
    <mergeCell ref="C97:D97"/>
    <mergeCell ref="H97:I97"/>
    <mergeCell ref="J97:K97"/>
    <mergeCell ref="M97:N97"/>
    <mergeCell ref="R97:S97"/>
    <mergeCell ref="T97:U97"/>
    <mergeCell ref="V97:W97"/>
    <mergeCell ref="C98:D98"/>
    <mergeCell ref="H98:I98"/>
    <mergeCell ref="J98:K98"/>
    <mergeCell ref="M98:N98"/>
    <mergeCell ref="R98:S98"/>
    <mergeCell ref="T98:U98"/>
    <mergeCell ref="V98:W98"/>
    <mergeCell ref="C99:D99"/>
    <mergeCell ref="H99:I99"/>
    <mergeCell ref="J99:K99"/>
    <mergeCell ref="M99:N99"/>
    <mergeCell ref="R99:S99"/>
    <mergeCell ref="T99:U99"/>
    <mergeCell ref="V99:W99"/>
    <mergeCell ref="C100:D100"/>
    <mergeCell ref="H100:I100"/>
    <mergeCell ref="J100:K100"/>
    <mergeCell ref="M100:N100"/>
    <mergeCell ref="R100:S100"/>
    <mergeCell ref="T100:U100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T105:U105"/>
    <mergeCell ref="V105:W105"/>
    <mergeCell ref="C102:D102"/>
    <mergeCell ref="H102:I102"/>
    <mergeCell ref="J102:K102"/>
    <mergeCell ref="M102:N102"/>
    <mergeCell ref="R102:S102"/>
    <mergeCell ref="T102:U102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9:D109"/>
    <mergeCell ref="H109:I109"/>
    <mergeCell ref="J109:K109"/>
    <mergeCell ref="M109:N109"/>
    <mergeCell ref="R109:S109"/>
    <mergeCell ref="T109:U109"/>
    <mergeCell ref="V109:W109"/>
    <mergeCell ref="C106:D106"/>
    <mergeCell ref="H106:I106"/>
    <mergeCell ref="J106:K106"/>
    <mergeCell ref="M106:N106"/>
    <mergeCell ref="R106:S106"/>
    <mergeCell ref="T106:U106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M94:N94"/>
    <mergeCell ref="R94:S94"/>
    <mergeCell ref="T94:U94"/>
    <mergeCell ref="V94:W94"/>
    <mergeCell ref="N5:O5"/>
    <mergeCell ref="C108:D108"/>
    <mergeCell ref="H108:I108"/>
    <mergeCell ref="J108:K108"/>
    <mergeCell ref="M108:N108"/>
    <mergeCell ref="R108:S108"/>
    <mergeCell ref="T108:U108"/>
    <mergeCell ref="V108:W108"/>
    <mergeCell ref="C104:D104"/>
    <mergeCell ref="H104:I104"/>
    <mergeCell ref="J104:K104"/>
    <mergeCell ref="M104:N104"/>
    <mergeCell ref="R104:S104"/>
    <mergeCell ref="T104:U104"/>
    <mergeCell ref="V104:W104"/>
    <mergeCell ref="C105:D105"/>
    <mergeCell ref="H105:I105"/>
    <mergeCell ref="J105:K105"/>
    <mergeCell ref="M105:N105"/>
    <mergeCell ref="R105:S105"/>
  </mergeCells>
  <phoneticPr fontId="1"/>
  <conditionalFormatting sqref="G39:G69 G15:G37 G10:G12">
    <cfRule type="cellIs" dxfId="31" priority="15" operator="equal">
      <formula>"買"</formula>
    </cfRule>
    <cfRule type="cellIs" dxfId="30" priority="16" operator="equal">
      <formula>"売"</formula>
    </cfRule>
  </conditionalFormatting>
  <conditionalFormatting sqref="G13">
    <cfRule type="cellIs" dxfId="29" priority="21" operator="equal">
      <formula>"買"</formula>
    </cfRule>
    <cfRule type="cellIs" dxfId="28" priority="22" operator="equal">
      <formula>"売"</formula>
    </cfRule>
  </conditionalFormatting>
  <conditionalFormatting sqref="G14">
    <cfRule type="cellIs" dxfId="27" priority="19" operator="equal">
      <formula>"買"</formula>
    </cfRule>
    <cfRule type="cellIs" dxfId="26" priority="20" operator="equal">
      <formula>"売"</formula>
    </cfRule>
  </conditionalFormatting>
  <conditionalFormatting sqref="G38">
    <cfRule type="cellIs" dxfId="25" priority="13" operator="equal">
      <formula>"買"</formula>
    </cfRule>
    <cfRule type="cellIs" dxfId="24" priority="14" operator="equal">
      <formula>"売"</formula>
    </cfRule>
  </conditionalFormatting>
  <conditionalFormatting sqref="G93:G94">
    <cfRule type="cellIs" dxfId="23" priority="1" operator="equal">
      <formula>"買"</formula>
    </cfRule>
    <cfRule type="cellIs" dxfId="22" priority="2" operator="equal">
      <formula>"売"</formula>
    </cfRule>
  </conditionalFormatting>
  <conditionalFormatting sqref="G70:G78">
    <cfRule type="cellIs" dxfId="21" priority="7" operator="equal">
      <formula>"買"</formula>
    </cfRule>
    <cfRule type="cellIs" dxfId="20" priority="8" operator="equal">
      <formula>"売"</formula>
    </cfRule>
  </conditionalFormatting>
  <conditionalFormatting sqref="G79:G92">
    <cfRule type="cellIs" dxfId="19" priority="5" operator="equal">
      <formula>"買"</formula>
    </cfRule>
    <cfRule type="cellIs" dxfId="18" priority="6" operator="equal">
      <formula>"売"</formula>
    </cfRule>
  </conditionalFormatting>
  <conditionalFormatting sqref="G95:G109">
    <cfRule type="cellIs" dxfId="17" priority="3" operator="equal">
      <formula>"買"</formula>
    </cfRule>
    <cfRule type="cellIs" dxfId="16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9"/>
  <sheetViews>
    <sheetView tabSelected="1" zoomScale="115" zoomScaleNormal="115" workbookViewId="0">
      <pane ySplit="9" topLeftCell="A58" activePane="bottomLeft" state="frozen"/>
      <selection activeCell="B1" sqref="B1"/>
      <selection pane="bottomLeft" activeCell="K6" sqref="K6:M6"/>
    </sheetView>
  </sheetViews>
  <sheetFormatPr defaultRowHeight="13.5" x14ac:dyDescent="0.15"/>
  <cols>
    <col min="1" max="1" width="2.875" customWidth="1"/>
    <col min="2" max="23" width="6.625" style="1" customWidth="1"/>
  </cols>
  <sheetData>
    <row r="2" spans="2:23" x14ac:dyDescent="0.15">
      <c r="B2" s="31" t="s">
        <v>24</v>
      </c>
      <c r="C2" s="31"/>
      <c r="D2" s="31"/>
      <c r="E2" s="32" t="s">
        <v>39</v>
      </c>
      <c r="F2" s="32"/>
      <c r="G2" s="32"/>
      <c r="H2" s="31" t="s">
        <v>25</v>
      </c>
      <c r="I2" s="31"/>
      <c r="J2" s="31"/>
      <c r="K2" s="32" t="s">
        <v>33</v>
      </c>
      <c r="L2" s="32"/>
      <c r="M2" s="32"/>
      <c r="N2" s="31" t="s">
        <v>34</v>
      </c>
      <c r="O2" s="31"/>
      <c r="P2" s="33">
        <v>0.03</v>
      </c>
      <c r="Q2" s="32"/>
    </row>
    <row r="3" spans="2:23" ht="85.5" customHeight="1" x14ac:dyDescent="0.15">
      <c r="B3" s="31" t="s">
        <v>20</v>
      </c>
      <c r="C3" s="31"/>
      <c r="D3" s="81" t="s">
        <v>44</v>
      </c>
      <c r="E3" s="82"/>
      <c r="F3" s="82"/>
      <c r="G3" s="82"/>
      <c r="H3" s="82"/>
      <c r="I3" s="82"/>
      <c r="J3" s="31" t="s">
        <v>21</v>
      </c>
      <c r="K3" s="31"/>
      <c r="L3" s="83" t="s">
        <v>45</v>
      </c>
      <c r="M3" s="84"/>
      <c r="N3" s="84"/>
      <c r="O3" s="84"/>
      <c r="P3" s="84"/>
      <c r="Q3" s="85"/>
    </row>
    <row r="4" spans="2:23" x14ac:dyDescent="0.15">
      <c r="B4" s="31" t="s">
        <v>18</v>
      </c>
      <c r="C4" s="31"/>
      <c r="D4" s="86">
        <f>SUM($T$10:$U$947)</f>
        <v>2705208.6419753111</v>
      </c>
      <c r="E4" s="86"/>
      <c r="F4" s="31" t="s">
        <v>17</v>
      </c>
      <c r="G4" s="31"/>
      <c r="H4" s="87">
        <f>SUM($V$10:$W$71)</f>
        <v>12758.200000000003</v>
      </c>
      <c r="I4" s="88"/>
      <c r="J4" s="38" t="s">
        <v>28</v>
      </c>
      <c r="K4" s="38"/>
      <c r="L4" s="89">
        <f>MAX($C$10:$D$944)-E6</f>
        <v>2793776.5432098787</v>
      </c>
      <c r="M4" s="89"/>
      <c r="N4" s="38" t="s">
        <v>22</v>
      </c>
      <c r="O4" s="38"/>
      <c r="P4" s="86">
        <f>MIN($C$10:$D$944)-E6</f>
        <v>0</v>
      </c>
      <c r="Q4" s="86"/>
      <c r="S4" s="29"/>
      <c r="T4" s="30" t="s">
        <v>42</v>
      </c>
    </row>
    <row r="5" spans="2:23" ht="14.25" thickBot="1" x14ac:dyDescent="0.2">
      <c r="B5" s="20" t="s">
        <v>26</v>
      </c>
      <c r="C5" s="25">
        <f>COUNTIF($T$10:$T$944,"&gt;0")</f>
        <v>40</v>
      </c>
      <c r="D5" s="20" t="s">
        <v>27</v>
      </c>
      <c r="E5" s="25">
        <f>COUNTIF($T$10:$T$944,"&lt;0")</f>
        <v>24</v>
      </c>
      <c r="F5" s="20" t="s">
        <v>29</v>
      </c>
      <c r="G5" s="25">
        <f>COUNTIF($T$10:$T$944,"=0")</f>
        <v>4</v>
      </c>
      <c r="H5" s="20" t="s">
        <v>15</v>
      </c>
      <c r="I5" s="24">
        <f>IF(C5=0,"0",C5/SUM(C5,E5))</f>
        <v>0.625</v>
      </c>
      <c r="J5" s="31" t="s">
        <v>30</v>
      </c>
      <c r="K5" s="40"/>
      <c r="L5" s="41">
        <v>5</v>
      </c>
      <c r="M5" s="41"/>
      <c r="N5" s="78" t="s">
        <v>31</v>
      </c>
      <c r="O5" s="79"/>
      <c r="P5" s="41">
        <v>2</v>
      </c>
      <c r="Q5" s="41"/>
      <c r="S5" s="27"/>
      <c r="T5" s="30" t="s">
        <v>43</v>
      </c>
    </row>
    <row r="6" spans="2:23" ht="21.75" thickBot="1" x14ac:dyDescent="0.2">
      <c r="B6" s="42" t="s">
        <v>19</v>
      </c>
      <c r="C6" s="43"/>
      <c r="D6" s="44"/>
      <c r="E6" s="45">
        <v>200000</v>
      </c>
      <c r="F6" s="45"/>
      <c r="G6" s="45"/>
      <c r="H6" s="46"/>
      <c r="I6" s="47" t="s">
        <v>35</v>
      </c>
      <c r="J6" s="47"/>
      <c r="K6" s="42" t="s">
        <v>16</v>
      </c>
      <c r="L6" s="43"/>
      <c r="M6" s="44"/>
      <c r="N6" s="90">
        <f>E6+D4</f>
        <v>2905208.6419753111</v>
      </c>
      <c r="O6" s="91"/>
      <c r="P6" s="91"/>
      <c r="Q6" s="92"/>
    </row>
    <row r="7" spans="2:23" x14ac:dyDescent="0.15">
      <c r="P7" s="4"/>
    </row>
    <row r="8" spans="2:23" x14ac:dyDescent="0.15">
      <c r="B8" s="58" t="s">
        <v>23</v>
      </c>
      <c r="C8" s="59" t="s">
        <v>6</v>
      </c>
      <c r="D8" s="60"/>
      <c r="E8" s="52" t="s">
        <v>2</v>
      </c>
      <c r="F8" s="63"/>
      <c r="G8" s="63"/>
      <c r="H8" s="63"/>
      <c r="I8" s="63"/>
      <c r="J8" s="63"/>
      <c r="K8" s="53"/>
      <c r="L8" s="54" t="s">
        <v>9</v>
      </c>
      <c r="M8" s="64"/>
      <c r="N8" s="55"/>
      <c r="O8" s="65" t="s">
        <v>10</v>
      </c>
      <c r="P8" s="56" t="s">
        <v>5</v>
      </c>
      <c r="Q8" s="66"/>
      <c r="R8" s="66"/>
      <c r="S8" s="66"/>
      <c r="T8" s="66"/>
      <c r="U8" s="66"/>
      <c r="V8" s="66"/>
      <c r="W8" s="57"/>
    </row>
    <row r="9" spans="2:23" x14ac:dyDescent="0.15">
      <c r="B9" s="58"/>
      <c r="C9" s="61"/>
      <c r="D9" s="62"/>
      <c r="E9" s="19" t="s">
        <v>1</v>
      </c>
      <c r="F9" s="19" t="s">
        <v>0</v>
      </c>
      <c r="G9" s="19" t="s">
        <v>3</v>
      </c>
      <c r="H9" s="94" t="s">
        <v>41</v>
      </c>
      <c r="I9" s="95"/>
      <c r="J9" s="96" t="s">
        <v>40</v>
      </c>
      <c r="K9" s="97"/>
      <c r="L9" s="7" t="s">
        <v>7</v>
      </c>
      <c r="M9" s="54" t="s">
        <v>14</v>
      </c>
      <c r="N9" s="55"/>
      <c r="O9" s="65"/>
      <c r="P9" s="22" t="s">
        <v>1</v>
      </c>
      <c r="Q9" s="22" t="s">
        <v>0</v>
      </c>
      <c r="R9" s="56" t="s">
        <v>4</v>
      </c>
      <c r="S9" s="57"/>
      <c r="T9" s="93" t="s">
        <v>18</v>
      </c>
      <c r="U9" s="93"/>
      <c r="V9" s="93" t="s">
        <v>17</v>
      </c>
      <c r="W9" s="93"/>
    </row>
    <row r="10" spans="2:23" x14ac:dyDescent="0.15">
      <c r="B10" s="21">
        <v>1</v>
      </c>
      <c r="C10" s="73">
        <f>E6</f>
        <v>200000</v>
      </c>
      <c r="D10" s="73"/>
      <c r="E10" s="27">
        <v>2007</v>
      </c>
      <c r="F10" s="2">
        <v>42007</v>
      </c>
      <c r="G10" s="21" t="s">
        <v>11</v>
      </c>
      <c r="H10" s="98">
        <v>1.3144</v>
      </c>
      <c r="I10" s="98"/>
      <c r="J10" s="98">
        <v>1.3291999999999999</v>
      </c>
      <c r="K10" s="98"/>
      <c r="L10" s="26">
        <f>IF(J10="","",ROUNDUP(IF(G10="買",H10-J10,J10-H10)*10000,0)+5)</f>
        <v>153</v>
      </c>
      <c r="M10" s="73">
        <f t="shared" ref="M10:M73" si="0">IF(F10="","",C10*$P$2)</f>
        <v>6000</v>
      </c>
      <c r="N10" s="73"/>
      <c r="O10" s="28">
        <f t="shared" ref="O10:O73" si="1">IF(L10="","",ROUNDDOWN(M10/(L10/81)/100000,2))</f>
        <v>0.03</v>
      </c>
      <c r="P10" s="27">
        <f t="shared" ref="P10:P73" si="2">E10</f>
        <v>2007</v>
      </c>
      <c r="Q10" s="2">
        <v>42022</v>
      </c>
      <c r="R10" s="99">
        <v>1.2988999999999999</v>
      </c>
      <c r="S10" s="99"/>
      <c r="T10" s="75">
        <f>IF(Q10="","",V10*O10*100000/81)</f>
        <v>5740.7407407407654</v>
      </c>
      <c r="U10" s="76"/>
      <c r="V10" s="77">
        <f>IF(Q10="","",IF(G10="買",R10-H10,H10-R10)*10000)</f>
        <v>155.00000000000068</v>
      </c>
      <c r="W10" s="77"/>
    </row>
    <row r="11" spans="2:23" x14ac:dyDescent="0.15">
      <c r="B11" s="21">
        <v>2</v>
      </c>
      <c r="C11" s="73">
        <f t="shared" ref="C11:C74" si="3">IF(T10="","",C10+T10)</f>
        <v>205740.74074074076</v>
      </c>
      <c r="D11" s="73"/>
      <c r="E11" s="27">
        <f>E10</f>
        <v>2007</v>
      </c>
      <c r="F11" s="2">
        <v>42041</v>
      </c>
      <c r="G11" s="21" t="s">
        <v>13</v>
      </c>
      <c r="H11" s="98">
        <v>1.2989999999999999</v>
      </c>
      <c r="I11" s="98"/>
      <c r="J11" s="98">
        <v>1.2912999999999999</v>
      </c>
      <c r="K11" s="98"/>
      <c r="L11" s="26">
        <f t="shared" ref="L11:L74" si="4">IF(J11="","",ROUNDUP(IF(G11="買",H11-J11,J11-H11)*10000,0)+5)</f>
        <v>83</v>
      </c>
      <c r="M11" s="73">
        <f t="shared" si="0"/>
        <v>6172.2222222222226</v>
      </c>
      <c r="N11" s="73"/>
      <c r="O11" s="28">
        <f t="shared" si="1"/>
        <v>0.06</v>
      </c>
      <c r="P11" s="27">
        <f t="shared" si="2"/>
        <v>2007</v>
      </c>
      <c r="Q11" s="2">
        <v>42064</v>
      </c>
      <c r="R11" s="99">
        <v>1.3242</v>
      </c>
      <c r="S11" s="99"/>
      <c r="T11" s="75">
        <f t="shared" ref="T11:T74" si="5">IF(Q11="","",V11*O11*100000/81)</f>
        <v>18666.666666666752</v>
      </c>
      <c r="U11" s="76"/>
      <c r="V11" s="77">
        <f t="shared" ref="V11:V74" si="6">IF(Q11="","",IF(G11="買",R11-H11,H11-R11)*10000)</f>
        <v>252.00000000000111</v>
      </c>
      <c r="W11" s="77"/>
    </row>
    <row r="12" spans="2:23" x14ac:dyDescent="0.15">
      <c r="B12" s="21">
        <v>3</v>
      </c>
      <c r="C12" s="73">
        <f t="shared" si="3"/>
        <v>224407.4074074075</v>
      </c>
      <c r="D12" s="73"/>
      <c r="E12" s="27">
        <f t="shared" ref="E12:E75" si="7">E11</f>
        <v>2007</v>
      </c>
      <c r="F12" s="2">
        <v>42075</v>
      </c>
      <c r="G12" s="21" t="s">
        <v>13</v>
      </c>
      <c r="H12" s="98">
        <v>1.32</v>
      </c>
      <c r="I12" s="98"/>
      <c r="J12" s="98">
        <v>1.3108</v>
      </c>
      <c r="K12" s="98"/>
      <c r="L12" s="26">
        <f t="shared" si="4"/>
        <v>98</v>
      </c>
      <c r="M12" s="73">
        <f t="shared" si="0"/>
        <v>6732.2222222222244</v>
      </c>
      <c r="N12" s="73"/>
      <c r="O12" s="28">
        <f t="shared" si="1"/>
        <v>0.05</v>
      </c>
      <c r="P12" s="27">
        <f t="shared" si="2"/>
        <v>2007</v>
      </c>
      <c r="Q12" s="2">
        <v>42117</v>
      </c>
      <c r="R12" s="99">
        <v>1.3561000000000001</v>
      </c>
      <c r="S12" s="99"/>
      <c r="T12" s="75">
        <f t="shared" si="5"/>
        <v>22283.950617283965</v>
      </c>
      <c r="U12" s="76"/>
      <c r="V12" s="77">
        <f t="shared" si="6"/>
        <v>361.00000000000023</v>
      </c>
      <c r="W12" s="77"/>
    </row>
    <row r="13" spans="2:23" x14ac:dyDescent="0.15">
      <c r="B13" s="21">
        <v>4</v>
      </c>
      <c r="C13" s="73">
        <f t="shared" si="3"/>
        <v>246691.35802469146</v>
      </c>
      <c r="D13" s="73"/>
      <c r="E13" s="27">
        <f t="shared" si="7"/>
        <v>2007</v>
      </c>
      <c r="F13" s="2">
        <v>42118</v>
      </c>
      <c r="G13" s="21" t="s">
        <v>13</v>
      </c>
      <c r="H13" s="98">
        <v>1.3643000000000001</v>
      </c>
      <c r="I13" s="98"/>
      <c r="J13" s="98">
        <v>1.3548</v>
      </c>
      <c r="K13" s="98"/>
      <c r="L13" s="26">
        <f t="shared" si="4"/>
        <v>101</v>
      </c>
      <c r="M13" s="73">
        <f t="shared" si="0"/>
        <v>7400.7407407407436</v>
      </c>
      <c r="N13" s="73"/>
      <c r="O13" s="28">
        <f t="shared" si="1"/>
        <v>0.05</v>
      </c>
      <c r="P13" s="27">
        <f t="shared" si="2"/>
        <v>2007</v>
      </c>
      <c r="Q13" s="2">
        <v>42126</v>
      </c>
      <c r="R13" s="99">
        <v>1.3586</v>
      </c>
      <c r="S13" s="99"/>
      <c r="T13" s="75">
        <f t="shared" si="5"/>
        <v>-3518.5185185185424</v>
      </c>
      <c r="U13" s="76"/>
      <c r="V13" s="77">
        <f t="shared" si="6"/>
        <v>-57.000000000000384</v>
      </c>
      <c r="W13" s="77"/>
    </row>
    <row r="14" spans="2:23" x14ac:dyDescent="0.15">
      <c r="B14" s="21">
        <v>5</v>
      </c>
      <c r="C14" s="73">
        <f t="shared" si="3"/>
        <v>243172.83950617292</v>
      </c>
      <c r="D14" s="73"/>
      <c r="E14" s="27">
        <f t="shared" si="7"/>
        <v>2007</v>
      </c>
      <c r="F14" s="2">
        <v>42132</v>
      </c>
      <c r="G14" s="21" t="s">
        <v>11</v>
      </c>
      <c r="H14" s="98">
        <v>1.3514999999999999</v>
      </c>
      <c r="I14" s="98"/>
      <c r="J14" s="98">
        <v>1.3621000000000001</v>
      </c>
      <c r="K14" s="98"/>
      <c r="L14" s="26">
        <f t="shared" si="4"/>
        <v>112</v>
      </c>
      <c r="M14" s="73">
        <f t="shared" si="0"/>
        <v>7295.185185185187</v>
      </c>
      <c r="N14" s="73"/>
      <c r="O14" s="28">
        <f t="shared" si="1"/>
        <v>0.05</v>
      </c>
      <c r="P14" s="27">
        <f t="shared" si="2"/>
        <v>2007</v>
      </c>
      <c r="Q14" s="2">
        <v>42139</v>
      </c>
      <c r="R14" s="99">
        <v>1.3563000000000001</v>
      </c>
      <c r="S14" s="99"/>
      <c r="T14" s="75">
        <f t="shared" si="5"/>
        <v>-2962.9629629630485</v>
      </c>
      <c r="U14" s="76"/>
      <c r="V14" s="77">
        <f t="shared" si="6"/>
        <v>-48.000000000001378</v>
      </c>
      <c r="W14" s="77"/>
    </row>
    <row r="15" spans="2:23" x14ac:dyDescent="0.15">
      <c r="B15" s="21">
        <v>6</v>
      </c>
      <c r="C15" s="73">
        <f t="shared" si="3"/>
        <v>240209.87654320989</v>
      </c>
      <c r="D15" s="73"/>
      <c r="E15" s="27">
        <f t="shared" si="7"/>
        <v>2007</v>
      </c>
      <c r="F15" s="2">
        <v>42140</v>
      </c>
      <c r="G15" s="21" t="s">
        <v>11</v>
      </c>
      <c r="H15" s="98">
        <v>1.3504</v>
      </c>
      <c r="I15" s="98"/>
      <c r="J15" s="98">
        <v>1.3609</v>
      </c>
      <c r="K15" s="98"/>
      <c r="L15" s="26">
        <f t="shared" si="4"/>
        <v>110</v>
      </c>
      <c r="M15" s="73">
        <f t="shared" si="0"/>
        <v>7206.2962962962965</v>
      </c>
      <c r="N15" s="73"/>
      <c r="O15" s="28">
        <f t="shared" si="1"/>
        <v>0.05</v>
      </c>
      <c r="P15" s="27">
        <f t="shared" si="2"/>
        <v>2007</v>
      </c>
      <c r="Q15" s="2">
        <v>42149</v>
      </c>
      <c r="R15" s="99">
        <v>1.3462000000000001</v>
      </c>
      <c r="S15" s="99"/>
      <c r="T15" s="75">
        <f t="shared" si="5"/>
        <v>2592.5925925925812</v>
      </c>
      <c r="U15" s="76"/>
      <c r="V15" s="77">
        <f t="shared" si="6"/>
        <v>41.999999999999815</v>
      </c>
      <c r="W15" s="77"/>
    </row>
    <row r="16" spans="2:23" x14ac:dyDescent="0.15">
      <c r="B16" s="21">
        <v>7</v>
      </c>
      <c r="C16" s="73">
        <f t="shared" si="3"/>
        <v>242802.46913580247</v>
      </c>
      <c r="D16" s="73"/>
      <c r="E16" s="27">
        <f t="shared" si="7"/>
        <v>2007</v>
      </c>
      <c r="F16" s="2">
        <v>42183</v>
      </c>
      <c r="G16" s="21" t="s">
        <v>13</v>
      </c>
      <c r="H16" s="98">
        <v>1.3481000000000001</v>
      </c>
      <c r="I16" s="98"/>
      <c r="J16" s="98">
        <v>1.3423</v>
      </c>
      <c r="K16" s="98"/>
      <c r="L16" s="26">
        <f t="shared" si="4"/>
        <v>64</v>
      </c>
      <c r="M16" s="73">
        <f t="shared" si="0"/>
        <v>7284.0740740740739</v>
      </c>
      <c r="N16" s="73"/>
      <c r="O16" s="28">
        <f t="shared" si="1"/>
        <v>0.09</v>
      </c>
      <c r="P16" s="27">
        <f t="shared" si="2"/>
        <v>2007</v>
      </c>
      <c r="Q16" s="2">
        <v>42210</v>
      </c>
      <c r="R16" s="99">
        <v>1.3778999999999999</v>
      </c>
      <c r="S16" s="99"/>
      <c r="T16" s="75">
        <f t="shared" si="5"/>
        <v>33111.111111110913</v>
      </c>
      <c r="U16" s="76"/>
      <c r="V16" s="77">
        <f t="shared" si="6"/>
        <v>297.99999999999829</v>
      </c>
      <c r="W16" s="77"/>
    </row>
    <row r="17" spans="2:24" x14ac:dyDescent="0.15">
      <c r="B17" s="21">
        <v>8</v>
      </c>
      <c r="C17" s="73">
        <f t="shared" si="3"/>
        <v>275913.58024691336</v>
      </c>
      <c r="D17" s="73"/>
      <c r="E17" s="27">
        <f t="shared" si="7"/>
        <v>2007</v>
      </c>
      <c r="F17" s="2">
        <v>42212</v>
      </c>
      <c r="G17" s="21" t="s">
        <v>11</v>
      </c>
      <c r="H17" s="98">
        <v>1.363</v>
      </c>
      <c r="I17" s="98"/>
      <c r="J17" s="98">
        <v>1.3751</v>
      </c>
      <c r="K17" s="98"/>
      <c r="L17" s="26">
        <f t="shared" si="4"/>
        <v>126</v>
      </c>
      <c r="M17" s="73">
        <f t="shared" si="0"/>
        <v>8277.4074074074015</v>
      </c>
      <c r="N17" s="73"/>
      <c r="O17" s="28">
        <f t="shared" si="1"/>
        <v>0.05</v>
      </c>
      <c r="P17" s="27">
        <f t="shared" si="2"/>
        <v>2007</v>
      </c>
      <c r="Q17" s="2">
        <v>42219</v>
      </c>
      <c r="R17" s="99">
        <v>1.3727</v>
      </c>
      <c r="S17" s="99"/>
      <c r="T17" s="75">
        <f t="shared" si="5"/>
        <v>-5987.6543209876818</v>
      </c>
      <c r="U17" s="76"/>
      <c r="V17" s="77">
        <f t="shared" si="6"/>
        <v>-97.000000000000426</v>
      </c>
      <c r="W17" s="77"/>
    </row>
    <row r="18" spans="2:24" x14ac:dyDescent="0.15">
      <c r="B18" s="21">
        <v>9</v>
      </c>
      <c r="C18" s="73">
        <f t="shared" si="3"/>
        <v>269925.92592592567</v>
      </c>
      <c r="D18" s="73"/>
      <c r="E18" s="27">
        <f t="shared" si="7"/>
        <v>2007</v>
      </c>
      <c r="F18" s="2">
        <v>42225</v>
      </c>
      <c r="G18" s="21" t="s">
        <v>11</v>
      </c>
      <c r="H18" s="98">
        <v>1.3653999999999999</v>
      </c>
      <c r="I18" s="98"/>
      <c r="J18" s="98">
        <v>1.3816999999999999</v>
      </c>
      <c r="K18" s="98"/>
      <c r="L18" s="26">
        <f t="shared" si="4"/>
        <v>168</v>
      </c>
      <c r="M18" s="73">
        <f t="shared" si="0"/>
        <v>8097.7777777777701</v>
      </c>
      <c r="N18" s="73"/>
      <c r="O18" s="28">
        <f t="shared" si="1"/>
        <v>0.03</v>
      </c>
      <c r="P18" s="27">
        <f t="shared" si="2"/>
        <v>2007</v>
      </c>
      <c r="Q18" s="2">
        <v>42238</v>
      </c>
      <c r="R18" s="99">
        <v>1.3520000000000001</v>
      </c>
      <c r="S18" s="99"/>
      <c r="T18" s="75">
        <f t="shared" si="5"/>
        <v>4962.9629629629098</v>
      </c>
      <c r="U18" s="76"/>
      <c r="V18" s="77">
        <f t="shared" si="6"/>
        <v>133.99999999999858</v>
      </c>
      <c r="W18" s="77"/>
    </row>
    <row r="19" spans="2:24" x14ac:dyDescent="0.15">
      <c r="B19" s="21">
        <v>10</v>
      </c>
      <c r="C19" s="73">
        <f t="shared" si="3"/>
        <v>274888.88888888858</v>
      </c>
      <c r="D19" s="73"/>
      <c r="E19" s="27">
        <f t="shared" si="7"/>
        <v>2007</v>
      </c>
      <c r="F19" s="2">
        <v>42245</v>
      </c>
      <c r="G19" s="21" t="s">
        <v>13</v>
      </c>
      <c r="H19" s="98">
        <v>1.3678999999999999</v>
      </c>
      <c r="I19" s="98"/>
      <c r="J19" s="98">
        <v>1.3562000000000001</v>
      </c>
      <c r="K19" s="98"/>
      <c r="L19" s="26">
        <f t="shared" si="4"/>
        <v>122</v>
      </c>
      <c r="M19" s="73">
        <f t="shared" si="0"/>
        <v>8246.666666666657</v>
      </c>
      <c r="N19" s="73"/>
      <c r="O19" s="28">
        <f t="shared" si="1"/>
        <v>0.05</v>
      </c>
      <c r="P19" s="27">
        <f t="shared" si="2"/>
        <v>2007</v>
      </c>
      <c r="Q19" s="2">
        <v>42251</v>
      </c>
      <c r="R19" s="99">
        <f t="shared" ref="R19:R77" si="8">IF(J19="","",IF(G19="買",H19-(L19*0.0001),H19+(L19*0.0001)))</f>
        <v>1.3556999999999999</v>
      </c>
      <c r="S19" s="99"/>
      <c r="T19" s="75">
        <f t="shared" si="5"/>
        <v>-7530.8641975308574</v>
      </c>
      <c r="U19" s="76"/>
      <c r="V19" s="77">
        <f t="shared" si="6"/>
        <v>-121.99999999999989</v>
      </c>
      <c r="W19" s="77"/>
    </row>
    <row r="20" spans="2:24" x14ac:dyDescent="0.15">
      <c r="B20" s="21">
        <v>11</v>
      </c>
      <c r="C20" s="73">
        <f t="shared" si="3"/>
        <v>267358.02469135774</v>
      </c>
      <c r="D20" s="73"/>
      <c r="E20" s="27">
        <f t="shared" si="7"/>
        <v>2007</v>
      </c>
      <c r="F20" s="2">
        <v>42252</v>
      </c>
      <c r="G20" s="21" t="s">
        <v>13</v>
      </c>
      <c r="H20" s="98">
        <v>1.3671</v>
      </c>
      <c r="I20" s="98"/>
      <c r="J20" s="98">
        <v>1.3569</v>
      </c>
      <c r="K20" s="98"/>
      <c r="L20" s="26">
        <f t="shared" si="4"/>
        <v>107</v>
      </c>
      <c r="M20" s="73">
        <f t="shared" si="0"/>
        <v>8020.7407407407318</v>
      </c>
      <c r="N20" s="73"/>
      <c r="O20" s="28">
        <f t="shared" si="1"/>
        <v>0.06</v>
      </c>
      <c r="P20" s="27">
        <f t="shared" si="2"/>
        <v>2007</v>
      </c>
      <c r="Q20" s="2">
        <v>42280</v>
      </c>
      <c r="R20" s="99">
        <v>1.4124000000000001</v>
      </c>
      <c r="S20" s="99"/>
      <c r="T20" s="75">
        <f t="shared" si="5"/>
        <v>33555.555555555642</v>
      </c>
      <c r="U20" s="76"/>
      <c r="V20" s="77">
        <f t="shared" si="6"/>
        <v>453.00000000000119</v>
      </c>
      <c r="W20" s="77"/>
    </row>
    <row r="21" spans="2:24" x14ac:dyDescent="0.15">
      <c r="B21" s="21">
        <v>12</v>
      </c>
      <c r="C21" s="73">
        <f t="shared" si="3"/>
        <v>300913.58024691336</v>
      </c>
      <c r="D21" s="73"/>
      <c r="E21" s="27">
        <f t="shared" si="7"/>
        <v>2007</v>
      </c>
      <c r="F21" s="2">
        <v>42302</v>
      </c>
      <c r="G21" s="21" t="s">
        <v>13</v>
      </c>
      <c r="H21" s="98">
        <v>1.4343999999999999</v>
      </c>
      <c r="I21" s="98"/>
      <c r="J21" s="98">
        <v>1.4247000000000001</v>
      </c>
      <c r="K21" s="98"/>
      <c r="L21" s="26">
        <f t="shared" si="4"/>
        <v>102</v>
      </c>
      <c r="M21" s="73">
        <f t="shared" si="0"/>
        <v>9027.4074074073997</v>
      </c>
      <c r="N21" s="73"/>
      <c r="O21" s="28">
        <f t="shared" si="1"/>
        <v>7.0000000000000007E-2</v>
      </c>
      <c r="P21" s="27">
        <f t="shared" si="2"/>
        <v>2007</v>
      </c>
      <c r="Q21" s="2">
        <v>42338</v>
      </c>
      <c r="R21" s="99">
        <v>1.4711000000000001</v>
      </c>
      <c r="S21" s="99"/>
      <c r="T21" s="75">
        <f t="shared" si="5"/>
        <v>31716.049382716206</v>
      </c>
      <c r="U21" s="76"/>
      <c r="V21" s="77">
        <f t="shared" si="6"/>
        <v>367.00000000000176</v>
      </c>
      <c r="W21" s="77"/>
    </row>
    <row r="22" spans="2:24" x14ac:dyDescent="0.15">
      <c r="B22" s="21">
        <v>13</v>
      </c>
      <c r="C22" s="73">
        <f t="shared" si="3"/>
        <v>332629.62962962955</v>
      </c>
      <c r="D22" s="73"/>
      <c r="E22" s="27">
        <f t="shared" si="7"/>
        <v>2007</v>
      </c>
      <c r="F22" s="2">
        <v>42363</v>
      </c>
      <c r="G22" s="21" t="s">
        <v>11</v>
      </c>
      <c r="H22" s="98">
        <v>1.4592000000000001</v>
      </c>
      <c r="I22" s="98"/>
      <c r="J22" s="98">
        <v>1.4767999999999999</v>
      </c>
      <c r="K22" s="98"/>
      <c r="L22" s="26">
        <f t="shared" si="4"/>
        <v>181</v>
      </c>
      <c r="M22" s="73">
        <f t="shared" si="0"/>
        <v>9978.8888888888869</v>
      </c>
      <c r="N22" s="73"/>
      <c r="O22" s="28">
        <f t="shared" si="1"/>
        <v>0.04</v>
      </c>
      <c r="P22" s="27">
        <f t="shared" si="2"/>
        <v>2007</v>
      </c>
      <c r="Q22" s="2">
        <v>42364</v>
      </c>
      <c r="R22" s="99">
        <v>1.4422999999999999</v>
      </c>
      <c r="S22" s="99"/>
      <c r="T22" s="75">
        <f t="shared" si="5"/>
        <v>8345.6790123457467</v>
      </c>
      <c r="U22" s="76"/>
      <c r="V22" s="77">
        <f t="shared" si="6"/>
        <v>169.00000000000136</v>
      </c>
      <c r="W22" s="77"/>
    </row>
    <row r="23" spans="2:24" x14ac:dyDescent="0.15">
      <c r="B23" s="21">
        <v>14</v>
      </c>
      <c r="C23" s="73">
        <f t="shared" si="3"/>
        <v>340975.30864197528</v>
      </c>
      <c r="D23" s="73"/>
      <c r="E23" s="27">
        <v>2008</v>
      </c>
      <c r="F23" s="2">
        <v>42014</v>
      </c>
      <c r="G23" s="21" t="s">
        <v>13</v>
      </c>
      <c r="H23" s="98">
        <v>1.4813000000000001</v>
      </c>
      <c r="I23" s="98"/>
      <c r="J23" s="98">
        <v>1.4641</v>
      </c>
      <c r="K23" s="98"/>
      <c r="L23" s="26">
        <f t="shared" si="4"/>
        <v>178</v>
      </c>
      <c r="M23" s="73">
        <f t="shared" si="0"/>
        <v>10229.259259259257</v>
      </c>
      <c r="N23" s="73"/>
      <c r="O23" s="28">
        <f t="shared" si="1"/>
        <v>0.04</v>
      </c>
      <c r="P23" s="27">
        <f t="shared" si="2"/>
        <v>2008</v>
      </c>
      <c r="Q23" s="2">
        <v>42020</v>
      </c>
      <c r="R23" s="99">
        <v>1.4782</v>
      </c>
      <c r="S23" s="99"/>
      <c r="T23" s="75">
        <f t="shared" si="5"/>
        <v>-1530.8641975309149</v>
      </c>
      <c r="U23" s="76"/>
      <c r="V23" s="77">
        <f t="shared" si="6"/>
        <v>-31.000000000001027</v>
      </c>
      <c r="W23" s="77"/>
    </row>
    <row r="24" spans="2:24" x14ac:dyDescent="0.15">
      <c r="B24" s="21">
        <v>15</v>
      </c>
      <c r="C24" s="73">
        <f t="shared" si="3"/>
        <v>339444.44444444438</v>
      </c>
      <c r="D24" s="73"/>
      <c r="E24" s="27">
        <f t="shared" si="7"/>
        <v>2008</v>
      </c>
      <c r="F24" s="2">
        <v>42028</v>
      </c>
      <c r="G24" s="21" t="s">
        <v>13</v>
      </c>
      <c r="H24" s="98">
        <v>1.4779</v>
      </c>
      <c r="I24" s="98"/>
      <c r="J24" s="98">
        <v>1.4591000000000001</v>
      </c>
      <c r="K24" s="98"/>
      <c r="L24" s="26">
        <f t="shared" si="4"/>
        <v>193</v>
      </c>
      <c r="M24" s="73">
        <f t="shared" si="0"/>
        <v>10183.33333333333</v>
      </c>
      <c r="N24" s="73"/>
      <c r="O24" s="28">
        <f t="shared" si="1"/>
        <v>0.04</v>
      </c>
      <c r="P24" s="27">
        <f t="shared" si="2"/>
        <v>2008</v>
      </c>
      <c r="Q24" s="2">
        <v>42040</v>
      </c>
      <c r="R24" s="99">
        <v>1.4755</v>
      </c>
      <c r="S24" s="99"/>
      <c r="T24" s="75">
        <f t="shared" si="5"/>
        <v>-1185.1851851851643</v>
      </c>
      <c r="U24" s="76"/>
      <c r="V24" s="77">
        <f t="shared" si="6"/>
        <v>-23.999999999999577</v>
      </c>
      <c r="W24" s="77"/>
    </row>
    <row r="25" spans="2:24" x14ac:dyDescent="0.15">
      <c r="B25" s="21">
        <v>16</v>
      </c>
      <c r="C25" s="73">
        <f t="shared" si="3"/>
        <v>338259.25925925921</v>
      </c>
      <c r="D25" s="73"/>
      <c r="E25" s="27">
        <f t="shared" si="7"/>
        <v>2008</v>
      </c>
      <c r="F25" s="2">
        <v>42056</v>
      </c>
      <c r="G25" s="21" t="s">
        <v>13</v>
      </c>
      <c r="H25" s="98">
        <v>1.4837</v>
      </c>
      <c r="I25" s="98"/>
      <c r="J25" s="98">
        <v>1.4702</v>
      </c>
      <c r="K25" s="98"/>
      <c r="L25" s="26">
        <f t="shared" si="4"/>
        <v>141</v>
      </c>
      <c r="M25" s="73">
        <f t="shared" si="0"/>
        <v>10147.777777777776</v>
      </c>
      <c r="N25" s="73"/>
      <c r="O25" s="28">
        <f t="shared" si="1"/>
        <v>0.05</v>
      </c>
      <c r="P25" s="27">
        <f t="shared" si="2"/>
        <v>2008</v>
      </c>
      <c r="Q25" s="2">
        <v>42112</v>
      </c>
      <c r="R25" s="99">
        <v>1.5758000000000001</v>
      </c>
      <c r="S25" s="99"/>
      <c r="T25" s="75">
        <f t="shared" si="5"/>
        <v>56851.851851851898</v>
      </c>
      <c r="U25" s="76"/>
      <c r="V25" s="77">
        <f t="shared" si="6"/>
        <v>921.00000000000068</v>
      </c>
      <c r="W25" s="77"/>
    </row>
    <row r="26" spans="2:24" x14ac:dyDescent="0.15">
      <c r="B26" s="21">
        <v>17</v>
      </c>
      <c r="C26" s="73">
        <f t="shared" si="3"/>
        <v>395111.11111111112</v>
      </c>
      <c r="D26" s="73"/>
      <c r="E26" s="27">
        <f t="shared" si="7"/>
        <v>2008</v>
      </c>
      <c r="F26" s="2">
        <v>42131</v>
      </c>
      <c r="G26" s="21" t="s">
        <v>11</v>
      </c>
      <c r="H26" s="98">
        <v>1.5366</v>
      </c>
      <c r="I26" s="98"/>
      <c r="J26" s="98">
        <v>1.5539000000000001</v>
      </c>
      <c r="K26" s="98"/>
      <c r="L26" s="26">
        <f t="shared" si="4"/>
        <v>179</v>
      </c>
      <c r="M26" s="73">
        <f t="shared" si="0"/>
        <v>11853.333333333334</v>
      </c>
      <c r="N26" s="73"/>
      <c r="O26" s="28">
        <f t="shared" si="1"/>
        <v>0.05</v>
      </c>
      <c r="P26" s="27">
        <f t="shared" si="2"/>
        <v>2008</v>
      </c>
      <c r="Q26" s="2">
        <v>42136</v>
      </c>
      <c r="R26" s="99">
        <f t="shared" si="8"/>
        <v>1.5545</v>
      </c>
      <c r="S26" s="99"/>
      <c r="T26" s="75">
        <f t="shared" si="5"/>
        <v>-11049.382716049402</v>
      </c>
      <c r="U26" s="76"/>
      <c r="V26" s="77">
        <f t="shared" si="6"/>
        <v>-179.00000000000028</v>
      </c>
      <c r="W26" s="77"/>
    </row>
    <row r="27" spans="2:24" x14ac:dyDescent="0.15">
      <c r="B27" s="21">
        <v>18</v>
      </c>
      <c r="C27" s="73">
        <f t="shared" si="3"/>
        <v>384061.72839506174</v>
      </c>
      <c r="D27" s="73"/>
      <c r="E27" s="27">
        <f t="shared" si="7"/>
        <v>2008</v>
      </c>
      <c r="F27" s="2">
        <v>42140</v>
      </c>
      <c r="G27" s="21" t="s">
        <v>13</v>
      </c>
      <c r="H27" s="98">
        <v>1.5601</v>
      </c>
      <c r="I27" s="98"/>
      <c r="J27" s="98">
        <v>1.5436000000000001</v>
      </c>
      <c r="K27" s="98"/>
      <c r="L27" s="26">
        <f t="shared" si="4"/>
        <v>170</v>
      </c>
      <c r="M27" s="73">
        <f t="shared" si="0"/>
        <v>11521.851851851852</v>
      </c>
      <c r="N27" s="73"/>
      <c r="O27" s="28">
        <f t="shared" si="1"/>
        <v>0.05</v>
      </c>
      <c r="P27" s="27">
        <f t="shared" si="2"/>
        <v>2008</v>
      </c>
      <c r="Q27" s="2" t="s">
        <v>46</v>
      </c>
      <c r="R27" s="99">
        <v>1.5601</v>
      </c>
      <c r="S27" s="99"/>
      <c r="T27" s="75">
        <f t="shared" si="5"/>
        <v>0</v>
      </c>
      <c r="U27" s="76"/>
      <c r="V27" s="77">
        <f t="shared" si="6"/>
        <v>0</v>
      </c>
      <c r="W27" s="77"/>
    </row>
    <row r="28" spans="2:24" x14ac:dyDescent="0.15">
      <c r="B28" s="21">
        <v>19</v>
      </c>
      <c r="C28" s="73">
        <f t="shared" si="3"/>
        <v>384061.72839506174</v>
      </c>
      <c r="D28" s="73"/>
      <c r="E28" s="27">
        <f t="shared" si="7"/>
        <v>2008</v>
      </c>
      <c r="F28" s="2">
        <v>42171</v>
      </c>
      <c r="G28" s="21" t="s">
        <v>13</v>
      </c>
      <c r="H28" s="98">
        <v>1.5518000000000001</v>
      </c>
      <c r="I28" s="98"/>
      <c r="J28" s="98">
        <v>1.5345</v>
      </c>
      <c r="K28" s="98"/>
      <c r="L28" s="26">
        <f t="shared" si="4"/>
        <v>179</v>
      </c>
      <c r="M28" s="73">
        <f t="shared" si="0"/>
        <v>11521.851851851852</v>
      </c>
      <c r="N28" s="73"/>
      <c r="O28" s="28">
        <f t="shared" si="1"/>
        <v>0.05</v>
      </c>
      <c r="P28" s="27">
        <f t="shared" si="2"/>
        <v>2008</v>
      </c>
      <c r="Q28" s="2">
        <v>42188</v>
      </c>
      <c r="R28" s="99">
        <v>1.5723</v>
      </c>
      <c r="S28" s="99"/>
      <c r="T28" s="75">
        <f t="shared" si="5"/>
        <v>12654.320987654299</v>
      </c>
      <c r="U28" s="76"/>
      <c r="V28" s="77">
        <f t="shared" si="6"/>
        <v>204.99999999999963</v>
      </c>
      <c r="W28" s="77"/>
      <c r="X28" t="s">
        <v>47</v>
      </c>
    </row>
    <row r="29" spans="2:24" x14ac:dyDescent="0.15">
      <c r="B29" s="21">
        <v>20</v>
      </c>
      <c r="C29" s="73">
        <f t="shared" si="3"/>
        <v>396716.04938271607</v>
      </c>
      <c r="D29" s="73"/>
      <c r="E29" s="27">
        <f t="shared" si="7"/>
        <v>2008</v>
      </c>
      <c r="F29" s="2">
        <v>42201</v>
      </c>
      <c r="G29" s="21" t="s">
        <v>11</v>
      </c>
      <c r="H29" s="98">
        <v>1.58</v>
      </c>
      <c r="I29" s="98"/>
      <c r="J29" s="98">
        <v>1.5948</v>
      </c>
      <c r="K29" s="98"/>
      <c r="L29" s="26">
        <f t="shared" si="4"/>
        <v>153</v>
      </c>
      <c r="M29" s="73">
        <f t="shared" si="0"/>
        <v>11901.481481481482</v>
      </c>
      <c r="N29" s="73"/>
      <c r="O29" s="28">
        <f t="shared" si="1"/>
        <v>0.06</v>
      </c>
      <c r="P29" s="27">
        <f t="shared" si="2"/>
        <v>2008</v>
      </c>
      <c r="Q29" s="2">
        <v>42259</v>
      </c>
      <c r="R29" s="99">
        <v>1.4177999999999999</v>
      </c>
      <c r="S29" s="99"/>
      <c r="T29" s="75">
        <f t="shared" si="5"/>
        <v>120148.14814814822</v>
      </c>
      <c r="U29" s="76"/>
      <c r="V29" s="77">
        <f t="shared" si="6"/>
        <v>1622.0000000000011</v>
      </c>
      <c r="W29" s="77"/>
      <c r="X29" t="s">
        <v>47</v>
      </c>
    </row>
    <row r="30" spans="2:24" x14ac:dyDescent="0.15">
      <c r="B30" s="21">
        <v>21</v>
      </c>
      <c r="C30" s="73">
        <f t="shared" si="3"/>
        <v>516864.19753086427</v>
      </c>
      <c r="D30" s="73"/>
      <c r="E30" s="27">
        <f t="shared" si="7"/>
        <v>2008</v>
      </c>
      <c r="F30" s="2">
        <v>42277</v>
      </c>
      <c r="G30" s="21" t="s">
        <v>11</v>
      </c>
      <c r="H30" s="98">
        <v>1.4008</v>
      </c>
      <c r="I30" s="98"/>
      <c r="J30" s="98">
        <v>1.4436</v>
      </c>
      <c r="K30" s="98"/>
      <c r="L30" s="26">
        <f t="shared" si="4"/>
        <v>433</v>
      </c>
      <c r="M30" s="73">
        <f t="shared" si="0"/>
        <v>15505.925925925927</v>
      </c>
      <c r="N30" s="73"/>
      <c r="O30" s="28">
        <f t="shared" si="1"/>
        <v>0.02</v>
      </c>
      <c r="P30" s="27">
        <f t="shared" si="2"/>
        <v>2008</v>
      </c>
      <c r="Q30" s="2">
        <v>42307</v>
      </c>
      <c r="R30" s="99">
        <v>1.3007</v>
      </c>
      <c r="S30" s="99"/>
      <c r="T30" s="75">
        <f t="shared" si="5"/>
        <v>24716.049382716068</v>
      </c>
      <c r="U30" s="76"/>
      <c r="V30" s="77">
        <f t="shared" si="6"/>
        <v>1001.0000000000008</v>
      </c>
      <c r="W30" s="77"/>
    </row>
    <row r="31" spans="2:24" x14ac:dyDescent="0.15">
      <c r="B31" s="21">
        <v>22</v>
      </c>
      <c r="C31" s="73">
        <f t="shared" si="3"/>
        <v>541580.24691358034</v>
      </c>
      <c r="D31" s="73"/>
      <c r="E31" s="27">
        <f t="shared" si="7"/>
        <v>2008</v>
      </c>
      <c r="F31" s="2">
        <v>42308</v>
      </c>
      <c r="G31" s="21" t="s">
        <v>11</v>
      </c>
      <c r="H31" s="98">
        <v>1.2666999999999999</v>
      </c>
      <c r="I31" s="98"/>
      <c r="J31" s="98">
        <v>1.2922</v>
      </c>
      <c r="K31" s="98"/>
      <c r="L31" s="26">
        <f t="shared" si="4"/>
        <v>261</v>
      </c>
      <c r="M31" s="73">
        <f t="shared" si="0"/>
        <v>16247.407407407409</v>
      </c>
      <c r="N31" s="73"/>
      <c r="O31" s="28">
        <f t="shared" si="1"/>
        <v>0.05</v>
      </c>
      <c r="P31" s="27">
        <f t="shared" si="2"/>
        <v>2008</v>
      </c>
      <c r="Q31" s="2">
        <v>42312</v>
      </c>
      <c r="R31" s="99">
        <f t="shared" si="8"/>
        <v>1.2927999999999999</v>
      </c>
      <c r="S31" s="99"/>
      <c r="T31" s="75">
        <f t="shared" si="5"/>
        <v>-16111.11111111112</v>
      </c>
      <c r="U31" s="76"/>
      <c r="V31" s="77">
        <f t="shared" si="6"/>
        <v>-261.00000000000011</v>
      </c>
      <c r="W31" s="77"/>
    </row>
    <row r="32" spans="2:24" x14ac:dyDescent="0.15">
      <c r="B32" s="21">
        <v>23</v>
      </c>
      <c r="C32" s="73">
        <f t="shared" si="3"/>
        <v>525469.13580246922</v>
      </c>
      <c r="D32" s="73"/>
      <c r="E32" s="27">
        <f t="shared" si="7"/>
        <v>2008</v>
      </c>
      <c r="F32" s="2">
        <v>42329</v>
      </c>
      <c r="G32" s="21" t="s">
        <v>13</v>
      </c>
      <c r="H32" s="98">
        <v>1.2637</v>
      </c>
      <c r="I32" s="98"/>
      <c r="J32" s="98">
        <v>1.2422</v>
      </c>
      <c r="K32" s="98"/>
      <c r="L32" s="26">
        <f t="shared" si="4"/>
        <v>221</v>
      </c>
      <c r="M32" s="73">
        <f t="shared" si="0"/>
        <v>15764.074074074077</v>
      </c>
      <c r="N32" s="73"/>
      <c r="O32" s="28">
        <f t="shared" si="1"/>
        <v>0.05</v>
      </c>
      <c r="P32" s="27">
        <f t="shared" si="2"/>
        <v>2008</v>
      </c>
      <c r="Q32" s="2">
        <v>42336</v>
      </c>
      <c r="R32" s="99">
        <v>1.2818000000000001</v>
      </c>
      <c r="S32" s="99"/>
      <c r="T32" s="75">
        <f t="shared" si="5"/>
        <v>11172.839506172842</v>
      </c>
      <c r="U32" s="76"/>
      <c r="V32" s="77">
        <f t="shared" si="6"/>
        <v>181.00000000000006</v>
      </c>
      <c r="W32" s="77"/>
    </row>
    <row r="33" spans="2:23" x14ac:dyDescent="0.15">
      <c r="B33" s="21">
        <v>24</v>
      </c>
      <c r="C33" s="73">
        <f t="shared" si="3"/>
        <v>536641.97530864202</v>
      </c>
      <c r="D33" s="73"/>
      <c r="E33" s="27">
        <f t="shared" si="7"/>
        <v>2008</v>
      </c>
      <c r="F33" s="2">
        <v>42346</v>
      </c>
      <c r="G33" s="21" t="s">
        <v>13</v>
      </c>
      <c r="H33" s="98">
        <v>1.2966</v>
      </c>
      <c r="I33" s="98"/>
      <c r="J33" s="98">
        <v>1.2717000000000001</v>
      </c>
      <c r="K33" s="98"/>
      <c r="L33" s="26">
        <f t="shared" si="4"/>
        <v>254</v>
      </c>
      <c r="M33" s="73">
        <f t="shared" si="0"/>
        <v>16099.259259259261</v>
      </c>
      <c r="N33" s="73"/>
      <c r="O33" s="28">
        <f t="shared" si="1"/>
        <v>0.05</v>
      </c>
      <c r="P33" s="27">
        <f t="shared" si="2"/>
        <v>2008</v>
      </c>
      <c r="Q33" s="2">
        <v>42367</v>
      </c>
      <c r="R33" s="99">
        <v>1.3920999999999999</v>
      </c>
      <c r="S33" s="99"/>
      <c r="T33" s="75">
        <f t="shared" si="5"/>
        <v>58950.617283950574</v>
      </c>
      <c r="U33" s="76"/>
      <c r="V33" s="77">
        <f t="shared" si="6"/>
        <v>954.9999999999992</v>
      </c>
      <c r="W33" s="77"/>
    </row>
    <row r="34" spans="2:23" x14ac:dyDescent="0.15">
      <c r="B34" s="21">
        <v>25</v>
      </c>
      <c r="C34" s="73">
        <f t="shared" si="3"/>
        <v>595592.59259259258</v>
      </c>
      <c r="D34" s="73"/>
      <c r="E34" s="27">
        <f t="shared" si="7"/>
        <v>2008</v>
      </c>
      <c r="F34" s="2">
        <v>42369</v>
      </c>
      <c r="G34" s="21" t="s">
        <v>11</v>
      </c>
      <c r="H34" s="98">
        <v>1.3851</v>
      </c>
      <c r="I34" s="98"/>
      <c r="J34" s="98">
        <v>1.4179999999999999</v>
      </c>
      <c r="K34" s="98"/>
      <c r="L34" s="26">
        <f t="shared" si="4"/>
        <v>334</v>
      </c>
      <c r="M34" s="73">
        <f t="shared" si="0"/>
        <v>17867.777777777777</v>
      </c>
      <c r="N34" s="73"/>
      <c r="O34" s="28">
        <f t="shared" si="1"/>
        <v>0.04</v>
      </c>
      <c r="P34" s="27">
        <v>2009</v>
      </c>
      <c r="Q34" s="2">
        <v>42044</v>
      </c>
      <c r="R34" s="99">
        <v>1.3069999999999999</v>
      </c>
      <c r="S34" s="99"/>
      <c r="T34" s="75">
        <f t="shared" si="5"/>
        <v>38567.901234567929</v>
      </c>
      <c r="U34" s="76"/>
      <c r="V34" s="77">
        <f t="shared" si="6"/>
        <v>781.00000000000057</v>
      </c>
      <c r="W34" s="77"/>
    </row>
    <row r="35" spans="2:23" x14ac:dyDescent="0.15">
      <c r="B35" s="21">
        <v>26</v>
      </c>
      <c r="C35" s="73">
        <f t="shared" si="3"/>
        <v>634160.49382716056</v>
      </c>
      <c r="D35" s="73"/>
      <c r="E35" s="27">
        <v>2009</v>
      </c>
      <c r="F35" s="2">
        <v>42047</v>
      </c>
      <c r="G35" s="21" t="s">
        <v>11</v>
      </c>
      <c r="H35" s="98">
        <v>1.2721</v>
      </c>
      <c r="I35" s="98"/>
      <c r="J35" s="98">
        <v>1.2943</v>
      </c>
      <c r="K35" s="98"/>
      <c r="L35" s="26">
        <f t="shared" si="4"/>
        <v>227</v>
      </c>
      <c r="M35" s="73">
        <f t="shared" si="0"/>
        <v>19024.814814814818</v>
      </c>
      <c r="N35" s="73"/>
      <c r="O35" s="28">
        <f t="shared" si="1"/>
        <v>0.06</v>
      </c>
      <c r="P35" s="27">
        <f t="shared" si="2"/>
        <v>2009</v>
      </c>
      <c r="Q35" s="2">
        <v>42055</v>
      </c>
      <c r="R35" s="99">
        <v>1.2804</v>
      </c>
      <c r="S35" s="99"/>
      <c r="T35" s="75">
        <f t="shared" si="5"/>
        <v>-6148.1481481481287</v>
      </c>
      <c r="U35" s="76"/>
      <c r="V35" s="77">
        <f t="shared" si="6"/>
        <v>-82.999999999999744</v>
      </c>
      <c r="W35" s="77"/>
    </row>
    <row r="36" spans="2:23" x14ac:dyDescent="0.15">
      <c r="B36" s="21">
        <v>27</v>
      </c>
      <c r="C36" s="73">
        <f t="shared" si="3"/>
        <v>628012.34567901248</v>
      </c>
      <c r="D36" s="73"/>
      <c r="E36" s="27">
        <f t="shared" si="7"/>
        <v>2009</v>
      </c>
      <c r="F36" s="2">
        <v>42062</v>
      </c>
      <c r="G36" s="21" t="s">
        <v>11</v>
      </c>
      <c r="H36" s="98">
        <v>1.2603</v>
      </c>
      <c r="I36" s="98"/>
      <c r="J36" s="98">
        <v>1.2749999999999999</v>
      </c>
      <c r="K36" s="98"/>
      <c r="L36" s="26">
        <f t="shared" si="4"/>
        <v>152</v>
      </c>
      <c r="M36" s="73">
        <f t="shared" si="0"/>
        <v>18840.370370370372</v>
      </c>
      <c r="N36" s="73"/>
      <c r="O36" s="28">
        <f t="shared" si="1"/>
        <v>0.1</v>
      </c>
      <c r="P36" s="27">
        <f t="shared" si="2"/>
        <v>2009</v>
      </c>
      <c r="Q36" s="2">
        <v>42069</v>
      </c>
      <c r="R36" s="99">
        <f t="shared" si="8"/>
        <v>1.2755000000000001</v>
      </c>
      <c r="S36" s="99"/>
      <c r="T36" s="75">
        <f t="shared" si="5"/>
        <v>-18765.432098765559</v>
      </c>
      <c r="U36" s="76"/>
      <c r="V36" s="77">
        <f t="shared" si="6"/>
        <v>-152.00000000000102</v>
      </c>
      <c r="W36" s="77"/>
    </row>
    <row r="37" spans="2:23" x14ac:dyDescent="0.15">
      <c r="B37" s="21">
        <v>28</v>
      </c>
      <c r="C37" s="73">
        <f t="shared" si="3"/>
        <v>609246.91358024697</v>
      </c>
      <c r="D37" s="73"/>
      <c r="E37" s="27">
        <f t="shared" si="7"/>
        <v>2009</v>
      </c>
      <c r="F37" s="2">
        <v>42069</v>
      </c>
      <c r="G37" s="21" t="s">
        <v>13</v>
      </c>
      <c r="H37" s="98">
        <v>1.2753000000000001</v>
      </c>
      <c r="I37" s="98"/>
      <c r="J37" s="98">
        <v>1.2532000000000001</v>
      </c>
      <c r="K37" s="98"/>
      <c r="L37" s="26">
        <f t="shared" si="4"/>
        <v>226</v>
      </c>
      <c r="M37" s="73">
        <f t="shared" si="0"/>
        <v>18277.407407407409</v>
      </c>
      <c r="N37" s="73"/>
      <c r="O37" s="28">
        <f t="shared" si="1"/>
        <v>0.06</v>
      </c>
      <c r="P37" s="27">
        <f t="shared" si="2"/>
        <v>2009</v>
      </c>
      <c r="Q37" s="2">
        <v>42101</v>
      </c>
      <c r="R37" s="99">
        <v>1.3357000000000001</v>
      </c>
      <c r="S37" s="99"/>
      <c r="T37" s="75">
        <f t="shared" si="5"/>
        <v>44740.740740740737</v>
      </c>
      <c r="U37" s="76"/>
      <c r="V37" s="77">
        <f t="shared" si="6"/>
        <v>604.00000000000011</v>
      </c>
      <c r="W37" s="77"/>
    </row>
    <row r="38" spans="2:23" s="23" customFormat="1" x14ac:dyDescent="0.15">
      <c r="B38" s="21">
        <v>29</v>
      </c>
      <c r="C38" s="73">
        <f t="shared" si="3"/>
        <v>653987.65432098776</v>
      </c>
      <c r="D38" s="73"/>
      <c r="E38" s="27">
        <f t="shared" si="7"/>
        <v>2009</v>
      </c>
      <c r="F38" s="2">
        <v>42101</v>
      </c>
      <c r="G38" s="21" t="s">
        <v>11</v>
      </c>
      <c r="H38" s="98">
        <v>1.3229</v>
      </c>
      <c r="I38" s="98"/>
      <c r="J38" s="98">
        <v>1.3418000000000001</v>
      </c>
      <c r="K38" s="98"/>
      <c r="L38" s="26">
        <f t="shared" si="4"/>
        <v>195</v>
      </c>
      <c r="M38" s="73">
        <f t="shared" si="0"/>
        <v>19619.629629629631</v>
      </c>
      <c r="N38" s="73"/>
      <c r="O38" s="28">
        <f t="shared" si="1"/>
        <v>0.08</v>
      </c>
      <c r="P38" s="27">
        <f t="shared" si="2"/>
        <v>2009</v>
      </c>
      <c r="Q38" s="2">
        <v>42123</v>
      </c>
      <c r="R38" s="99">
        <v>1.3166</v>
      </c>
      <c r="S38" s="99"/>
      <c r="T38" s="75">
        <f t="shared" si="5"/>
        <v>6222.2222222221953</v>
      </c>
      <c r="U38" s="76"/>
      <c r="V38" s="77">
        <f t="shared" si="6"/>
        <v>62.999999999999723</v>
      </c>
      <c r="W38" s="77"/>
    </row>
    <row r="39" spans="2:23" x14ac:dyDescent="0.15">
      <c r="B39" s="21">
        <v>30</v>
      </c>
      <c r="C39" s="73">
        <f t="shared" si="3"/>
        <v>660209.87654321</v>
      </c>
      <c r="D39" s="73"/>
      <c r="E39" s="27">
        <f t="shared" si="7"/>
        <v>2009</v>
      </c>
      <c r="F39" s="2">
        <v>42124</v>
      </c>
      <c r="G39" s="21" t="s">
        <v>13</v>
      </c>
      <c r="H39" s="98">
        <v>1.3384</v>
      </c>
      <c r="I39" s="98"/>
      <c r="J39" s="98">
        <v>1.3190999999999999</v>
      </c>
      <c r="K39" s="98"/>
      <c r="L39" s="26">
        <f t="shared" si="4"/>
        <v>199</v>
      </c>
      <c r="M39" s="73">
        <f t="shared" si="0"/>
        <v>19806.296296296299</v>
      </c>
      <c r="N39" s="73"/>
      <c r="O39" s="28">
        <f t="shared" si="1"/>
        <v>0.08</v>
      </c>
      <c r="P39" s="27">
        <f t="shared" si="2"/>
        <v>2009</v>
      </c>
      <c r="Q39" s="2">
        <v>42163</v>
      </c>
      <c r="R39" s="99">
        <v>1.3983000000000001</v>
      </c>
      <c r="S39" s="99"/>
      <c r="T39" s="75">
        <f t="shared" si="5"/>
        <v>59160.493827160564</v>
      </c>
      <c r="U39" s="76"/>
      <c r="V39" s="77">
        <f t="shared" si="6"/>
        <v>599.00000000000068</v>
      </c>
      <c r="W39" s="77"/>
    </row>
    <row r="40" spans="2:23" x14ac:dyDescent="0.15">
      <c r="B40" s="21">
        <v>31</v>
      </c>
      <c r="C40" s="73">
        <f t="shared" si="3"/>
        <v>719370.37037037057</v>
      </c>
      <c r="D40" s="73"/>
      <c r="E40" s="27">
        <f t="shared" si="7"/>
        <v>2009</v>
      </c>
      <c r="F40" s="2">
        <v>42178</v>
      </c>
      <c r="G40" s="21" t="s">
        <v>13</v>
      </c>
      <c r="H40" s="98">
        <v>1.4108000000000001</v>
      </c>
      <c r="I40" s="98"/>
      <c r="J40" s="98">
        <v>1.3829</v>
      </c>
      <c r="K40" s="98"/>
      <c r="L40" s="26">
        <f t="shared" si="4"/>
        <v>284</v>
      </c>
      <c r="M40" s="73">
        <f t="shared" si="0"/>
        <v>21581.111111111117</v>
      </c>
      <c r="N40" s="73"/>
      <c r="O40" s="28">
        <f t="shared" si="1"/>
        <v>0.06</v>
      </c>
      <c r="P40" s="27">
        <f t="shared" si="2"/>
        <v>2009</v>
      </c>
      <c r="Q40" s="2">
        <v>42226</v>
      </c>
      <c r="R40" s="99">
        <v>1.4108000000000001</v>
      </c>
      <c r="S40" s="99"/>
      <c r="T40" s="75">
        <f t="shared" si="5"/>
        <v>0</v>
      </c>
      <c r="U40" s="76"/>
      <c r="V40" s="77">
        <f t="shared" si="6"/>
        <v>0</v>
      </c>
      <c r="W40" s="77"/>
    </row>
    <row r="41" spans="2:23" x14ac:dyDescent="0.15">
      <c r="B41" s="21">
        <v>32</v>
      </c>
      <c r="C41" s="73">
        <f t="shared" si="3"/>
        <v>719370.37037037057</v>
      </c>
      <c r="D41" s="73"/>
      <c r="E41" s="27">
        <f t="shared" si="7"/>
        <v>2009</v>
      </c>
      <c r="F41" s="2">
        <v>42236</v>
      </c>
      <c r="G41" s="21" t="s">
        <v>13</v>
      </c>
      <c r="H41" s="98">
        <v>1.4274</v>
      </c>
      <c r="I41" s="98"/>
      <c r="J41" s="98">
        <v>1.42</v>
      </c>
      <c r="K41" s="98"/>
      <c r="L41" s="26">
        <f t="shared" si="4"/>
        <v>80</v>
      </c>
      <c r="M41" s="73">
        <f t="shared" si="0"/>
        <v>21581.111111111117</v>
      </c>
      <c r="N41" s="73"/>
      <c r="O41" s="28">
        <f t="shared" si="1"/>
        <v>0.21</v>
      </c>
      <c r="P41" s="27">
        <f t="shared" si="2"/>
        <v>2009</v>
      </c>
      <c r="Q41" s="2">
        <v>42248</v>
      </c>
      <c r="R41" s="99">
        <f t="shared" si="8"/>
        <v>1.4194</v>
      </c>
      <c r="S41" s="99"/>
      <c r="T41" s="75">
        <f t="shared" si="5"/>
        <v>-20740.740740740759</v>
      </c>
      <c r="U41" s="76"/>
      <c r="V41" s="77">
        <f t="shared" si="6"/>
        <v>-80.000000000000071</v>
      </c>
      <c r="W41" s="77"/>
    </row>
    <row r="42" spans="2:23" x14ac:dyDescent="0.15">
      <c r="B42" s="21">
        <v>33</v>
      </c>
      <c r="C42" s="73">
        <f t="shared" si="3"/>
        <v>698629.62962962978</v>
      </c>
      <c r="D42" s="73"/>
      <c r="E42" s="27">
        <f t="shared" si="7"/>
        <v>2009</v>
      </c>
      <c r="F42" s="2">
        <v>42251</v>
      </c>
      <c r="G42" s="21" t="s">
        <v>13</v>
      </c>
      <c r="H42" s="98">
        <v>1.4327000000000001</v>
      </c>
      <c r="I42" s="98"/>
      <c r="J42" s="98">
        <v>1.4191</v>
      </c>
      <c r="K42" s="98"/>
      <c r="L42" s="26">
        <f t="shared" si="4"/>
        <v>142</v>
      </c>
      <c r="M42" s="73">
        <f t="shared" si="0"/>
        <v>20958.888888888894</v>
      </c>
      <c r="N42" s="73"/>
      <c r="O42" s="28">
        <f t="shared" si="1"/>
        <v>0.11</v>
      </c>
      <c r="P42" s="27">
        <f t="shared" si="2"/>
        <v>2009</v>
      </c>
      <c r="Q42" s="2">
        <v>42342</v>
      </c>
      <c r="R42" s="99">
        <v>1.4971000000000001</v>
      </c>
      <c r="S42" s="99"/>
      <c r="T42" s="75">
        <f t="shared" si="5"/>
        <v>87456.790123456813</v>
      </c>
      <c r="U42" s="76"/>
      <c r="V42" s="77">
        <f t="shared" si="6"/>
        <v>644.00000000000011</v>
      </c>
      <c r="W42" s="77"/>
    </row>
    <row r="43" spans="2:23" x14ac:dyDescent="0.15">
      <c r="B43" s="21">
        <v>34</v>
      </c>
      <c r="C43" s="73">
        <f t="shared" si="3"/>
        <v>786086.41975308664</v>
      </c>
      <c r="D43" s="73"/>
      <c r="E43" s="27">
        <f t="shared" si="7"/>
        <v>2009</v>
      </c>
      <c r="F43" s="2">
        <v>42342</v>
      </c>
      <c r="G43" s="21" t="s">
        <v>11</v>
      </c>
      <c r="H43" s="98">
        <v>1.4821</v>
      </c>
      <c r="I43" s="98"/>
      <c r="J43" s="98">
        <v>1.5091000000000001</v>
      </c>
      <c r="K43" s="98"/>
      <c r="L43" s="26">
        <f t="shared" si="4"/>
        <v>276</v>
      </c>
      <c r="M43" s="73">
        <f t="shared" si="0"/>
        <v>23582.592592592599</v>
      </c>
      <c r="N43" s="73"/>
      <c r="O43" s="28">
        <f t="shared" si="1"/>
        <v>0.06</v>
      </c>
      <c r="P43" s="27">
        <v>2010</v>
      </c>
      <c r="Q43" s="2">
        <v>42015</v>
      </c>
      <c r="R43" s="99">
        <v>1.4531000000000001</v>
      </c>
      <c r="S43" s="99"/>
      <c r="T43" s="75">
        <f t="shared" si="5"/>
        <v>21481.48148148142</v>
      </c>
      <c r="U43" s="76"/>
      <c r="V43" s="77">
        <f t="shared" si="6"/>
        <v>289.99999999999915</v>
      </c>
      <c r="W43" s="77"/>
    </row>
    <row r="44" spans="2:23" x14ac:dyDescent="0.15">
      <c r="B44" s="21">
        <v>35</v>
      </c>
      <c r="C44" s="73">
        <f t="shared" si="3"/>
        <v>807567.9012345681</v>
      </c>
      <c r="D44" s="73"/>
      <c r="E44" s="27">
        <v>2010</v>
      </c>
      <c r="F44" s="2">
        <v>42023</v>
      </c>
      <c r="G44" s="21" t="s">
        <v>11</v>
      </c>
      <c r="H44" s="98">
        <v>1.4252</v>
      </c>
      <c r="I44" s="98"/>
      <c r="J44" s="98">
        <v>1.4413</v>
      </c>
      <c r="K44" s="98"/>
      <c r="L44" s="26">
        <f t="shared" si="4"/>
        <v>166</v>
      </c>
      <c r="M44" s="73">
        <f t="shared" si="0"/>
        <v>24227.037037037044</v>
      </c>
      <c r="N44" s="73"/>
      <c r="O44" s="28">
        <f t="shared" si="1"/>
        <v>0.11</v>
      </c>
      <c r="P44" s="27">
        <v>2010</v>
      </c>
      <c r="Q44" s="2">
        <v>42066</v>
      </c>
      <c r="R44" s="99">
        <v>1.3691</v>
      </c>
      <c r="S44" s="99"/>
      <c r="T44" s="75">
        <f t="shared" si="5"/>
        <v>76185.185185185226</v>
      </c>
      <c r="U44" s="76"/>
      <c r="V44" s="77">
        <f t="shared" si="6"/>
        <v>561.00000000000034</v>
      </c>
      <c r="W44" s="77"/>
    </row>
    <row r="45" spans="2:23" x14ac:dyDescent="0.15">
      <c r="B45" s="21">
        <v>36</v>
      </c>
      <c r="C45" s="73">
        <f t="shared" si="3"/>
        <v>883753.08641975326</v>
      </c>
      <c r="D45" s="73"/>
      <c r="E45" s="27">
        <f t="shared" si="7"/>
        <v>2010</v>
      </c>
      <c r="F45" s="2">
        <v>42093</v>
      </c>
      <c r="G45" s="21" t="s">
        <v>11</v>
      </c>
      <c r="H45" s="98">
        <v>1.3394999999999999</v>
      </c>
      <c r="I45" s="98"/>
      <c r="J45" s="98">
        <v>1.3536999999999999</v>
      </c>
      <c r="K45" s="98"/>
      <c r="L45" s="26">
        <f t="shared" si="4"/>
        <v>147</v>
      </c>
      <c r="M45" s="73">
        <f t="shared" si="0"/>
        <v>26512.592592592599</v>
      </c>
      <c r="N45" s="73"/>
      <c r="O45" s="28">
        <f t="shared" si="1"/>
        <v>0.14000000000000001</v>
      </c>
      <c r="P45" s="27">
        <f t="shared" si="2"/>
        <v>2010</v>
      </c>
      <c r="Q45" s="2">
        <v>42094</v>
      </c>
      <c r="R45" s="99">
        <f t="shared" si="8"/>
        <v>1.3541999999999998</v>
      </c>
      <c r="S45" s="99"/>
      <c r="T45" s="75">
        <f t="shared" si="5"/>
        <v>-25407.407407407296</v>
      </c>
      <c r="U45" s="76"/>
      <c r="V45" s="77">
        <f t="shared" si="6"/>
        <v>-146.99999999999935</v>
      </c>
      <c r="W45" s="77"/>
    </row>
    <row r="46" spans="2:23" x14ac:dyDescent="0.15">
      <c r="B46" s="21">
        <v>37</v>
      </c>
      <c r="C46" s="73">
        <f t="shared" si="3"/>
        <v>858345.67901234597</v>
      </c>
      <c r="D46" s="73"/>
      <c r="E46" s="27">
        <f t="shared" si="7"/>
        <v>2010</v>
      </c>
      <c r="F46" s="2">
        <v>42100</v>
      </c>
      <c r="G46" s="21" t="s">
        <v>11</v>
      </c>
      <c r="H46" s="98">
        <v>1.3354999999999999</v>
      </c>
      <c r="I46" s="98"/>
      <c r="J46" s="98">
        <v>1.3495999999999999</v>
      </c>
      <c r="K46" s="98"/>
      <c r="L46" s="26">
        <f t="shared" si="4"/>
        <v>146</v>
      </c>
      <c r="M46" s="73">
        <f t="shared" si="0"/>
        <v>25750.37037037038</v>
      </c>
      <c r="N46" s="73"/>
      <c r="O46" s="28">
        <f t="shared" si="1"/>
        <v>0.14000000000000001</v>
      </c>
      <c r="P46" s="27">
        <f t="shared" si="2"/>
        <v>2010</v>
      </c>
      <c r="Q46" s="2">
        <v>42103</v>
      </c>
      <c r="R46" s="99">
        <f t="shared" si="8"/>
        <v>1.3500999999999999</v>
      </c>
      <c r="S46" s="99"/>
      <c r="T46" s="75">
        <f t="shared" si="5"/>
        <v>-25234.567901234477</v>
      </c>
      <c r="U46" s="76"/>
      <c r="V46" s="77">
        <f t="shared" si="6"/>
        <v>-145.99999999999946</v>
      </c>
      <c r="W46" s="77"/>
    </row>
    <row r="47" spans="2:23" x14ac:dyDescent="0.15">
      <c r="B47" s="21">
        <v>38</v>
      </c>
      <c r="C47" s="73">
        <f t="shared" si="3"/>
        <v>833111.11111111147</v>
      </c>
      <c r="D47" s="73"/>
      <c r="E47" s="27">
        <f t="shared" si="7"/>
        <v>2010</v>
      </c>
      <c r="F47" s="2">
        <v>42121</v>
      </c>
      <c r="G47" s="21" t="s">
        <v>11</v>
      </c>
      <c r="H47" s="98">
        <v>1.3165</v>
      </c>
      <c r="I47" s="98"/>
      <c r="J47" s="98">
        <v>1.3414999999999999</v>
      </c>
      <c r="K47" s="98"/>
      <c r="L47" s="26">
        <f t="shared" si="4"/>
        <v>255</v>
      </c>
      <c r="M47" s="73">
        <f t="shared" si="0"/>
        <v>24993.333333333343</v>
      </c>
      <c r="N47" s="73"/>
      <c r="O47" s="28">
        <f t="shared" si="1"/>
        <v>7.0000000000000007E-2</v>
      </c>
      <c r="P47" s="27">
        <f t="shared" si="2"/>
        <v>2010</v>
      </c>
      <c r="Q47" s="2">
        <v>42170</v>
      </c>
      <c r="R47" s="99">
        <v>1.2325999999999999</v>
      </c>
      <c r="S47" s="99"/>
      <c r="T47" s="75">
        <f t="shared" si="5"/>
        <v>72506.172839506253</v>
      </c>
      <c r="U47" s="76"/>
      <c r="V47" s="77">
        <f t="shared" si="6"/>
        <v>839.00000000000091</v>
      </c>
      <c r="W47" s="77"/>
    </row>
    <row r="48" spans="2:23" x14ac:dyDescent="0.15">
      <c r="B48" s="21">
        <v>39</v>
      </c>
      <c r="C48" s="73">
        <f t="shared" si="3"/>
        <v>905617.28395061777</v>
      </c>
      <c r="D48" s="73"/>
      <c r="E48" s="27">
        <f t="shared" si="7"/>
        <v>2010</v>
      </c>
      <c r="F48" s="2">
        <v>42198</v>
      </c>
      <c r="G48" s="21" t="s">
        <v>13</v>
      </c>
      <c r="H48" s="98">
        <v>1.2738</v>
      </c>
      <c r="I48" s="98"/>
      <c r="J48" s="98">
        <v>1.2522</v>
      </c>
      <c r="K48" s="98"/>
      <c r="L48" s="26">
        <f t="shared" si="4"/>
        <v>222</v>
      </c>
      <c r="M48" s="73">
        <f t="shared" si="0"/>
        <v>27168.518518518533</v>
      </c>
      <c r="N48" s="73"/>
      <c r="O48" s="28">
        <f t="shared" si="1"/>
        <v>0.09</v>
      </c>
      <c r="P48" s="27">
        <f t="shared" si="2"/>
        <v>2010</v>
      </c>
      <c r="Q48" s="2">
        <v>42227</v>
      </c>
      <c r="R48" s="99">
        <v>1.3072999999999999</v>
      </c>
      <c r="S48" s="99"/>
      <c r="T48" s="75">
        <f t="shared" si="5"/>
        <v>37222.222222222073</v>
      </c>
      <c r="U48" s="76"/>
      <c r="V48" s="77">
        <f t="shared" si="6"/>
        <v>334.99999999999864</v>
      </c>
      <c r="W48" s="77"/>
    </row>
    <row r="49" spans="2:24" x14ac:dyDescent="0.15">
      <c r="B49" s="21">
        <v>40</v>
      </c>
      <c r="C49" s="73">
        <f t="shared" si="3"/>
        <v>942839.50617283978</v>
      </c>
      <c r="D49" s="73"/>
      <c r="E49" s="27">
        <f t="shared" si="7"/>
        <v>2010</v>
      </c>
      <c r="F49" s="2">
        <v>42246</v>
      </c>
      <c r="G49" s="21" t="s">
        <v>11</v>
      </c>
      <c r="H49" s="98">
        <v>1.2659</v>
      </c>
      <c r="I49" s="98"/>
      <c r="J49" s="98">
        <v>1.2769999999999999</v>
      </c>
      <c r="K49" s="98"/>
      <c r="L49" s="26">
        <f t="shared" si="4"/>
        <v>116</v>
      </c>
      <c r="M49" s="73">
        <f t="shared" si="0"/>
        <v>28285.185185185193</v>
      </c>
      <c r="N49" s="73"/>
      <c r="O49" s="28">
        <f t="shared" si="1"/>
        <v>0.19</v>
      </c>
      <c r="P49" s="27">
        <f t="shared" si="2"/>
        <v>2010</v>
      </c>
      <c r="Q49" s="2">
        <v>42248</v>
      </c>
      <c r="R49" s="99">
        <f t="shared" si="8"/>
        <v>1.2775000000000001</v>
      </c>
      <c r="S49" s="99"/>
      <c r="T49" s="75">
        <f t="shared" si="5"/>
        <v>-27209.876543210004</v>
      </c>
      <c r="U49" s="76"/>
      <c r="V49" s="77">
        <f t="shared" si="6"/>
        <v>-116.00000000000054</v>
      </c>
      <c r="W49" s="77"/>
    </row>
    <row r="50" spans="2:24" x14ac:dyDescent="0.15">
      <c r="B50" s="21">
        <v>41</v>
      </c>
      <c r="C50" s="73">
        <f t="shared" si="3"/>
        <v>915629.62962962978</v>
      </c>
      <c r="D50" s="73"/>
      <c r="E50" s="27">
        <f t="shared" si="7"/>
        <v>2010</v>
      </c>
      <c r="F50" s="2">
        <v>42271</v>
      </c>
      <c r="G50" s="21" t="s">
        <v>13</v>
      </c>
      <c r="H50" s="98">
        <v>1.3492999999999999</v>
      </c>
      <c r="I50" s="98"/>
      <c r="J50" s="98">
        <v>1.3286</v>
      </c>
      <c r="K50" s="98"/>
      <c r="L50" s="26">
        <f t="shared" si="4"/>
        <v>212</v>
      </c>
      <c r="M50" s="73">
        <f t="shared" si="0"/>
        <v>27468.888888888894</v>
      </c>
      <c r="N50" s="73"/>
      <c r="O50" s="28">
        <f t="shared" si="1"/>
        <v>0.1</v>
      </c>
      <c r="P50" s="27">
        <f t="shared" si="2"/>
        <v>2010</v>
      </c>
      <c r="Q50" s="2">
        <v>42296</v>
      </c>
      <c r="R50" s="99">
        <v>1.383</v>
      </c>
      <c r="S50" s="99"/>
      <c r="T50" s="75">
        <f t="shared" si="5"/>
        <v>41604.938271605017</v>
      </c>
      <c r="U50" s="76"/>
      <c r="V50" s="77">
        <f t="shared" si="6"/>
        <v>337.00000000000063</v>
      </c>
      <c r="W50" s="77"/>
      <c r="X50" t="s">
        <v>48</v>
      </c>
    </row>
    <row r="51" spans="2:24" x14ac:dyDescent="0.15">
      <c r="B51" s="21">
        <v>42</v>
      </c>
      <c r="C51" s="73">
        <f t="shared" si="3"/>
        <v>957234.56790123484</v>
      </c>
      <c r="D51" s="73"/>
      <c r="E51" s="27">
        <f t="shared" si="7"/>
        <v>2010</v>
      </c>
      <c r="F51" s="2">
        <v>42309</v>
      </c>
      <c r="G51" s="21" t="s">
        <v>13</v>
      </c>
      <c r="H51" s="98">
        <v>1.401</v>
      </c>
      <c r="I51" s="98"/>
      <c r="J51" s="98">
        <v>1.3863000000000001</v>
      </c>
      <c r="K51" s="98"/>
      <c r="L51" s="26">
        <f t="shared" si="4"/>
        <v>152</v>
      </c>
      <c r="M51" s="73">
        <f t="shared" si="0"/>
        <v>28717.037037037044</v>
      </c>
      <c r="N51" s="73"/>
      <c r="O51" s="28">
        <f t="shared" si="1"/>
        <v>0.15</v>
      </c>
      <c r="P51" s="27">
        <f t="shared" si="2"/>
        <v>2010</v>
      </c>
      <c r="Q51" s="2">
        <v>42316</v>
      </c>
      <c r="R51" s="99">
        <v>1.401</v>
      </c>
      <c r="S51" s="99"/>
      <c r="T51" s="75">
        <f t="shared" si="5"/>
        <v>0</v>
      </c>
      <c r="U51" s="76"/>
      <c r="V51" s="77">
        <f t="shared" si="6"/>
        <v>0</v>
      </c>
      <c r="W51" s="77"/>
    </row>
    <row r="52" spans="2:24" x14ac:dyDescent="0.15">
      <c r="B52" s="21">
        <v>43</v>
      </c>
      <c r="C52" s="73">
        <f t="shared" si="3"/>
        <v>957234.56790123484</v>
      </c>
      <c r="D52" s="73"/>
      <c r="E52" s="27">
        <f t="shared" si="7"/>
        <v>2010</v>
      </c>
      <c r="F52" s="2">
        <v>42319</v>
      </c>
      <c r="G52" s="21" t="s">
        <v>11</v>
      </c>
      <c r="H52" s="98">
        <v>1.3635999999999999</v>
      </c>
      <c r="I52" s="98"/>
      <c r="J52" s="98">
        <v>1.3819999999999999</v>
      </c>
      <c r="K52" s="98"/>
      <c r="L52" s="26">
        <f t="shared" si="4"/>
        <v>189</v>
      </c>
      <c r="M52" s="73">
        <f t="shared" si="0"/>
        <v>28717.037037037044</v>
      </c>
      <c r="N52" s="73"/>
      <c r="O52" s="28">
        <f t="shared" si="1"/>
        <v>0.12</v>
      </c>
      <c r="P52" s="27">
        <f t="shared" si="2"/>
        <v>2010</v>
      </c>
      <c r="Q52" s="2">
        <v>42369</v>
      </c>
      <c r="R52" s="99">
        <v>1.3358000000000001</v>
      </c>
      <c r="S52" s="99"/>
      <c r="T52" s="75">
        <f t="shared" si="5"/>
        <v>41185.185185184921</v>
      </c>
      <c r="U52" s="76"/>
      <c r="V52" s="77">
        <f t="shared" si="6"/>
        <v>277.99999999999824</v>
      </c>
      <c r="W52" s="77"/>
    </row>
    <row r="53" spans="2:24" x14ac:dyDescent="0.15">
      <c r="B53" s="21">
        <v>44</v>
      </c>
      <c r="C53" s="73">
        <f t="shared" si="3"/>
        <v>998419.75308641978</v>
      </c>
      <c r="D53" s="73"/>
      <c r="E53" s="27">
        <v>2011</v>
      </c>
      <c r="F53" s="2">
        <v>42058</v>
      </c>
      <c r="G53" s="21" t="s">
        <v>13</v>
      </c>
      <c r="H53" s="98">
        <v>1.3785400000000001</v>
      </c>
      <c r="I53" s="98"/>
      <c r="J53" s="98">
        <v>1.3647</v>
      </c>
      <c r="K53" s="98"/>
      <c r="L53" s="26">
        <f t="shared" si="4"/>
        <v>144</v>
      </c>
      <c r="M53" s="73">
        <f t="shared" si="0"/>
        <v>29952.592592592591</v>
      </c>
      <c r="N53" s="73"/>
      <c r="O53" s="28">
        <f t="shared" si="1"/>
        <v>0.16</v>
      </c>
      <c r="P53" s="27">
        <f t="shared" si="2"/>
        <v>2011</v>
      </c>
      <c r="Q53" s="2">
        <v>42129</v>
      </c>
      <c r="R53" s="99">
        <v>1.4492499999999999</v>
      </c>
      <c r="S53" s="99"/>
      <c r="T53" s="75">
        <f t="shared" si="5"/>
        <v>139674.07407407375</v>
      </c>
      <c r="U53" s="76"/>
      <c r="V53" s="77">
        <f t="shared" si="6"/>
        <v>707.09999999999832</v>
      </c>
      <c r="W53" s="77"/>
    </row>
    <row r="54" spans="2:24" x14ac:dyDescent="0.15">
      <c r="B54" s="21">
        <v>45</v>
      </c>
      <c r="C54" s="73">
        <f t="shared" si="3"/>
        <v>1138093.8271604935</v>
      </c>
      <c r="D54" s="73"/>
      <c r="E54" s="27">
        <f t="shared" si="7"/>
        <v>2011</v>
      </c>
      <c r="F54" s="2">
        <v>42144</v>
      </c>
      <c r="G54" s="21" t="s">
        <v>11</v>
      </c>
      <c r="H54" s="98">
        <v>1.41381</v>
      </c>
      <c r="I54" s="98"/>
      <c r="J54" s="98">
        <v>1.4344600000000001</v>
      </c>
      <c r="K54" s="98"/>
      <c r="L54" s="26">
        <f t="shared" si="4"/>
        <v>212</v>
      </c>
      <c r="M54" s="73">
        <f t="shared" si="0"/>
        <v>34142.814814814803</v>
      </c>
      <c r="N54" s="73"/>
      <c r="O54" s="28">
        <f t="shared" si="1"/>
        <v>0.13</v>
      </c>
      <c r="P54" s="27">
        <f t="shared" si="2"/>
        <v>2011</v>
      </c>
      <c r="Q54" s="2">
        <v>42155</v>
      </c>
      <c r="R54" s="99">
        <f t="shared" si="8"/>
        <v>1.4350100000000001</v>
      </c>
      <c r="S54" s="99"/>
      <c r="T54" s="75">
        <f t="shared" si="5"/>
        <v>-34024.691358024866</v>
      </c>
      <c r="U54" s="76"/>
      <c r="V54" s="77">
        <f t="shared" si="6"/>
        <v>-212.00000000000108</v>
      </c>
      <c r="W54" s="77"/>
    </row>
    <row r="55" spans="2:24" x14ac:dyDescent="0.15">
      <c r="B55" s="21">
        <v>46</v>
      </c>
      <c r="C55" s="73">
        <f t="shared" si="3"/>
        <v>1104069.1358024685</v>
      </c>
      <c r="D55" s="73"/>
      <c r="E55" s="27">
        <f t="shared" si="7"/>
        <v>2011</v>
      </c>
      <c r="F55" s="2">
        <v>42155</v>
      </c>
      <c r="G55" s="21" t="s">
        <v>13</v>
      </c>
      <c r="H55" s="98">
        <v>1.4422900000000001</v>
      </c>
      <c r="I55" s="98"/>
      <c r="J55" s="98">
        <v>1.42774</v>
      </c>
      <c r="K55" s="98"/>
      <c r="L55" s="26">
        <f t="shared" si="4"/>
        <v>151</v>
      </c>
      <c r="M55" s="73">
        <f t="shared" si="0"/>
        <v>33122.074074074051</v>
      </c>
      <c r="N55" s="73"/>
      <c r="O55" s="28">
        <f t="shared" si="1"/>
        <v>0.17</v>
      </c>
      <c r="P55" s="27">
        <f t="shared" si="2"/>
        <v>2011</v>
      </c>
      <c r="Q55" s="2">
        <v>42170</v>
      </c>
      <c r="R55" s="99">
        <f t="shared" si="8"/>
        <v>1.4271900000000002</v>
      </c>
      <c r="S55" s="99"/>
      <c r="T55" s="75">
        <f t="shared" si="5"/>
        <v>-31691.358024691133</v>
      </c>
      <c r="U55" s="76"/>
      <c r="V55" s="77">
        <f t="shared" si="6"/>
        <v>-150.99999999999892</v>
      </c>
      <c r="W55" s="77"/>
    </row>
    <row r="56" spans="2:24" x14ac:dyDescent="0.15">
      <c r="B56" s="21">
        <v>47</v>
      </c>
      <c r="C56" s="73">
        <f t="shared" si="3"/>
        <v>1072377.7777777773</v>
      </c>
      <c r="D56" s="73"/>
      <c r="E56" s="27">
        <f t="shared" si="7"/>
        <v>2011</v>
      </c>
      <c r="F56" s="2">
        <v>42255</v>
      </c>
      <c r="G56" s="21" t="s">
        <v>11</v>
      </c>
      <c r="H56" s="98">
        <v>1.3871599999999999</v>
      </c>
      <c r="I56" s="98"/>
      <c r="J56" s="98">
        <v>1.40987</v>
      </c>
      <c r="K56" s="98"/>
      <c r="L56" s="26">
        <f t="shared" si="4"/>
        <v>233</v>
      </c>
      <c r="M56" s="73">
        <f t="shared" si="0"/>
        <v>32171.333333333318</v>
      </c>
      <c r="N56" s="73"/>
      <c r="O56" s="28">
        <f t="shared" si="1"/>
        <v>0.11</v>
      </c>
      <c r="P56" s="27">
        <f t="shared" si="2"/>
        <v>2011</v>
      </c>
      <c r="Q56" s="2">
        <v>42275</v>
      </c>
      <c r="R56" s="99">
        <v>1.3689199999999999</v>
      </c>
      <c r="S56" s="99"/>
      <c r="T56" s="75">
        <f t="shared" si="5"/>
        <v>24770.37037037042</v>
      </c>
      <c r="U56" s="76"/>
      <c r="V56" s="77">
        <f t="shared" si="6"/>
        <v>182.40000000000035</v>
      </c>
      <c r="W56" s="77"/>
    </row>
    <row r="57" spans="2:24" x14ac:dyDescent="0.15">
      <c r="B57" s="21">
        <v>48</v>
      </c>
      <c r="C57" s="73">
        <f t="shared" si="3"/>
        <v>1097148.1481481476</v>
      </c>
      <c r="D57" s="73"/>
      <c r="E57" s="27">
        <f t="shared" si="7"/>
        <v>2011</v>
      </c>
      <c r="F57" s="2">
        <v>42331</v>
      </c>
      <c r="G57" s="21" t="s">
        <v>11</v>
      </c>
      <c r="H57" s="98">
        <v>1.3319399999999999</v>
      </c>
      <c r="I57" s="98"/>
      <c r="J57" s="98">
        <v>1.3530199999999999</v>
      </c>
      <c r="K57" s="98"/>
      <c r="L57" s="26">
        <f t="shared" si="4"/>
        <v>216</v>
      </c>
      <c r="M57" s="73">
        <f t="shared" si="0"/>
        <v>32914.444444444431</v>
      </c>
      <c r="N57" s="73"/>
      <c r="O57" s="28">
        <f t="shared" si="1"/>
        <v>0.12</v>
      </c>
      <c r="P57" s="27">
        <f t="shared" si="2"/>
        <v>2011</v>
      </c>
      <c r="Q57" s="2">
        <v>42340</v>
      </c>
      <c r="R57" s="99">
        <f t="shared" si="8"/>
        <v>1.35354</v>
      </c>
      <c r="S57" s="99"/>
      <c r="T57" s="75">
        <f t="shared" si="5"/>
        <v>-32000.000000000091</v>
      </c>
      <c r="U57" s="76"/>
      <c r="V57" s="77">
        <f t="shared" si="6"/>
        <v>-216.00000000000063</v>
      </c>
      <c r="W57" s="77"/>
    </row>
    <row r="58" spans="2:24" x14ac:dyDescent="0.15">
      <c r="B58" s="21">
        <v>49</v>
      </c>
      <c r="C58" s="73">
        <f t="shared" si="3"/>
        <v>1065148.1481481476</v>
      </c>
      <c r="D58" s="73"/>
      <c r="E58" s="27">
        <f t="shared" si="7"/>
        <v>2011</v>
      </c>
      <c r="F58" s="2">
        <v>42350</v>
      </c>
      <c r="G58" s="21" t="s">
        <v>11</v>
      </c>
      <c r="H58" s="98">
        <v>1.3162</v>
      </c>
      <c r="I58" s="98"/>
      <c r="J58" s="98">
        <v>1.33802</v>
      </c>
      <c r="K58" s="98"/>
      <c r="L58" s="26">
        <f t="shared" si="4"/>
        <v>224</v>
      </c>
      <c r="M58" s="73">
        <f t="shared" si="0"/>
        <v>31954.444444444427</v>
      </c>
      <c r="N58" s="73"/>
      <c r="O58" s="28">
        <f t="shared" si="1"/>
        <v>0.11</v>
      </c>
      <c r="P58" s="27">
        <v>2012</v>
      </c>
      <c r="Q58" s="2">
        <v>42023</v>
      </c>
      <c r="R58" s="99">
        <v>1.28772</v>
      </c>
      <c r="S58" s="99"/>
      <c r="T58" s="75">
        <f t="shared" si="5"/>
        <v>38676.543209876632</v>
      </c>
      <c r="U58" s="76"/>
      <c r="V58" s="77">
        <f t="shared" si="6"/>
        <v>284.80000000000064</v>
      </c>
      <c r="W58" s="77"/>
    </row>
    <row r="59" spans="2:24" x14ac:dyDescent="0.15">
      <c r="B59" s="21">
        <v>50</v>
      </c>
      <c r="C59" s="73">
        <f t="shared" si="3"/>
        <v>1103824.6913580243</v>
      </c>
      <c r="D59" s="73"/>
      <c r="E59" s="27">
        <v>2012</v>
      </c>
      <c r="F59" s="2">
        <v>42027</v>
      </c>
      <c r="G59" s="21" t="s">
        <v>13</v>
      </c>
      <c r="H59" s="98">
        <v>1.3051600000000001</v>
      </c>
      <c r="I59" s="98"/>
      <c r="J59" s="98">
        <v>1.28748</v>
      </c>
      <c r="K59" s="98"/>
      <c r="L59" s="26">
        <f t="shared" si="4"/>
        <v>182</v>
      </c>
      <c r="M59" s="73">
        <f t="shared" si="0"/>
        <v>33114.74074074073</v>
      </c>
      <c r="N59" s="73"/>
      <c r="O59" s="28">
        <f t="shared" si="1"/>
        <v>0.14000000000000001</v>
      </c>
      <c r="P59" s="27">
        <f t="shared" si="2"/>
        <v>2012</v>
      </c>
      <c r="Q59" s="2">
        <v>42077</v>
      </c>
      <c r="R59" s="99">
        <v>1.3051600000000001</v>
      </c>
      <c r="S59" s="99"/>
      <c r="T59" s="75">
        <f t="shared" si="5"/>
        <v>0</v>
      </c>
      <c r="U59" s="76"/>
      <c r="V59" s="77">
        <f t="shared" si="6"/>
        <v>0</v>
      </c>
      <c r="W59" s="77"/>
    </row>
    <row r="60" spans="2:24" x14ac:dyDescent="0.15">
      <c r="B60" s="21">
        <v>51</v>
      </c>
      <c r="C60" s="73">
        <f t="shared" si="3"/>
        <v>1103824.6913580243</v>
      </c>
      <c r="D60" s="73"/>
      <c r="E60" s="27">
        <f t="shared" si="7"/>
        <v>2012</v>
      </c>
      <c r="F60" s="2">
        <v>42146</v>
      </c>
      <c r="G60" s="21" t="s">
        <v>11</v>
      </c>
      <c r="H60" s="98">
        <v>1.2656700000000001</v>
      </c>
      <c r="I60" s="98"/>
      <c r="J60" s="98">
        <v>1.28186</v>
      </c>
      <c r="K60" s="98"/>
      <c r="L60" s="26">
        <f t="shared" si="4"/>
        <v>167</v>
      </c>
      <c r="M60" s="73">
        <f t="shared" si="0"/>
        <v>33114.74074074073</v>
      </c>
      <c r="N60" s="73"/>
      <c r="O60" s="28">
        <f t="shared" si="1"/>
        <v>0.16</v>
      </c>
      <c r="P60" s="27">
        <f t="shared" si="2"/>
        <v>2012</v>
      </c>
      <c r="Q60" s="2">
        <v>42222</v>
      </c>
      <c r="R60" s="99">
        <v>1.2400100000000001</v>
      </c>
      <c r="S60" s="99"/>
      <c r="T60" s="75">
        <f t="shared" si="5"/>
        <v>50686.419753086455</v>
      </c>
      <c r="U60" s="76"/>
      <c r="V60" s="77">
        <f t="shared" si="6"/>
        <v>256.60000000000014</v>
      </c>
      <c r="W60" s="77"/>
    </row>
    <row r="61" spans="2:24" x14ac:dyDescent="0.15">
      <c r="B61" s="21">
        <v>52</v>
      </c>
      <c r="C61" s="73">
        <f t="shared" si="3"/>
        <v>1154511.1111111108</v>
      </c>
      <c r="D61" s="73"/>
      <c r="E61" s="27">
        <f t="shared" si="7"/>
        <v>2012</v>
      </c>
      <c r="F61" s="2">
        <v>42229</v>
      </c>
      <c r="G61" s="21" t="s">
        <v>13</v>
      </c>
      <c r="H61" s="98">
        <v>1.2372000000000001</v>
      </c>
      <c r="I61" s="98"/>
      <c r="J61" s="98">
        <v>1.2259599999999999</v>
      </c>
      <c r="K61" s="98"/>
      <c r="L61" s="26">
        <f t="shared" si="4"/>
        <v>118</v>
      </c>
      <c r="M61" s="73">
        <f t="shared" si="0"/>
        <v>34635.333333333321</v>
      </c>
      <c r="N61" s="73"/>
      <c r="O61" s="28">
        <f t="shared" si="1"/>
        <v>0.23</v>
      </c>
      <c r="P61" s="27">
        <f t="shared" si="2"/>
        <v>2012</v>
      </c>
      <c r="Q61" s="2">
        <v>42232</v>
      </c>
      <c r="R61" s="99">
        <f t="shared" si="8"/>
        <v>1.2254</v>
      </c>
      <c r="S61" s="99"/>
      <c r="T61" s="75">
        <f t="shared" si="5"/>
        <v>-33506.172839506267</v>
      </c>
      <c r="U61" s="76"/>
      <c r="V61" s="77">
        <f t="shared" si="6"/>
        <v>-118.00000000000033</v>
      </c>
      <c r="W61" s="77"/>
    </row>
    <row r="62" spans="2:24" x14ac:dyDescent="0.15">
      <c r="B62" s="21">
        <v>53</v>
      </c>
      <c r="C62" s="73">
        <f t="shared" si="3"/>
        <v>1121004.9382716045</v>
      </c>
      <c r="D62" s="73"/>
      <c r="E62" s="27">
        <f t="shared" si="7"/>
        <v>2012</v>
      </c>
      <c r="F62" s="2">
        <v>42232</v>
      </c>
      <c r="G62" s="21" t="s">
        <v>13</v>
      </c>
      <c r="H62" s="98">
        <v>1.2371700000000001</v>
      </c>
      <c r="I62" s="98"/>
      <c r="J62" s="98">
        <v>1.2255</v>
      </c>
      <c r="K62" s="98"/>
      <c r="L62" s="26">
        <f t="shared" si="4"/>
        <v>122</v>
      </c>
      <c r="M62" s="73">
        <f t="shared" si="0"/>
        <v>33630.148148148131</v>
      </c>
      <c r="N62" s="73"/>
      <c r="O62" s="28">
        <f t="shared" si="1"/>
        <v>0.22</v>
      </c>
      <c r="P62" s="27">
        <f t="shared" si="2"/>
        <v>2012</v>
      </c>
      <c r="Q62" s="2">
        <v>42293</v>
      </c>
      <c r="R62" s="99">
        <v>1.2942</v>
      </c>
      <c r="S62" s="99"/>
      <c r="T62" s="75">
        <f t="shared" si="5"/>
        <v>154896.29629629606</v>
      </c>
      <c r="U62" s="76"/>
      <c r="V62" s="77">
        <f t="shared" si="6"/>
        <v>570.29999999999916</v>
      </c>
      <c r="W62" s="77"/>
    </row>
    <row r="63" spans="2:24" x14ac:dyDescent="0.15">
      <c r="B63" s="21">
        <v>54</v>
      </c>
      <c r="C63" s="73">
        <f t="shared" si="3"/>
        <v>1275901.2345679007</v>
      </c>
      <c r="D63" s="73"/>
      <c r="E63" s="27">
        <f t="shared" si="7"/>
        <v>2012</v>
      </c>
      <c r="F63" s="2">
        <v>42309</v>
      </c>
      <c r="G63" s="21" t="s">
        <v>11</v>
      </c>
      <c r="H63" s="98">
        <v>1.2923500000000001</v>
      </c>
      <c r="I63" s="98"/>
      <c r="J63" s="98">
        <v>1.29816</v>
      </c>
      <c r="K63" s="98"/>
      <c r="L63" s="26">
        <f t="shared" si="4"/>
        <v>64</v>
      </c>
      <c r="M63" s="73">
        <f t="shared" si="0"/>
        <v>38277.037037037015</v>
      </c>
      <c r="N63" s="73"/>
      <c r="O63" s="28">
        <f t="shared" si="1"/>
        <v>0.48</v>
      </c>
      <c r="P63" s="27">
        <f t="shared" si="2"/>
        <v>2012</v>
      </c>
      <c r="Q63" s="2">
        <v>42322</v>
      </c>
      <c r="R63" s="99">
        <v>1.2777400000000001</v>
      </c>
      <c r="S63" s="99"/>
      <c r="T63" s="75">
        <f t="shared" si="5"/>
        <v>86577.777777777839</v>
      </c>
      <c r="U63" s="76"/>
      <c r="V63" s="77">
        <f t="shared" si="6"/>
        <v>146.10000000000011</v>
      </c>
      <c r="W63" s="77"/>
    </row>
    <row r="64" spans="2:24" x14ac:dyDescent="0.15">
      <c r="B64" s="21">
        <v>55</v>
      </c>
      <c r="C64" s="73">
        <f t="shared" si="3"/>
        <v>1362479.0123456784</v>
      </c>
      <c r="D64" s="73"/>
      <c r="E64" s="27">
        <f t="shared" si="7"/>
        <v>2012</v>
      </c>
      <c r="F64" s="2">
        <v>42329</v>
      </c>
      <c r="G64" s="21" t="s">
        <v>13</v>
      </c>
      <c r="H64" s="98">
        <v>1.28165</v>
      </c>
      <c r="I64" s="98"/>
      <c r="J64" s="98">
        <v>1.2735799999999999</v>
      </c>
      <c r="K64" s="98"/>
      <c r="L64" s="26">
        <f t="shared" si="4"/>
        <v>86</v>
      </c>
      <c r="M64" s="73">
        <f t="shared" si="0"/>
        <v>40874.37037037035</v>
      </c>
      <c r="N64" s="73"/>
      <c r="O64" s="28">
        <f t="shared" si="1"/>
        <v>0.38</v>
      </c>
      <c r="P64" s="27">
        <v>2013</v>
      </c>
      <c r="Q64" s="2">
        <v>42007</v>
      </c>
      <c r="R64" s="99">
        <v>1.3157399999999999</v>
      </c>
      <c r="S64" s="99"/>
      <c r="T64" s="75">
        <f t="shared" si="5"/>
        <v>159928.3950617282</v>
      </c>
      <c r="U64" s="76"/>
      <c r="V64" s="77">
        <f t="shared" si="6"/>
        <v>340.89999999999952</v>
      </c>
      <c r="W64" s="77"/>
    </row>
    <row r="65" spans="2:24" x14ac:dyDescent="0.15">
      <c r="B65" s="21">
        <v>56</v>
      </c>
      <c r="C65" s="73">
        <f t="shared" si="3"/>
        <v>1522407.4074074067</v>
      </c>
      <c r="D65" s="73"/>
      <c r="E65" s="27">
        <v>2013</v>
      </c>
      <c r="F65" s="2">
        <v>42021</v>
      </c>
      <c r="G65" s="21" t="s">
        <v>13</v>
      </c>
      <c r="H65" s="98">
        <v>1.33863</v>
      </c>
      <c r="I65" s="98"/>
      <c r="J65" s="98">
        <v>1.3255999999999999</v>
      </c>
      <c r="K65" s="98"/>
      <c r="L65" s="26">
        <f t="shared" si="4"/>
        <v>136</v>
      </c>
      <c r="M65" s="73">
        <f t="shared" si="0"/>
        <v>45672.222222222197</v>
      </c>
      <c r="N65" s="73"/>
      <c r="O65" s="28">
        <f t="shared" si="1"/>
        <v>0.27</v>
      </c>
      <c r="P65" s="27">
        <f t="shared" si="2"/>
        <v>2013</v>
      </c>
      <c r="Q65" s="2">
        <v>42042</v>
      </c>
      <c r="R65" s="99">
        <v>1.3457600000000001</v>
      </c>
      <c r="S65" s="99"/>
      <c r="T65" s="75">
        <f t="shared" si="5"/>
        <v>23766.666666666937</v>
      </c>
      <c r="U65" s="76"/>
      <c r="V65" s="77">
        <f t="shared" si="6"/>
        <v>71.300000000000807</v>
      </c>
      <c r="W65" s="77"/>
    </row>
    <row r="66" spans="2:24" x14ac:dyDescent="0.15">
      <c r="B66" s="21">
        <v>57</v>
      </c>
      <c r="C66" s="73">
        <f t="shared" si="3"/>
        <v>1546174.0740740737</v>
      </c>
      <c r="D66" s="73"/>
      <c r="E66" s="27">
        <f t="shared" si="7"/>
        <v>2013</v>
      </c>
      <c r="F66" s="2">
        <v>42055</v>
      </c>
      <c r="G66" s="21" t="s">
        <v>11</v>
      </c>
      <c r="H66" s="98">
        <v>1.327</v>
      </c>
      <c r="I66" s="98"/>
      <c r="J66" s="98">
        <v>1.3432999999999999</v>
      </c>
      <c r="K66" s="98"/>
      <c r="L66" s="26">
        <f t="shared" si="4"/>
        <v>168</v>
      </c>
      <c r="M66" s="73">
        <f t="shared" si="0"/>
        <v>46385.222222222212</v>
      </c>
      <c r="N66" s="73"/>
      <c r="O66" s="28">
        <f t="shared" si="1"/>
        <v>0.22</v>
      </c>
      <c r="P66" s="27">
        <f t="shared" si="2"/>
        <v>2013</v>
      </c>
      <c r="Q66" s="2">
        <v>42103</v>
      </c>
      <c r="R66" s="99">
        <v>1.3046199999999999</v>
      </c>
      <c r="S66" s="99"/>
      <c r="T66" s="75">
        <f t="shared" si="5"/>
        <v>60785.185185185372</v>
      </c>
      <c r="U66" s="76"/>
      <c r="V66" s="77">
        <f t="shared" si="6"/>
        <v>223.80000000000067</v>
      </c>
      <c r="W66" s="77"/>
    </row>
    <row r="67" spans="2:24" x14ac:dyDescent="0.15">
      <c r="B67" s="21">
        <v>58</v>
      </c>
      <c r="C67" s="73">
        <f t="shared" si="3"/>
        <v>1606959.2592592591</v>
      </c>
      <c r="D67" s="73"/>
      <c r="E67" s="27">
        <f t="shared" si="7"/>
        <v>2013</v>
      </c>
      <c r="F67" s="2">
        <v>42138</v>
      </c>
      <c r="G67" s="21" t="s">
        <v>11</v>
      </c>
      <c r="H67" s="98">
        <v>1.2914399999999999</v>
      </c>
      <c r="I67" s="98"/>
      <c r="J67" s="98">
        <v>1.3027899999999999</v>
      </c>
      <c r="K67" s="98"/>
      <c r="L67" s="26">
        <f t="shared" si="4"/>
        <v>119</v>
      </c>
      <c r="M67" s="73">
        <f t="shared" si="0"/>
        <v>48208.777777777774</v>
      </c>
      <c r="N67" s="73"/>
      <c r="O67" s="28">
        <f t="shared" si="1"/>
        <v>0.32</v>
      </c>
      <c r="P67" s="27">
        <f t="shared" si="2"/>
        <v>2013</v>
      </c>
      <c r="Q67" s="2">
        <v>42154</v>
      </c>
      <c r="R67" s="99">
        <f t="shared" si="8"/>
        <v>1.3033399999999999</v>
      </c>
      <c r="S67" s="99"/>
      <c r="T67" s="75">
        <f t="shared" si="5"/>
        <v>-47012.345679012433</v>
      </c>
      <c r="U67" s="76"/>
      <c r="V67" s="77">
        <f t="shared" si="6"/>
        <v>-119.00000000000021</v>
      </c>
      <c r="W67" s="77"/>
      <c r="X67" t="s">
        <v>47</v>
      </c>
    </row>
    <row r="68" spans="2:24" x14ac:dyDescent="0.15">
      <c r="B68" s="21">
        <v>59</v>
      </c>
      <c r="C68" s="73">
        <f t="shared" si="3"/>
        <v>1559946.9135802467</v>
      </c>
      <c r="D68" s="73"/>
      <c r="E68" s="27">
        <f t="shared" si="7"/>
        <v>2013</v>
      </c>
      <c r="F68" s="2">
        <v>42165</v>
      </c>
      <c r="G68" s="21" t="s">
        <v>13</v>
      </c>
      <c r="H68" s="98">
        <v>1.32683</v>
      </c>
      <c r="I68" s="98"/>
      <c r="J68" s="98">
        <v>1.3176300000000001</v>
      </c>
      <c r="K68" s="98"/>
      <c r="L68" s="26">
        <f t="shared" si="4"/>
        <v>97</v>
      </c>
      <c r="M68" s="73">
        <f t="shared" si="0"/>
        <v>46798.407407407401</v>
      </c>
      <c r="N68" s="73"/>
      <c r="O68" s="28">
        <f t="shared" si="1"/>
        <v>0.39</v>
      </c>
      <c r="P68" s="27">
        <f t="shared" si="2"/>
        <v>2013</v>
      </c>
      <c r="Q68" s="2">
        <v>42175</v>
      </c>
      <c r="R68" s="99">
        <f t="shared" si="8"/>
        <v>1.3171299999999999</v>
      </c>
      <c r="S68" s="99"/>
      <c r="T68" s="75">
        <f t="shared" si="5"/>
        <v>-46703.703703703912</v>
      </c>
      <c r="U68" s="76"/>
      <c r="V68" s="77">
        <f t="shared" si="6"/>
        <v>-97.000000000000426</v>
      </c>
      <c r="W68" s="77"/>
      <c r="X68" t="s">
        <v>49</v>
      </c>
    </row>
    <row r="69" spans="2:24" x14ac:dyDescent="0.15">
      <c r="B69" s="21">
        <v>60</v>
      </c>
      <c r="C69" s="73">
        <f t="shared" si="3"/>
        <v>1513243.2098765429</v>
      </c>
      <c r="D69" s="73"/>
      <c r="E69" s="27">
        <f t="shared" si="7"/>
        <v>2013</v>
      </c>
      <c r="F69" s="2">
        <v>42187</v>
      </c>
      <c r="G69" s="21" t="s">
        <v>11</v>
      </c>
      <c r="H69" s="98">
        <v>1.29769</v>
      </c>
      <c r="I69" s="98"/>
      <c r="J69" s="98">
        <v>1.30772</v>
      </c>
      <c r="K69" s="98"/>
      <c r="L69" s="26">
        <f t="shared" si="4"/>
        <v>106</v>
      </c>
      <c r="M69" s="73">
        <f t="shared" si="0"/>
        <v>45397.296296296285</v>
      </c>
      <c r="N69" s="73"/>
      <c r="O69" s="28">
        <f t="shared" si="1"/>
        <v>0.34</v>
      </c>
      <c r="P69" s="27">
        <f t="shared" si="2"/>
        <v>2013</v>
      </c>
      <c r="Q69" s="2">
        <v>42196</v>
      </c>
      <c r="R69" s="99">
        <v>1.28972</v>
      </c>
      <c r="S69" s="99"/>
      <c r="T69" s="75">
        <f t="shared" si="5"/>
        <v>33454.320987654457</v>
      </c>
      <c r="U69" s="76"/>
      <c r="V69" s="77">
        <f t="shared" si="6"/>
        <v>79.70000000000033</v>
      </c>
      <c r="W69" s="77"/>
    </row>
    <row r="70" spans="2:24" x14ac:dyDescent="0.15">
      <c r="B70" s="21">
        <v>61</v>
      </c>
      <c r="C70" s="73">
        <f t="shared" si="3"/>
        <v>1546697.5308641973</v>
      </c>
      <c r="D70" s="73"/>
      <c r="E70" s="27">
        <f t="shared" si="7"/>
        <v>2013</v>
      </c>
      <c r="F70" s="2">
        <v>42201</v>
      </c>
      <c r="G70" s="21" t="s">
        <v>13</v>
      </c>
      <c r="H70" s="98">
        <v>1.3173900000000001</v>
      </c>
      <c r="I70" s="98"/>
      <c r="J70" s="98">
        <v>1.30518</v>
      </c>
      <c r="K70" s="98"/>
      <c r="L70" s="26">
        <f t="shared" si="4"/>
        <v>128</v>
      </c>
      <c r="M70" s="73">
        <f t="shared" si="0"/>
        <v>46400.92592592592</v>
      </c>
      <c r="N70" s="73"/>
      <c r="O70" s="28">
        <f t="shared" si="1"/>
        <v>0.28999999999999998</v>
      </c>
      <c r="P70" s="27">
        <f t="shared" si="2"/>
        <v>2013</v>
      </c>
      <c r="Q70" s="2">
        <v>42229</v>
      </c>
      <c r="R70" s="99">
        <v>1.3245100000000001</v>
      </c>
      <c r="S70" s="99"/>
      <c r="T70" s="75">
        <f t="shared" si="5"/>
        <v>25491.358024691417</v>
      </c>
      <c r="U70" s="76"/>
      <c r="V70" s="77">
        <f t="shared" si="6"/>
        <v>71.200000000000159</v>
      </c>
      <c r="W70" s="77"/>
    </row>
    <row r="71" spans="2:24" x14ac:dyDescent="0.15">
      <c r="B71" s="21">
        <v>62</v>
      </c>
      <c r="C71" s="73">
        <f t="shared" si="3"/>
        <v>1572188.8888888888</v>
      </c>
      <c r="D71" s="73"/>
      <c r="E71" s="27">
        <f t="shared" si="7"/>
        <v>2013</v>
      </c>
      <c r="F71" s="2">
        <v>42328</v>
      </c>
      <c r="G71" s="21" t="s">
        <v>11</v>
      </c>
      <c r="H71" s="98">
        <v>1.3414900000000001</v>
      </c>
      <c r="I71" s="98"/>
      <c r="J71" s="98">
        <v>1.35764</v>
      </c>
      <c r="K71" s="98"/>
      <c r="L71" s="26">
        <f t="shared" si="4"/>
        <v>167</v>
      </c>
      <c r="M71" s="73">
        <f t="shared" si="0"/>
        <v>47165.666666666664</v>
      </c>
      <c r="N71" s="73"/>
      <c r="O71" s="28">
        <f t="shared" si="1"/>
        <v>0.22</v>
      </c>
      <c r="P71" s="27">
        <f t="shared" si="2"/>
        <v>2013</v>
      </c>
      <c r="Q71" s="2">
        <v>42334</v>
      </c>
      <c r="R71" s="99">
        <f t="shared" si="8"/>
        <v>1.35819</v>
      </c>
      <c r="S71" s="99"/>
      <c r="T71" s="75">
        <f t="shared" si="5"/>
        <v>-45358.024691357852</v>
      </c>
      <c r="U71" s="76"/>
      <c r="V71" s="77">
        <f t="shared" si="6"/>
        <v>-166.99999999999937</v>
      </c>
      <c r="W71" s="77"/>
    </row>
    <row r="72" spans="2:24" x14ac:dyDescent="0.15">
      <c r="B72" s="21">
        <v>63</v>
      </c>
      <c r="C72" s="73">
        <f t="shared" si="3"/>
        <v>1526830.864197531</v>
      </c>
      <c r="D72" s="73"/>
      <c r="E72" s="27">
        <f t="shared" si="7"/>
        <v>2013</v>
      </c>
      <c r="F72" s="2">
        <v>42334</v>
      </c>
      <c r="G72" s="21" t="s">
        <v>13</v>
      </c>
      <c r="H72" s="98">
        <v>1.3573999999999999</v>
      </c>
      <c r="I72" s="98"/>
      <c r="J72" s="98">
        <v>1.35138</v>
      </c>
      <c r="K72" s="98"/>
      <c r="L72" s="26">
        <f t="shared" si="4"/>
        <v>66</v>
      </c>
      <c r="M72" s="73">
        <f t="shared" si="0"/>
        <v>45804.925925925927</v>
      </c>
      <c r="N72" s="73"/>
      <c r="O72" s="28">
        <f t="shared" si="1"/>
        <v>0.56000000000000005</v>
      </c>
      <c r="P72" s="27">
        <v>2014</v>
      </c>
      <c r="Q72" s="2">
        <v>42006</v>
      </c>
      <c r="R72" s="99">
        <v>1.3624000000000001</v>
      </c>
      <c r="S72" s="99"/>
      <c r="T72" s="75">
        <f t="shared" si="5"/>
        <v>34567.901234568701</v>
      </c>
      <c r="U72" s="76"/>
      <c r="V72" s="77">
        <f t="shared" si="6"/>
        <v>50.000000000001151</v>
      </c>
      <c r="W72" s="77"/>
    </row>
    <row r="73" spans="2:24" x14ac:dyDescent="0.15">
      <c r="B73" s="21">
        <v>64</v>
      </c>
      <c r="C73" s="73">
        <f t="shared" si="3"/>
        <v>1561398.7654320998</v>
      </c>
      <c r="D73" s="73"/>
      <c r="E73" s="27">
        <v>2014</v>
      </c>
      <c r="F73" s="2">
        <v>42019</v>
      </c>
      <c r="G73" s="21" t="s">
        <v>11</v>
      </c>
      <c r="H73" s="98">
        <v>1.35808</v>
      </c>
      <c r="I73" s="98"/>
      <c r="J73" s="98">
        <v>1.3679600000000001</v>
      </c>
      <c r="K73" s="98"/>
      <c r="L73" s="26">
        <f t="shared" si="4"/>
        <v>104</v>
      </c>
      <c r="M73" s="73">
        <f t="shared" si="0"/>
        <v>46841.962962962993</v>
      </c>
      <c r="N73" s="73"/>
      <c r="O73" s="28">
        <f t="shared" si="1"/>
        <v>0.36</v>
      </c>
      <c r="P73" s="27">
        <f t="shared" si="2"/>
        <v>2014</v>
      </c>
      <c r="Q73" s="2">
        <v>42027</v>
      </c>
      <c r="R73" s="99">
        <f t="shared" si="8"/>
        <v>1.3684799999999999</v>
      </c>
      <c r="S73" s="99"/>
      <c r="T73" s="75">
        <f t="shared" si="5"/>
        <v>-46222.222222222059</v>
      </c>
      <c r="U73" s="76"/>
      <c r="V73" s="77">
        <f t="shared" si="6"/>
        <v>-103.99999999999964</v>
      </c>
      <c r="W73" s="77"/>
    </row>
    <row r="74" spans="2:24" x14ac:dyDescent="0.15">
      <c r="B74" s="21">
        <v>65</v>
      </c>
      <c r="C74" s="73">
        <f t="shared" si="3"/>
        <v>1515176.5432098778</v>
      </c>
      <c r="D74" s="73"/>
      <c r="E74" s="27">
        <f t="shared" si="7"/>
        <v>2014</v>
      </c>
      <c r="F74" s="2">
        <v>42048</v>
      </c>
      <c r="G74" s="21" t="s">
        <v>13</v>
      </c>
      <c r="H74" s="98">
        <v>1.3691</v>
      </c>
      <c r="I74" s="98"/>
      <c r="J74" s="98">
        <v>1.3584400000000001</v>
      </c>
      <c r="K74" s="98"/>
      <c r="L74" s="26">
        <f t="shared" si="4"/>
        <v>112</v>
      </c>
      <c r="M74" s="73">
        <f t="shared" ref="M74:M109" si="9">IF(F74="","",C74*$P$2)</f>
        <v>45455.296296296336</v>
      </c>
      <c r="N74" s="73"/>
      <c r="O74" s="28">
        <f t="shared" ref="O74:O109" si="10">IF(L74="","",ROUNDDOWN(M74/(L74/81)/100000,2))</f>
        <v>0.32</v>
      </c>
      <c r="P74" s="27">
        <f t="shared" ref="P74:P109" si="11">E74</f>
        <v>2014</v>
      </c>
      <c r="Q74" s="2">
        <v>42098</v>
      </c>
      <c r="R74" s="99">
        <v>1.3706499999999999</v>
      </c>
      <c r="S74" s="99"/>
      <c r="T74" s="75">
        <f t="shared" si="5"/>
        <v>6123.4567901232213</v>
      </c>
      <c r="U74" s="76"/>
      <c r="V74" s="77">
        <f t="shared" si="6"/>
        <v>15.499999999999403</v>
      </c>
      <c r="W74" s="77"/>
    </row>
    <row r="75" spans="2:24" x14ac:dyDescent="0.15">
      <c r="B75" s="21">
        <v>66</v>
      </c>
      <c r="C75" s="73">
        <f t="shared" ref="C75:C109" si="12">IF(T74="","",C74+T74)</f>
        <v>1521300.0000000009</v>
      </c>
      <c r="D75" s="73"/>
      <c r="E75" s="27">
        <f t="shared" si="7"/>
        <v>2014</v>
      </c>
      <c r="F75" s="2">
        <v>42182</v>
      </c>
      <c r="G75" s="21" t="s">
        <v>13</v>
      </c>
      <c r="H75" s="98">
        <v>1.3647899999999999</v>
      </c>
      <c r="I75" s="98"/>
      <c r="J75" s="98">
        <v>1.3608</v>
      </c>
      <c r="K75" s="98"/>
      <c r="L75" s="26">
        <f t="shared" ref="L75:L109" si="13">IF(J75="","",ROUNDUP(IF(G75="買",H75-J75,J75-H75)*10000,0)+5)</f>
        <v>45</v>
      </c>
      <c r="M75" s="73">
        <f t="shared" si="9"/>
        <v>45639.000000000029</v>
      </c>
      <c r="N75" s="73"/>
      <c r="O75" s="28">
        <f t="shared" si="10"/>
        <v>0.82</v>
      </c>
      <c r="P75" s="27">
        <f t="shared" si="11"/>
        <v>2014</v>
      </c>
      <c r="Q75" s="2">
        <v>42188</v>
      </c>
      <c r="R75" s="99">
        <f t="shared" si="8"/>
        <v>1.36029</v>
      </c>
      <c r="S75" s="99"/>
      <c r="T75" s="75">
        <f t="shared" ref="T75:T109" si="14">IF(Q75="","",V75*O75*100000/81)</f>
        <v>-45555.555555555038</v>
      </c>
      <c r="U75" s="76"/>
      <c r="V75" s="77">
        <f t="shared" ref="V75:V109" si="15">IF(Q75="","",IF(G75="買",R75-H75,H75-R75)*10000)</f>
        <v>-44.999999999999488</v>
      </c>
      <c r="W75" s="77"/>
    </row>
    <row r="76" spans="2:24" x14ac:dyDescent="0.15">
      <c r="B76" s="21">
        <v>67</v>
      </c>
      <c r="C76" s="73">
        <f t="shared" si="12"/>
        <v>1475744.4444444459</v>
      </c>
      <c r="D76" s="73"/>
      <c r="E76" s="27">
        <f t="shared" ref="E76:E109" si="16">E75</f>
        <v>2014</v>
      </c>
      <c r="F76" s="2">
        <v>42200</v>
      </c>
      <c r="G76" s="21" t="s">
        <v>11</v>
      </c>
      <c r="H76" s="98">
        <v>1.3561000000000001</v>
      </c>
      <c r="I76" s="98"/>
      <c r="J76" s="98">
        <v>1.3627199999999999</v>
      </c>
      <c r="K76" s="98"/>
      <c r="L76" s="26">
        <f t="shared" si="13"/>
        <v>72</v>
      </c>
      <c r="M76" s="73">
        <f t="shared" si="9"/>
        <v>44272.333333333372</v>
      </c>
      <c r="N76" s="73"/>
      <c r="O76" s="28">
        <f t="shared" si="10"/>
        <v>0.49</v>
      </c>
      <c r="P76" s="27">
        <v>2015</v>
      </c>
      <c r="Q76" s="2">
        <v>42123</v>
      </c>
      <c r="R76" s="99">
        <v>1.1051599999999999</v>
      </c>
      <c r="S76" s="99"/>
      <c r="T76" s="75">
        <f t="shared" si="14"/>
        <v>1518032.0987654331</v>
      </c>
      <c r="U76" s="76"/>
      <c r="V76" s="77">
        <f t="shared" si="15"/>
        <v>2509.4000000000015</v>
      </c>
      <c r="W76" s="77"/>
    </row>
    <row r="77" spans="2:24" x14ac:dyDescent="0.15">
      <c r="B77" s="21">
        <v>68</v>
      </c>
      <c r="C77" s="73">
        <f t="shared" si="12"/>
        <v>2993776.5432098787</v>
      </c>
      <c r="D77" s="73"/>
      <c r="E77" s="27">
        <v>2015</v>
      </c>
      <c r="F77" s="2">
        <v>42146</v>
      </c>
      <c r="G77" s="21" t="s">
        <v>11</v>
      </c>
      <c r="H77" s="98">
        <v>1.1001399999999999</v>
      </c>
      <c r="I77" s="98"/>
      <c r="J77" s="98">
        <v>1.1207199999999999</v>
      </c>
      <c r="K77" s="98"/>
      <c r="L77" s="26">
        <f t="shared" si="13"/>
        <v>211</v>
      </c>
      <c r="M77" s="73">
        <f t="shared" si="9"/>
        <v>89813.296296296365</v>
      </c>
      <c r="N77" s="73"/>
      <c r="O77" s="28">
        <f t="shared" si="10"/>
        <v>0.34</v>
      </c>
      <c r="P77" s="27">
        <f t="shared" si="11"/>
        <v>2015</v>
      </c>
      <c r="Q77" s="2">
        <v>42158</v>
      </c>
      <c r="R77" s="99">
        <f t="shared" si="8"/>
        <v>1.1212399999999998</v>
      </c>
      <c r="S77" s="99"/>
      <c r="T77" s="75">
        <f t="shared" si="14"/>
        <v>-88567.901234567471</v>
      </c>
      <c r="U77" s="76"/>
      <c r="V77" s="77">
        <f t="shared" si="15"/>
        <v>-210.99999999999898</v>
      </c>
      <c r="W77" s="77"/>
    </row>
    <row r="78" spans="2:24" x14ac:dyDescent="0.15">
      <c r="B78" s="21">
        <v>69</v>
      </c>
      <c r="C78" s="73">
        <f t="shared" si="12"/>
        <v>2905208.6419753111</v>
      </c>
      <c r="D78" s="73"/>
      <c r="E78" s="27">
        <f t="shared" si="16"/>
        <v>2015</v>
      </c>
      <c r="F78" s="2"/>
      <c r="G78" s="21"/>
      <c r="H78" s="98"/>
      <c r="I78" s="98"/>
      <c r="J78" s="98"/>
      <c r="K78" s="98"/>
      <c r="L78" s="26" t="str">
        <f t="shared" si="13"/>
        <v/>
      </c>
      <c r="M78" s="73" t="str">
        <f t="shared" si="9"/>
        <v/>
      </c>
      <c r="N78" s="73"/>
      <c r="O78" s="28" t="str">
        <f t="shared" si="10"/>
        <v/>
      </c>
      <c r="P78" s="27">
        <f t="shared" si="11"/>
        <v>2015</v>
      </c>
      <c r="Q78" s="2"/>
      <c r="R78" s="99" t="str">
        <f t="shared" ref="R78:R109" si="17">IF(J78="","",IF(G78="買",H78-(L78*0.0001),H78+(L78*0.0001)))</f>
        <v/>
      </c>
      <c r="S78" s="99"/>
      <c r="T78" s="75" t="str">
        <f t="shared" si="14"/>
        <v/>
      </c>
      <c r="U78" s="76"/>
      <c r="V78" s="77" t="str">
        <f t="shared" si="15"/>
        <v/>
      </c>
      <c r="W78" s="77"/>
    </row>
    <row r="79" spans="2:24" x14ac:dyDescent="0.15">
      <c r="B79" s="21">
        <v>70</v>
      </c>
      <c r="C79" s="73" t="str">
        <f t="shared" si="12"/>
        <v/>
      </c>
      <c r="D79" s="73"/>
      <c r="E79" s="27">
        <f t="shared" si="16"/>
        <v>2015</v>
      </c>
      <c r="F79" s="2"/>
      <c r="G79" s="21"/>
      <c r="H79" s="98"/>
      <c r="I79" s="98"/>
      <c r="J79" s="98"/>
      <c r="K79" s="98"/>
      <c r="L79" s="26" t="str">
        <f t="shared" si="13"/>
        <v/>
      </c>
      <c r="M79" s="73" t="str">
        <f t="shared" si="9"/>
        <v/>
      </c>
      <c r="N79" s="73"/>
      <c r="O79" s="28" t="str">
        <f t="shared" si="10"/>
        <v/>
      </c>
      <c r="P79" s="27">
        <f t="shared" si="11"/>
        <v>2015</v>
      </c>
      <c r="Q79" s="2"/>
      <c r="R79" s="99" t="str">
        <f t="shared" si="17"/>
        <v/>
      </c>
      <c r="S79" s="99"/>
      <c r="T79" s="75" t="str">
        <f t="shared" si="14"/>
        <v/>
      </c>
      <c r="U79" s="76"/>
      <c r="V79" s="77" t="str">
        <f t="shared" si="15"/>
        <v/>
      </c>
      <c r="W79" s="77"/>
    </row>
    <row r="80" spans="2:24" x14ac:dyDescent="0.15">
      <c r="B80" s="21">
        <v>71</v>
      </c>
      <c r="C80" s="73" t="str">
        <f t="shared" si="12"/>
        <v/>
      </c>
      <c r="D80" s="73"/>
      <c r="E80" s="27">
        <f t="shared" si="16"/>
        <v>2015</v>
      </c>
      <c r="F80" s="2"/>
      <c r="G80" s="21"/>
      <c r="H80" s="98"/>
      <c r="I80" s="98"/>
      <c r="J80" s="98"/>
      <c r="K80" s="98"/>
      <c r="L80" s="26" t="str">
        <f t="shared" si="13"/>
        <v/>
      </c>
      <c r="M80" s="73" t="str">
        <f t="shared" si="9"/>
        <v/>
      </c>
      <c r="N80" s="73"/>
      <c r="O80" s="28" t="str">
        <f t="shared" si="10"/>
        <v/>
      </c>
      <c r="P80" s="27">
        <f t="shared" si="11"/>
        <v>2015</v>
      </c>
      <c r="Q80" s="2"/>
      <c r="R80" s="99" t="str">
        <f t="shared" si="17"/>
        <v/>
      </c>
      <c r="S80" s="99"/>
      <c r="T80" s="75" t="str">
        <f t="shared" si="14"/>
        <v/>
      </c>
      <c r="U80" s="76"/>
      <c r="V80" s="77" t="str">
        <f t="shared" si="15"/>
        <v/>
      </c>
      <c r="W80" s="77"/>
    </row>
    <row r="81" spans="2:23" x14ac:dyDescent="0.15">
      <c r="B81" s="21">
        <v>72</v>
      </c>
      <c r="C81" s="73" t="str">
        <f t="shared" si="12"/>
        <v/>
      </c>
      <c r="D81" s="73"/>
      <c r="E81" s="27">
        <f t="shared" si="16"/>
        <v>2015</v>
      </c>
      <c r="F81" s="2"/>
      <c r="G81" s="21"/>
      <c r="H81" s="98"/>
      <c r="I81" s="98"/>
      <c r="J81" s="98"/>
      <c r="K81" s="98"/>
      <c r="L81" s="26" t="str">
        <f t="shared" si="13"/>
        <v/>
      </c>
      <c r="M81" s="73" t="str">
        <f t="shared" si="9"/>
        <v/>
      </c>
      <c r="N81" s="73"/>
      <c r="O81" s="28" t="str">
        <f t="shared" si="10"/>
        <v/>
      </c>
      <c r="P81" s="27">
        <f t="shared" si="11"/>
        <v>2015</v>
      </c>
      <c r="Q81" s="2"/>
      <c r="R81" s="99" t="str">
        <f t="shared" si="17"/>
        <v/>
      </c>
      <c r="S81" s="99"/>
      <c r="T81" s="75" t="str">
        <f t="shared" si="14"/>
        <v/>
      </c>
      <c r="U81" s="76"/>
      <c r="V81" s="77" t="str">
        <f t="shared" si="15"/>
        <v/>
      </c>
      <c r="W81" s="77"/>
    </row>
    <row r="82" spans="2:23" x14ac:dyDescent="0.15">
      <c r="B82" s="21">
        <v>73</v>
      </c>
      <c r="C82" s="73" t="str">
        <f t="shared" si="12"/>
        <v/>
      </c>
      <c r="D82" s="73"/>
      <c r="E82" s="27">
        <f t="shared" si="16"/>
        <v>2015</v>
      </c>
      <c r="F82" s="2"/>
      <c r="G82" s="21"/>
      <c r="H82" s="98"/>
      <c r="I82" s="98"/>
      <c r="J82" s="98"/>
      <c r="K82" s="98"/>
      <c r="L82" s="26" t="str">
        <f t="shared" si="13"/>
        <v/>
      </c>
      <c r="M82" s="73" t="str">
        <f t="shared" si="9"/>
        <v/>
      </c>
      <c r="N82" s="73"/>
      <c r="O82" s="28" t="str">
        <f t="shared" si="10"/>
        <v/>
      </c>
      <c r="P82" s="27">
        <f t="shared" si="11"/>
        <v>2015</v>
      </c>
      <c r="Q82" s="2"/>
      <c r="R82" s="99" t="str">
        <f t="shared" si="17"/>
        <v/>
      </c>
      <c r="S82" s="99"/>
      <c r="T82" s="75" t="str">
        <f t="shared" si="14"/>
        <v/>
      </c>
      <c r="U82" s="76"/>
      <c r="V82" s="77" t="str">
        <f t="shared" si="15"/>
        <v/>
      </c>
      <c r="W82" s="77"/>
    </row>
    <row r="83" spans="2:23" x14ac:dyDescent="0.15">
      <c r="B83" s="21">
        <v>74</v>
      </c>
      <c r="C83" s="73" t="str">
        <f t="shared" si="12"/>
        <v/>
      </c>
      <c r="D83" s="73"/>
      <c r="E83" s="27">
        <f t="shared" si="16"/>
        <v>2015</v>
      </c>
      <c r="F83" s="2"/>
      <c r="G83" s="21"/>
      <c r="H83" s="98"/>
      <c r="I83" s="98"/>
      <c r="J83" s="98"/>
      <c r="K83" s="98"/>
      <c r="L83" s="26" t="str">
        <f t="shared" si="13"/>
        <v/>
      </c>
      <c r="M83" s="73" t="str">
        <f t="shared" si="9"/>
        <v/>
      </c>
      <c r="N83" s="73"/>
      <c r="O83" s="28" t="str">
        <f t="shared" si="10"/>
        <v/>
      </c>
      <c r="P83" s="27">
        <f t="shared" si="11"/>
        <v>2015</v>
      </c>
      <c r="Q83" s="2"/>
      <c r="R83" s="99" t="str">
        <f t="shared" si="17"/>
        <v/>
      </c>
      <c r="S83" s="99"/>
      <c r="T83" s="75" t="str">
        <f t="shared" si="14"/>
        <v/>
      </c>
      <c r="U83" s="76"/>
      <c r="V83" s="77" t="str">
        <f t="shared" si="15"/>
        <v/>
      </c>
      <c r="W83" s="77"/>
    </row>
    <row r="84" spans="2:23" x14ac:dyDescent="0.15">
      <c r="B84" s="21">
        <v>75</v>
      </c>
      <c r="C84" s="73" t="str">
        <f t="shared" si="12"/>
        <v/>
      </c>
      <c r="D84" s="73"/>
      <c r="E84" s="27">
        <f t="shared" si="16"/>
        <v>2015</v>
      </c>
      <c r="F84" s="2"/>
      <c r="G84" s="21"/>
      <c r="H84" s="98"/>
      <c r="I84" s="98"/>
      <c r="J84" s="98"/>
      <c r="K84" s="98"/>
      <c r="L84" s="26" t="str">
        <f t="shared" si="13"/>
        <v/>
      </c>
      <c r="M84" s="73" t="str">
        <f t="shared" si="9"/>
        <v/>
      </c>
      <c r="N84" s="73"/>
      <c r="O84" s="28" t="str">
        <f t="shared" si="10"/>
        <v/>
      </c>
      <c r="P84" s="27">
        <f t="shared" si="11"/>
        <v>2015</v>
      </c>
      <c r="Q84" s="2"/>
      <c r="R84" s="99" t="str">
        <f t="shared" si="17"/>
        <v/>
      </c>
      <c r="S84" s="99"/>
      <c r="T84" s="75" t="str">
        <f t="shared" si="14"/>
        <v/>
      </c>
      <c r="U84" s="76"/>
      <c r="V84" s="77" t="str">
        <f t="shared" si="15"/>
        <v/>
      </c>
      <c r="W84" s="77"/>
    </row>
    <row r="85" spans="2:23" x14ac:dyDescent="0.15">
      <c r="B85" s="21">
        <v>76</v>
      </c>
      <c r="C85" s="73" t="str">
        <f t="shared" si="12"/>
        <v/>
      </c>
      <c r="D85" s="73"/>
      <c r="E85" s="27">
        <f t="shared" si="16"/>
        <v>2015</v>
      </c>
      <c r="F85" s="2"/>
      <c r="G85" s="21"/>
      <c r="H85" s="98"/>
      <c r="I85" s="98"/>
      <c r="J85" s="98"/>
      <c r="K85" s="98"/>
      <c r="L85" s="26" t="str">
        <f t="shared" si="13"/>
        <v/>
      </c>
      <c r="M85" s="73" t="str">
        <f t="shared" si="9"/>
        <v/>
      </c>
      <c r="N85" s="73"/>
      <c r="O85" s="28" t="str">
        <f t="shared" si="10"/>
        <v/>
      </c>
      <c r="P85" s="27">
        <f t="shared" si="11"/>
        <v>2015</v>
      </c>
      <c r="Q85" s="2"/>
      <c r="R85" s="99" t="str">
        <f t="shared" si="17"/>
        <v/>
      </c>
      <c r="S85" s="99"/>
      <c r="T85" s="75" t="str">
        <f t="shared" si="14"/>
        <v/>
      </c>
      <c r="U85" s="76"/>
      <c r="V85" s="77" t="str">
        <f t="shared" si="15"/>
        <v/>
      </c>
      <c r="W85" s="77"/>
    </row>
    <row r="86" spans="2:23" x14ac:dyDescent="0.15">
      <c r="B86" s="21">
        <v>77</v>
      </c>
      <c r="C86" s="73" t="str">
        <f t="shared" si="12"/>
        <v/>
      </c>
      <c r="D86" s="73"/>
      <c r="E86" s="27">
        <f t="shared" si="16"/>
        <v>2015</v>
      </c>
      <c r="F86" s="2"/>
      <c r="G86" s="21"/>
      <c r="H86" s="98"/>
      <c r="I86" s="98"/>
      <c r="J86" s="98"/>
      <c r="K86" s="98"/>
      <c r="L86" s="26" t="str">
        <f t="shared" si="13"/>
        <v/>
      </c>
      <c r="M86" s="73" t="str">
        <f t="shared" si="9"/>
        <v/>
      </c>
      <c r="N86" s="73"/>
      <c r="O86" s="28" t="str">
        <f t="shared" si="10"/>
        <v/>
      </c>
      <c r="P86" s="27">
        <f t="shared" si="11"/>
        <v>2015</v>
      </c>
      <c r="Q86" s="2"/>
      <c r="R86" s="99" t="str">
        <f t="shared" si="17"/>
        <v/>
      </c>
      <c r="S86" s="99"/>
      <c r="T86" s="75" t="str">
        <f t="shared" si="14"/>
        <v/>
      </c>
      <c r="U86" s="76"/>
      <c r="V86" s="77" t="str">
        <f t="shared" si="15"/>
        <v/>
      </c>
      <c r="W86" s="77"/>
    </row>
    <row r="87" spans="2:23" x14ac:dyDescent="0.15">
      <c r="B87" s="21">
        <v>78</v>
      </c>
      <c r="C87" s="73" t="str">
        <f t="shared" si="12"/>
        <v/>
      </c>
      <c r="D87" s="73"/>
      <c r="E87" s="27">
        <f t="shared" si="16"/>
        <v>2015</v>
      </c>
      <c r="F87" s="2"/>
      <c r="G87" s="21"/>
      <c r="H87" s="98"/>
      <c r="I87" s="98"/>
      <c r="J87" s="98"/>
      <c r="K87" s="98"/>
      <c r="L87" s="26" t="str">
        <f t="shared" si="13"/>
        <v/>
      </c>
      <c r="M87" s="73" t="str">
        <f t="shared" si="9"/>
        <v/>
      </c>
      <c r="N87" s="73"/>
      <c r="O87" s="28" t="str">
        <f t="shared" si="10"/>
        <v/>
      </c>
      <c r="P87" s="27">
        <f t="shared" si="11"/>
        <v>2015</v>
      </c>
      <c r="Q87" s="2"/>
      <c r="R87" s="99" t="str">
        <f t="shared" si="17"/>
        <v/>
      </c>
      <c r="S87" s="99"/>
      <c r="T87" s="75" t="str">
        <f t="shared" si="14"/>
        <v/>
      </c>
      <c r="U87" s="76"/>
      <c r="V87" s="77" t="str">
        <f t="shared" si="15"/>
        <v/>
      </c>
      <c r="W87" s="77"/>
    </row>
    <row r="88" spans="2:23" x14ac:dyDescent="0.15">
      <c r="B88" s="21">
        <v>79</v>
      </c>
      <c r="C88" s="73" t="str">
        <f t="shared" si="12"/>
        <v/>
      </c>
      <c r="D88" s="73"/>
      <c r="E88" s="27">
        <f t="shared" si="16"/>
        <v>2015</v>
      </c>
      <c r="F88" s="2"/>
      <c r="G88" s="21"/>
      <c r="H88" s="98"/>
      <c r="I88" s="98"/>
      <c r="J88" s="98"/>
      <c r="K88" s="98"/>
      <c r="L88" s="26" t="str">
        <f t="shared" si="13"/>
        <v/>
      </c>
      <c r="M88" s="73" t="str">
        <f t="shared" si="9"/>
        <v/>
      </c>
      <c r="N88" s="73"/>
      <c r="O88" s="28" t="str">
        <f t="shared" si="10"/>
        <v/>
      </c>
      <c r="P88" s="27">
        <f t="shared" si="11"/>
        <v>2015</v>
      </c>
      <c r="Q88" s="2"/>
      <c r="R88" s="99" t="str">
        <f t="shared" si="17"/>
        <v/>
      </c>
      <c r="S88" s="99"/>
      <c r="T88" s="75" t="str">
        <f t="shared" si="14"/>
        <v/>
      </c>
      <c r="U88" s="76"/>
      <c r="V88" s="77" t="str">
        <f t="shared" si="15"/>
        <v/>
      </c>
      <c r="W88" s="77"/>
    </row>
    <row r="89" spans="2:23" x14ac:dyDescent="0.15">
      <c r="B89" s="21">
        <v>80</v>
      </c>
      <c r="C89" s="73" t="str">
        <f t="shared" si="12"/>
        <v/>
      </c>
      <c r="D89" s="73"/>
      <c r="E89" s="27">
        <f t="shared" si="16"/>
        <v>2015</v>
      </c>
      <c r="F89" s="2"/>
      <c r="G89" s="21"/>
      <c r="H89" s="98"/>
      <c r="I89" s="98"/>
      <c r="J89" s="98"/>
      <c r="K89" s="98"/>
      <c r="L89" s="26" t="str">
        <f t="shared" si="13"/>
        <v/>
      </c>
      <c r="M89" s="73" t="str">
        <f t="shared" si="9"/>
        <v/>
      </c>
      <c r="N89" s="73"/>
      <c r="O89" s="28" t="str">
        <f t="shared" si="10"/>
        <v/>
      </c>
      <c r="P89" s="27">
        <f t="shared" si="11"/>
        <v>2015</v>
      </c>
      <c r="Q89" s="2"/>
      <c r="R89" s="99" t="str">
        <f t="shared" si="17"/>
        <v/>
      </c>
      <c r="S89" s="99"/>
      <c r="T89" s="75" t="str">
        <f t="shared" si="14"/>
        <v/>
      </c>
      <c r="U89" s="76"/>
      <c r="V89" s="77" t="str">
        <f t="shared" si="15"/>
        <v/>
      </c>
      <c r="W89" s="77"/>
    </row>
    <row r="90" spans="2:23" x14ac:dyDescent="0.15">
      <c r="B90" s="21">
        <v>81</v>
      </c>
      <c r="C90" s="73" t="str">
        <f t="shared" si="12"/>
        <v/>
      </c>
      <c r="D90" s="73"/>
      <c r="E90" s="27">
        <f t="shared" si="16"/>
        <v>2015</v>
      </c>
      <c r="F90" s="2"/>
      <c r="G90" s="21"/>
      <c r="H90" s="98"/>
      <c r="I90" s="98"/>
      <c r="J90" s="98"/>
      <c r="K90" s="98"/>
      <c r="L90" s="26" t="str">
        <f t="shared" si="13"/>
        <v/>
      </c>
      <c r="M90" s="73" t="str">
        <f t="shared" si="9"/>
        <v/>
      </c>
      <c r="N90" s="73"/>
      <c r="O90" s="28" t="str">
        <f t="shared" si="10"/>
        <v/>
      </c>
      <c r="P90" s="27">
        <f t="shared" si="11"/>
        <v>2015</v>
      </c>
      <c r="Q90" s="2"/>
      <c r="R90" s="99" t="str">
        <f t="shared" si="17"/>
        <v/>
      </c>
      <c r="S90" s="99"/>
      <c r="T90" s="75" t="str">
        <f t="shared" si="14"/>
        <v/>
      </c>
      <c r="U90" s="76"/>
      <c r="V90" s="77" t="str">
        <f t="shared" si="15"/>
        <v/>
      </c>
      <c r="W90" s="77"/>
    </row>
    <row r="91" spans="2:23" x14ac:dyDescent="0.15">
      <c r="B91" s="21">
        <v>82</v>
      </c>
      <c r="C91" s="73" t="str">
        <f t="shared" si="12"/>
        <v/>
      </c>
      <c r="D91" s="73"/>
      <c r="E91" s="27">
        <f t="shared" si="16"/>
        <v>2015</v>
      </c>
      <c r="F91" s="2"/>
      <c r="G91" s="21"/>
      <c r="H91" s="98"/>
      <c r="I91" s="98"/>
      <c r="J91" s="98"/>
      <c r="K91" s="98"/>
      <c r="L91" s="26" t="str">
        <f t="shared" si="13"/>
        <v/>
      </c>
      <c r="M91" s="73" t="str">
        <f t="shared" si="9"/>
        <v/>
      </c>
      <c r="N91" s="73"/>
      <c r="O91" s="28" t="str">
        <f t="shared" si="10"/>
        <v/>
      </c>
      <c r="P91" s="27">
        <f t="shared" si="11"/>
        <v>2015</v>
      </c>
      <c r="Q91" s="2"/>
      <c r="R91" s="99" t="str">
        <f t="shared" si="17"/>
        <v/>
      </c>
      <c r="S91" s="99"/>
      <c r="T91" s="75" t="str">
        <f t="shared" si="14"/>
        <v/>
      </c>
      <c r="U91" s="76"/>
      <c r="V91" s="77" t="str">
        <f t="shared" si="15"/>
        <v/>
      </c>
      <c r="W91" s="77"/>
    </row>
    <row r="92" spans="2:23" x14ac:dyDescent="0.15">
      <c r="B92" s="21">
        <v>83</v>
      </c>
      <c r="C92" s="73" t="str">
        <f t="shared" si="12"/>
        <v/>
      </c>
      <c r="D92" s="73"/>
      <c r="E92" s="27">
        <f t="shared" si="16"/>
        <v>2015</v>
      </c>
      <c r="F92" s="2"/>
      <c r="G92" s="21"/>
      <c r="H92" s="98"/>
      <c r="I92" s="98"/>
      <c r="J92" s="98"/>
      <c r="K92" s="98"/>
      <c r="L92" s="26" t="str">
        <f t="shared" si="13"/>
        <v/>
      </c>
      <c r="M92" s="73" t="str">
        <f t="shared" si="9"/>
        <v/>
      </c>
      <c r="N92" s="73"/>
      <c r="O92" s="28" t="str">
        <f t="shared" si="10"/>
        <v/>
      </c>
      <c r="P92" s="27">
        <f t="shared" si="11"/>
        <v>2015</v>
      </c>
      <c r="Q92" s="2"/>
      <c r="R92" s="99" t="str">
        <f t="shared" si="17"/>
        <v/>
      </c>
      <c r="S92" s="99"/>
      <c r="T92" s="75" t="str">
        <f t="shared" si="14"/>
        <v/>
      </c>
      <c r="U92" s="76"/>
      <c r="V92" s="77" t="str">
        <f t="shared" si="15"/>
        <v/>
      </c>
      <c r="W92" s="77"/>
    </row>
    <row r="93" spans="2:23" x14ac:dyDescent="0.15">
      <c r="B93" s="21">
        <v>84</v>
      </c>
      <c r="C93" s="73" t="str">
        <f t="shared" si="12"/>
        <v/>
      </c>
      <c r="D93" s="73"/>
      <c r="E93" s="27">
        <f t="shared" si="16"/>
        <v>2015</v>
      </c>
      <c r="F93" s="2"/>
      <c r="G93" s="21"/>
      <c r="H93" s="98"/>
      <c r="I93" s="98"/>
      <c r="J93" s="98"/>
      <c r="K93" s="98"/>
      <c r="L93" s="26" t="str">
        <f t="shared" si="13"/>
        <v/>
      </c>
      <c r="M93" s="73" t="str">
        <f t="shared" si="9"/>
        <v/>
      </c>
      <c r="N93" s="73"/>
      <c r="O93" s="28" t="str">
        <f t="shared" si="10"/>
        <v/>
      </c>
      <c r="P93" s="27">
        <f t="shared" si="11"/>
        <v>2015</v>
      </c>
      <c r="Q93" s="2"/>
      <c r="R93" s="99" t="str">
        <f t="shared" si="17"/>
        <v/>
      </c>
      <c r="S93" s="99"/>
      <c r="T93" s="75" t="str">
        <f t="shared" si="14"/>
        <v/>
      </c>
      <c r="U93" s="76"/>
      <c r="V93" s="77" t="str">
        <f t="shared" si="15"/>
        <v/>
      </c>
      <c r="W93" s="77"/>
    </row>
    <row r="94" spans="2:23" x14ac:dyDescent="0.15">
      <c r="B94" s="21">
        <v>85</v>
      </c>
      <c r="C94" s="73" t="str">
        <f t="shared" si="12"/>
        <v/>
      </c>
      <c r="D94" s="73"/>
      <c r="E94" s="27">
        <f t="shared" si="16"/>
        <v>2015</v>
      </c>
      <c r="F94" s="2"/>
      <c r="G94" s="21"/>
      <c r="H94" s="98"/>
      <c r="I94" s="98"/>
      <c r="J94" s="98"/>
      <c r="K94" s="98"/>
      <c r="L94" s="26" t="str">
        <f t="shared" si="13"/>
        <v/>
      </c>
      <c r="M94" s="73" t="str">
        <f t="shared" si="9"/>
        <v/>
      </c>
      <c r="N94" s="73"/>
      <c r="O94" s="28" t="str">
        <f t="shared" si="10"/>
        <v/>
      </c>
      <c r="P94" s="27">
        <f t="shared" si="11"/>
        <v>2015</v>
      </c>
      <c r="Q94" s="2"/>
      <c r="R94" s="99" t="str">
        <f t="shared" si="17"/>
        <v/>
      </c>
      <c r="S94" s="99"/>
      <c r="T94" s="75" t="str">
        <f t="shared" si="14"/>
        <v/>
      </c>
      <c r="U94" s="76"/>
      <c r="V94" s="77" t="str">
        <f t="shared" si="15"/>
        <v/>
      </c>
      <c r="W94" s="77"/>
    </row>
    <row r="95" spans="2:23" x14ac:dyDescent="0.15">
      <c r="B95" s="21">
        <v>86</v>
      </c>
      <c r="C95" s="73" t="str">
        <f t="shared" si="12"/>
        <v/>
      </c>
      <c r="D95" s="73"/>
      <c r="E95" s="27">
        <f t="shared" si="16"/>
        <v>2015</v>
      </c>
      <c r="F95" s="2"/>
      <c r="G95" s="21"/>
      <c r="H95" s="98"/>
      <c r="I95" s="98"/>
      <c r="J95" s="98"/>
      <c r="K95" s="98"/>
      <c r="L95" s="26" t="str">
        <f t="shared" si="13"/>
        <v/>
      </c>
      <c r="M95" s="73" t="str">
        <f t="shared" si="9"/>
        <v/>
      </c>
      <c r="N95" s="73"/>
      <c r="O95" s="28" t="str">
        <f t="shared" si="10"/>
        <v/>
      </c>
      <c r="P95" s="27">
        <f t="shared" si="11"/>
        <v>2015</v>
      </c>
      <c r="Q95" s="2"/>
      <c r="R95" s="99" t="str">
        <f t="shared" si="17"/>
        <v/>
      </c>
      <c r="S95" s="99"/>
      <c r="T95" s="75" t="str">
        <f t="shared" si="14"/>
        <v/>
      </c>
      <c r="U95" s="76"/>
      <c r="V95" s="77" t="str">
        <f t="shared" si="15"/>
        <v/>
      </c>
      <c r="W95" s="77"/>
    </row>
    <row r="96" spans="2:23" x14ac:dyDescent="0.15">
      <c r="B96" s="21">
        <v>87</v>
      </c>
      <c r="C96" s="73" t="str">
        <f t="shared" si="12"/>
        <v/>
      </c>
      <c r="D96" s="73"/>
      <c r="E96" s="27">
        <f t="shared" si="16"/>
        <v>2015</v>
      </c>
      <c r="F96" s="2"/>
      <c r="G96" s="21"/>
      <c r="H96" s="98"/>
      <c r="I96" s="98"/>
      <c r="J96" s="98"/>
      <c r="K96" s="98"/>
      <c r="L96" s="26" t="str">
        <f t="shared" si="13"/>
        <v/>
      </c>
      <c r="M96" s="73" t="str">
        <f t="shared" si="9"/>
        <v/>
      </c>
      <c r="N96" s="73"/>
      <c r="O96" s="28" t="str">
        <f t="shared" si="10"/>
        <v/>
      </c>
      <c r="P96" s="27">
        <f t="shared" si="11"/>
        <v>2015</v>
      </c>
      <c r="Q96" s="2"/>
      <c r="R96" s="99" t="str">
        <f t="shared" si="17"/>
        <v/>
      </c>
      <c r="S96" s="99"/>
      <c r="T96" s="75" t="str">
        <f t="shared" si="14"/>
        <v/>
      </c>
      <c r="U96" s="76"/>
      <c r="V96" s="77" t="str">
        <f t="shared" si="15"/>
        <v/>
      </c>
      <c r="W96" s="77"/>
    </row>
    <row r="97" spans="2:23" x14ac:dyDescent="0.15">
      <c r="B97" s="21">
        <v>88</v>
      </c>
      <c r="C97" s="73" t="str">
        <f t="shared" si="12"/>
        <v/>
      </c>
      <c r="D97" s="73"/>
      <c r="E97" s="27">
        <f t="shared" si="16"/>
        <v>2015</v>
      </c>
      <c r="F97" s="2"/>
      <c r="G97" s="21"/>
      <c r="H97" s="98"/>
      <c r="I97" s="98"/>
      <c r="J97" s="98"/>
      <c r="K97" s="98"/>
      <c r="L97" s="26" t="str">
        <f t="shared" si="13"/>
        <v/>
      </c>
      <c r="M97" s="73" t="str">
        <f t="shared" si="9"/>
        <v/>
      </c>
      <c r="N97" s="73"/>
      <c r="O97" s="28" t="str">
        <f t="shared" si="10"/>
        <v/>
      </c>
      <c r="P97" s="27">
        <f t="shared" si="11"/>
        <v>2015</v>
      </c>
      <c r="Q97" s="2"/>
      <c r="R97" s="99" t="str">
        <f t="shared" si="17"/>
        <v/>
      </c>
      <c r="S97" s="99"/>
      <c r="T97" s="75" t="str">
        <f t="shared" si="14"/>
        <v/>
      </c>
      <c r="U97" s="76"/>
      <c r="V97" s="77" t="str">
        <f t="shared" si="15"/>
        <v/>
      </c>
      <c r="W97" s="77"/>
    </row>
    <row r="98" spans="2:23" x14ac:dyDescent="0.15">
      <c r="B98" s="21">
        <v>89</v>
      </c>
      <c r="C98" s="73" t="str">
        <f t="shared" si="12"/>
        <v/>
      </c>
      <c r="D98" s="73"/>
      <c r="E98" s="27">
        <f t="shared" si="16"/>
        <v>2015</v>
      </c>
      <c r="F98" s="2"/>
      <c r="G98" s="21"/>
      <c r="H98" s="98"/>
      <c r="I98" s="98"/>
      <c r="J98" s="98"/>
      <c r="K98" s="98"/>
      <c r="L98" s="26" t="str">
        <f t="shared" si="13"/>
        <v/>
      </c>
      <c r="M98" s="73" t="str">
        <f t="shared" si="9"/>
        <v/>
      </c>
      <c r="N98" s="73"/>
      <c r="O98" s="28" t="str">
        <f t="shared" si="10"/>
        <v/>
      </c>
      <c r="P98" s="27">
        <f t="shared" si="11"/>
        <v>2015</v>
      </c>
      <c r="Q98" s="2"/>
      <c r="R98" s="99" t="str">
        <f t="shared" si="17"/>
        <v/>
      </c>
      <c r="S98" s="99"/>
      <c r="T98" s="75" t="str">
        <f t="shared" si="14"/>
        <v/>
      </c>
      <c r="U98" s="76"/>
      <c r="V98" s="77" t="str">
        <f t="shared" si="15"/>
        <v/>
      </c>
      <c r="W98" s="77"/>
    </row>
    <row r="99" spans="2:23" x14ac:dyDescent="0.15">
      <c r="B99" s="21">
        <v>90</v>
      </c>
      <c r="C99" s="73" t="str">
        <f t="shared" si="12"/>
        <v/>
      </c>
      <c r="D99" s="73"/>
      <c r="E99" s="27">
        <f t="shared" si="16"/>
        <v>2015</v>
      </c>
      <c r="F99" s="2"/>
      <c r="G99" s="21"/>
      <c r="H99" s="98"/>
      <c r="I99" s="98"/>
      <c r="J99" s="98"/>
      <c r="K99" s="98"/>
      <c r="L99" s="26" t="str">
        <f t="shared" si="13"/>
        <v/>
      </c>
      <c r="M99" s="73" t="str">
        <f t="shared" si="9"/>
        <v/>
      </c>
      <c r="N99" s="73"/>
      <c r="O99" s="28" t="str">
        <f t="shared" si="10"/>
        <v/>
      </c>
      <c r="P99" s="27">
        <f t="shared" si="11"/>
        <v>2015</v>
      </c>
      <c r="Q99" s="2"/>
      <c r="R99" s="99" t="str">
        <f t="shared" si="17"/>
        <v/>
      </c>
      <c r="S99" s="99"/>
      <c r="T99" s="75" t="str">
        <f t="shared" si="14"/>
        <v/>
      </c>
      <c r="U99" s="76"/>
      <c r="V99" s="77" t="str">
        <f t="shared" si="15"/>
        <v/>
      </c>
      <c r="W99" s="77"/>
    </row>
    <row r="100" spans="2:23" x14ac:dyDescent="0.15">
      <c r="B100" s="21">
        <v>91</v>
      </c>
      <c r="C100" s="73" t="str">
        <f t="shared" si="12"/>
        <v/>
      </c>
      <c r="D100" s="73"/>
      <c r="E100" s="27">
        <f t="shared" si="16"/>
        <v>2015</v>
      </c>
      <c r="F100" s="2"/>
      <c r="G100" s="21"/>
      <c r="H100" s="98"/>
      <c r="I100" s="98"/>
      <c r="J100" s="98"/>
      <c r="K100" s="98"/>
      <c r="L100" s="26" t="str">
        <f t="shared" si="13"/>
        <v/>
      </c>
      <c r="M100" s="73" t="str">
        <f t="shared" si="9"/>
        <v/>
      </c>
      <c r="N100" s="73"/>
      <c r="O100" s="28" t="str">
        <f t="shared" si="10"/>
        <v/>
      </c>
      <c r="P100" s="27">
        <f t="shared" si="11"/>
        <v>2015</v>
      </c>
      <c r="Q100" s="2"/>
      <c r="R100" s="99" t="str">
        <f t="shared" si="17"/>
        <v/>
      </c>
      <c r="S100" s="99"/>
      <c r="T100" s="75" t="str">
        <f t="shared" si="14"/>
        <v/>
      </c>
      <c r="U100" s="76"/>
      <c r="V100" s="77" t="str">
        <f t="shared" si="15"/>
        <v/>
      </c>
      <c r="W100" s="77"/>
    </row>
    <row r="101" spans="2:23" x14ac:dyDescent="0.15">
      <c r="B101" s="21">
        <v>92</v>
      </c>
      <c r="C101" s="73" t="str">
        <f t="shared" si="12"/>
        <v/>
      </c>
      <c r="D101" s="73"/>
      <c r="E101" s="27">
        <f t="shared" si="16"/>
        <v>2015</v>
      </c>
      <c r="F101" s="2"/>
      <c r="G101" s="21"/>
      <c r="H101" s="98"/>
      <c r="I101" s="98"/>
      <c r="J101" s="98"/>
      <c r="K101" s="98"/>
      <c r="L101" s="26" t="str">
        <f t="shared" si="13"/>
        <v/>
      </c>
      <c r="M101" s="73" t="str">
        <f t="shared" si="9"/>
        <v/>
      </c>
      <c r="N101" s="73"/>
      <c r="O101" s="28" t="str">
        <f t="shared" si="10"/>
        <v/>
      </c>
      <c r="P101" s="27">
        <f t="shared" si="11"/>
        <v>2015</v>
      </c>
      <c r="Q101" s="2"/>
      <c r="R101" s="99" t="str">
        <f t="shared" si="17"/>
        <v/>
      </c>
      <c r="S101" s="99"/>
      <c r="T101" s="75" t="str">
        <f t="shared" si="14"/>
        <v/>
      </c>
      <c r="U101" s="76"/>
      <c r="V101" s="77" t="str">
        <f t="shared" si="15"/>
        <v/>
      </c>
      <c r="W101" s="77"/>
    </row>
    <row r="102" spans="2:23" x14ac:dyDescent="0.15">
      <c r="B102" s="21">
        <v>93</v>
      </c>
      <c r="C102" s="73" t="str">
        <f t="shared" si="12"/>
        <v/>
      </c>
      <c r="D102" s="73"/>
      <c r="E102" s="27">
        <f t="shared" si="16"/>
        <v>2015</v>
      </c>
      <c r="F102" s="2"/>
      <c r="G102" s="21"/>
      <c r="H102" s="98"/>
      <c r="I102" s="98"/>
      <c r="J102" s="98"/>
      <c r="K102" s="98"/>
      <c r="L102" s="26" t="str">
        <f t="shared" si="13"/>
        <v/>
      </c>
      <c r="M102" s="73" t="str">
        <f t="shared" si="9"/>
        <v/>
      </c>
      <c r="N102" s="73"/>
      <c r="O102" s="28" t="str">
        <f t="shared" si="10"/>
        <v/>
      </c>
      <c r="P102" s="27">
        <f t="shared" si="11"/>
        <v>2015</v>
      </c>
      <c r="Q102" s="2"/>
      <c r="R102" s="99" t="str">
        <f t="shared" si="17"/>
        <v/>
      </c>
      <c r="S102" s="99"/>
      <c r="T102" s="75" t="str">
        <f t="shared" si="14"/>
        <v/>
      </c>
      <c r="U102" s="76"/>
      <c r="V102" s="77" t="str">
        <f t="shared" si="15"/>
        <v/>
      </c>
      <c r="W102" s="77"/>
    </row>
    <row r="103" spans="2:23" x14ac:dyDescent="0.15">
      <c r="B103" s="21">
        <v>94</v>
      </c>
      <c r="C103" s="73" t="str">
        <f t="shared" si="12"/>
        <v/>
      </c>
      <c r="D103" s="73"/>
      <c r="E103" s="27">
        <f t="shared" si="16"/>
        <v>2015</v>
      </c>
      <c r="F103" s="2"/>
      <c r="G103" s="21"/>
      <c r="H103" s="98"/>
      <c r="I103" s="98"/>
      <c r="J103" s="98"/>
      <c r="K103" s="98"/>
      <c r="L103" s="26" t="str">
        <f t="shared" si="13"/>
        <v/>
      </c>
      <c r="M103" s="73" t="str">
        <f t="shared" si="9"/>
        <v/>
      </c>
      <c r="N103" s="73"/>
      <c r="O103" s="28" t="str">
        <f t="shared" si="10"/>
        <v/>
      </c>
      <c r="P103" s="27">
        <f t="shared" si="11"/>
        <v>2015</v>
      </c>
      <c r="Q103" s="2"/>
      <c r="R103" s="99" t="str">
        <f t="shared" si="17"/>
        <v/>
      </c>
      <c r="S103" s="99"/>
      <c r="T103" s="75" t="str">
        <f t="shared" si="14"/>
        <v/>
      </c>
      <c r="U103" s="76"/>
      <c r="V103" s="77" t="str">
        <f t="shared" si="15"/>
        <v/>
      </c>
      <c r="W103" s="77"/>
    </row>
    <row r="104" spans="2:23" x14ac:dyDescent="0.15">
      <c r="B104" s="21">
        <v>95</v>
      </c>
      <c r="C104" s="73" t="str">
        <f t="shared" si="12"/>
        <v/>
      </c>
      <c r="D104" s="73"/>
      <c r="E104" s="27">
        <f t="shared" si="16"/>
        <v>2015</v>
      </c>
      <c r="F104" s="2"/>
      <c r="G104" s="21"/>
      <c r="H104" s="98"/>
      <c r="I104" s="98"/>
      <c r="J104" s="98"/>
      <c r="K104" s="98"/>
      <c r="L104" s="26" t="str">
        <f t="shared" si="13"/>
        <v/>
      </c>
      <c r="M104" s="73" t="str">
        <f t="shared" si="9"/>
        <v/>
      </c>
      <c r="N104" s="73"/>
      <c r="O104" s="28" t="str">
        <f t="shared" si="10"/>
        <v/>
      </c>
      <c r="P104" s="27">
        <f t="shared" si="11"/>
        <v>2015</v>
      </c>
      <c r="Q104" s="2"/>
      <c r="R104" s="99" t="str">
        <f t="shared" si="17"/>
        <v/>
      </c>
      <c r="S104" s="99"/>
      <c r="T104" s="75" t="str">
        <f t="shared" si="14"/>
        <v/>
      </c>
      <c r="U104" s="76"/>
      <c r="V104" s="77" t="str">
        <f t="shared" si="15"/>
        <v/>
      </c>
      <c r="W104" s="77"/>
    </row>
    <row r="105" spans="2:23" x14ac:dyDescent="0.15">
      <c r="B105" s="21">
        <v>96</v>
      </c>
      <c r="C105" s="73" t="str">
        <f t="shared" si="12"/>
        <v/>
      </c>
      <c r="D105" s="73"/>
      <c r="E105" s="27">
        <f t="shared" si="16"/>
        <v>2015</v>
      </c>
      <c r="F105" s="2"/>
      <c r="G105" s="21"/>
      <c r="H105" s="98"/>
      <c r="I105" s="98"/>
      <c r="J105" s="98"/>
      <c r="K105" s="98"/>
      <c r="L105" s="26" t="str">
        <f t="shared" si="13"/>
        <v/>
      </c>
      <c r="M105" s="73" t="str">
        <f t="shared" si="9"/>
        <v/>
      </c>
      <c r="N105" s="73"/>
      <c r="O105" s="28" t="str">
        <f t="shared" si="10"/>
        <v/>
      </c>
      <c r="P105" s="27">
        <f t="shared" si="11"/>
        <v>2015</v>
      </c>
      <c r="Q105" s="2"/>
      <c r="R105" s="99" t="str">
        <f t="shared" si="17"/>
        <v/>
      </c>
      <c r="S105" s="99"/>
      <c r="T105" s="75" t="str">
        <f t="shared" si="14"/>
        <v/>
      </c>
      <c r="U105" s="76"/>
      <c r="V105" s="77" t="str">
        <f t="shared" si="15"/>
        <v/>
      </c>
      <c r="W105" s="77"/>
    </row>
    <row r="106" spans="2:23" x14ac:dyDescent="0.15">
      <c r="B106" s="21">
        <v>97</v>
      </c>
      <c r="C106" s="73" t="str">
        <f t="shared" si="12"/>
        <v/>
      </c>
      <c r="D106" s="73"/>
      <c r="E106" s="27">
        <f t="shared" si="16"/>
        <v>2015</v>
      </c>
      <c r="F106" s="2"/>
      <c r="G106" s="21"/>
      <c r="H106" s="98"/>
      <c r="I106" s="98"/>
      <c r="J106" s="98"/>
      <c r="K106" s="98"/>
      <c r="L106" s="26" t="str">
        <f t="shared" si="13"/>
        <v/>
      </c>
      <c r="M106" s="73" t="str">
        <f t="shared" si="9"/>
        <v/>
      </c>
      <c r="N106" s="73"/>
      <c r="O106" s="28" t="str">
        <f t="shared" si="10"/>
        <v/>
      </c>
      <c r="P106" s="27">
        <f t="shared" si="11"/>
        <v>2015</v>
      </c>
      <c r="Q106" s="2"/>
      <c r="R106" s="99" t="str">
        <f t="shared" si="17"/>
        <v/>
      </c>
      <c r="S106" s="99"/>
      <c r="T106" s="75" t="str">
        <f t="shared" si="14"/>
        <v/>
      </c>
      <c r="U106" s="76"/>
      <c r="V106" s="77" t="str">
        <f t="shared" si="15"/>
        <v/>
      </c>
      <c r="W106" s="77"/>
    </row>
    <row r="107" spans="2:23" x14ac:dyDescent="0.15">
      <c r="B107" s="21">
        <v>98</v>
      </c>
      <c r="C107" s="73" t="str">
        <f t="shared" si="12"/>
        <v/>
      </c>
      <c r="D107" s="73"/>
      <c r="E107" s="27">
        <f t="shared" si="16"/>
        <v>2015</v>
      </c>
      <c r="F107" s="2"/>
      <c r="G107" s="21"/>
      <c r="H107" s="98"/>
      <c r="I107" s="98"/>
      <c r="J107" s="98"/>
      <c r="K107" s="98"/>
      <c r="L107" s="26" t="str">
        <f t="shared" si="13"/>
        <v/>
      </c>
      <c r="M107" s="73" t="str">
        <f t="shared" si="9"/>
        <v/>
      </c>
      <c r="N107" s="73"/>
      <c r="O107" s="28" t="str">
        <f t="shared" si="10"/>
        <v/>
      </c>
      <c r="P107" s="27">
        <f t="shared" si="11"/>
        <v>2015</v>
      </c>
      <c r="Q107" s="2"/>
      <c r="R107" s="99" t="str">
        <f t="shared" si="17"/>
        <v/>
      </c>
      <c r="S107" s="99"/>
      <c r="T107" s="75" t="str">
        <f t="shared" si="14"/>
        <v/>
      </c>
      <c r="U107" s="76"/>
      <c r="V107" s="77" t="str">
        <f t="shared" si="15"/>
        <v/>
      </c>
      <c r="W107" s="77"/>
    </row>
    <row r="108" spans="2:23" x14ac:dyDescent="0.15">
      <c r="B108" s="21">
        <v>99</v>
      </c>
      <c r="C108" s="73" t="str">
        <f t="shared" si="12"/>
        <v/>
      </c>
      <c r="D108" s="73"/>
      <c r="E108" s="27">
        <f t="shared" si="16"/>
        <v>2015</v>
      </c>
      <c r="F108" s="2"/>
      <c r="G108" s="21"/>
      <c r="H108" s="98"/>
      <c r="I108" s="98"/>
      <c r="J108" s="98"/>
      <c r="K108" s="98"/>
      <c r="L108" s="26" t="str">
        <f t="shared" si="13"/>
        <v/>
      </c>
      <c r="M108" s="73" t="str">
        <f t="shared" si="9"/>
        <v/>
      </c>
      <c r="N108" s="73"/>
      <c r="O108" s="28" t="str">
        <f t="shared" si="10"/>
        <v/>
      </c>
      <c r="P108" s="27">
        <f t="shared" si="11"/>
        <v>2015</v>
      </c>
      <c r="Q108" s="2"/>
      <c r="R108" s="99" t="str">
        <f t="shared" si="17"/>
        <v/>
      </c>
      <c r="S108" s="99"/>
      <c r="T108" s="75" t="str">
        <f t="shared" si="14"/>
        <v/>
      </c>
      <c r="U108" s="76"/>
      <c r="V108" s="77" t="str">
        <f t="shared" si="15"/>
        <v/>
      </c>
      <c r="W108" s="77"/>
    </row>
    <row r="109" spans="2:23" x14ac:dyDescent="0.15">
      <c r="B109" s="21">
        <v>100</v>
      </c>
      <c r="C109" s="73" t="str">
        <f t="shared" si="12"/>
        <v/>
      </c>
      <c r="D109" s="73"/>
      <c r="E109" s="27">
        <f t="shared" si="16"/>
        <v>2015</v>
      </c>
      <c r="F109" s="2"/>
      <c r="G109" s="21"/>
      <c r="H109" s="98"/>
      <c r="I109" s="98"/>
      <c r="J109" s="98"/>
      <c r="K109" s="98"/>
      <c r="L109" s="26" t="str">
        <f t="shared" si="13"/>
        <v/>
      </c>
      <c r="M109" s="73" t="str">
        <f t="shared" si="9"/>
        <v/>
      </c>
      <c r="N109" s="73"/>
      <c r="O109" s="28" t="str">
        <f t="shared" si="10"/>
        <v/>
      </c>
      <c r="P109" s="27">
        <f t="shared" si="11"/>
        <v>2015</v>
      </c>
      <c r="Q109" s="2"/>
      <c r="R109" s="99" t="str">
        <f t="shared" si="17"/>
        <v/>
      </c>
      <c r="S109" s="99"/>
      <c r="T109" s="75" t="str">
        <f t="shared" si="14"/>
        <v/>
      </c>
      <c r="U109" s="76"/>
      <c r="V109" s="77" t="str">
        <f t="shared" si="15"/>
        <v/>
      </c>
      <c r="W109" s="77"/>
    </row>
  </sheetData>
  <mergeCells count="739">
    <mergeCell ref="B2:D2"/>
    <mergeCell ref="E2:G2"/>
    <mergeCell ref="H2:J2"/>
    <mergeCell ref="K2:M2"/>
    <mergeCell ref="N2:O2"/>
    <mergeCell ref="P2:Q2"/>
    <mergeCell ref="N4:O4"/>
    <mergeCell ref="P4:Q4"/>
    <mergeCell ref="J5:K5"/>
    <mergeCell ref="L5:M5"/>
    <mergeCell ref="N5:O5"/>
    <mergeCell ref="P5:Q5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P8:W8"/>
    <mergeCell ref="H9:I9"/>
    <mergeCell ref="J9:K9"/>
    <mergeCell ref="M9:N9"/>
    <mergeCell ref="R9:S9"/>
    <mergeCell ref="T9:U9"/>
    <mergeCell ref="V9:W9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V22:W22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4:W24"/>
    <mergeCell ref="C25:D25"/>
    <mergeCell ref="H25:I25"/>
    <mergeCell ref="J25:K25"/>
    <mergeCell ref="M25:N25"/>
    <mergeCell ref="R25:S25"/>
    <mergeCell ref="T25:U25"/>
    <mergeCell ref="V25:W25"/>
    <mergeCell ref="C24:D24"/>
    <mergeCell ref="H24:I24"/>
    <mergeCell ref="J24:K24"/>
    <mergeCell ref="M24:N24"/>
    <mergeCell ref="R24:S24"/>
    <mergeCell ref="T24:U24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8:W28"/>
    <mergeCell ref="C29:D29"/>
    <mergeCell ref="H29:I29"/>
    <mergeCell ref="J29:K29"/>
    <mergeCell ref="M29:N29"/>
    <mergeCell ref="R29:S29"/>
    <mergeCell ref="T29:U29"/>
    <mergeCell ref="V29:W29"/>
    <mergeCell ref="C28:D28"/>
    <mergeCell ref="H28:I28"/>
    <mergeCell ref="J28:K28"/>
    <mergeCell ref="M28:N28"/>
    <mergeCell ref="R28:S28"/>
    <mergeCell ref="T28:U28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V34:W34"/>
    <mergeCell ref="C35:D35"/>
    <mergeCell ref="H35:I35"/>
    <mergeCell ref="J35:K35"/>
    <mergeCell ref="M35:N35"/>
    <mergeCell ref="R35:S35"/>
    <mergeCell ref="T35:U35"/>
    <mergeCell ref="V35:W35"/>
    <mergeCell ref="C34:D34"/>
    <mergeCell ref="H34:I34"/>
    <mergeCell ref="J34:K34"/>
    <mergeCell ref="M34:N34"/>
    <mergeCell ref="R34:S34"/>
    <mergeCell ref="T34:U34"/>
    <mergeCell ref="V36:W36"/>
    <mergeCell ref="C37:D37"/>
    <mergeCell ref="H37:I37"/>
    <mergeCell ref="J37:K37"/>
    <mergeCell ref="M37:N37"/>
    <mergeCell ref="R37:S37"/>
    <mergeCell ref="T37:U37"/>
    <mergeCell ref="V37:W37"/>
    <mergeCell ref="C36:D36"/>
    <mergeCell ref="H36:I36"/>
    <mergeCell ref="J36:K36"/>
    <mergeCell ref="M36:N36"/>
    <mergeCell ref="R36:S36"/>
    <mergeCell ref="T36:U36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42:W42"/>
    <mergeCell ref="C43:D43"/>
    <mergeCell ref="H43:I43"/>
    <mergeCell ref="J43:K43"/>
    <mergeCell ref="M43:N43"/>
    <mergeCell ref="R43:S43"/>
    <mergeCell ref="T43:U43"/>
    <mergeCell ref="V43:W43"/>
    <mergeCell ref="C42:D42"/>
    <mergeCell ref="H42:I42"/>
    <mergeCell ref="J42:K42"/>
    <mergeCell ref="M42:N42"/>
    <mergeCell ref="R42:S42"/>
    <mergeCell ref="T42:U42"/>
    <mergeCell ref="V44:W44"/>
    <mergeCell ref="C45:D45"/>
    <mergeCell ref="H45:I45"/>
    <mergeCell ref="J45:K45"/>
    <mergeCell ref="M45:N45"/>
    <mergeCell ref="R45:S45"/>
    <mergeCell ref="T45:U45"/>
    <mergeCell ref="V45:W45"/>
    <mergeCell ref="C44:D44"/>
    <mergeCell ref="H44:I44"/>
    <mergeCell ref="J44:K44"/>
    <mergeCell ref="M44:N44"/>
    <mergeCell ref="R44:S44"/>
    <mergeCell ref="T44:U44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50:W50"/>
    <mergeCell ref="C51:D51"/>
    <mergeCell ref="H51:I51"/>
    <mergeCell ref="J51:K51"/>
    <mergeCell ref="M51:N51"/>
    <mergeCell ref="R51:S51"/>
    <mergeCell ref="T51:U51"/>
    <mergeCell ref="V51:W51"/>
    <mergeCell ref="C50:D50"/>
    <mergeCell ref="H50:I50"/>
    <mergeCell ref="J50:K50"/>
    <mergeCell ref="M50:N50"/>
    <mergeCell ref="R50:S50"/>
    <mergeCell ref="T50:U50"/>
    <mergeCell ref="V52:W52"/>
    <mergeCell ref="C53:D53"/>
    <mergeCell ref="H53:I53"/>
    <mergeCell ref="J53:K53"/>
    <mergeCell ref="M53:N53"/>
    <mergeCell ref="R53:S53"/>
    <mergeCell ref="T53:U53"/>
    <mergeCell ref="V53:W53"/>
    <mergeCell ref="C52:D52"/>
    <mergeCell ref="H52:I52"/>
    <mergeCell ref="J52:K52"/>
    <mergeCell ref="M52:N52"/>
    <mergeCell ref="R52:S52"/>
    <mergeCell ref="T52:U52"/>
    <mergeCell ref="V54:W54"/>
    <mergeCell ref="C55:D55"/>
    <mergeCell ref="H55:I55"/>
    <mergeCell ref="J55:K55"/>
    <mergeCell ref="M55:N55"/>
    <mergeCell ref="R55:S55"/>
    <mergeCell ref="T55:U55"/>
    <mergeCell ref="V55:W55"/>
    <mergeCell ref="C54:D54"/>
    <mergeCell ref="H54:I54"/>
    <mergeCell ref="J54:K54"/>
    <mergeCell ref="M54:N54"/>
    <mergeCell ref="R54:S54"/>
    <mergeCell ref="T54:U54"/>
    <mergeCell ref="V56:W56"/>
    <mergeCell ref="C57:D57"/>
    <mergeCell ref="H57:I57"/>
    <mergeCell ref="J57:K57"/>
    <mergeCell ref="M57:N57"/>
    <mergeCell ref="R57:S57"/>
    <mergeCell ref="T57:U57"/>
    <mergeCell ref="V57:W57"/>
    <mergeCell ref="C56:D56"/>
    <mergeCell ref="H56:I56"/>
    <mergeCell ref="J56:K56"/>
    <mergeCell ref="M56:N56"/>
    <mergeCell ref="R56:S56"/>
    <mergeCell ref="T56:U56"/>
    <mergeCell ref="V58:W58"/>
    <mergeCell ref="C59:D59"/>
    <mergeCell ref="H59:I59"/>
    <mergeCell ref="J59:K59"/>
    <mergeCell ref="M59:N59"/>
    <mergeCell ref="R59:S59"/>
    <mergeCell ref="T59:U59"/>
    <mergeCell ref="V59:W59"/>
    <mergeCell ref="C58:D58"/>
    <mergeCell ref="H58:I58"/>
    <mergeCell ref="J58:K58"/>
    <mergeCell ref="M58:N58"/>
    <mergeCell ref="R58:S58"/>
    <mergeCell ref="T58:U58"/>
    <mergeCell ref="V60:W60"/>
    <mergeCell ref="C61:D61"/>
    <mergeCell ref="H61:I61"/>
    <mergeCell ref="J61:K61"/>
    <mergeCell ref="M61:N61"/>
    <mergeCell ref="R61:S61"/>
    <mergeCell ref="T61:U61"/>
    <mergeCell ref="V61:W61"/>
    <mergeCell ref="C60:D60"/>
    <mergeCell ref="H60:I60"/>
    <mergeCell ref="J60:K60"/>
    <mergeCell ref="M60:N60"/>
    <mergeCell ref="R60:S60"/>
    <mergeCell ref="T60:U60"/>
    <mergeCell ref="V62:W62"/>
    <mergeCell ref="C63:D63"/>
    <mergeCell ref="H63:I63"/>
    <mergeCell ref="J63:K63"/>
    <mergeCell ref="M63:N63"/>
    <mergeCell ref="R63:S63"/>
    <mergeCell ref="T63:U63"/>
    <mergeCell ref="V63:W63"/>
    <mergeCell ref="C62:D62"/>
    <mergeCell ref="H62:I62"/>
    <mergeCell ref="J62:K62"/>
    <mergeCell ref="M62:N62"/>
    <mergeCell ref="R62:S62"/>
    <mergeCell ref="T62:U62"/>
    <mergeCell ref="V64:W64"/>
    <mergeCell ref="C65:D65"/>
    <mergeCell ref="H65:I65"/>
    <mergeCell ref="J65:K65"/>
    <mergeCell ref="M65:N65"/>
    <mergeCell ref="R65:S65"/>
    <mergeCell ref="T65:U65"/>
    <mergeCell ref="V65:W65"/>
    <mergeCell ref="C64:D64"/>
    <mergeCell ref="H64:I64"/>
    <mergeCell ref="J64:K64"/>
    <mergeCell ref="M64:N64"/>
    <mergeCell ref="R64:S64"/>
    <mergeCell ref="T64:U64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V70:W70"/>
    <mergeCell ref="C71:D71"/>
    <mergeCell ref="H71:I71"/>
    <mergeCell ref="J71:K71"/>
    <mergeCell ref="M71:N71"/>
    <mergeCell ref="R71:S71"/>
    <mergeCell ref="T71:U71"/>
    <mergeCell ref="V71:W71"/>
    <mergeCell ref="C70:D70"/>
    <mergeCell ref="H70:I70"/>
    <mergeCell ref="J70:K70"/>
    <mergeCell ref="M70:N70"/>
    <mergeCell ref="R70:S70"/>
    <mergeCell ref="T70:U70"/>
    <mergeCell ref="V72:W72"/>
    <mergeCell ref="C73:D73"/>
    <mergeCell ref="H73:I73"/>
    <mergeCell ref="J73:K73"/>
    <mergeCell ref="M73:N73"/>
    <mergeCell ref="R73:S73"/>
    <mergeCell ref="T73:U73"/>
    <mergeCell ref="V73:W73"/>
    <mergeCell ref="C72:D72"/>
    <mergeCell ref="H72:I72"/>
    <mergeCell ref="J72:K72"/>
    <mergeCell ref="M72:N72"/>
    <mergeCell ref="R72:S72"/>
    <mergeCell ref="T72:U72"/>
    <mergeCell ref="V74:W74"/>
    <mergeCell ref="C75:D75"/>
    <mergeCell ref="H75:I75"/>
    <mergeCell ref="J75:K75"/>
    <mergeCell ref="M75:N75"/>
    <mergeCell ref="R75:S75"/>
    <mergeCell ref="T75:U75"/>
    <mergeCell ref="V75:W75"/>
    <mergeCell ref="C74:D74"/>
    <mergeCell ref="H74:I74"/>
    <mergeCell ref="J74:K74"/>
    <mergeCell ref="M74:N74"/>
    <mergeCell ref="R74:S74"/>
    <mergeCell ref="T74:U74"/>
    <mergeCell ref="V76:W76"/>
    <mergeCell ref="C77:D77"/>
    <mergeCell ref="H77:I77"/>
    <mergeCell ref="J77:K77"/>
    <mergeCell ref="M77:N77"/>
    <mergeCell ref="R77:S77"/>
    <mergeCell ref="T77:U77"/>
    <mergeCell ref="V77:W77"/>
    <mergeCell ref="C76:D76"/>
    <mergeCell ref="H76:I76"/>
    <mergeCell ref="J76:K76"/>
    <mergeCell ref="M76:N76"/>
    <mergeCell ref="R76:S76"/>
    <mergeCell ref="T76:U76"/>
    <mergeCell ref="V78:W78"/>
    <mergeCell ref="C79:D79"/>
    <mergeCell ref="H79:I79"/>
    <mergeCell ref="J79:K79"/>
    <mergeCell ref="M79:N79"/>
    <mergeCell ref="R79:S79"/>
    <mergeCell ref="T79:U79"/>
    <mergeCell ref="V79:W79"/>
    <mergeCell ref="C78:D78"/>
    <mergeCell ref="H78:I78"/>
    <mergeCell ref="J78:K78"/>
    <mergeCell ref="M78:N78"/>
    <mergeCell ref="R78:S78"/>
    <mergeCell ref="T78:U78"/>
    <mergeCell ref="V80:W80"/>
    <mergeCell ref="C81:D81"/>
    <mergeCell ref="H81:I81"/>
    <mergeCell ref="J81:K81"/>
    <mergeCell ref="M81:N81"/>
    <mergeCell ref="R81:S81"/>
    <mergeCell ref="T81:U81"/>
    <mergeCell ref="V81:W81"/>
    <mergeCell ref="C80:D80"/>
    <mergeCell ref="H80:I80"/>
    <mergeCell ref="J80:K80"/>
    <mergeCell ref="M80:N80"/>
    <mergeCell ref="R80:S80"/>
    <mergeCell ref="T80:U80"/>
    <mergeCell ref="V82:W82"/>
    <mergeCell ref="C83:D83"/>
    <mergeCell ref="H83:I83"/>
    <mergeCell ref="J83:K83"/>
    <mergeCell ref="M83:N83"/>
    <mergeCell ref="R83:S83"/>
    <mergeCell ref="T83:U83"/>
    <mergeCell ref="V83:W83"/>
    <mergeCell ref="C82:D82"/>
    <mergeCell ref="H82:I82"/>
    <mergeCell ref="J82:K82"/>
    <mergeCell ref="M82:N82"/>
    <mergeCell ref="R82:S82"/>
    <mergeCell ref="T82:U82"/>
    <mergeCell ref="V84:W84"/>
    <mergeCell ref="C85:D85"/>
    <mergeCell ref="H85:I85"/>
    <mergeCell ref="J85:K85"/>
    <mergeCell ref="M85:N85"/>
    <mergeCell ref="R85:S85"/>
    <mergeCell ref="T85:U85"/>
    <mergeCell ref="V85:W85"/>
    <mergeCell ref="C84:D84"/>
    <mergeCell ref="H84:I84"/>
    <mergeCell ref="J84:K84"/>
    <mergeCell ref="M84:N84"/>
    <mergeCell ref="R84:S84"/>
    <mergeCell ref="T84:U84"/>
    <mergeCell ref="V86:W86"/>
    <mergeCell ref="C87:D87"/>
    <mergeCell ref="H87:I87"/>
    <mergeCell ref="J87:K87"/>
    <mergeCell ref="M87:N87"/>
    <mergeCell ref="R87:S87"/>
    <mergeCell ref="T87:U87"/>
    <mergeCell ref="V87:W87"/>
    <mergeCell ref="C86:D86"/>
    <mergeCell ref="H86:I86"/>
    <mergeCell ref="J86:K86"/>
    <mergeCell ref="M86:N86"/>
    <mergeCell ref="R86:S86"/>
    <mergeCell ref="T86:U86"/>
    <mergeCell ref="V88:W88"/>
    <mergeCell ref="C89:D89"/>
    <mergeCell ref="H89:I89"/>
    <mergeCell ref="J89:K89"/>
    <mergeCell ref="M89:N89"/>
    <mergeCell ref="R89:S89"/>
    <mergeCell ref="T89:U89"/>
    <mergeCell ref="V89:W89"/>
    <mergeCell ref="C88:D88"/>
    <mergeCell ref="H88:I88"/>
    <mergeCell ref="J88:K88"/>
    <mergeCell ref="M88:N88"/>
    <mergeCell ref="R88:S88"/>
    <mergeCell ref="T88:U88"/>
    <mergeCell ref="V90:W90"/>
    <mergeCell ref="C91:D91"/>
    <mergeCell ref="H91:I91"/>
    <mergeCell ref="J91:K91"/>
    <mergeCell ref="M91:N91"/>
    <mergeCell ref="R91:S91"/>
    <mergeCell ref="T91:U91"/>
    <mergeCell ref="V91:W91"/>
    <mergeCell ref="C90:D90"/>
    <mergeCell ref="H90:I90"/>
    <mergeCell ref="J90:K90"/>
    <mergeCell ref="M90:N90"/>
    <mergeCell ref="R90:S90"/>
    <mergeCell ref="T90:U90"/>
    <mergeCell ref="V92:W92"/>
    <mergeCell ref="C93:D93"/>
    <mergeCell ref="H93:I93"/>
    <mergeCell ref="J93:K93"/>
    <mergeCell ref="M93:N93"/>
    <mergeCell ref="R93:S93"/>
    <mergeCell ref="T93:U93"/>
    <mergeCell ref="V93:W93"/>
    <mergeCell ref="C92:D92"/>
    <mergeCell ref="H92:I92"/>
    <mergeCell ref="J92:K92"/>
    <mergeCell ref="M92:N92"/>
    <mergeCell ref="R92:S92"/>
    <mergeCell ref="T92:U92"/>
    <mergeCell ref="V94:W94"/>
    <mergeCell ref="C95:D95"/>
    <mergeCell ref="H95:I95"/>
    <mergeCell ref="J95:K95"/>
    <mergeCell ref="M95:N95"/>
    <mergeCell ref="R95:S95"/>
    <mergeCell ref="T95:U95"/>
    <mergeCell ref="V95:W95"/>
    <mergeCell ref="C94:D94"/>
    <mergeCell ref="H94:I94"/>
    <mergeCell ref="J94:K94"/>
    <mergeCell ref="M94:N94"/>
    <mergeCell ref="R94:S94"/>
    <mergeCell ref="T94:U94"/>
    <mergeCell ref="V96:W96"/>
    <mergeCell ref="C97:D97"/>
    <mergeCell ref="H97:I97"/>
    <mergeCell ref="J97:K97"/>
    <mergeCell ref="M97:N97"/>
    <mergeCell ref="R97:S97"/>
    <mergeCell ref="T97:U97"/>
    <mergeCell ref="V97:W97"/>
    <mergeCell ref="C96:D96"/>
    <mergeCell ref="H96:I96"/>
    <mergeCell ref="J96:K96"/>
    <mergeCell ref="M96:N96"/>
    <mergeCell ref="R96:S96"/>
    <mergeCell ref="T96:U96"/>
    <mergeCell ref="V98:W98"/>
    <mergeCell ref="C99:D99"/>
    <mergeCell ref="H99:I99"/>
    <mergeCell ref="J99:K99"/>
    <mergeCell ref="M99:N99"/>
    <mergeCell ref="R99:S99"/>
    <mergeCell ref="T99:U99"/>
    <mergeCell ref="V99:W99"/>
    <mergeCell ref="C98:D98"/>
    <mergeCell ref="H98:I98"/>
    <mergeCell ref="J98:K98"/>
    <mergeCell ref="M98:N98"/>
    <mergeCell ref="R98:S98"/>
    <mergeCell ref="T98:U98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100:D100"/>
    <mergeCell ref="H100:I100"/>
    <mergeCell ref="J100:K100"/>
    <mergeCell ref="M100:N100"/>
    <mergeCell ref="R100:S100"/>
    <mergeCell ref="T100:U100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2:D102"/>
    <mergeCell ref="H102:I102"/>
    <mergeCell ref="J102:K102"/>
    <mergeCell ref="M102:N102"/>
    <mergeCell ref="R102:S102"/>
    <mergeCell ref="T102:U102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4:D104"/>
    <mergeCell ref="H104:I104"/>
    <mergeCell ref="J104:K104"/>
    <mergeCell ref="M104:N104"/>
    <mergeCell ref="R104:S104"/>
    <mergeCell ref="T104:U104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C106:D106"/>
    <mergeCell ref="H106:I106"/>
    <mergeCell ref="J106:K106"/>
    <mergeCell ref="M106:N106"/>
    <mergeCell ref="R106:S106"/>
    <mergeCell ref="T106:U106"/>
    <mergeCell ref="V108:W108"/>
    <mergeCell ref="C109:D109"/>
    <mergeCell ref="H109:I109"/>
    <mergeCell ref="J109:K109"/>
    <mergeCell ref="M109:N109"/>
    <mergeCell ref="R109:S109"/>
    <mergeCell ref="T109:U109"/>
    <mergeCell ref="V109:W109"/>
    <mergeCell ref="C108:D108"/>
    <mergeCell ref="H108:I108"/>
    <mergeCell ref="J108:K108"/>
    <mergeCell ref="M108:N108"/>
    <mergeCell ref="R108:S108"/>
    <mergeCell ref="T108:U108"/>
  </mergeCells>
  <phoneticPr fontId="1"/>
  <conditionalFormatting sqref="G39:G69 G15:G37 G10:G12">
    <cfRule type="cellIs" dxfId="15" priority="11" operator="equal">
      <formula>"買"</formula>
    </cfRule>
    <cfRule type="cellIs" dxfId="14" priority="12" operator="equal">
      <formula>"売"</formula>
    </cfRule>
  </conditionalFormatting>
  <conditionalFormatting sqref="G13">
    <cfRule type="cellIs" dxfId="13" priority="15" operator="equal">
      <formula>"買"</formula>
    </cfRule>
    <cfRule type="cellIs" dxfId="12" priority="16" operator="equal">
      <formula>"売"</formula>
    </cfRule>
  </conditionalFormatting>
  <conditionalFormatting sqref="G14">
    <cfRule type="cellIs" dxfId="11" priority="13" operator="equal">
      <formula>"買"</formula>
    </cfRule>
    <cfRule type="cellIs" dxfId="10" priority="14" operator="equal">
      <formula>"売"</formula>
    </cfRule>
  </conditionalFormatting>
  <conditionalFormatting sqref="G38">
    <cfRule type="cellIs" dxfId="9" priority="9" operator="equal">
      <formula>"買"</formula>
    </cfRule>
    <cfRule type="cellIs" dxfId="8" priority="10" operator="equal">
      <formula>"売"</formula>
    </cfRule>
  </conditionalFormatting>
  <conditionalFormatting sqref="G93:G94">
    <cfRule type="cellIs" dxfId="7" priority="1" operator="equal">
      <formula>"買"</formula>
    </cfRule>
    <cfRule type="cellIs" dxfId="6" priority="2" operator="equal">
      <formula>"売"</formula>
    </cfRule>
  </conditionalFormatting>
  <conditionalFormatting sqref="G70:G78">
    <cfRule type="cellIs" dxfId="5" priority="7" operator="equal">
      <formula>"買"</formula>
    </cfRule>
    <cfRule type="cellIs" dxfId="4" priority="8" operator="equal">
      <formula>"売"</formula>
    </cfRule>
  </conditionalFormatting>
  <conditionalFormatting sqref="G79:G92">
    <cfRule type="cellIs" dxfId="3" priority="5" operator="equal">
      <formula>"買"</formula>
    </cfRule>
    <cfRule type="cellIs" dxfId="2" priority="6" operator="equal">
      <formula>"売"</formula>
    </cfRule>
  </conditionalFormatting>
  <conditionalFormatting sqref="G95:G109">
    <cfRule type="cellIs" dxfId="1" priority="3" operator="equal">
      <formula>"買"</formula>
    </cfRule>
    <cfRule type="cellIs" dxfId="0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ポンド円・日足</vt:lpstr>
      <vt:lpstr>ドル円・クロス円</vt:lpstr>
      <vt:lpstr>ドル円・クロス円以外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2015-07-02T17:28:41Z</dcterms:created>
  <dcterms:modified xsi:type="dcterms:W3CDTF">2015-08-08T20:41:43Z</dcterms:modified>
</cp:coreProperties>
</file>