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795" yWindow="15" windowWidth="24240" windowHeight="13740" activeTab="1"/>
  </bookViews>
  <sheets>
    <sheet name="ルール＆合計" sheetId="4" r:id="rId1"/>
    <sheet name="検証データ" sheetId="1" r:id="rId2"/>
    <sheet name="画像" sheetId="6" r:id="rId3"/>
    <sheet name="気づき" sheetId="3" r:id="rId4"/>
    <sheet name="検証終了通貨" sheetId="5" r:id="rId5"/>
  </sheets>
  <calcPr calcId="125725"/>
</workbook>
</file>

<file path=xl/calcChain.xml><?xml version="1.0" encoding="utf-8"?>
<calcChain xmlns="http://schemas.openxmlformats.org/spreadsheetml/2006/main">
  <c r="C221" i="1"/>
  <c r="C220"/>
  <c r="C214"/>
  <c r="C213"/>
  <c r="C211"/>
  <c r="C210"/>
  <c r="C209"/>
  <c r="E209"/>
  <c r="E210" s="1"/>
  <c r="E211" s="1"/>
  <c r="E212" s="1"/>
  <c r="E213" s="1"/>
  <c r="E214" s="1"/>
  <c r="E215" s="1"/>
  <c r="E216" s="1"/>
  <c r="E217" s="1"/>
  <c r="E218" s="1"/>
  <c r="E219" s="1"/>
  <c r="E220" s="1"/>
  <c r="E221" s="1"/>
  <c r="E222" s="1"/>
  <c r="E223" s="1"/>
  <c r="E224" s="1"/>
  <c r="E225" s="1"/>
  <c r="E226" s="1"/>
  <c r="E227" s="1"/>
  <c r="E228" s="1"/>
  <c r="E229" s="1"/>
  <c r="E230" s="1"/>
  <c r="E231" s="1"/>
  <c r="E232" s="1"/>
  <c r="E233" s="1"/>
  <c r="E234" s="1"/>
  <c r="E235" s="1"/>
  <c r="E236" s="1"/>
  <c r="E237" s="1"/>
  <c r="E238" s="1"/>
  <c r="E239" s="1"/>
  <c r="E240" s="1"/>
  <c r="E241" s="1"/>
  <c r="E242" s="1"/>
  <c r="E243" s="1"/>
  <c r="E244" s="1"/>
  <c r="E245" s="1"/>
  <c r="E246" s="1"/>
  <c r="E247" s="1"/>
  <c r="E248" s="1"/>
  <c r="E249" s="1"/>
  <c r="E250" s="1"/>
  <c r="E251" s="1"/>
  <c r="E252" s="1"/>
  <c r="E253" s="1"/>
  <c r="E254" s="1"/>
  <c r="E255" s="1"/>
  <c r="E256" s="1"/>
  <c r="E257" s="1"/>
  <c r="E258" s="1"/>
  <c r="E259" s="1"/>
  <c r="E260" s="1"/>
  <c r="E261" s="1"/>
  <c r="E262" s="1"/>
  <c r="E263" s="1"/>
  <c r="E264" s="1"/>
  <c r="E265" s="1"/>
  <c r="E266" s="1"/>
  <c r="E267" s="1"/>
  <c r="E268" s="1"/>
  <c r="E269" s="1"/>
  <c r="E270" s="1"/>
  <c r="E271" s="1"/>
  <c r="E272" s="1"/>
  <c r="E273" s="1"/>
  <c r="E274" s="1"/>
  <c r="E275" s="1"/>
  <c r="E276" s="1"/>
  <c r="E277" s="1"/>
  <c r="E278" s="1"/>
  <c r="E279" s="1"/>
  <c r="E280" s="1"/>
  <c r="E281" s="1"/>
  <c r="E282" s="1"/>
  <c r="E283" s="1"/>
  <c r="E284" s="1"/>
  <c r="E285" s="1"/>
  <c r="E286" s="1"/>
  <c r="E287" s="1"/>
  <c r="E288" s="1"/>
  <c r="E289" s="1"/>
  <c r="E290" s="1"/>
  <c r="E291" s="1"/>
  <c r="E292" s="1"/>
  <c r="E293" s="1"/>
  <c r="E294" s="1"/>
  <c r="E295" s="1"/>
  <c r="E296" s="1"/>
  <c r="E297" s="1"/>
  <c r="E298" s="1"/>
  <c r="E299" s="1"/>
  <c r="E300" s="1"/>
  <c r="E301" s="1"/>
  <c r="E302" s="1"/>
  <c r="E303" s="1"/>
  <c r="E304" s="1"/>
  <c r="E305" s="1"/>
  <c r="E306" s="1"/>
  <c r="E307" s="1"/>
  <c r="C119"/>
  <c r="C118"/>
  <c r="C112"/>
  <c r="C111"/>
  <c r="C109"/>
  <c r="C108"/>
  <c r="C107"/>
  <c r="E107"/>
  <c r="E108" s="1"/>
  <c r="E109" s="1"/>
  <c r="E110" s="1"/>
  <c r="E111" s="1"/>
  <c r="E112" s="1"/>
  <c r="E113" s="1"/>
  <c r="E114" s="1"/>
  <c r="E115" s="1"/>
  <c r="E116" s="1"/>
  <c r="E117" s="1"/>
  <c r="E118" s="1"/>
  <c r="E119" s="1"/>
  <c r="E120" s="1"/>
  <c r="E121" s="1"/>
  <c r="E122" s="1"/>
  <c r="E123" s="1"/>
  <c r="E124" s="1"/>
  <c r="E125" s="1"/>
  <c r="E126" s="1"/>
  <c r="E127" s="1"/>
  <c r="E128" s="1"/>
  <c r="E129" s="1"/>
  <c r="E130" s="1"/>
  <c r="E131" s="1"/>
  <c r="E132" s="1"/>
  <c r="E133" s="1"/>
  <c r="E134" s="1"/>
  <c r="E135" s="1"/>
  <c r="E136" s="1"/>
  <c r="E137" s="1"/>
  <c r="E138" s="1"/>
  <c r="E139" s="1"/>
  <c r="E140" s="1"/>
  <c r="E141" s="1"/>
  <c r="E142" s="1"/>
  <c r="E143" s="1"/>
  <c r="E144" s="1"/>
  <c r="E145" s="1"/>
  <c r="E146" s="1"/>
  <c r="E147" s="1"/>
  <c r="E148" s="1"/>
  <c r="E149" s="1"/>
  <c r="E150" s="1"/>
  <c r="E151" s="1"/>
  <c r="E152" s="1"/>
  <c r="E153" s="1"/>
  <c r="E154" s="1"/>
  <c r="E155" s="1"/>
  <c r="E156" s="1"/>
  <c r="E157" s="1"/>
  <c r="E158" s="1"/>
  <c r="E159" s="1"/>
  <c r="E160" s="1"/>
  <c r="E161" s="1"/>
  <c r="E162" s="1"/>
  <c r="E163" s="1"/>
  <c r="E164" s="1"/>
  <c r="E165" s="1"/>
  <c r="E166" s="1"/>
  <c r="E167" s="1"/>
  <c r="E168" s="1"/>
  <c r="E169" s="1"/>
  <c r="E170" s="1"/>
  <c r="E171" s="1"/>
  <c r="E172" s="1"/>
  <c r="E173" s="1"/>
  <c r="E174" s="1"/>
  <c r="E175" s="1"/>
  <c r="E176" s="1"/>
  <c r="E177" s="1"/>
  <c r="E178" s="1"/>
  <c r="E179" s="1"/>
  <c r="E180" s="1"/>
  <c r="E181" s="1"/>
  <c r="E182" s="1"/>
  <c r="E183" s="1"/>
  <c r="E184" s="1"/>
  <c r="E185" s="1"/>
  <c r="E186" s="1"/>
  <c r="E187" s="1"/>
  <c r="E188" s="1"/>
  <c r="E189" s="1"/>
  <c r="E190" s="1"/>
  <c r="E191" s="1"/>
  <c r="E192" s="1"/>
  <c r="E193" s="1"/>
  <c r="E194" s="1"/>
  <c r="E195" s="1"/>
  <c r="E196" s="1"/>
  <c r="E197" s="1"/>
  <c r="E198" s="1"/>
  <c r="E199" s="1"/>
  <c r="E200" s="1"/>
  <c r="E201" s="1"/>
  <c r="E202" s="1"/>
  <c r="E203" s="1"/>
  <c r="E204" s="1"/>
  <c r="E205" s="1"/>
  <c r="C17"/>
  <c r="C16"/>
  <c r="C10"/>
  <c r="C9"/>
  <c r="C7"/>
  <c r="C6"/>
  <c r="C5"/>
  <c r="C110" l="1"/>
  <c r="C218"/>
  <c r="C225"/>
  <c r="C217"/>
  <c r="C219" s="1"/>
  <c r="C224"/>
  <c r="C226" s="1"/>
  <c r="C212"/>
  <c r="C215"/>
  <c r="C216"/>
  <c r="C222"/>
  <c r="C223"/>
  <c r="C116"/>
  <c r="C123"/>
  <c r="C115"/>
  <c r="C122"/>
  <c r="C117"/>
  <c r="C124"/>
  <c r="C113"/>
  <c r="C114"/>
  <c r="C120"/>
  <c r="C121"/>
  <c r="E5"/>
  <c r="E6" s="1"/>
  <c r="E7" s="1"/>
  <c r="E8" s="1"/>
  <c r="E9" s="1"/>
  <c r="E10" s="1"/>
  <c r="E11" s="1"/>
  <c r="E12" s="1"/>
  <c r="E13" s="1"/>
  <c r="E14" s="1"/>
  <c r="E15" s="1"/>
  <c r="E16" s="1"/>
  <c r="E17" s="1"/>
  <c r="E18" s="1"/>
  <c r="E19" s="1"/>
  <c r="E20" s="1"/>
  <c r="E21" s="1"/>
  <c r="E22" s="1"/>
  <c r="E23" s="1"/>
  <c r="E24" s="1"/>
  <c r="E25" s="1"/>
  <c r="E26" s="1"/>
  <c r="E27" s="1"/>
  <c r="E28" s="1"/>
  <c r="E29" s="1"/>
  <c r="E30" s="1"/>
  <c r="E31" s="1"/>
  <c r="E32" s="1"/>
  <c r="E33" s="1"/>
  <c r="E34" s="1"/>
  <c r="E35" s="1"/>
  <c r="E36" s="1"/>
  <c r="E37" s="1"/>
  <c r="E38" s="1"/>
  <c r="E39" s="1"/>
  <c r="E40" s="1"/>
  <c r="E41" s="1"/>
  <c r="E42" s="1"/>
  <c r="E43" s="1"/>
  <c r="E44" s="1"/>
  <c r="E45" s="1"/>
  <c r="E46" s="1"/>
  <c r="E47" s="1"/>
  <c r="E48" s="1"/>
  <c r="E49" s="1"/>
  <c r="E50" s="1"/>
  <c r="E51" s="1"/>
  <c r="E52" s="1"/>
  <c r="E53" s="1"/>
  <c r="E54" s="1"/>
  <c r="E55" s="1"/>
  <c r="E56" s="1"/>
  <c r="E57" s="1"/>
  <c r="E58" s="1"/>
  <c r="E59" s="1"/>
  <c r="E60" s="1"/>
  <c r="E61" s="1"/>
  <c r="E62" s="1"/>
  <c r="E63" s="1"/>
  <c r="E64" s="1"/>
  <c r="E65" s="1"/>
  <c r="E66" s="1"/>
  <c r="E67" s="1"/>
  <c r="E68" s="1"/>
  <c r="E69" s="1"/>
  <c r="E70" s="1"/>
  <c r="E71" s="1"/>
  <c r="E72" s="1"/>
  <c r="E73" s="1"/>
  <c r="E74" s="1"/>
  <c r="E75" s="1"/>
  <c r="E76" s="1"/>
  <c r="E77" s="1"/>
  <c r="E78" s="1"/>
  <c r="E79" s="1"/>
  <c r="E80" s="1"/>
  <c r="E81" s="1"/>
  <c r="E82" s="1"/>
  <c r="E83" s="1"/>
  <c r="E84" s="1"/>
  <c r="E85" s="1"/>
  <c r="E86" s="1"/>
  <c r="E87" s="1"/>
  <c r="E88" s="1"/>
  <c r="E89" s="1"/>
  <c r="E90" s="1"/>
  <c r="E91" s="1"/>
  <c r="E92" s="1"/>
  <c r="E93" s="1"/>
  <c r="E94" s="1"/>
  <c r="E95" s="1"/>
  <c r="E96" s="1"/>
  <c r="E97" s="1"/>
  <c r="E98" s="1"/>
  <c r="E99" s="1"/>
  <c r="E100" s="1"/>
  <c r="E101" s="1"/>
  <c r="E102" s="1"/>
  <c r="E103" s="1"/>
  <c r="G14" i="4"/>
  <c r="F14"/>
  <c r="D14"/>
  <c r="C14"/>
  <c r="M13"/>
  <c r="K13"/>
  <c r="J13"/>
  <c r="L13" s="1"/>
  <c r="H13"/>
  <c r="I13" s="1"/>
  <c r="E13"/>
  <c r="M12"/>
  <c r="K12"/>
  <c r="J12"/>
  <c r="H12"/>
  <c r="I12" s="1"/>
  <c r="E12"/>
  <c r="M11"/>
  <c r="K11"/>
  <c r="J11"/>
  <c r="H11"/>
  <c r="I11" s="1"/>
  <c r="E11"/>
  <c r="M10"/>
  <c r="K10"/>
  <c r="L10" s="1"/>
  <c r="J10"/>
  <c r="H10"/>
  <c r="I10" s="1"/>
  <c r="E10"/>
  <c r="E14" s="1"/>
  <c r="M9"/>
  <c r="K9"/>
  <c r="K14" s="1"/>
  <c r="J9"/>
  <c r="L9"/>
  <c r="L14" s="1"/>
  <c r="H9"/>
  <c r="I9"/>
  <c r="E9"/>
  <c r="M14"/>
  <c r="J14"/>
  <c r="C14" i="1"/>
  <c r="L12" i="4"/>
  <c r="L11"/>
  <c r="I14"/>
  <c r="C4" l="1"/>
  <c r="J4" s="1"/>
  <c r="H4"/>
  <c r="H14"/>
  <c r="C20" i="1"/>
  <c r="C13"/>
  <c r="C15" s="1"/>
  <c r="C21"/>
  <c r="C12"/>
  <c r="C11"/>
  <c r="C19"/>
  <c r="C8"/>
  <c r="C18"/>
  <c r="C22" l="1"/>
</calcChain>
</file>

<file path=xl/sharedStrings.xml><?xml version="1.0" encoding="utf-8"?>
<sst xmlns="http://schemas.openxmlformats.org/spreadsheetml/2006/main" count="1450" uniqueCount="764">
  <si>
    <t>Symbol</t>
  </si>
  <si>
    <t>Type</t>
  </si>
  <si>
    <t>Lot</t>
  </si>
  <si>
    <t>Open time</t>
  </si>
  <si>
    <t>Open price</t>
  </si>
  <si>
    <t>Stop loss</t>
  </si>
  <si>
    <t>Take profit</t>
  </si>
  <si>
    <t>Close time</t>
  </si>
  <si>
    <t>Close price</t>
  </si>
  <si>
    <t>Swap</t>
  </si>
  <si>
    <t>Pips</t>
  </si>
  <si>
    <t>Profit</t>
  </si>
  <si>
    <t>USDJPY</t>
  </si>
  <si>
    <t>buy</t>
  </si>
  <si>
    <t>sell</t>
  </si>
  <si>
    <t>項目</t>
    <rPh sb="0" eb="2">
      <t>コウモク</t>
    </rPh>
    <phoneticPr fontId="2"/>
  </si>
  <si>
    <t>Performance</t>
    <phoneticPr fontId="2"/>
  </si>
  <si>
    <t>総トレード数</t>
    <rPh sb="0" eb="1">
      <t>ソウ</t>
    </rPh>
    <rPh sb="5" eb="6">
      <t>スウ</t>
    </rPh>
    <phoneticPr fontId="2"/>
  </si>
  <si>
    <t>勝ちトレード</t>
    <rPh sb="0" eb="1">
      <t>カ</t>
    </rPh>
    <phoneticPr fontId="2"/>
  </si>
  <si>
    <t>負けトレード</t>
    <rPh sb="0" eb="1">
      <t>マ</t>
    </rPh>
    <phoneticPr fontId="2"/>
  </si>
  <si>
    <t>勝率</t>
    <rPh sb="0" eb="2">
      <t>ショウリツ</t>
    </rPh>
    <phoneticPr fontId="2"/>
  </si>
  <si>
    <t>勝ちトレード獲得PIPS</t>
    <rPh sb="0" eb="1">
      <t>カ</t>
    </rPh>
    <rPh sb="6" eb="8">
      <t>カクトク</t>
    </rPh>
    <phoneticPr fontId="2"/>
  </si>
  <si>
    <t>負けトレード損失PIPS</t>
    <rPh sb="0" eb="1">
      <t>マ</t>
    </rPh>
    <rPh sb="6" eb="8">
      <t>ソンシツ</t>
    </rPh>
    <phoneticPr fontId="2"/>
  </si>
  <si>
    <t>トータル獲得PIPS</t>
    <rPh sb="4" eb="6">
      <t>カクトク</t>
    </rPh>
    <phoneticPr fontId="2"/>
  </si>
  <si>
    <t>PF：プロフィットファクター（PIPS）</t>
    <phoneticPr fontId="2"/>
  </si>
  <si>
    <t>勝ちトレード平均PIPS</t>
    <rPh sb="0" eb="1">
      <t>カ</t>
    </rPh>
    <rPh sb="6" eb="8">
      <t>ヘイキン</t>
    </rPh>
    <phoneticPr fontId="2"/>
  </si>
  <si>
    <t>負けトレード平均PIPS</t>
    <rPh sb="0" eb="1">
      <t>マ</t>
    </rPh>
    <rPh sb="6" eb="8">
      <t>ヘイキン</t>
    </rPh>
    <phoneticPr fontId="2"/>
  </si>
  <si>
    <t>POR：損益比率（PIPS）</t>
    <rPh sb="4" eb="6">
      <t>ソンエキ</t>
    </rPh>
    <rPh sb="6" eb="8">
      <t>ヒリツ</t>
    </rPh>
    <phoneticPr fontId="2"/>
  </si>
  <si>
    <t>勝ちトレード獲得金額</t>
    <rPh sb="0" eb="1">
      <t>カ</t>
    </rPh>
    <rPh sb="6" eb="8">
      <t>カクトク</t>
    </rPh>
    <rPh sb="8" eb="10">
      <t>キンガク</t>
    </rPh>
    <phoneticPr fontId="2"/>
  </si>
  <si>
    <t>負けトレード損失金額</t>
    <rPh sb="0" eb="1">
      <t>マ</t>
    </rPh>
    <rPh sb="6" eb="8">
      <t>ソンシツ</t>
    </rPh>
    <rPh sb="8" eb="10">
      <t>キンガク</t>
    </rPh>
    <phoneticPr fontId="2"/>
  </si>
  <si>
    <t>トータル損益</t>
    <rPh sb="4" eb="6">
      <t>ソンエキ</t>
    </rPh>
    <phoneticPr fontId="2"/>
  </si>
  <si>
    <t>PF：プロフィットファクター（金額）</t>
    <rPh sb="15" eb="17">
      <t>キンガク</t>
    </rPh>
    <phoneticPr fontId="2"/>
  </si>
  <si>
    <t>勝ちトレード平均金額</t>
    <rPh sb="0" eb="1">
      <t>カ</t>
    </rPh>
    <rPh sb="6" eb="8">
      <t>ヘイキン</t>
    </rPh>
    <rPh sb="8" eb="10">
      <t>キンガク</t>
    </rPh>
    <phoneticPr fontId="2"/>
  </si>
  <si>
    <t>負けトレード平均金額</t>
    <rPh sb="0" eb="1">
      <t>マ</t>
    </rPh>
    <rPh sb="6" eb="8">
      <t>ヘイキン</t>
    </rPh>
    <rPh sb="8" eb="10">
      <t>キンガク</t>
    </rPh>
    <phoneticPr fontId="2"/>
  </si>
  <si>
    <t>POR：損益比率（金額）</t>
    <rPh sb="4" eb="6">
      <t>ソンエキ</t>
    </rPh>
    <rPh sb="6" eb="8">
      <t>ヒリツ</t>
    </rPh>
    <rPh sb="9" eb="11">
      <t>キンガク</t>
    </rPh>
    <phoneticPr fontId="2"/>
  </si>
  <si>
    <t>検証ルール</t>
    <rPh sb="0" eb="2">
      <t>ケンショウ</t>
    </rPh>
    <phoneticPr fontId="2"/>
  </si>
  <si>
    <t>①</t>
    <phoneticPr fontId="2"/>
  </si>
  <si>
    <t>初期費用は100万円</t>
    <rPh sb="0" eb="2">
      <t>ショキ</t>
    </rPh>
    <rPh sb="2" eb="4">
      <t>ヒヨウ</t>
    </rPh>
    <rPh sb="8" eb="10">
      <t>マンエン</t>
    </rPh>
    <phoneticPr fontId="2"/>
  </si>
  <si>
    <t>②</t>
    <phoneticPr fontId="2"/>
  </si>
  <si>
    <t>損切りは資金の5%</t>
    <rPh sb="0" eb="2">
      <t>ソンギ</t>
    </rPh>
    <rPh sb="4" eb="6">
      <t>シキン</t>
    </rPh>
    <phoneticPr fontId="2"/>
  </si>
  <si>
    <t>③</t>
    <phoneticPr fontId="2"/>
  </si>
  <si>
    <t>④</t>
    <phoneticPr fontId="2"/>
  </si>
  <si>
    <t>⑤</t>
    <phoneticPr fontId="2"/>
  </si>
  <si>
    <t>日足</t>
    <rPh sb="0" eb="2">
      <t>ヒアシ</t>
    </rPh>
    <phoneticPr fontId="2"/>
  </si>
  <si>
    <t>USD/JPY</t>
    <phoneticPr fontId="2"/>
  </si>
  <si>
    <t>EUR/JPY</t>
    <phoneticPr fontId="2"/>
  </si>
  <si>
    <t>GBP/JPY</t>
    <phoneticPr fontId="2"/>
  </si>
  <si>
    <t>EUR/USD</t>
    <phoneticPr fontId="2"/>
  </si>
  <si>
    <t>GBP/USD</t>
    <phoneticPr fontId="2"/>
  </si>
  <si>
    <t>日足 ◎</t>
    <phoneticPr fontId="2"/>
  </si>
  <si>
    <t>240分足 ◎</t>
    <phoneticPr fontId="2"/>
  </si>
  <si>
    <t>60分足 ◎</t>
    <phoneticPr fontId="2"/>
  </si>
  <si>
    <t>EB:</t>
    <phoneticPr fontId="1"/>
  </si>
  <si>
    <t>気づき：</t>
    <rPh sb="0" eb="1">
      <t>キ</t>
    </rPh>
    <phoneticPr fontId="2"/>
  </si>
  <si>
    <t>疑問点：</t>
    <rPh sb="0" eb="3">
      <t>ギモンテン</t>
    </rPh>
    <phoneticPr fontId="2"/>
  </si>
  <si>
    <t>複利運用（損切りを常に資金の5%に設定）</t>
    <rPh sb="0" eb="2">
      <t>フクリ</t>
    </rPh>
    <rPh sb="2" eb="4">
      <t>ウンヨウ</t>
    </rPh>
    <rPh sb="5" eb="7">
      <t>ソンギ</t>
    </rPh>
    <rPh sb="9" eb="10">
      <t>ツネ</t>
    </rPh>
    <rPh sb="11" eb="13">
      <t>シキン</t>
    </rPh>
    <rPh sb="17" eb="19">
      <t>セッテイ</t>
    </rPh>
    <phoneticPr fontId="2"/>
  </si>
  <si>
    <t>.ストップはダウ及びEB・PBで移動</t>
    <rPh sb="8" eb="9">
      <t>オヨ</t>
    </rPh>
    <rPh sb="16" eb="18">
      <t>イドウ</t>
    </rPh>
    <phoneticPr fontId="2"/>
  </si>
  <si>
    <t>※入力</t>
  </si>
  <si>
    <t>初期資金</t>
  </si>
  <si>
    <t>スタート日</t>
  </si>
  <si>
    <t>現在資金</t>
  </si>
  <si>
    <t>損切り</t>
  </si>
  <si>
    <t>資金増減</t>
  </si>
  <si>
    <t>トータル集計</t>
  </si>
  <si>
    <t>集計</t>
  </si>
  <si>
    <t>利益合計</t>
  </si>
  <si>
    <t>損失合計</t>
  </si>
  <si>
    <t>損益</t>
  </si>
  <si>
    <t>利益トレード
回数</t>
  </si>
  <si>
    <t>損失トレード
回数</t>
  </si>
  <si>
    <t>総トレード
回数</t>
  </si>
  <si>
    <t>勝率</t>
  </si>
  <si>
    <t>平均利益</t>
  </si>
  <si>
    <t>平均損失</t>
  </si>
  <si>
    <t>平均利益
/平均損失</t>
  </si>
  <si>
    <t>総利益
/総損失(PF)</t>
  </si>
  <si>
    <t>※リスクリワードレシオ</t>
  </si>
  <si>
    <t>※プロフィットファクター</t>
  </si>
  <si>
    <t>2015年　　合計</t>
    <phoneticPr fontId="2"/>
  </si>
  <si>
    <t>2001.01.31 01:48</t>
  </si>
  <si>
    <t>2001.02.07 22:03</t>
  </si>
  <si>
    <t>2001.02.10 01:11</t>
  </si>
  <si>
    <t>2001.02.15 18:22</t>
  </si>
  <si>
    <t>2001.03.15 02:06</t>
  </si>
  <si>
    <t>2001.05.19 00:03</t>
  </si>
  <si>
    <t>2001.05.23 09:36</t>
  </si>
  <si>
    <t>2001.06.16 00:48</t>
  </si>
  <si>
    <t>2001.07.11 19:35</t>
  </si>
  <si>
    <t>2001.07.31 01:05</t>
  </si>
  <si>
    <t>2001.08.08 20:41</t>
  </si>
  <si>
    <t>2001.08.15 00:12</t>
  </si>
  <si>
    <t>2001.09.11 00:20</t>
  </si>
  <si>
    <t>2001.09.11 22:48</t>
  </si>
  <si>
    <t>2001.09.14 20:07</t>
  </si>
  <si>
    <t>2001.10.29 10:33</t>
  </si>
  <si>
    <t>2001.11.01 00:10</t>
  </si>
  <si>
    <t>2001.11.01 22:21</t>
  </si>
  <si>
    <t>2001.11.02 00:03</t>
  </si>
  <si>
    <t>2001.12.07 01:30</t>
  </si>
  <si>
    <t>2002.02.06 00:15</t>
  </si>
  <si>
    <t>No.</t>
    <phoneticPr fontId="1"/>
  </si>
  <si>
    <t>240分足</t>
    <rPh sb="3" eb="4">
      <t>プン</t>
    </rPh>
    <rPh sb="4" eb="5">
      <t>アシ</t>
    </rPh>
    <phoneticPr fontId="2"/>
  </si>
  <si>
    <t>60分足</t>
    <rPh sb="2" eb="3">
      <t>プン</t>
    </rPh>
    <rPh sb="3" eb="4">
      <t>アシ</t>
    </rPh>
    <phoneticPr fontId="2"/>
  </si>
  <si>
    <t>日足　ANALYSIS</t>
    <rPh sb="0" eb="2">
      <t>ヒアシ</t>
    </rPh>
    <phoneticPr fontId="2"/>
  </si>
  <si>
    <t>240分足　ANALYSIS</t>
    <rPh sb="3" eb="4">
      <t>フン</t>
    </rPh>
    <rPh sb="4" eb="5">
      <t>アシ</t>
    </rPh>
    <phoneticPr fontId="2"/>
  </si>
  <si>
    <t>60分足　ANALYSIS</t>
    <rPh sb="2" eb="3">
      <t>フン</t>
    </rPh>
    <rPh sb="3" eb="4">
      <t>アシ</t>
    </rPh>
    <phoneticPr fontId="2"/>
  </si>
  <si>
    <t>2001.02.23 05:35</t>
  </si>
  <si>
    <t>2001.03.14 17:23</t>
  </si>
  <si>
    <t>2001.04.12 15:04</t>
  </si>
  <si>
    <t>2001.04.18 09:35</t>
  </si>
  <si>
    <t>2001.04.26 17:37</t>
  </si>
  <si>
    <t>2001.09.05 19:11</t>
  </si>
  <si>
    <t>2001.09.27 12:48</t>
  </si>
  <si>
    <t>2001.10.23 00:00</t>
  </si>
  <si>
    <t>2001.11.15 14:36</t>
  </si>
  <si>
    <t>2002.02.05 02:26</t>
  </si>
  <si>
    <t>2002.02.12 06:27</t>
  </si>
  <si>
    <t>2002.02.27 02:14</t>
  </si>
  <si>
    <t>2002.02.28 17:12</t>
  </si>
  <si>
    <t>2002.03.05 04:13</t>
  </si>
  <si>
    <t>2002.03.13 07:46</t>
  </si>
  <si>
    <t>2002.05.18 03:42</t>
  </si>
  <si>
    <t>2002.06.05 18:20</t>
  </si>
  <si>
    <t>2002.06.20 20:09</t>
  </si>
  <si>
    <t>2002.07.02 03:18</t>
  </si>
  <si>
    <t>前の足が十字線に近い場合、後ろの足が長い実態にならないとダウが成り立たない。</t>
    <rPh sb="0" eb="1">
      <t>マエ</t>
    </rPh>
    <rPh sb="2" eb="3">
      <t>アシ</t>
    </rPh>
    <rPh sb="4" eb="7">
      <t>ジュウジセン</t>
    </rPh>
    <rPh sb="8" eb="9">
      <t>チカ</t>
    </rPh>
    <rPh sb="10" eb="12">
      <t>バアイ</t>
    </rPh>
    <rPh sb="13" eb="14">
      <t>ウシ</t>
    </rPh>
    <rPh sb="16" eb="17">
      <t>アシ</t>
    </rPh>
    <rPh sb="18" eb="19">
      <t>ナガ</t>
    </rPh>
    <rPh sb="20" eb="22">
      <t>ジッタイ</t>
    </rPh>
    <rPh sb="31" eb="32">
      <t>ナ</t>
    </rPh>
    <rPh sb="33" eb="34">
      <t>タ</t>
    </rPh>
    <phoneticPr fontId="1"/>
  </si>
  <si>
    <t>レンジに弱い。対処法は何か無いか？</t>
    <rPh sb="4" eb="5">
      <t>ヨワ</t>
    </rPh>
    <rPh sb="7" eb="10">
      <t>タイショホウ</t>
    </rPh>
    <rPh sb="11" eb="12">
      <t>ナニ</t>
    </rPh>
    <rPh sb="13" eb="14">
      <t>ナ</t>
    </rPh>
    <phoneticPr fontId="1"/>
  </si>
  <si>
    <t>10MAと20MAが近い時はルールが成立しやすいが、レンジの可能性が高く、損切りに合う事も多い。</t>
    <rPh sb="10" eb="11">
      <t>チカ</t>
    </rPh>
    <rPh sb="12" eb="13">
      <t>トキ</t>
    </rPh>
    <rPh sb="18" eb="20">
      <t>セイリツ</t>
    </rPh>
    <rPh sb="30" eb="33">
      <t>カノウセイ</t>
    </rPh>
    <rPh sb="34" eb="35">
      <t>タカ</t>
    </rPh>
    <rPh sb="37" eb="39">
      <t>ソンギ</t>
    </rPh>
    <rPh sb="41" eb="42">
      <t>ア</t>
    </rPh>
    <rPh sb="43" eb="44">
      <t>コト</t>
    </rPh>
    <rPh sb="45" eb="46">
      <t>オオ</t>
    </rPh>
    <phoneticPr fontId="1"/>
  </si>
  <si>
    <t>レンジ相場では往復ビンタに合いやすいので、回避する必要があるのでは・・・</t>
    <rPh sb="3" eb="5">
      <t>ソウバ</t>
    </rPh>
    <rPh sb="7" eb="9">
      <t>オウフク</t>
    </rPh>
    <rPh sb="13" eb="14">
      <t>ア</t>
    </rPh>
    <rPh sb="21" eb="23">
      <t>カイヒ</t>
    </rPh>
    <rPh sb="25" eb="27">
      <t>ヒツヨウ</t>
    </rPh>
    <phoneticPr fontId="1"/>
  </si>
  <si>
    <t>EURJPY</t>
  </si>
  <si>
    <t>2002.07.19 00:12</t>
  </si>
  <si>
    <t>2002.07.22 02:05</t>
  </si>
  <si>
    <t>2002.07.24 01:34</t>
  </si>
  <si>
    <t>2002.07.26 00:10</t>
  </si>
  <si>
    <t>2002.07.30 03:41</t>
  </si>
  <si>
    <t>2002.07.31 19:00</t>
  </si>
  <si>
    <t>2002.09.04 01:17</t>
  </si>
  <si>
    <t>2002.09.30 05:18</t>
  </si>
  <si>
    <t>2002.10.08 02:09</t>
  </si>
  <si>
    <t>2002.10.15 16:00</t>
  </si>
  <si>
    <t>2002.10.24 04:53</t>
  </si>
  <si>
    <t>2002.11.01 11:12</t>
  </si>
  <si>
    <t>2003.01.31 01:26</t>
  </si>
  <si>
    <t>2003.02.14 17:05</t>
  </si>
  <si>
    <t>2003.04.30 00:15</t>
  </si>
  <si>
    <t>2003.06.04 09:20</t>
  </si>
  <si>
    <t>2003.06.19 02:51</t>
  </si>
  <si>
    <t>2003.06.30 12:26</t>
  </si>
  <si>
    <t>2003.07.03 07:34</t>
  </si>
  <si>
    <t>2003.07.17 23:03</t>
  </si>
  <si>
    <t>2003.07.22 00:07</t>
  </si>
  <si>
    <t>2003.07.30 19:37</t>
  </si>
  <si>
    <t>2003.08.05 06:58</t>
  </si>
  <si>
    <t>2003.08.08 07:47</t>
  </si>
  <si>
    <t>2003.10.10 06:36</t>
  </si>
  <si>
    <t>2003.10.23 06:37</t>
  </si>
  <si>
    <t>2003.11.04 00:21</t>
  </si>
  <si>
    <t>2003.11.12 10:50</t>
  </si>
  <si>
    <t>2003.11.28 00:19</t>
  </si>
  <si>
    <t>2003.12.14 23:01</t>
  </si>
  <si>
    <t>2003.12.29 21:50</t>
  </si>
  <si>
    <t>2004.01.16 07:04</t>
  </si>
  <si>
    <t>2004.01.27 00:53</t>
  </si>
  <si>
    <t>2004.02.06 13:30</t>
  </si>
  <si>
    <t>2004.03.01 00:00</t>
  </si>
  <si>
    <t>2004.03.01 10:50</t>
  </si>
  <si>
    <t>2004.03.15 17:55</t>
  </si>
  <si>
    <t>2004.04.08 04:01</t>
  </si>
  <si>
    <t>2004.05.31 01:46</t>
  </si>
  <si>
    <t>2004.06.03 11:15</t>
  </si>
  <si>
    <t>GBPJPY</t>
  </si>
  <si>
    <t>2004.06.09 01:56</t>
  </si>
  <si>
    <t>2004.06.30 16:02</t>
  </si>
  <si>
    <t>2004.07.13 00:57</t>
  </si>
  <si>
    <t>2004.07.30 08:20</t>
  </si>
  <si>
    <t>2004.08.03 01:43</t>
  </si>
  <si>
    <t>2004.08.04 15:32</t>
  </si>
  <si>
    <t>2004.08.05 13:43</t>
  </si>
  <si>
    <t>2004.08.11 11:50</t>
  </si>
  <si>
    <t>2004.08.13 00:01</t>
  </si>
  <si>
    <t>2004.08.17 14:11</t>
  </si>
  <si>
    <t>2004.10.05 11:18</t>
  </si>
  <si>
    <t>2004.10.14 08:01</t>
  </si>
  <si>
    <t>2004.11.18 08:08</t>
  </si>
  <si>
    <t>2004.11.30 10:26</t>
  </si>
  <si>
    <t>2005.01.27 06:27</t>
  </si>
  <si>
    <t>2005.03.15 15:08</t>
  </si>
  <si>
    <t>2005.04.19 08:39</t>
  </si>
  <si>
    <t>2005.04.22 04:47</t>
  </si>
  <si>
    <t>2005.05.24 05:12</t>
  </si>
  <si>
    <t>2005.05.26 02:35</t>
  </si>
  <si>
    <t>2005.06.15 12:18</t>
  </si>
  <si>
    <t>2005.07.01 07:34</t>
  </si>
  <si>
    <t>2005.07.21 11:08</t>
  </si>
  <si>
    <t>2005.07.28 14:40</t>
  </si>
  <si>
    <t>2005.09.23 07:22</t>
  </si>
  <si>
    <t>2005.10.12 11:10</t>
  </si>
  <si>
    <t>2005.11.08 01:09</t>
  </si>
  <si>
    <t>2005.11.14 11:13</t>
  </si>
  <si>
    <t>2005.12.09 00:34</t>
  </si>
  <si>
    <t>2005.12.14 14:01</t>
  </si>
  <si>
    <t>2006.01.16 04:00</t>
  </si>
  <si>
    <t>2006.02.07 08:08</t>
  </si>
  <si>
    <t>2006.02.13 23:27</t>
  </si>
  <si>
    <t>2006.02.21 11:40</t>
  </si>
  <si>
    <t>2006.03.23 00:59</t>
  </si>
  <si>
    <t>2006.03.24 14:06</t>
  </si>
  <si>
    <t>2006.03.28 00:10</t>
  </si>
  <si>
    <t>2006.03.28 15:34</t>
  </si>
  <si>
    <t>2006.04.04 12:22</t>
  </si>
  <si>
    <t>2006.04.23 22:00</t>
  </si>
  <si>
    <t>エントリー後ロスカットに掛かるのが早いトレードが目立った。</t>
    <rPh sb="5" eb="6">
      <t>ゴ</t>
    </rPh>
    <rPh sb="12" eb="13">
      <t>カ</t>
    </rPh>
    <rPh sb="17" eb="18">
      <t>ハヤ</t>
    </rPh>
    <rPh sb="24" eb="26">
      <t>メダ</t>
    </rPh>
    <phoneticPr fontId="1"/>
  </si>
  <si>
    <t>有効なエントリー、見送った方がいいエントリーの見極め方は無いか？</t>
    <rPh sb="0" eb="2">
      <t>ユウコウ</t>
    </rPh>
    <rPh sb="9" eb="11">
      <t>ミオク</t>
    </rPh>
    <rPh sb="13" eb="14">
      <t>ホウ</t>
    </rPh>
    <rPh sb="23" eb="25">
      <t>ミキワ</t>
    </rPh>
    <rPh sb="26" eb="27">
      <t>カタ</t>
    </rPh>
    <rPh sb="28" eb="29">
      <t>ナ</t>
    </rPh>
    <phoneticPr fontId="1"/>
  </si>
  <si>
    <t>EURUSD</t>
  </si>
  <si>
    <t>2006.05.10 06:51</t>
  </si>
  <si>
    <t>2006.05.19 13:04</t>
  </si>
  <si>
    <t>2006.06.05 00:50</t>
  </si>
  <si>
    <t>2006.06.07 06:32</t>
  </si>
  <si>
    <t>2006.06.23 08:56</t>
  </si>
  <si>
    <t>2006.06.30 01:09</t>
  </si>
  <si>
    <t>2006.07.27 04:22</t>
  </si>
  <si>
    <t>2006.08.10 14:37</t>
  </si>
  <si>
    <t>2006.09.03 22:13</t>
  </si>
  <si>
    <t>2006.09.07 11:07</t>
  </si>
  <si>
    <t>2006.09.08 07:35</t>
  </si>
  <si>
    <t>2006.09.21 10:36</t>
  </si>
  <si>
    <t>2006.10.24 05:55</t>
  </si>
  <si>
    <t>2006.10.26 01:49</t>
  </si>
  <si>
    <t>2006.11.10 02:01</t>
  </si>
  <si>
    <t>2006.11.17 05:35</t>
  </si>
  <si>
    <t>2006.11.20 06:57</t>
  </si>
  <si>
    <t>2006.12.11 02:19</t>
  </si>
  <si>
    <t>2007.01.17 13:08</t>
  </si>
  <si>
    <t>2007.01.19 03:50</t>
  </si>
  <si>
    <t>2007.02.07 07:45</t>
  </si>
  <si>
    <t>2007.02.21 13:33</t>
  </si>
  <si>
    <t>2007.02.26 00:24</t>
  </si>
  <si>
    <t>2007.03.01 15:19</t>
  </si>
  <si>
    <t>2007.03.27 08:08</t>
  </si>
  <si>
    <t>2007.04.23 10:58</t>
  </si>
  <si>
    <t>2007.04.25 06:10</t>
  </si>
  <si>
    <t>2007.05.02 03:19</t>
  </si>
  <si>
    <t>2007.05.10 12:51</t>
  </si>
  <si>
    <t>2007.06.05 12:04</t>
  </si>
  <si>
    <t>2007.06.25 00:16</t>
  </si>
  <si>
    <t>2007.07.25 07:55</t>
  </si>
  <si>
    <t>2007.07.26 11:31</t>
  </si>
  <si>
    <t>2007.08.03 14:22</t>
  </si>
  <si>
    <t>2007.08.10 05:37</t>
  </si>
  <si>
    <t>2007.08.21 11:02</t>
  </si>
  <si>
    <t>2007.08.31 11:32</t>
  </si>
  <si>
    <t>2007.09.04 12:25</t>
  </si>
  <si>
    <t>2007.10.18 01:53</t>
  </si>
  <si>
    <t>2007.10.22 10:35</t>
  </si>
  <si>
    <t>GBPUSD</t>
  </si>
  <si>
    <t>2007.11.14 20:54</t>
  </si>
  <si>
    <t>2007.11.20 07:23</t>
  </si>
  <si>
    <t>2007.11.30 15:11</t>
  </si>
  <si>
    <t>2007.12.27 09:14</t>
  </si>
  <si>
    <t>2008.01.03 08:34</t>
  </si>
  <si>
    <t>2008.01.17 14:52</t>
  </si>
  <si>
    <t>2008.01.21 01:50</t>
  </si>
  <si>
    <t>2008.01.24 16:54</t>
  </si>
  <si>
    <t>2008.01.25 04:38</t>
  </si>
  <si>
    <t>2008.02.01 13:49</t>
  </si>
  <si>
    <t>2008.02.06 07:45</t>
  </si>
  <si>
    <t>2008.02.26 12:29</t>
  </si>
  <si>
    <t>2008.03.20 02:23</t>
  </si>
  <si>
    <t>2008.03.27 10:24</t>
  </si>
  <si>
    <t>2008.04.24 01:41</t>
  </si>
  <si>
    <t>2008.06.09 08:31</t>
  </si>
  <si>
    <t>2008.06.13 07:01</t>
  </si>
  <si>
    <t>2008.06.16 10:54</t>
  </si>
  <si>
    <t>2008.07.14 17:03</t>
  </si>
  <si>
    <t>2008.07.22 16:28</t>
  </si>
  <si>
    <t>2008.07.29 14:12</t>
  </si>
  <si>
    <t>2008.10.28 19:38</t>
  </si>
  <si>
    <t>2008.11.11 01:41</t>
  </si>
  <si>
    <t>2008.11.21 11:07</t>
  </si>
  <si>
    <t>2008.12.23 16:23</t>
  </si>
  <si>
    <t>2009.01.06 16:47</t>
  </si>
  <si>
    <t>2009.01.20 00:29</t>
  </si>
  <si>
    <t>2009.02.09 11:35</t>
  </si>
  <si>
    <t>2009.02.26 07:41</t>
  </si>
  <si>
    <t>2009.03.04 20:18</t>
  </si>
  <si>
    <t>2009.03.10 18:09</t>
  </si>
  <si>
    <t>2009.03.16 09:54</t>
  </si>
  <si>
    <t>2009.03.19 10:47</t>
  </si>
  <si>
    <t>2009.03.26 17:57</t>
  </si>
  <si>
    <t>2009.04.14 04:19</t>
  </si>
  <si>
    <t>2009.04.20 08:23</t>
  </si>
  <si>
    <t>2009.05.11 01:38</t>
  </si>
  <si>
    <t>2009.05.14 11:02</t>
  </si>
  <si>
    <t>2009.05.19 04:13</t>
  </si>
  <si>
    <t>2009.06.04 11:59</t>
  </si>
  <si>
    <t>日足 USD/JPY №1</t>
    <rPh sb="0" eb="2">
      <t>ヒアシ</t>
    </rPh>
    <phoneticPr fontId="12"/>
  </si>
  <si>
    <t>日足 USD/JPY №2</t>
    <phoneticPr fontId="12"/>
  </si>
  <si>
    <t>日足 USD/JPY №3</t>
    <phoneticPr fontId="12"/>
  </si>
  <si>
    <t>日足 EUR/JPY №1</t>
    <phoneticPr fontId="12"/>
  </si>
  <si>
    <t>日足 EUR/JPY №2</t>
    <phoneticPr fontId="12"/>
  </si>
  <si>
    <t>日足 EUR/JPY №3</t>
    <phoneticPr fontId="12"/>
  </si>
  <si>
    <t>日足 GBP/JPY №1</t>
    <phoneticPr fontId="12"/>
  </si>
  <si>
    <t>日足 GBP/JPY №3</t>
    <phoneticPr fontId="12"/>
  </si>
  <si>
    <t>日足 GBP/JPY №2</t>
    <phoneticPr fontId="12"/>
  </si>
  <si>
    <t>日足 EUR/USD №1</t>
    <phoneticPr fontId="12"/>
  </si>
  <si>
    <t>日足 EUR/USD №3</t>
    <phoneticPr fontId="12"/>
  </si>
  <si>
    <t>日足 EUR/USD №2</t>
    <phoneticPr fontId="12"/>
  </si>
  <si>
    <t>日足 GBP/USD №1</t>
    <phoneticPr fontId="12"/>
  </si>
  <si>
    <t>日足 GBP/USD №3</t>
    <phoneticPr fontId="12"/>
  </si>
  <si>
    <t>日足 GBP/USD №2</t>
    <phoneticPr fontId="12"/>
  </si>
  <si>
    <t>2009.06.10 03:29</t>
  </si>
  <si>
    <t>2009.06.10 11:22</t>
  </si>
  <si>
    <t>2009.06.15 07:02</t>
  </si>
  <si>
    <t>2009.06.15 09:16</t>
  </si>
  <si>
    <t>2009.06.15 22:04</t>
  </si>
  <si>
    <t>2009.06.19 15:15</t>
  </si>
  <si>
    <t>2009.06.22 22:49</t>
  </si>
  <si>
    <t>2009.06.24 20:56</t>
  </si>
  <si>
    <t>2009.06.26 21:06</t>
  </si>
  <si>
    <t>2009.06.30 01:29</t>
  </si>
  <si>
    <t>2009.06.30 22:12</t>
  </si>
  <si>
    <t>2009.07.02 21:31</t>
  </si>
  <si>
    <t>2009.07.07 17:16</t>
  </si>
  <si>
    <t>2009.07.13 09:55</t>
  </si>
  <si>
    <t>2009.07.13 18:47</t>
  </si>
  <si>
    <t>2009.07.14 04:49</t>
  </si>
  <si>
    <t>2009.07.15 04:27</t>
  </si>
  <si>
    <t>2009.07.21 07:07</t>
  </si>
  <si>
    <t>2009.07.22 00:39</t>
  </si>
  <si>
    <t>2009.07.23 10:58</t>
  </si>
  <si>
    <t>2009.07.28 20:52</t>
  </si>
  <si>
    <t>2009.07.29 18:27</t>
  </si>
  <si>
    <t>2009.07.30 21:31</t>
  </si>
  <si>
    <t>2009.08.01 00:24</t>
  </si>
  <si>
    <t>2009.08.12 22:53</t>
  </si>
  <si>
    <t>2009.08.14 02:26</t>
  </si>
  <si>
    <t>2009.08.18 00:02</t>
  </si>
  <si>
    <t>2009.08.18 09:48</t>
  </si>
  <si>
    <t>2009.08.19 15:48</t>
  </si>
  <si>
    <t>2009.08.20 15:01</t>
  </si>
  <si>
    <t>2009.08.21 12:27</t>
  </si>
  <si>
    <t>2009.08.21 23:48</t>
  </si>
  <si>
    <t>2009.08.24 10:17</t>
  </si>
  <si>
    <t>2009.08.25 00:32</t>
  </si>
  <si>
    <t>2009.08.27 15:52</t>
  </si>
  <si>
    <t>2009.09.04 21:36</t>
  </si>
  <si>
    <t>2009.09.11 13:14</t>
  </si>
  <si>
    <t>2009.09.15 11:38</t>
  </si>
  <si>
    <t>2009.09.17 20:32</t>
  </si>
  <si>
    <t>2009.09.23 00:20</t>
  </si>
  <si>
    <t>2009.09.29 08:03</t>
  </si>
  <si>
    <t>2009.09.30 00:14</t>
  </si>
  <si>
    <t>2009.10.02 00:09</t>
  </si>
  <si>
    <t>2009.10.02 14:37</t>
  </si>
  <si>
    <t>2009.10.05 00:32</t>
  </si>
  <si>
    <t>2009.10.07 03:55</t>
  </si>
  <si>
    <t>2009.10.09 19:03</t>
  </si>
  <si>
    <t>2009.10.14 03:59</t>
  </si>
  <si>
    <t>2009.10.15 12:46</t>
  </si>
  <si>
    <t>2009.10.16 14:40</t>
  </si>
  <si>
    <t>2009.10.20 15:21</t>
  </si>
  <si>
    <t>2009.10.26 15:37</t>
  </si>
  <si>
    <t>2009.11.04 08:13</t>
  </si>
  <si>
    <t>2009.11.06 13:31</t>
  </si>
  <si>
    <t>2009.11.09 04:55</t>
  </si>
  <si>
    <t>2009.11.10 14:10</t>
  </si>
  <si>
    <t>2009.11.10 16:07</t>
  </si>
  <si>
    <t>2009.11.11 07:13</t>
  </si>
  <si>
    <t>2009.11.11 08:00</t>
  </si>
  <si>
    <t>2009.11.12 07:50</t>
  </si>
  <si>
    <t>2009.11.13 13:04</t>
  </si>
  <si>
    <t>2009.11.18 08:48</t>
  </si>
  <si>
    <t>2009.11.19 04:14</t>
  </si>
  <si>
    <t>2009.12.01 02:32</t>
  </si>
  <si>
    <t>2009.12.03 00:03</t>
  </si>
  <si>
    <t>2009.12.07 17:16</t>
  </si>
  <si>
    <t>2009.12.16 09:05</t>
  </si>
  <si>
    <t>2009.12.17 02:49</t>
  </si>
  <si>
    <t>2009.12.21 12:58</t>
  </si>
  <si>
    <t>2010.01.04 03:52</t>
  </si>
  <si>
    <t>2010.01.04 10:17</t>
  </si>
  <si>
    <t>2010.01.05 00:58</t>
  </si>
  <si>
    <t>2010.01.07 22:10</t>
  </si>
  <si>
    <t>2010.01.11 15:40</t>
  </si>
  <si>
    <t>2010.01.19 05:15</t>
  </si>
  <si>
    <t>2010.01.25 02:17</t>
  </si>
  <si>
    <t>2010.01.26 05:09</t>
  </si>
  <si>
    <t>2010.01.27 19:21</t>
  </si>
  <si>
    <t>2010.01.28 00:33</t>
  </si>
  <si>
    <t>2010.01.28 16:34</t>
  </si>
  <si>
    <t>一部、裁量で直近の髙安値を超えた所でのエントリーとした。</t>
    <rPh sb="0" eb="2">
      <t>イチブ</t>
    </rPh>
    <rPh sb="3" eb="5">
      <t>サイリョウ</t>
    </rPh>
    <rPh sb="6" eb="8">
      <t>チョッキン</t>
    </rPh>
    <rPh sb="9" eb="11">
      <t>タカヤス</t>
    </rPh>
    <rPh sb="11" eb="12">
      <t>ネ</t>
    </rPh>
    <rPh sb="13" eb="14">
      <t>コ</t>
    </rPh>
    <rPh sb="16" eb="17">
      <t>トコロ</t>
    </rPh>
    <phoneticPr fontId="1"/>
  </si>
  <si>
    <t>また、ストップ移動もEB・PB出現ですぐには移動せず、長い足が出た所などにしてみた。</t>
    <rPh sb="7" eb="9">
      <t>イドウ</t>
    </rPh>
    <rPh sb="15" eb="17">
      <t>シュツゲン</t>
    </rPh>
    <rPh sb="22" eb="24">
      <t>イドウ</t>
    </rPh>
    <rPh sb="27" eb="28">
      <t>ナガ</t>
    </rPh>
    <rPh sb="29" eb="30">
      <t>アシ</t>
    </rPh>
    <rPh sb="31" eb="32">
      <t>デ</t>
    </rPh>
    <rPh sb="33" eb="34">
      <t>トコロ</t>
    </rPh>
    <phoneticPr fontId="1"/>
  </si>
  <si>
    <t>ちょっとこのエントリーはどうかな？と思う時があり、それを全て見送っていたら損切りを回避できた場合もあるが、</t>
    <rPh sb="18" eb="19">
      <t>オモ</t>
    </rPh>
    <rPh sb="20" eb="21">
      <t>トキ</t>
    </rPh>
    <rPh sb="28" eb="29">
      <t>スベ</t>
    </rPh>
    <rPh sb="30" eb="32">
      <t>ミオク</t>
    </rPh>
    <rPh sb="37" eb="39">
      <t>ソンギ</t>
    </rPh>
    <rPh sb="41" eb="43">
      <t>カイヒ</t>
    </rPh>
    <rPh sb="46" eb="48">
      <t>バアイ</t>
    </rPh>
    <phoneticPr fontId="1"/>
  </si>
  <si>
    <t>美味しいトレードまで逃してしまう事にもなる。</t>
    <rPh sb="10" eb="11">
      <t>ノガ</t>
    </rPh>
    <rPh sb="16" eb="17">
      <t>コト</t>
    </rPh>
    <phoneticPr fontId="1"/>
  </si>
  <si>
    <t>含み益になってからはルール通りどんどんストップを移動していった。</t>
    <rPh sb="0" eb="1">
      <t>フク</t>
    </rPh>
    <rPh sb="2" eb="3">
      <t>エキ</t>
    </rPh>
    <rPh sb="13" eb="14">
      <t>ドオ</t>
    </rPh>
    <rPh sb="24" eb="26">
      <t>イドウ</t>
    </rPh>
    <phoneticPr fontId="1"/>
  </si>
  <si>
    <t>2010.02.09 22:31</t>
  </si>
  <si>
    <t>2010.02.18 07:25</t>
  </si>
  <si>
    <t>2010.02.19 00:04</t>
  </si>
  <si>
    <t>2010.03.03 13:16</t>
  </si>
  <si>
    <t>2010.03.10 07:03</t>
  </si>
  <si>
    <t>2010.03.10 14:01</t>
  </si>
  <si>
    <t>2010.03.15 15:19</t>
  </si>
  <si>
    <t>2010.03.16 09:43</t>
  </si>
  <si>
    <t>2010.03.16 15:05</t>
  </si>
  <si>
    <t>2010.03.18 07:54</t>
  </si>
  <si>
    <t>2010.03.28 22:00</t>
  </si>
  <si>
    <t>2010.04.05 16:23</t>
  </si>
  <si>
    <t>2010.04.07 21:38</t>
  </si>
  <si>
    <t>2010.04.08 23:25</t>
  </si>
  <si>
    <t>2010.04.12 07:58</t>
  </si>
  <si>
    <t>2010.04.12 15:15</t>
  </si>
  <si>
    <t>2010.04.23 11:46</t>
  </si>
  <si>
    <t>2010.04.27 06:19</t>
  </si>
  <si>
    <t>2010.05.03 06:59</t>
  </si>
  <si>
    <t>2010.05.03 12:42</t>
  </si>
  <si>
    <t>2010.05.05 18:15</t>
  </si>
  <si>
    <t>2010.05.09 22:00</t>
  </si>
  <si>
    <t>2010.05.11 16:03</t>
  </si>
  <si>
    <t>2010.05.13 12:44</t>
  </si>
  <si>
    <t>2010.05.24 04:29</t>
  </si>
  <si>
    <t>2010.05.24 10:32</t>
  </si>
  <si>
    <t>2010.05.27 06:12</t>
  </si>
  <si>
    <t>2010.05.28 13:44</t>
  </si>
  <si>
    <t>2010.06.01 13:21</t>
  </si>
  <si>
    <t>2010.06.03 14:25</t>
  </si>
  <si>
    <t>2010.06.08 14:12</t>
  </si>
  <si>
    <t>2010.06.09 11:55</t>
  </si>
  <si>
    <t>2010.06.10 13:16</t>
  </si>
  <si>
    <t>2010.06.16 08:22</t>
  </si>
  <si>
    <t>2010.06.21 09:27</t>
  </si>
  <si>
    <t>2010.06.22 05:48</t>
  </si>
  <si>
    <t>2010.06.28 15:06</t>
  </si>
  <si>
    <t>2010.06.29 03:42</t>
  </si>
  <si>
    <t>2010.07.07 08:40</t>
  </si>
  <si>
    <t>2010.07.07 17:20</t>
  </si>
  <si>
    <t>2010.07.15 08:24</t>
  </si>
  <si>
    <t>2010.07.19 06:28</t>
  </si>
  <si>
    <t>2010.07.20 06:16</t>
  </si>
  <si>
    <t>2010.07.20 11:44</t>
  </si>
  <si>
    <t>2010.07.20 12:06</t>
  </si>
  <si>
    <t>2010.07.22 08:45</t>
  </si>
  <si>
    <t>2010.07.26 15:17</t>
  </si>
  <si>
    <t>2010.07.27 07:49</t>
  </si>
  <si>
    <t>2010.08.02 12:50</t>
  </si>
  <si>
    <t>2010.08.04 14:09</t>
  </si>
  <si>
    <t>2010.08.17 09:10</t>
  </si>
  <si>
    <t>2010.08.19 00:00</t>
  </si>
  <si>
    <t>2010.08.20 12:46</t>
  </si>
  <si>
    <t>2010.09.01 12:30</t>
  </si>
  <si>
    <t>2010.09.13 00:01</t>
  </si>
  <si>
    <t>2010.09.17 12:09</t>
  </si>
  <si>
    <t>2010.09.21 18:16</t>
  </si>
  <si>
    <t>2010.09.23 08:34</t>
  </si>
  <si>
    <t>2010.09.24 12:38</t>
  </si>
  <si>
    <t>2010.09.28 06:47</t>
  </si>
  <si>
    <t>2010.10.01 07:18</t>
  </si>
  <si>
    <t>2010.10.06 11:05</t>
  </si>
  <si>
    <t>2010.10.11 16:00</t>
  </si>
  <si>
    <t>2010.10.12 18:04</t>
  </si>
  <si>
    <t>2010.10.15 16:06</t>
  </si>
  <si>
    <t>2010.10.21 06:26</t>
  </si>
  <si>
    <t>2010.10.31 23:00</t>
  </si>
  <si>
    <t>2010.11.01 14:18</t>
  </si>
  <si>
    <t>2010.11.04 08:08</t>
  </si>
  <si>
    <t>2010.11.05 06:11</t>
  </si>
  <si>
    <t>2010.11.08 09:15</t>
  </si>
  <si>
    <t>2010.11.09 09:38</t>
  </si>
  <si>
    <t>2010.11.19 08:50</t>
  </si>
  <si>
    <t>2010.11.22 11:59</t>
  </si>
  <si>
    <t>2010.11.26 06:59</t>
  </si>
  <si>
    <t>2010.12.01 07:56</t>
  </si>
  <si>
    <t>2010.12.02 09:44</t>
  </si>
  <si>
    <t>2010.12.07 17:48</t>
  </si>
  <si>
    <t>2010.12.15 21:04</t>
  </si>
  <si>
    <t>2010.12.17 09:36</t>
  </si>
  <si>
    <t>2010.12.21 12:26</t>
  </si>
  <si>
    <t>2010.12.23 21:00</t>
  </si>
  <si>
    <t>2011.01.10 16:45</t>
  </si>
  <si>
    <t>2011.01.12 11:26</t>
  </si>
  <si>
    <t>2011.01.12 16:01</t>
  </si>
  <si>
    <t>2011.01.19 10:20</t>
  </si>
  <si>
    <t>2011.02.03 07:41</t>
  </si>
  <si>
    <t>2011.02.03 15:03</t>
  </si>
  <si>
    <t>2011.02.04 12:23</t>
  </si>
  <si>
    <t>2011.02.07 08:27</t>
  </si>
  <si>
    <t>2011.02.07 15:03</t>
  </si>
  <si>
    <t>2011.02.14 00:41</t>
  </si>
  <si>
    <t>2011.02.15 08:41</t>
  </si>
  <si>
    <t>2011.02.16 10:47</t>
  </si>
  <si>
    <t>2011.02.18 08:00</t>
  </si>
  <si>
    <t>2011.02.22 07:32</t>
  </si>
  <si>
    <t>2011.02.25 10:31</t>
  </si>
  <si>
    <t>2011.02.28 10:21</t>
  </si>
  <si>
    <t>2011.03.07 16:48</t>
  </si>
  <si>
    <t>2011.03.09 11:45</t>
  </si>
  <si>
    <t>2011.03.10 16:00</t>
  </si>
  <si>
    <t>2011.03.14 16:02</t>
  </si>
  <si>
    <t>2011.03.30 08:35</t>
  </si>
  <si>
    <t>2011.03.31 12:47</t>
  </si>
  <si>
    <t>2011.04.04 05:12</t>
  </si>
  <si>
    <t>2011.04.11 07:01</t>
  </si>
  <si>
    <t>2011.04.21 00:48</t>
  </si>
  <si>
    <t>2011.04.25 01:42</t>
  </si>
  <si>
    <t>2011.04.26 00:19</t>
  </si>
  <si>
    <t>2011.04.27 08:50</t>
  </si>
  <si>
    <t>2011.04.27 19:12</t>
  </si>
  <si>
    <t>2011.05.02 20:21</t>
  </si>
  <si>
    <t>2011.05.12 08:32</t>
  </si>
  <si>
    <t>2011.05.19 10:57</t>
  </si>
  <si>
    <t>2011.05.19 20:01</t>
  </si>
  <si>
    <t>2011.05.20 14:02</t>
  </si>
  <si>
    <t>2011.05.26 00:30</t>
  </si>
  <si>
    <t>2011.05.31 15:10</t>
  </si>
  <si>
    <t>2011.06.01 12:54</t>
  </si>
  <si>
    <t>2011.06.03 16:38</t>
  </si>
  <si>
    <t>240分足 USD/JPY №1</t>
    <rPh sb="3" eb="4">
      <t>プン</t>
    </rPh>
    <rPh sb="4" eb="5">
      <t>アシ</t>
    </rPh>
    <phoneticPr fontId="12"/>
  </si>
  <si>
    <t>240分足 USD/JPY №2</t>
    <rPh sb="3" eb="4">
      <t>プン</t>
    </rPh>
    <rPh sb="4" eb="5">
      <t>アシ</t>
    </rPh>
    <phoneticPr fontId="12"/>
  </si>
  <si>
    <t>240分足 USD/JPY №3</t>
    <rPh sb="3" eb="4">
      <t>プン</t>
    </rPh>
    <rPh sb="4" eb="5">
      <t>アシ</t>
    </rPh>
    <phoneticPr fontId="12"/>
  </si>
  <si>
    <t>240分足 EUR/JPY №1</t>
    <rPh sb="3" eb="4">
      <t>プン</t>
    </rPh>
    <rPh sb="4" eb="5">
      <t>アシ</t>
    </rPh>
    <phoneticPr fontId="12"/>
  </si>
  <si>
    <t>240分足 EUR/JPY №2</t>
    <rPh sb="3" eb="4">
      <t>プン</t>
    </rPh>
    <rPh sb="4" eb="5">
      <t>アシ</t>
    </rPh>
    <phoneticPr fontId="12"/>
  </si>
  <si>
    <t>240分足 EUR/JPY №3</t>
    <rPh sb="3" eb="4">
      <t>プン</t>
    </rPh>
    <rPh sb="4" eb="5">
      <t>アシ</t>
    </rPh>
    <phoneticPr fontId="12"/>
  </si>
  <si>
    <t>240分足 GBP/JPY №1</t>
    <rPh sb="3" eb="4">
      <t>プン</t>
    </rPh>
    <rPh sb="4" eb="5">
      <t>アシ</t>
    </rPh>
    <phoneticPr fontId="12"/>
  </si>
  <si>
    <t>240分足 GBP/JPY №2</t>
    <rPh sb="3" eb="4">
      <t>プン</t>
    </rPh>
    <rPh sb="4" eb="5">
      <t>アシ</t>
    </rPh>
    <phoneticPr fontId="12"/>
  </si>
  <si>
    <t>240分足 GBP/JPY №3</t>
    <rPh sb="3" eb="4">
      <t>プン</t>
    </rPh>
    <rPh sb="4" eb="5">
      <t>アシ</t>
    </rPh>
    <phoneticPr fontId="12"/>
  </si>
  <si>
    <t>240分足 GBP/JPY №4</t>
    <rPh sb="3" eb="4">
      <t>プン</t>
    </rPh>
    <rPh sb="4" eb="5">
      <t>アシ</t>
    </rPh>
    <phoneticPr fontId="12"/>
  </si>
  <si>
    <t>240分足 EUR/USD №1</t>
    <rPh sb="3" eb="4">
      <t>プン</t>
    </rPh>
    <rPh sb="4" eb="5">
      <t>アシ</t>
    </rPh>
    <phoneticPr fontId="12"/>
  </si>
  <si>
    <t>240分足 EUR/USD №2</t>
    <rPh sb="3" eb="4">
      <t>プン</t>
    </rPh>
    <rPh sb="4" eb="5">
      <t>アシ</t>
    </rPh>
    <phoneticPr fontId="12"/>
  </si>
  <si>
    <t>240分足 EUR/USD №3</t>
    <rPh sb="3" eb="4">
      <t>プン</t>
    </rPh>
    <rPh sb="4" eb="5">
      <t>アシ</t>
    </rPh>
    <phoneticPr fontId="12"/>
  </si>
  <si>
    <t>240分足 EUR/USD №4</t>
    <rPh sb="3" eb="4">
      <t>プン</t>
    </rPh>
    <rPh sb="4" eb="5">
      <t>アシ</t>
    </rPh>
    <phoneticPr fontId="12"/>
  </si>
  <si>
    <t>240分足 GBP/USD №1</t>
    <rPh sb="3" eb="4">
      <t>プン</t>
    </rPh>
    <rPh sb="4" eb="5">
      <t>アシ</t>
    </rPh>
    <phoneticPr fontId="12"/>
  </si>
  <si>
    <t>240分足 GBP/USD №2</t>
    <rPh sb="3" eb="4">
      <t>プン</t>
    </rPh>
    <rPh sb="4" eb="5">
      <t>アシ</t>
    </rPh>
    <phoneticPr fontId="12"/>
  </si>
  <si>
    <t>240分足 GBP/USD №3</t>
    <rPh sb="3" eb="4">
      <t>プン</t>
    </rPh>
    <rPh sb="4" eb="5">
      <t>アシ</t>
    </rPh>
    <phoneticPr fontId="12"/>
  </si>
  <si>
    <t>240分足 GBP/USD №4</t>
    <rPh sb="3" eb="4">
      <t>プン</t>
    </rPh>
    <rPh sb="4" eb="5">
      <t>アシ</t>
    </rPh>
    <phoneticPr fontId="12"/>
  </si>
  <si>
    <t>2011.06.08 19:45</t>
  </si>
  <si>
    <t>2011.06.09 11:48</t>
  </si>
  <si>
    <t>2011.06.13 23:46</t>
  </si>
  <si>
    <t>2011.06.14 21:47</t>
  </si>
  <si>
    <t>2011.06.16 15:01</t>
  </si>
  <si>
    <t>2011.06.20 12:44</t>
  </si>
  <si>
    <t>2011.06.20 15:01</t>
  </si>
  <si>
    <t>2011.06.20 16:03</t>
  </si>
  <si>
    <t>2011.06.23 21:20</t>
  </si>
  <si>
    <t>2011.06.24 00:34</t>
  </si>
  <si>
    <t>2011.06.24 19:58</t>
  </si>
  <si>
    <t>2011.06.27 09:15</t>
  </si>
  <si>
    <t>2011.06.29 01:29</t>
  </si>
  <si>
    <t>2011.06.29 22:11</t>
  </si>
  <si>
    <t>2011.06.30 08:11</t>
  </si>
  <si>
    <t>2011.06.30 22:43</t>
  </si>
  <si>
    <t>2011.06.30 23:07</t>
  </si>
  <si>
    <t>2011.07.06 03:22</t>
  </si>
  <si>
    <t>2011.07.06 23:13</t>
  </si>
  <si>
    <t>2011.07.07 21:00</t>
  </si>
  <si>
    <t>2011.07.08 16:32</t>
  </si>
  <si>
    <t>2011.07.08 21:31</t>
  </si>
  <si>
    <t>2011.07.12 12:23</t>
  </si>
  <si>
    <t>2011.07.14 06:14</t>
  </si>
  <si>
    <t>2011.07.15 16:08</t>
  </si>
  <si>
    <t>2011.07.15 19:29</t>
  </si>
  <si>
    <t>2011.07.20 00:09</t>
  </si>
  <si>
    <t>2011.07.20 03:18</t>
  </si>
  <si>
    <t>2011.07.20 15:28</t>
  </si>
  <si>
    <t>2011.07.21 14:17</t>
  </si>
  <si>
    <t>2011.07.22 18:01</t>
  </si>
  <si>
    <t>2011.07.26 11:08</t>
  </si>
  <si>
    <t>2011.07.27 03:06</t>
  </si>
  <si>
    <t>2011.07.28 01:11</t>
  </si>
  <si>
    <t>2011.08.03 23:07</t>
  </si>
  <si>
    <t>2011.08.04 08:28</t>
  </si>
  <si>
    <t>2011.08.08 07:00</t>
  </si>
  <si>
    <t>2011.08.09 11:50</t>
  </si>
  <si>
    <t>2011.08.10 03:20</t>
  </si>
  <si>
    <t>2011.08.11 02:07</t>
  </si>
  <si>
    <t>日足・240分足に比べて勝率が悪い上、トレンドに乗れてもなかなか伸ばせない。</t>
    <rPh sb="0" eb="2">
      <t>ヒアシ</t>
    </rPh>
    <rPh sb="6" eb="7">
      <t>フン</t>
    </rPh>
    <rPh sb="7" eb="8">
      <t>アシ</t>
    </rPh>
    <rPh sb="9" eb="10">
      <t>クラ</t>
    </rPh>
    <rPh sb="12" eb="14">
      <t>ショウリツ</t>
    </rPh>
    <rPh sb="15" eb="16">
      <t>ワル</t>
    </rPh>
    <rPh sb="17" eb="18">
      <t>ウエ</t>
    </rPh>
    <rPh sb="24" eb="25">
      <t>ノ</t>
    </rPh>
    <rPh sb="32" eb="33">
      <t>ノ</t>
    </rPh>
    <phoneticPr fontId="1"/>
  </si>
  <si>
    <t>ストップ幅が狭いため、ちょっとした振れでロスカットにかかってしまう。</t>
    <rPh sb="4" eb="5">
      <t>ハバ</t>
    </rPh>
    <rPh sb="6" eb="7">
      <t>セマ</t>
    </rPh>
    <rPh sb="17" eb="18">
      <t>フ</t>
    </rPh>
    <phoneticPr fontId="1"/>
  </si>
  <si>
    <t>包まれる方の前の足と包む方の後の足の実体が同じ位の長さだとレンジでストップに掛かりやすい。</t>
    <rPh sb="0" eb="1">
      <t>ツツ</t>
    </rPh>
    <rPh sb="4" eb="5">
      <t>ホウ</t>
    </rPh>
    <rPh sb="6" eb="7">
      <t>マエ</t>
    </rPh>
    <rPh sb="8" eb="9">
      <t>アシ</t>
    </rPh>
    <rPh sb="10" eb="11">
      <t>ツツ</t>
    </rPh>
    <rPh sb="12" eb="13">
      <t>ホウ</t>
    </rPh>
    <rPh sb="14" eb="15">
      <t>アト</t>
    </rPh>
    <rPh sb="16" eb="17">
      <t>アシ</t>
    </rPh>
    <rPh sb="18" eb="20">
      <t>ジッタイ</t>
    </rPh>
    <rPh sb="21" eb="22">
      <t>オナ</t>
    </rPh>
    <rPh sb="23" eb="24">
      <t>クライ</t>
    </rPh>
    <rPh sb="25" eb="26">
      <t>ナガ</t>
    </rPh>
    <rPh sb="38" eb="39">
      <t>カ</t>
    </rPh>
    <phoneticPr fontId="1"/>
  </si>
  <si>
    <t>2011.08.11 12:33</t>
  </si>
  <si>
    <t>2011.08.11 15:02</t>
  </si>
  <si>
    <t>2011.08.15 12:02</t>
  </si>
  <si>
    <t>2011.08.16 00:03</t>
  </si>
  <si>
    <t>2011.08.18 23:59</t>
  </si>
  <si>
    <t>2011.08.19 00:12</t>
  </si>
  <si>
    <t>2011.08.19 04:01</t>
  </si>
  <si>
    <t>2011.08.19 11:42</t>
  </si>
  <si>
    <t>2011.08.21 22:00</t>
  </si>
  <si>
    <t>2011.08.23 13:46</t>
  </si>
  <si>
    <t>2011.08.25 00:12</t>
  </si>
  <si>
    <t>2011.08.25 00:54</t>
  </si>
  <si>
    <t>2011.08.30 07:58</t>
  </si>
  <si>
    <t>2011.08.31 21:43</t>
  </si>
  <si>
    <t>2011.09.01 08:37</t>
  </si>
  <si>
    <t>2011.09.05 13:21</t>
  </si>
  <si>
    <t>2011.09.06 01:37</t>
  </si>
  <si>
    <t>2011.09.06 08:03</t>
  </si>
  <si>
    <t>2011.09.07 18:15</t>
  </si>
  <si>
    <t>2011.09.08 11:15</t>
  </si>
  <si>
    <t>2011.09.19 09:01</t>
  </si>
  <si>
    <t>2011.09.20 07:52</t>
  </si>
  <si>
    <t>2011.09.22 07:04</t>
  </si>
  <si>
    <t>2011.09.22 16:34</t>
  </si>
  <si>
    <t>2011.09.23 18:49</t>
  </si>
  <si>
    <t>2011.09.26 00:47</t>
  </si>
  <si>
    <t>2011.09.28 10:00</t>
  </si>
  <si>
    <t>2011.09.28 13:27</t>
  </si>
  <si>
    <t>2011.09.29 13:20</t>
  </si>
  <si>
    <t>2011.09.29 16:37</t>
  </si>
  <si>
    <t>2011.10.07 18:45</t>
  </si>
  <si>
    <t>2011.10.10 08:00</t>
  </si>
  <si>
    <t>2011.10.14 09:35</t>
  </si>
  <si>
    <t>2011.10.17 10:36</t>
  </si>
  <si>
    <t>2011.10.18 07:00</t>
  </si>
  <si>
    <t>2011.10.18 12:24</t>
  </si>
  <si>
    <t>2011.10.21 07:01</t>
  </si>
  <si>
    <t>2011.10.21 11:32</t>
  </si>
  <si>
    <t>2011.11.10 09:38</t>
  </si>
  <si>
    <t>2011.11.14 08:38</t>
  </si>
  <si>
    <t>2011.11.16 02:02</t>
  </si>
  <si>
    <t>2011.11.16 12:26</t>
  </si>
  <si>
    <t>2011.11.16 20:02</t>
  </si>
  <si>
    <t>2011.11.17 05:14</t>
  </si>
  <si>
    <t>2011.11.17 13:03</t>
  </si>
  <si>
    <t>2011.11.18 05:17</t>
  </si>
  <si>
    <t>2011.11.18 16:53</t>
  </si>
  <si>
    <t>2011.11.20 23:48</t>
  </si>
  <si>
    <t>2011.11.21 00:23</t>
  </si>
  <si>
    <t>2011.11.22 00:56</t>
  </si>
  <si>
    <t>2011.11.22 06:00</t>
  </si>
  <si>
    <t>2011.11.22 09:17</t>
  </si>
  <si>
    <t>2011.11.23 07:11</t>
  </si>
  <si>
    <t>2011.11.23 12:14</t>
  </si>
  <si>
    <t>2011.11.23 16:34</t>
  </si>
  <si>
    <t>2011.11.25 00:56</t>
  </si>
  <si>
    <t>2011.11.25 14:01</t>
  </si>
  <si>
    <t>2011.11.28 17:33</t>
  </si>
  <si>
    <t>2011.11.29 01:01</t>
  </si>
  <si>
    <t>2011.11.29 07:56</t>
  </si>
  <si>
    <t>2011.11.29 15:00</t>
  </si>
  <si>
    <t>2011.11.30 07:14</t>
  </si>
  <si>
    <t>2011.11.30 11:01</t>
  </si>
  <si>
    <t>2011.12.01 11:13</t>
  </si>
  <si>
    <t>2011.12.05 07:00</t>
  </si>
  <si>
    <t>2011.12.05 20:16</t>
  </si>
  <si>
    <t>2011.12.06 05:20</t>
  </si>
  <si>
    <t>2011.12.06 10:46</t>
  </si>
  <si>
    <t>2011.12.08 08:15</t>
  </si>
  <si>
    <t>2011.12.09 11:01</t>
  </si>
  <si>
    <t>2011.12.09 16:01</t>
  </si>
  <si>
    <t>2011.12.12 11:20</t>
  </si>
  <si>
    <t>2011.12.12 20:51</t>
  </si>
  <si>
    <t>2011.12.13 01:10</t>
  </si>
  <si>
    <t>2011.12.13 08:08</t>
  </si>
  <si>
    <t>2011.12.14 08:32</t>
  </si>
  <si>
    <t>2011.12.14 14:00</t>
  </si>
  <si>
    <t>2011.12.16 10:07</t>
  </si>
  <si>
    <t>2011.12.19 12:00</t>
  </si>
  <si>
    <t>2011.12.20 06:31</t>
  </si>
  <si>
    <t>GBPのようなボラのある通貨やエントリー時のストップ幅が小さいとストップに掛かりやすいので、どう対処すればいいか？</t>
    <rPh sb="12" eb="14">
      <t>ツウカ</t>
    </rPh>
    <rPh sb="20" eb="21">
      <t>ジ</t>
    </rPh>
    <rPh sb="26" eb="27">
      <t>ハバ</t>
    </rPh>
    <rPh sb="28" eb="29">
      <t>チイ</t>
    </rPh>
    <rPh sb="37" eb="38">
      <t>カ</t>
    </rPh>
    <rPh sb="48" eb="50">
      <t>タイショ</t>
    </rPh>
    <phoneticPr fontId="1"/>
  </si>
  <si>
    <t>2011.12.20 09:01</t>
  </si>
  <si>
    <t>2011.12.21 10:49</t>
  </si>
  <si>
    <t>2011.12.23 14:10</t>
  </si>
  <si>
    <t>2011.12.27 10:47</t>
  </si>
  <si>
    <t>2011.12.30 14:36</t>
  </si>
  <si>
    <t>2012.01.02 06:02</t>
  </si>
  <si>
    <t>2012.01.02 13:15</t>
  </si>
  <si>
    <t>2012.01.03 00:35</t>
  </si>
  <si>
    <t>2012.01.04 09:02</t>
  </si>
  <si>
    <t>2012.01.05 08:01</t>
  </si>
  <si>
    <t>2012.01.06 05:01</t>
  </si>
  <si>
    <t>2012.01.06 08:43</t>
  </si>
  <si>
    <t>2012.01.06 13:01</t>
  </si>
  <si>
    <t>2012.01.10 00:13</t>
  </si>
  <si>
    <t>2012.01.10 10:22</t>
  </si>
  <si>
    <t>2012.01.10 23:55</t>
  </si>
  <si>
    <t>2012.01.11 09:25</t>
  </si>
  <si>
    <t>2012.01.11 11:19</t>
  </si>
  <si>
    <t>2012.01.13 05:05</t>
  </si>
  <si>
    <t>2012.01.13 09:38</t>
  </si>
  <si>
    <t>2012.01.16 13:05</t>
  </si>
  <si>
    <t>2012.01.16 22:52</t>
  </si>
  <si>
    <t>2012.01.16 23:00</t>
  </si>
  <si>
    <t>2012.01.17 00:07</t>
  </si>
  <si>
    <t>2012.01.17 20:11</t>
  </si>
  <si>
    <t>2012.01.18 00:01</t>
  </si>
  <si>
    <t>2012.01.19 09:01</t>
  </si>
  <si>
    <t>2012.01.20 08:43</t>
  </si>
  <si>
    <t>2012.01.23 11:01</t>
  </si>
  <si>
    <t>2012.01.24 01:18</t>
  </si>
  <si>
    <t>2012.01.24 11:02</t>
  </si>
  <si>
    <t>2012.01.25 18:03</t>
  </si>
  <si>
    <t>2012.01.27 17:03</t>
  </si>
  <si>
    <t>2012.01.30 10:16</t>
  </si>
  <si>
    <t>2012.01.31 01:07</t>
  </si>
  <si>
    <t>2012.01.31 14:28</t>
  </si>
  <si>
    <t>2012.02.01 00:56</t>
  </si>
  <si>
    <t>2012.02.01 09:01</t>
  </si>
  <si>
    <t>2012.02.02 09:01</t>
  </si>
  <si>
    <t>2012.02.02 10:34</t>
  </si>
  <si>
    <t>エントリーした最初の足で約定しなかった時は見送った方がいい。（状況が変わってしまっている事があるかあら）</t>
    <rPh sb="7" eb="9">
      <t>サイショ</t>
    </rPh>
    <rPh sb="10" eb="11">
      <t>アシ</t>
    </rPh>
    <rPh sb="12" eb="14">
      <t>ヤクジョウ</t>
    </rPh>
    <rPh sb="19" eb="20">
      <t>トキ</t>
    </rPh>
    <rPh sb="21" eb="23">
      <t>ミオク</t>
    </rPh>
    <rPh sb="25" eb="26">
      <t>ホウ</t>
    </rPh>
    <rPh sb="31" eb="33">
      <t>ジョウキョウ</t>
    </rPh>
    <rPh sb="34" eb="35">
      <t>カ</t>
    </rPh>
    <rPh sb="44" eb="45">
      <t>コト</t>
    </rPh>
    <phoneticPr fontId="1"/>
  </si>
  <si>
    <t>サポレジなど、決済ポイントを想定していないと折角の含み益がロスカットになってしまう事が多い。</t>
    <rPh sb="7" eb="9">
      <t>ケッサイ</t>
    </rPh>
    <rPh sb="14" eb="16">
      <t>ソウテイ</t>
    </rPh>
    <rPh sb="22" eb="24">
      <t>セッカク</t>
    </rPh>
    <rPh sb="25" eb="26">
      <t>フク</t>
    </rPh>
    <rPh sb="27" eb="28">
      <t>エキ</t>
    </rPh>
    <rPh sb="41" eb="42">
      <t>コト</t>
    </rPh>
    <rPh sb="43" eb="44">
      <t>オオ</t>
    </rPh>
    <phoneticPr fontId="1"/>
  </si>
  <si>
    <t>2012.02.02 17:07</t>
  </si>
  <si>
    <t>2012.02.03 09:32</t>
  </si>
  <si>
    <t>2012.02.03 10:06</t>
  </si>
  <si>
    <t>2012.02.03 12:56</t>
  </si>
  <si>
    <t>2012.02.06 03:00</t>
  </si>
  <si>
    <t>2012.02.06 16:04</t>
  </si>
  <si>
    <t>2012.02.07 13:24</t>
  </si>
  <si>
    <t>2012.02.07 13:40</t>
  </si>
  <si>
    <t>2012.02.09 09:32</t>
  </si>
  <si>
    <t>2012.02.09 12:01</t>
  </si>
  <si>
    <t>2012.02.09 13:15</t>
  </si>
  <si>
    <t>2012.02.09 15:42</t>
  </si>
  <si>
    <t>2012.02.15 03:44</t>
  </si>
  <si>
    <t>2012.02.15 15:16</t>
  </si>
  <si>
    <t>2012.02.16 13:00</t>
  </si>
  <si>
    <t>2012.02.16 14:15</t>
  </si>
  <si>
    <t>2012.02.17 18:00</t>
  </si>
  <si>
    <t>2012.02.20 17:12</t>
  </si>
  <si>
    <t>2012.02.20 23:00</t>
  </si>
  <si>
    <t>2012.02.21 02:51</t>
  </si>
  <si>
    <t>2012.02.21 19:00</t>
  </si>
  <si>
    <t>2012.02.22 07:54</t>
  </si>
  <si>
    <t>2012.02.22 09:11</t>
  </si>
  <si>
    <t>2012.02.22 18:18</t>
  </si>
  <si>
    <t>2012.02.23 01:00</t>
  </si>
  <si>
    <t>2012.02.23 04:01</t>
  </si>
  <si>
    <t>2012.02.28 15:08</t>
  </si>
  <si>
    <t>2012.02.28 16:12</t>
  </si>
  <si>
    <t>2012.02.29 10:00</t>
  </si>
  <si>
    <t>2012.02.29 15:51</t>
  </si>
  <si>
    <t>2012.03.01 03:02</t>
  </si>
  <si>
    <t>2012.03.01 04:55</t>
  </si>
  <si>
    <t>2012.03.01 09:00</t>
  </si>
  <si>
    <t>2012.03.02 12:00</t>
  </si>
  <si>
    <t>2012.03.05 02:12</t>
  </si>
  <si>
    <t>2012.03.05 13:10</t>
  </si>
  <si>
    <t>2012.03.08 16:00</t>
  </si>
  <si>
    <t>2012.03.09 09:31</t>
  </si>
  <si>
    <t>2012.03.12 05:01</t>
  </si>
  <si>
    <t>2012.03.12 06:44</t>
  </si>
  <si>
    <t>S/Rは考慮せず、仕掛け２のルールのみで検証</t>
    <rPh sb="4" eb="6">
      <t>コウリョ</t>
    </rPh>
    <rPh sb="9" eb="11">
      <t>シカ</t>
    </rPh>
    <rPh sb="20" eb="22">
      <t>ケンショウ</t>
    </rPh>
    <phoneticPr fontId="2"/>
  </si>
  <si>
    <t>60分足 USD/JPY №1</t>
    <rPh sb="2" eb="3">
      <t>プン</t>
    </rPh>
    <rPh sb="3" eb="4">
      <t>アシ</t>
    </rPh>
    <phoneticPr fontId="12"/>
  </si>
  <si>
    <t>60分足 USD/JPY №2</t>
    <rPh sb="2" eb="3">
      <t>プン</t>
    </rPh>
    <rPh sb="3" eb="4">
      <t>アシ</t>
    </rPh>
    <phoneticPr fontId="12"/>
  </si>
  <si>
    <t>60分足 USD/JPY №3</t>
    <rPh sb="2" eb="3">
      <t>プン</t>
    </rPh>
    <rPh sb="3" eb="4">
      <t>アシ</t>
    </rPh>
    <phoneticPr fontId="12"/>
  </si>
  <si>
    <t>60分足 USD/JPY №4</t>
    <rPh sb="2" eb="3">
      <t>プン</t>
    </rPh>
    <rPh sb="3" eb="4">
      <t>アシ</t>
    </rPh>
    <phoneticPr fontId="12"/>
  </si>
  <si>
    <t>60分足 USD/JPY №5</t>
    <rPh sb="2" eb="3">
      <t>プン</t>
    </rPh>
    <rPh sb="3" eb="4">
      <t>アシ</t>
    </rPh>
    <phoneticPr fontId="12"/>
  </si>
  <si>
    <t>60分足 EUR/JPY №1</t>
    <rPh sb="2" eb="3">
      <t>プン</t>
    </rPh>
    <rPh sb="3" eb="4">
      <t>アシ</t>
    </rPh>
    <phoneticPr fontId="12"/>
  </si>
  <si>
    <t>60分足 EUR/JPY №2</t>
    <rPh sb="2" eb="3">
      <t>プン</t>
    </rPh>
    <rPh sb="3" eb="4">
      <t>アシ</t>
    </rPh>
    <phoneticPr fontId="12"/>
  </si>
  <si>
    <t>60分足 EUR/JPY №3</t>
    <rPh sb="2" eb="3">
      <t>プン</t>
    </rPh>
    <rPh sb="3" eb="4">
      <t>アシ</t>
    </rPh>
    <phoneticPr fontId="12"/>
  </si>
  <si>
    <t>60分足 EUR/JPY №4</t>
    <rPh sb="2" eb="3">
      <t>プン</t>
    </rPh>
    <rPh sb="3" eb="4">
      <t>アシ</t>
    </rPh>
    <phoneticPr fontId="12"/>
  </si>
  <si>
    <t>60分足 EUR/JPY №5</t>
    <rPh sb="2" eb="3">
      <t>プン</t>
    </rPh>
    <rPh sb="3" eb="4">
      <t>アシ</t>
    </rPh>
    <phoneticPr fontId="12"/>
  </si>
  <si>
    <t>60分足 EUR/JPY №6</t>
    <rPh sb="2" eb="3">
      <t>プン</t>
    </rPh>
    <rPh sb="3" eb="4">
      <t>アシ</t>
    </rPh>
    <phoneticPr fontId="12"/>
  </si>
  <si>
    <t>60分足 EUR/JPY №7</t>
    <rPh sb="2" eb="3">
      <t>プン</t>
    </rPh>
    <rPh sb="3" eb="4">
      <t>アシ</t>
    </rPh>
    <phoneticPr fontId="12"/>
  </si>
  <si>
    <t>60分足 EUR/JPY №8</t>
    <rPh sb="2" eb="3">
      <t>プン</t>
    </rPh>
    <rPh sb="3" eb="4">
      <t>アシ</t>
    </rPh>
    <phoneticPr fontId="12"/>
  </si>
  <si>
    <t>60分足 GBP/JPY №1</t>
    <rPh sb="2" eb="3">
      <t>プン</t>
    </rPh>
    <rPh sb="3" eb="4">
      <t>アシ</t>
    </rPh>
    <phoneticPr fontId="12"/>
  </si>
  <si>
    <t>60分足 EUR/USD №1</t>
    <rPh sb="2" eb="3">
      <t>プン</t>
    </rPh>
    <rPh sb="3" eb="4">
      <t>アシ</t>
    </rPh>
    <phoneticPr fontId="12"/>
  </si>
  <si>
    <t>60分足 GBP/JPY №2</t>
    <rPh sb="2" eb="3">
      <t>プン</t>
    </rPh>
    <rPh sb="3" eb="4">
      <t>アシ</t>
    </rPh>
    <phoneticPr fontId="12"/>
  </si>
  <si>
    <t>60分足 GBP/JPY №3</t>
    <rPh sb="2" eb="3">
      <t>プン</t>
    </rPh>
    <rPh sb="3" eb="4">
      <t>アシ</t>
    </rPh>
    <phoneticPr fontId="12"/>
  </si>
  <si>
    <t>60分足 EUR/USD №2</t>
    <rPh sb="2" eb="3">
      <t>プン</t>
    </rPh>
    <rPh sb="3" eb="4">
      <t>アシ</t>
    </rPh>
    <phoneticPr fontId="12"/>
  </si>
  <si>
    <t>60分足 EUR/USD №3</t>
    <rPh sb="2" eb="3">
      <t>プン</t>
    </rPh>
    <rPh sb="3" eb="4">
      <t>アシ</t>
    </rPh>
    <phoneticPr fontId="12"/>
  </si>
  <si>
    <t>60分足 EUR/USD №4</t>
    <rPh sb="2" eb="3">
      <t>プン</t>
    </rPh>
    <rPh sb="3" eb="4">
      <t>アシ</t>
    </rPh>
    <phoneticPr fontId="12"/>
  </si>
  <si>
    <t>60分足 GBP/USD №1</t>
    <rPh sb="2" eb="3">
      <t>プン</t>
    </rPh>
    <rPh sb="3" eb="4">
      <t>アシ</t>
    </rPh>
    <phoneticPr fontId="12"/>
  </si>
  <si>
    <t>60分足 GBP/USD №2</t>
    <rPh sb="2" eb="3">
      <t>プン</t>
    </rPh>
    <rPh sb="3" eb="4">
      <t>アシ</t>
    </rPh>
    <phoneticPr fontId="12"/>
  </si>
  <si>
    <t>60分足 GBP/USD №3</t>
    <rPh sb="2" eb="3">
      <t>プン</t>
    </rPh>
    <rPh sb="3" eb="4">
      <t>アシ</t>
    </rPh>
    <phoneticPr fontId="12"/>
  </si>
  <si>
    <t>60分足 GBP/USD №4</t>
    <rPh sb="2" eb="3">
      <t>プン</t>
    </rPh>
    <rPh sb="3" eb="4">
      <t>アシ</t>
    </rPh>
    <phoneticPr fontId="12"/>
  </si>
</sst>
</file>

<file path=xl/styles.xml><?xml version="1.0" encoding="utf-8"?>
<styleSheet xmlns="http://schemas.openxmlformats.org/spreadsheetml/2006/main">
  <numFmts count="15">
    <numFmt numFmtId="5" formatCode="&quot;¥&quot;#,##0;&quot;¥&quot;\-#,##0"/>
    <numFmt numFmtId="6" formatCode="&quot;¥&quot;#,##0;[Red]&quot;¥&quot;\-#,##0"/>
    <numFmt numFmtId="182" formatCode="0.00_ "/>
    <numFmt numFmtId="185" formatCode="0_ "/>
    <numFmt numFmtId="186" formatCode="0.000"/>
    <numFmt numFmtId="187" formatCode="0_ ;[Red]\-0\ "/>
    <numFmt numFmtId="188" formatCode="0.0_ "/>
    <numFmt numFmtId="189" formatCode="0.0_);[Red]\(0.0\)"/>
    <numFmt numFmtId="190" formatCode="yyyy/m/d;@"/>
    <numFmt numFmtId="191" formatCode="m/d;@"/>
    <numFmt numFmtId="192" formatCode="&quot;¥&quot;#,##0_);[Red]\(&quot;¥&quot;#,##0\)"/>
    <numFmt numFmtId="193" formatCode="0_);[Red]\(0\)"/>
    <numFmt numFmtId="194" formatCode="#,##0_ ;[Red]\-#,##0\ "/>
    <numFmt numFmtId="195" formatCode="0.0%"/>
    <numFmt numFmtId="197" formatCode="0.00000"/>
  </numFmts>
  <fonts count="13">
    <font>
      <sz val="11"/>
      <color theme="1"/>
      <name val="ＭＳ Ｐゴシック"/>
      <family val="3"/>
      <charset val="128"/>
      <scheme val="minor"/>
    </font>
    <font>
      <sz val="6"/>
      <name val="ＭＳ Ｐゴシック"/>
      <family val="3"/>
      <charset val="128"/>
    </font>
    <font>
      <sz val="6"/>
      <name val="ＭＳ Ｐゴシック"/>
      <family val="3"/>
      <charset val="128"/>
    </font>
    <font>
      <sz val="11"/>
      <color indexed="8"/>
      <name val="ＭＳ Ｐゴシック"/>
      <family val="3"/>
      <charset val="128"/>
    </font>
    <font>
      <sz val="12"/>
      <color indexed="8"/>
      <name val="ＭＳ Ｐゴシック"/>
      <family val="3"/>
      <charset val="128"/>
    </font>
    <font>
      <b/>
      <sz val="12"/>
      <color indexed="8"/>
      <name val="ＭＳ Ｐゴシック"/>
      <family val="3"/>
      <charset val="128"/>
    </font>
    <font>
      <sz val="12"/>
      <name val="ＭＳ Ｐゴシック"/>
      <family val="3"/>
      <charset val="128"/>
    </font>
    <font>
      <sz val="11"/>
      <name val="ＭＳ Ｐゴシック"/>
      <family val="3"/>
      <charset val="128"/>
    </font>
    <font>
      <b/>
      <sz val="12"/>
      <name val="ＭＳ Ｐゴシック"/>
      <family val="3"/>
      <charset val="128"/>
    </font>
    <font>
      <sz val="12"/>
      <name val="MS PGothic"/>
      <family val="3"/>
      <charset val="128"/>
    </font>
    <font>
      <sz val="9"/>
      <name val="ＭＳ Ｐゴシック"/>
      <family val="3"/>
      <charset val="128"/>
    </font>
    <font>
      <b/>
      <sz val="14"/>
      <color theme="1"/>
      <name val="ＭＳ Ｐゴシック"/>
      <family val="3"/>
      <charset val="128"/>
      <scheme val="minor"/>
    </font>
    <font>
      <sz val="6"/>
      <name val="ＭＳ Ｐゴシック"/>
      <family val="3"/>
      <charset val="128"/>
      <scheme val="minor"/>
    </font>
  </fonts>
  <fills count="7">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theme="4" tint="0.79998168889431442"/>
        <bgColor indexed="64"/>
      </patternFill>
    </fill>
    <fill>
      <patternFill patternType="solid">
        <fgColor theme="5" tint="0.7999816888943144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ashed">
        <color indexed="64"/>
      </right>
      <top style="double">
        <color indexed="60"/>
      </top>
      <bottom style="thin">
        <color indexed="64"/>
      </bottom>
      <diagonal/>
    </border>
    <border>
      <left style="dashed">
        <color indexed="64"/>
      </left>
      <right style="thin">
        <color indexed="64"/>
      </right>
      <top style="double">
        <color indexed="60"/>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5"/>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s>
  <cellStyleXfs count="2">
    <xf numFmtId="0" fontId="0" fillId="0" borderId="0">
      <alignment vertical="center"/>
    </xf>
    <xf numFmtId="0" fontId="3" fillId="0" borderId="0">
      <alignment vertical="center"/>
    </xf>
  </cellStyleXfs>
  <cellXfs count="102">
    <xf numFmtId="0" fontId="0" fillId="0" borderId="0" xfId="0">
      <alignment vertical="center"/>
    </xf>
    <xf numFmtId="0" fontId="0" fillId="0" borderId="0" xfId="0">
      <alignment vertical="center"/>
    </xf>
    <xf numFmtId="0" fontId="0" fillId="0" borderId="0" xfId="0" applyAlignment="1">
      <alignment horizontal="center" vertical="center"/>
    </xf>
    <xf numFmtId="0" fontId="0" fillId="0" borderId="0" xfId="0" applyAlignment="1">
      <alignment horizontal="left" vertical="center"/>
    </xf>
    <xf numFmtId="0" fontId="0" fillId="0" borderId="2" xfId="0" applyNumberFormat="1" applyFont="1" applyFill="1" applyBorder="1" applyAlignment="1" applyProtection="1">
      <alignment vertical="center"/>
    </xf>
    <xf numFmtId="0" fontId="5" fillId="0" borderId="0" xfId="1" applyNumberFormat="1" applyFont="1" applyFill="1" applyBorder="1" applyAlignment="1" applyProtection="1">
      <alignment vertical="center"/>
    </xf>
    <xf numFmtId="0" fontId="7" fillId="0" borderId="0" xfId="0" applyNumberFormat="1" applyFont="1" applyFill="1" applyBorder="1" applyAlignment="1" applyProtection="1">
      <alignment vertical="center"/>
    </xf>
    <xf numFmtId="0" fontId="5" fillId="4" borderId="0" xfId="1" applyNumberFormat="1" applyFont="1" applyFill="1" applyBorder="1" applyAlignment="1" applyProtection="1">
      <alignment vertical="center"/>
    </xf>
    <xf numFmtId="5" fontId="5" fillId="4" borderId="0" xfId="1" applyNumberFormat="1" applyFont="1" applyFill="1" applyBorder="1" applyAlignment="1" applyProtection="1">
      <alignment horizontal="center" vertical="center"/>
    </xf>
    <xf numFmtId="189" fontId="5" fillId="4" borderId="0" xfId="1" applyNumberFormat="1" applyFont="1" applyFill="1" applyBorder="1" applyAlignment="1" applyProtection="1">
      <alignment vertical="center"/>
    </xf>
    <xf numFmtId="6" fontId="5" fillId="4" borderId="0" xfId="1" applyNumberFormat="1" applyFont="1" applyFill="1" applyBorder="1" applyAlignment="1" applyProtection="1">
      <alignment vertical="center"/>
    </xf>
    <xf numFmtId="6" fontId="5" fillId="4" borderId="0" xfId="1" applyNumberFormat="1" applyFont="1" applyFill="1" applyBorder="1" applyAlignment="1" applyProtection="1">
      <alignment horizontal="center" vertical="center"/>
    </xf>
    <xf numFmtId="0" fontId="0" fillId="4" borderId="0" xfId="0" applyNumberFormat="1" applyFont="1" applyFill="1" applyBorder="1" applyAlignment="1" applyProtection="1">
      <alignment vertical="center"/>
    </xf>
    <xf numFmtId="0" fontId="5" fillId="4" borderId="3" xfId="1" applyNumberFormat="1" applyFont="1" applyFill="1" applyBorder="1" applyAlignment="1" applyProtection="1">
      <alignment vertical="center"/>
    </xf>
    <xf numFmtId="5" fontId="5" fillId="4" borderId="3" xfId="1" applyNumberFormat="1" applyFont="1" applyFill="1" applyBorder="1" applyAlignment="1" applyProtection="1">
      <alignment horizontal="center" vertical="center"/>
    </xf>
    <xf numFmtId="5" fontId="8" fillId="4" borderId="3" xfId="1" applyNumberFormat="1" applyFont="1" applyFill="1" applyBorder="1" applyAlignment="1" applyProtection="1">
      <alignment horizontal="center" vertical="center"/>
    </xf>
    <xf numFmtId="189" fontId="5" fillId="4" borderId="3" xfId="1" applyNumberFormat="1" applyFont="1" applyFill="1" applyBorder="1" applyAlignment="1" applyProtection="1">
      <alignment vertical="center"/>
    </xf>
    <xf numFmtId="9" fontId="5" fillId="4" borderId="4" xfId="1" applyNumberFormat="1" applyFont="1" applyFill="1" applyBorder="1" applyAlignment="1" applyProtection="1">
      <alignment horizontal="center" vertical="center"/>
    </xf>
    <xf numFmtId="6" fontId="5" fillId="4" borderId="3" xfId="1" applyNumberFormat="1" applyFont="1" applyFill="1" applyBorder="1" applyAlignment="1" applyProtection="1">
      <alignment vertical="center"/>
    </xf>
    <xf numFmtId="6" fontId="5" fillId="4" borderId="3" xfId="1" applyNumberFormat="1" applyFont="1" applyFill="1" applyBorder="1" applyAlignment="1" applyProtection="1">
      <alignment horizontal="center" vertical="center"/>
    </xf>
    <xf numFmtId="0" fontId="0" fillId="4" borderId="3" xfId="0" applyNumberFormat="1" applyFont="1" applyFill="1" applyBorder="1" applyAlignment="1" applyProtection="1">
      <alignment vertical="center"/>
    </xf>
    <xf numFmtId="0" fontId="0" fillId="0" borderId="3" xfId="0" applyNumberFormat="1" applyFont="1" applyFill="1" applyBorder="1" applyAlignment="1" applyProtection="1">
      <alignment vertical="center"/>
    </xf>
    <xf numFmtId="5" fontId="5" fillId="0" borderId="0" xfId="1" applyNumberFormat="1" applyFont="1" applyFill="1" applyBorder="1" applyAlignment="1" applyProtection="1">
      <alignment horizontal="center" vertical="center"/>
    </xf>
    <xf numFmtId="55" fontId="4" fillId="0" borderId="5" xfId="1" applyNumberFormat="1" applyFont="1" applyFill="1" applyBorder="1" applyAlignment="1" applyProtection="1">
      <alignment horizontal="center" vertical="center"/>
    </xf>
    <xf numFmtId="192" fontId="4" fillId="0" borderId="7" xfId="1" applyNumberFormat="1" applyFont="1" applyFill="1" applyBorder="1" applyAlignment="1" applyProtection="1">
      <alignment horizontal="right" vertical="center"/>
    </xf>
    <xf numFmtId="6" fontId="4" fillId="0" borderId="7" xfId="1" applyNumberFormat="1" applyFont="1" applyFill="1" applyBorder="1" applyAlignment="1" applyProtection="1">
      <alignment horizontal="right" vertical="center"/>
    </xf>
    <xf numFmtId="193" fontId="4" fillId="0" borderId="7" xfId="1" applyNumberFormat="1" applyFont="1" applyFill="1" applyBorder="1" applyAlignment="1" applyProtection="1">
      <alignment horizontal="right" vertical="center"/>
    </xf>
    <xf numFmtId="195" fontId="4" fillId="0" borderId="7" xfId="1" applyNumberFormat="1" applyFont="1" applyFill="1" applyBorder="1" applyAlignment="1" applyProtection="1">
      <alignment vertical="center"/>
    </xf>
    <xf numFmtId="192" fontId="4" fillId="0" borderId="7" xfId="1" applyNumberFormat="1" applyFont="1" applyFill="1" applyBorder="1" applyAlignment="1" applyProtection="1">
      <alignment vertical="center"/>
    </xf>
    <xf numFmtId="182" fontId="4" fillId="0" borderId="7" xfId="1" applyNumberFormat="1" applyFont="1" applyFill="1" applyBorder="1" applyAlignment="1" applyProtection="1">
      <alignment vertical="center"/>
    </xf>
    <xf numFmtId="182" fontId="4" fillId="0" borderId="8" xfId="1" applyNumberFormat="1" applyFont="1" applyFill="1" applyBorder="1" applyAlignment="1" applyProtection="1">
      <alignment vertical="center"/>
    </xf>
    <xf numFmtId="55" fontId="0" fillId="0" borderId="5" xfId="0" applyNumberFormat="1" applyFont="1" applyFill="1" applyBorder="1" applyAlignment="1" applyProtection="1">
      <alignment horizontal="center" vertical="center"/>
    </xf>
    <xf numFmtId="192" fontId="0" fillId="0" borderId="6" xfId="0" applyNumberFormat="1" applyFont="1" applyFill="1" applyBorder="1" applyAlignment="1" applyProtection="1">
      <alignment vertical="center"/>
    </xf>
    <xf numFmtId="192" fontId="0" fillId="0" borderId="7" xfId="0" applyNumberFormat="1" applyFont="1" applyFill="1" applyBorder="1" applyAlignment="1" applyProtection="1">
      <alignment vertical="center"/>
    </xf>
    <xf numFmtId="0" fontId="0" fillId="0" borderId="7" xfId="0" applyNumberFormat="1" applyFont="1" applyFill="1" applyBorder="1" applyAlignment="1" applyProtection="1">
      <alignment vertical="center"/>
    </xf>
    <xf numFmtId="5" fontId="7" fillId="0" borderId="9" xfId="0" applyNumberFormat="1" applyFont="1" applyFill="1" applyBorder="1" applyAlignment="1" applyProtection="1">
      <alignment vertical="center"/>
    </xf>
    <xf numFmtId="192" fontId="7" fillId="0" borderId="10" xfId="0" applyNumberFormat="1" applyFont="1" applyFill="1" applyBorder="1" applyAlignment="1" applyProtection="1">
      <alignment vertical="center"/>
    </xf>
    <xf numFmtId="6" fontId="7" fillId="0" borderId="10" xfId="0" applyNumberFormat="1" applyFont="1" applyFill="1" applyBorder="1" applyAlignment="1" applyProtection="1">
      <alignment vertical="center"/>
    </xf>
    <xf numFmtId="194" fontId="7" fillId="0" borderId="10" xfId="0" applyNumberFormat="1" applyFont="1" applyFill="1" applyBorder="1" applyAlignment="1" applyProtection="1">
      <alignment vertical="center"/>
    </xf>
    <xf numFmtId="193" fontId="7" fillId="0" borderId="10" xfId="0" applyNumberFormat="1" applyFont="1" applyFill="1" applyBorder="1" applyAlignment="1" applyProtection="1">
      <alignment vertical="center"/>
    </xf>
    <xf numFmtId="195" fontId="9" fillId="0" borderId="10" xfId="0" applyNumberFormat="1" applyFont="1" applyFill="1" applyBorder="1" applyAlignment="1" applyProtection="1">
      <alignment vertical="center"/>
    </xf>
    <xf numFmtId="182" fontId="7" fillId="0" borderId="11" xfId="0" applyNumberFormat="1" applyFont="1" applyFill="1" applyBorder="1" applyAlignment="1" applyProtection="1">
      <alignment vertical="center"/>
    </xf>
    <xf numFmtId="182" fontId="7" fillId="0" borderId="12"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0" fontId="0" fillId="0" borderId="13" xfId="0" applyNumberFormat="1" applyFont="1" applyFill="1" applyBorder="1" applyAlignment="1" applyProtection="1">
      <alignment vertical="center"/>
    </xf>
    <xf numFmtId="0" fontId="10" fillId="0" borderId="8" xfId="0" applyNumberFormat="1" applyFont="1" applyFill="1" applyBorder="1" applyAlignment="1" applyProtection="1">
      <alignment vertical="center"/>
    </xf>
    <xf numFmtId="55" fontId="0" fillId="0" borderId="14" xfId="0" applyNumberFormat="1" applyFill="1" applyBorder="1" applyAlignment="1" applyProtection="1">
      <alignment horizontal="center" vertical="center"/>
    </xf>
    <xf numFmtId="2" fontId="0" fillId="0" borderId="0" xfId="0" applyNumberFormat="1">
      <alignment vertical="center"/>
    </xf>
    <xf numFmtId="186" fontId="0" fillId="0" borderId="0" xfId="0" applyNumberFormat="1">
      <alignment vertical="center"/>
    </xf>
    <xf numFmtId="0" fontId="11" fillId="0" borderId="5" xfId="0" applyFont="1" applyFill="1" applyBorder="1" applyAlignment="1">
      <alignment horizontal="left" vertical="center"/>
    </xf>
    <xf numFmtId="0" fontId="0" fillId="6" borderId="14" xfId="0" applyFont="1" applyFill="1" applyBorder="1" applyAlignment="1">
      <alignment vertical="center"/>
    </xf>
    <xf numFmtId="0" fontId="0" fillId="0" borderId="2" xfId="0" applyBorder="1">
      <alignment vertical="center"/>
    </xf>
    <xf numFmtId="0" fontId="0" fillId="5" borderId="2" xfId="0" applyFill="1" applyBorder="1">
      <alignment vertical="center"/>
    </xf>
    <xf numFmtId="0" fontId="0" fillId="5" borderId="14" xfId="0" applyFill="1" applyBorder="1">
      <alignment vertical="center"/>
    </xf>
    <xf numFmtId="0" fontId="11" fillId="0" borderId="8" xfId="0" applyFont="1" applyFill="1" applyBorder="1" applyAlignment="1">
      <alignment horizontal="left" vertical="center"/>
    </xf>
    <xf numFmtId="0" fontId="0" fillId="6" borderId="15" xfId="0" applyFont="1" applyFill="1" applyBorder="1" applyAlignment="1">
      <alignment vertical="center"/>
    </xf>
    <xf numFmtId="185" fontId="0" fillId="0" borderId="16" xfId="0" applyNumberFormat="1" applyBorder="1">
      <alignment vertical="center"/>
    </xf>
    <xf numFmtId="187" fontId="0" fillId="0" borderId="16" xfId="0" applyNumberFormat="1" applyBorder="1">
      <alignment vertical="center"/>
    </xf>
    <xf numFmtId="9" fontId="0" fillId="5" borderId="16" xfId="0" applyNumberFormat="1" applyFill="1" applyBorder="1">
      <alignment vertical="center"/>
    </xf>
    <xf numFmtId="0" fontId="0" fillId="0" borderId="16" xfId="0" applyBorder="1">
      <alignment vertical="center"/>
    </xf>
    <xf numFmtId="188" fontId="0" fillId="5" borderId="16" xfId="0" applyNumberFormat="1" applyFill="1" applyBorder="1">
      <alignment vertical="center"/>
    </xf>
    <xf numFmtId="188" fontId="0" fillId="5" borderId="15" xfId="0" applyNumberFormat="1" applyFill="1" applyBorder="1">
      <alignment vertical="center"/>
    </xf>
    <xf numFmtId="0" fontId="0" fillId="0" borderId="5" xfId="0"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0" xfId="0" applyFill="1" applyBorder="1">
      <alignment vertical="center"/>
    </xf>
    <xf numFmtId="20" fontId="0" fillId="0" borderId="0" xfId="0" applyNumberFormat="1" applyFill="1" applyBorder="1">
      <alignment vertical="center"/>
    </xf>
    <xf numFmtId="0" fontId="0" fillId="0" borderId="0" xfId="0" applyFill="1" applyBorder="1" applyAlignment="1">
      <alignment horizontal="center" vertical="center"/>
    </xf>
    <xf numFmtId="20" fontId="0" fillId="0" borderId="0" xfId="0" applyNumberFormat="1" applyFill="1" applyBorder="1" applyAlignment="1">
      <alignment horizontal="center" vertical="center"/>
    </xf>
    <xf numFmtId="197" fontId="0" fillId="0" borderId="0" xfId="0" applyNumberFormat="1">
      <alignment vertical="center"/>
    </xf>
    <xf numFmtId="0" fontId="0" fillId="0" borderId="4" xfId="0" applyBorder="1" applyAlignment="1">
      <alignment horizontal="center" vertical="center"/>
    </xf>
    <xf numFmtId="0" fontId="5" fillId="0" borderId="17" xfId="1" applyNumberFormat="1" applyFont="1" applyFill="1" applyBorder="1" applyAlignment="1" applyProtection="1">
      <alignment horizontal="center"/>
    </xf>
    <xf numFmtId="5" fontId="4" fillId="2" borderId="13" xfId="1" applyNumberFormat="1" applyFont="1" applyFill="1" applyBorder="1" applyAlignment="1" applyProtection="1">
      <alignment horizontal="center"/>
    </xf>
    <xf numFmtId="5" fontId="5" fillId="0" borderId="13" xfId="1" applyNumberFormat="1" applyFont="1" applyFill="1" applyBorder="1" applyAlignment="1" applyProtection="1">
      <alignment horizontal="center" vertical="center"/>
    </xf>
    <xf numFmtId="5" fontId="4" fillId="2" borderId="17" xfId="1" applyNumberFormat="1" applyFont="1" applyFill="1" applyBorder="1" applyAlignment="1" applyProtection="1">
      <alignment horizontal="center"/>
    </xf>
    <xf numFmtId="0" fontId="5" fillId="3" borderId="18" xfId="1" applyNumberFormat="1" applyFont="1" applyFill="1" applyBorder="1" applyAlignment="1" applyProtection="1">
      <alignment horizontal="center" vertical="center"/>
    </xf>
    <xf numFmtId="0" fontId="5" fillId="3" borderId="19" xfId="1" applyNumberFormat="1" applyFont="1" applyFill="1" applyBorder="1" applyAlignment="1" applyProtection="1">
      <alignment horizontal="center" vertical="center" wrapText="1"/>
    </xf>
    <xf numFmtId="0" fontId="5" fillId="3" borderId="20" xfId="1" applyNumberFormat="1" applyFont="1" applyFill="1" applyBorder="1" applyAlignment="1" applyProtection="1">
      <alignment horizontal="center" vertical="center"/>
    </xf>
    <xf numFmtId="189" fontId="5" fillId="3" borderId="19" xfId="1" applyNumberFormat="1" applyFont="1" applyFill="1" applyBorder="1" applyAlignment="1" applyProtection="1">
      <alignment horizontal="center" vertical="center" wrapText="1"/>
    </xf>
    <xf numFmtId="191" fontId="5" fillId="3" borderId="19" xfId="1" applyNumberFormat="1" applyFont="1" applyFill="1" applyBorder="1" applyAlignment="1" applyProtection="1">
      <alignment horizontal="center" vertical="center"/>
    </xf>
    <xf numFmtId="192" fontId="5" fillId="3" borderId="21" xfId="1" applyNumberFormat="1" applyFont="1" applyFill="1" applyBorder="1" applyAlignment="1" applyProtection="1">
      <alignment horizontal="center" vertical="center"/>
    </xf>
    <xf numFmtId="0" fontId="8" fillId="3" borderId="1" xfId="1" applyNumberFormat="1" applyFont="1" applyFill="1" applyBorder="1" applyAlignment="1" applyProtection="1">
      <alignment horizontal="center" vertical="center"/>
    </xf>
    <xf numFmtId="0" fontId="5" fillId="3" borderId="22" xfId="1" applyNumberFormat="1" applyFont="1" applyFill="1" applyBorder="1" applyAlignment="1" applyProtection="1">
      <alignment horizontal="center" vertical="center" wrapText="1"/>
    </xf>
    <xf numFmtId="5" fontId="4" fillId="2" borderId="23" xfId="1" applyNumberFormat="1" applyFont="1" applyFill="1" applyBorder="1" applyAlignment="1" applyProtection="1">
      <alignment horizontal="center"/>
    </xf>
    <xf numFmtId="0" fontId="0" fillId="0" borderId="16" xfId="0" applyNumberFormat="1" applyFont="1" applyFill="1" applyBorder="1" applyAlignment="1" applyProtection="1">
      <alignment vertical="center"/>
    </xf>
    <xf numFmtId="0" fontId="5" fillId="3" borderId="17" xfId="1" applyNumberFormat="1" applyFont="1" applyFill="1" applyBorder="1" applyAlignment="1" applyProtection="1">
      <alignment vertical="center"/>
    </xf>
    <xf numFmtId="189" fontId="5" fillId="3" borderId="13" xfId="1" applyNumberFormat="1" applyFont="1" applyFill="1" applyBorder="1" applyAlignment="1" applyProtection="1">
      <alignment vertical="center"/>
    </xf>
    <xf numFmtId="0" fontId="5" fillId="3" borderId="1" xfId="1" applyNumberFormat="1" applyFont="1" applyFill="1" applyBorder="1" applyAlignment="1" applyProtection="1">
      <alignment vertical="center"/>
    </xf>
    <xf numFmtId="9" fontId="5" fillId="0" borderId="4" xfId="1" applyNumberFormat="1" applyFont="1" applyFill="1" applyBorder="1" applyAlignment="1" applyProtection="1">
      <alignment horizontal="center" vertical="center"/>
    </xf>
    <xf numFmtId="5" fontId="5" fillId="0" borderId="1" xfId="1" applyNumberFormat="1" applyFont="1" applyFill="1" applyBorder="1" applyAlignment="1" applyProtection="1">
      <alignment horizontal="center" vertical="center"/>
    </xf>
    <xf numFmtId="6" fontId="5" fillId="3" borderId="1" xfId="1" applyNumberFormat="1" applyFont="1" applyFill="1" applyBorder="1" applyAlignment="1" applyProtection="1">
      <alignment vertical="center"/>
    </xf>
    <xf numFmtId="6" fontId="5" fillId="0" borderId="8" xfId="1" applyNumberFormat="1" applyFont="1" applyFill="1" applyBorder="1" applyAlignment="1" applyProtection="1">
      <alignment horizontal="center" vertical="center"/>
    </xf>
    <xf numFmtId="189" fontId="5" fillId="3" borderId="8" xfId="1" applyNumberFormat="1" applyFont="1" applyFill="1" applyBorder="1" applyAlignment="1" applyProtection="1">
      <alignment vertical="center"/>
    </xf>
    <xf numFmtId="5" fontId="4" fillId="2" borderId="24" xfId="1" applyNumberFormat="1" applyFont="1" applyFill="1" applyBorder="1" applyAlignment="1" applyProtection="1">
      <alignment horizontal="center"/>
    </xf>
    <xf numFmtId="5" fontId="4" fillId="2" borderId="25" xfId="1" applyNumberFormat="1" applyFont="1" applyFill="1" applyBorder="1" applyAlignment="1" applyProtection="1">
      <alignment horizontal="center"/>
    </xf>
    <xf numFmtId="5" fontId="4" fillId="2" borderId="13" xfId="1" applyNumberFormat="1" applyFont="1" applyFill="1" applyBorder="1" applyAlignment="1" applyProtection="1">
      <alignment horizontal="center"/>
    </xf>
    <xf numFmtId="5" fontId="6" fillId="0" borderId="17" xfId="1" applyNumberFormat="1" applyFont="1" applyFill="1" applyBorder="1" applyAlignment="1" applyProtection="1">
      <alignment horizontal="center" vertical="center"/>
    </xf>
    <xf numFmtId="190" fontId="5" fillId="0" borderId="24" xfId="1" applyNumberFormat="1" applyFont="1" applyFill="1" applyBorder="1" applyAlignment="1" applyProtection="1">
      <alignment horizontal="center" vertical="center"/>
    </xf>
    <xf numFmtId="190" fontId="5" fillId="0" borderId="13" xfId="1" applyNumberFormat="1" applyFont="1" applyFill="1" applyBorder="1" applyAlignment="1" applyProtection="1">
      <alignment horizontal="center" vertical="center"/>
    </xf>
    <xf numFmtId="5" fontId="5" fillId="0" borderId="5" xfId="1" applyNumberFormat="1" applyFont="1" applyFill="1" applyBorder="1" applyAlignment="1" applyProtection="1">
      <alignment horizontal="center" vertical="center"/>
    </xf>
    <xf numFmtId="5" fontId="5" fillId="0" borderId="4" xfId="1" applyNumberFormat="1" applyFont="1" applyFill="1" applyBorder="1" applyAlignment="1" applyProtection="1">
      <alignment horizontal="center" vertical="center"/>
    </xf>
    <xf numFmtId="5" fontId="5" fillId="0" borderId="8" xfId="1" applyNumberFormat="1" applyFont="1" applyFill="1" applyBorder="1" applyAlignment="1" applyProtection="1">
      <alignment horizontal="center" vertical="center"/>
    </xf>
  </cellXfs>
  <cellStyles count="2">
    <cellStyle name="標準" xfId="0" builtinId="0"/>
    <cellStyle name="標準 3" xfId="1"/>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54" Type="http://schemas.openxmlformats.org/officeDocument/2006/relationships/image" Target="../media/image54.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19</xdr:col>
      <xdr:colOff>645364</xdr:colOff>
      <xdr:row>30</xdr:row>
      <xdr:rowOff>161925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685800" y="171450"/>
          <a:ext cx="12303964" cy="5133975"/>
        </a:xfrm>
        <a:prstGeom prst="rect">
          <a:avLst/>
        </a:prstGeom>
        <a:noFill/>
        <a:ln w="1">
          <a:noFill/>
          <a:miter lim="800000"/>
          <a:headEnd/>
          <a:tailEnd type="none" w="med" len="med"/>
        </a:ln>
        <a:effectLst/>
      </xdr:spPr>
    </xdr:pic>
    <xdr:clientData/>
  </xdr:twoCellAnchor>
  <xdr:twoCellAnchor editAs="oneCell">
    <xdr:from>
      <xdr:col>2</xdr:col>
      <xdr:colOff>19050</xdr:colOff>
      <xdr:row>33</xdr:row>
      <xdr:rowOff>19050</xdr:rowOff>
    </xdr:from>
    <xdr:to>
      <xdr:col>19</xdr:col>
      <xdr:colOff>474960</xdr:colOff>
      <xdr:row>62</xdr:row>
      <xdr:rowOff>152400</xdr:rowOff>
    </xdr:to>
    <xdr:pic>
      <xdr:nvPicPr>
        <xdr:cNvPr id="1026"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704850" y="5676900"/>
          <a:ext cx="12114510" cy="5105400"/>
        </a:xfrm>
        <a:prstGeom prst="rect">
          <a:avLst/>
        </a:prstGeom>
        <a:noFill/>
        <a:ln w="1">
          <a:noFill/>
          <a:miter lim="800000"/>
          <a:headEnd/>
          <a:tailEnd type="none" w="med" len="med"/>
        </a:ln>
        <a:effectLst/>
      </xdr:spPr>
    </xdr:pic>
    <xdr:clientData/>
  </xdr:twoCellAnchor>
  <xdr:twoCellAnchor editAs="oneCell">
    <xdr:from>
      <xdr:col>2</xdr:col>
      <xdr:colOff>9525</xdr:colOff>
      <xdr:row>65</xdr:row>
      <xdr:rowOff>19050</xdr:rowOff>
    </xdr:from>
    <xdr:to>
      <xdr:col>9</xdr:col>
      <xdr:colOff>38100</xdr:colOff>
      <xdr:row>94</xdr:row>
      <xdr:rowOff>150069</xdr:rowOff>
    </xdr:to>
    <xdr:pic>
      <xdr:nvPicPr>
        <xdr:cNvPr id="1027"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695325" y="11163300"/>
          <a:ext cx="4829175" cy="5103069"/>
        </a:xfrm>
        <a:prstGeom prst="rect">
          <a:avLst/>
        </a:prstGeom>
        <a:noFill/>
        <a:ln w="1">
          <a:noFill/>
          <a:miter lim="800000"/>
          <a:headEnd/>
          <a:tailEnd type="none" w="med" len="med"/>
        </a:ln>
        <a:effectLst/>
      </xdr:spPr>
    </xdr:pic>
    <xdr:clientData/>
  </xdr:twoCellAnchor>
  <xdr:twoCellAnchor editAs="oneCell">
    <xdr:from>
      <xdr:col>2</xdr:col>
      <xdr:colOff>0</xdr:colOff>
      <xdr:row>97</xdr:row>
      <xdr:rowOff>0</xdr:rowOff>
    </xdr:from>
    <xdr:to>
      <xdr:col>19</xdr:col>
      <xdr:colOff>479532</xdr:colOff>
      <xdr:row>126</xdr:row>
      <xdr:rowOff>161925</xdr:rowOff>
    </xdr:to>
    <xdr:pic>
      <xdr:nvPicPr>
        <xdr:cNvPr id="1028" name="Picture 4"/>
        <xdr:cNvPicPr>
          <a:picLocks noChangeAspect="1" noChangeArrowheads="1"/>
        </xdr:cNvPicPr>
      </xdr:nvPicPr>
      <xdr:blipFill>
        <a:blip xmlns:r="http://schemas.openxmlformats.org/officeDocument/2006/relationships" r:embed="rId4" cstate="print"/>
        <a:srcRect/>
        <a:stretch>
          <a:fillRect/>
        </a:stretch>
      </xdr:blipFill>
      <xdr:spPr bwMode="auto">
        <a:xfrm>
          <a:off x="685800" y="16630650"/>
          <a:ext cx="12138132" cy="5133975"/>
        </a:xfrm>
        <a:prstGeom prst="rect">
          <a:avLst/>
        </a:prstGeom>
        <a:noFill/>
        <a:ln w="1">
          <a:noFill/>
          <a:miter lim="800000"/>
          <a:headEnd/>
          <a:tailEnd type="none" w="med" len="med"/>
        </a:ln>
        <a:effectLst/>
      </xdr:spPr>
    </xdr:pic>
    <xdr:clientData/>
  </xdr:twoCellAnchor>
  <xdr:twoCellAnchor editAs="oneCell">
    <xdr:from>
      <xdr:col>2</xdr:col>
      <xdr:colOff>0</xdr:colOff>
      <xdr:row>129</xdr:row>
      <xdr:rowOff>0</xdr:rowOff>
    </xdr:from>
    <xdr:to>
      <xdr:col>19</xdr:col>
      <xdr:colOff>485775</xdr:colOff>
      <xdr:row>158</xdr:row>
      <xdr:rowOff>152037</xdr:rowOff>
    </xdr:to>
    <xdr:pic>
      <xdr:nvPicPr>
        <xdr:cNvPr id="1029" name="Picture 5"/>
        <xdr:cNvPicPr>
          <a:picLocks noChangeAspect="1" noChangeArrowheads="1"/>
        </xdr:cNvPicPr>
      </xdr:nvPicPr>
      <xdr:blipFill>
        <a:blip xmlns:r="http://schemas.openxmlformats.org/officeDocument/2006/relationships" r:embed="rId5" cstate="print"/>
        <a:srcRect/>
        <a:stretch>
          <a:fillRect/>
        </a:stretch>
      </xdr:blipFill>
      <xdr:spPr bwMode="auto">
        <a:xfrm>
          <a:off x="685800" y="22117050"/>
          <a:ext cx="12144375" cy="5124087"/>
        </a:xfrm>
        <a:prstGeom prst="rect">
          <a:avLst/>
        </a:prstGeom>
        <a:noFill/>
        <a:ln w="1">
          <a:noFill/>
          <a:miter lim="800000"/>
          <a:headEnd/>
          <a:tailEnd type="none" w="med" len="med"/>
        </a:ln>
        <a:effectLst/>
      </xdr:spPr>
    </xdr:pic>
    <xdr:clientData/>
  </xdr:twoCellAnchor>
  <xdr:twoCellAnchor editAs="oneCell">
    <xdr:from>
      <xdr:col>2</xdr:col>
      <xdr:colOff>19050</xdr:colOff>
      <xdr:row>161</xdr:row>
      <xdr:rowOff>26738</xdr:rowOff>
    </xdr:from>
    <xdr:to>
      <xdr:col>19</xdr:col>
      <xdr:colOff>447675</xdr:colOff>
      <xdr:row>190</xdr:row>
      <xdr:rowOff>148590</xdr:rowOff>
    </xdr:to>
    <xdr:pic>
      <xdr:nvPicPr>
        <xdr:cNvPr id="1030" name="Picture 6"/>
        <xdr:cNvPicPr>
          <a:picLocks noChangeAspect="1" noChangeArrowheads="1"/>
        </xdr:cNvPicPr>
      </xdr:nvPicPr>
      <xdr:blipFill>
        <a:blip xmlns:r="http://schemas.openxmlformats.org/officeDocument/2006/relationships" r:embed="rId6" cstate="print"/>
        <a:srcRect/>
        <a:stretch>
          <a:fillRect/>
        </a:stretch>
      </xdr:blipFill>
      <xdr:spPr bwMode="auto">
        <a:xfrm>
          <a:off x="704850" y="27630188"/>
          <a:ext cx="12087225" cy="5093902"/>
        </a:xfrm>
        <a:prstGeom prst="rect">
          <a:avLst/>
        </a:prstGeom>
        <a:noFill/>
        <a:ln w="1">
          <a:noFill/>
          <a:miter lim="800000"/>
          <a:headEnd/>
          <a:tailEnd type="none" w="med" len="med"/>
        </a:ln>
        <a:effectLst/>
      </xdr:spPr>
    </xdr:pic>
    <xdr:clientData/>
  </xdr:twoCellAnchor>
  <xdr:twoCellAnchor editAs="oneCell">
    <xdr:from>
      <xdr:col>2</xdr:col>
      <xdr:colOff>1</xdr:colOff>
      <xdr:row>193</xdr:row>
      <xdr:rowOff>1</xdr:rowOff>
    </xdr:from>
    <xdr:to>
      <xdr:col>19</xdr:col>
      <xdr:colOff>533401</xdr:colOff>
      <xdr:row>222</xdr:row>
      <xdr:rowOff>151494</xdr:rowOff>
    </xdr:to>
    <xdr:pic>
      <xdr:nvPicPr>
        <xdr:cNvPr id="1031" name="Picture 7"/>
        <xdr:cNvPicPr>
          <a:picLocks noChangeAspect="1" noChangeArrowheads="1"/>
        </xdr:cNvPicPr>
      </xdr:nvPicPr>
      <xdr:blipFill>
        <a:blip xmlns:r="http://schemas.openxmlformats.org/officeDocument/2006/relationships" r:embed="rId7" cstate="print"/>
        <a:srcRect/>
        <a:stretch>
          <a:fillRect/>
        </a:stretch>
      </xdr:blipFill>
      <xdr:spPr bwMode="auto">
        <a:xfrm>
          <a:off x="2038351" y="33089851"/>
          <a:ext cx="12192000" cy="5123543"/>
        </a:xfrm>
        <a:prstGeom prst="rect">
          <a:avLst/>
        </a:prstGeom>
        <a:noFill/>
        <a:ln w="1">
          <a:noFill/>
          <a:miter lim="800000"/>
          <a:headEnd/>
          <a:tailEnd type="none" w="med" len="med"/>
        </a:ln>
        <a:effectLst/>
      </xdr:spPr>
    </xdr:pic>
    <xdr:clientData/>
  </xdr:twoCellAnchor>
  <xdr:twoCellAnchor editAs="oneCell">
    <xdr:from>
      <xdr:col>2</xdr:col>
      <xdr:colOff>1</xdr:colOff>
      <xdr:row>225</xdr:row>
      <xdr:rowOff>0</xdr:rowOff>
    </xdr:from>
    <xdr:to>
      <xdr:col>19</xdr:col>
      <xdr:colOff>485775</xdr:colOff>
      <xdr:row>254</xdr:row>
      <xdr:rowOff>163450</xdr:rowOff>
    </xdr:to>
    <xdr:pic>
      <xdr:nvPicPr>
        <xdr:cNvPr id="1032" name="Picture 8"/>
        <xdr:cNvPicPr>
          <a:picLocks noChangeAspect="1" noChangeArrowheads="1"/>
        </xdr:cNvPicPr>
      </xdr:nvPicPr>
      <xdr:blipFill>
        <a:blip xmlns:r="http://schemas.openxmlformats.org/officeDocument/2006/relationships" r:embed="rId8" cstate="print"/>
        <a:srcRect/>
        <a:stretch>
          <a:fillRect/>
        </a:stretch>
      </xdr:blipFill>
      <xdr:spPr bwMode="auto">
        <a:xfrm>
          <a:off x="2038351" y="38576250"/>
          <a:ext cx="12144374" cy="5135500"/>
        </a:xfrm>
        <a:prstGeom prst="rect">
          <a:avLst/>
        </a:prstGeom>
        <a:noFill/>
        <a:ln w="1">
          <a:noFill/>
          <a:miter lim="800000"/>
          <a:headEnd/>
          <a:tailEnd type="none" w="med" len="med"/>
        </a:ln>
        <a:effectLst/>
      </xdr:spPr>
    </xdr:pic>
    <xdr:clientData/>
  </xdr:twoCellAnchor>
  <xdr:twoCellAnchor editAs="oneCell">
    <xdr:from>
      <xdr:col>2</xdr:col>
      <xdr:colOff>9526</xdr:colOff>
      <xdr:row>257</xdr:row>
      <xdr:rowOff>9526</xdr:rowOff>
    </xdr:from>
    <xdr:to>
      <xdr:col>19</xdr:col>
      <xdr:colOff>514350</xdr:colOff>
      <xdr:row>286</xdr:row>
      <xdr:rowOff>166543</xdr:rowOff>
    </xdr:to>
    <xdr:pic>
      <xdr:nvPicPr>
        <xdr:cNvPr id="1034" name="Picture 10"/>
        <xdr:cNvPicPr>
          <a:picLocks noChangeAspect="1" noChangeArrowheads="1"/>
        </xdr:cNvPicPr>
      </xdr:nvPicPr>
      <xdr:blipFill>
        <a:blip xmlns:r="http://schemas.openxmlformats.org/officeDocument/2006/relationships" r:embed="rId9" cstate="print"/>
        <a:srcRect/>
        <a:stretch>
          <a:fillRect/>
        </a:stretch>
      </xdr:blipFill>
      <xdr:spPr bwMode="auto">
        <a:xfrm>
          <a:off x="2047876" y="44072176"/>
          <a:ext cx="12163424" cy="5129067"/>
        </a:xfrm>
        <a:prstGeom prst="rect">
          <a:avLst/>
        </a:prstGeom>
        <a:noFill/>
        <a:ln w="1">
          <a:noFill/>
          <a:miter lim="800000"/>
          <a:headEnd/>
          <a:tailEnd type="none" w="med" len="med"/>
        </a:ln>
        <a:effectLst/>
      </xdr:spPr>
    </xdr:pic>
    <xdr:clientData/>
  </xdr:twoCellAnchor>
  <xdr:twoCellAnchor editAs="oneCell">
    <xdr:from>
      <xdr:col>2</xdr:col>
      <xdr:colOff>0</xdr:colOff>
      <xdr:row>289</xdr:row>
      <xdr:rowOff>0</xdr:rowOff>
    </xdr:from>
    <xdr:to>
      <xdr:col>19</xdr:col>
      <xdr:colOff>514349</xdr:colOff>
      <xdr:row>318</xdr:row>
      <xdr:rowOff>157979</xdr:rowOff>
    </xdr:to>
    <xdr:pic>
      <xdr:nvPicPr>
        <xdr:cNvPr id="1035" name="Picture 11"/>
        <xdr:cNvPicPr>
          <a:picLocks noChangeAspect="1" noChangeArrowheads="1"/>
        </xdr:cNvPicPr>
      </xdr:nvPicPr>
      <xdr:blipFill>
        <a:blip xmlns:r="http://schemas.openxmlformats.org/officeDocument/2006/relationships" r:embed="rId10" cstate="print"/>
        <a:srcRect/>
        <a:stretch>
          <a:fillRect/>
        </a:stretch>
      </xdr:blipFill>
      <xdr:spPr bwMode="auto">
        <a:xfrm>
          <a:off x="2038350" y="49549050"/>
          <a:ext cx="12172949" cy="5130029"/>
        </a:xfrm>
        <a:prstGeom prst="rect">
          <a:avLst/>
        </a:prstGeom>
        <a:noFill/>
        <a:ln w="1">
          <a:noFill/>
          <a:miter lim="800000"/>
          <a:headEnd/>
          <a:tailEnd type="none" w="med" len="med"/>
        </a:ln>
        <a:effectLst/>
      </xdr:spPr>
    </xdr:pic>
    <xdr:clientData/>
  </xdr:twoCellAnchor>
  <xdr:twoCellAnchor editAs="oneCell">
    <xdr:from>
      <xdr:col>2</xdr:col>
      <xdr:colOff>0</xdr:colOff>
      <xdr:row>320</xdr:row>
      <xdr:rowOff>171449</xdr:rowOff>
    </xdr:from>
    <xdr:to>
      <xdr:col>19</xdr:col>
      <xdr:colOff>495300</xdr:colOff>
      <xdr:row>350</xdr:row>
      <xdr:rowOff>153000</xdr:rowOff>
    </xdr:to>
    <xdr:pic>
      <xdr:nvPicPr>
        <xdr:cNvPr id="1036" name="Picture 12"/>
        <xdr:cNvPicPr>
          <a:picLocks noChangeAspect="1" noChangeArrowheads="1"/>
        </xdr:cNvPicPr>
      </xdr:nvPicPr>
      <xdr:blipFill>
        <a:blip xmlns:r="http://schemas.openxmlformats.org/officeDocument/2006/relationships" r:embed="rId11" cstate="print"/>
        <a:srcRect/>
        <a:stretch>
          <a:fillRect/>
        </a:stretch>
      </xdr:blipFill>
      <xdr:spPr bwMode="auto">
        <a:xfrm>
          <a:off x="2038350" y="55035449"/>
          <a:ext cx="12153900" cy="5125051"/>
        </a:xfrm>
        <a:prstGeom prst="rect">
          <a:avLst/>
        </a:prstGeom>
        <a:noFill/>
        <a:ln w="1">
          <a:noFill/>
          <a:miter lim="800000"/>
          <a:headEnd/>
          <a:tailEnd type="none" w="med" len="med"/>
        </a:ln>
        <a:effectLst/>
      </xdr:spPr>
    </xdr:pic>
    <xdr:clientData/>
  </xdr:twoCellAnchor>
  <xdr:twoCellAnchor editAs="oneCell">
    <xdr:from>
      <xdr:col>2</xdr:col>
      <xdr:colOff>1</xdr:colOff>
      <xdr:row>353</xdr:row>
      <xdr:rowOff>0</xdr:rowOff>
    </xdr:from>
    <xdr:to>
      <xdr:col>7</xdr:col>
      <xdr:colOff>295275</xdr:colOff>
      <xdr:row>382</xdr:row>
      <xdr:rowOff>155155</xdr:rowOff>
    </xdr:to>
    <xdr:pic>
      <xdr:nvPicPr>
        <xdr:cNvPr id="1037" name="Picture 13"/>
        <xdr:cNvPicPr>
          <a:picLocks noChangeAspect="1" noChangeArrowheads="1"/>
        </xdr:cNvPicPr>
      </xdr:nvPicPr>
      <xdr:blipFill>
        <a:blip xmlns:r="http://schemas.openxmlformats.org/officeDocument/2006/relationships" r:embed="rId12" cstate="print"/>
        <a:srcRect/>
        <a:stretch>
          <a:fillRect/>
        </a:stretch>
      </xdr:blipFill>
      <xdr:spPr bwMode="auto">
        <a:xfrm>
          <a:off x="2038351" y="60521850"/>
          <a:ext cx="3724274" cy="5127205"/>
        </a:xfrm>
        <a:prstGeom prst="rect">
          <a:avLst/>
        </a:prstGeom>
        <a:noFill/>
        <a:ln w="1">
          <a:noFill/>
          <a:miter lim="800000"/>
          <a:headEnd/>
          <a:tailEnd type="none" w="med" len="med"/>
        </a:ln>
        <a:effectLst/>
      </xdr:spPr>
    </xdr:pic>
    <xdr:clientData/>
  </xdr:twoCellAnchor>
  <xdr:twoCellAnchor editAs="oneCell">
    <xdr:from>
      <xdr:col>2</xdr:col>
      <xdr:colOff>0</xdr:colOff>
      <xdr:row>385</xdr:row>
      <xdr:rowOff>0</xdr:rowOff>
    </xdr:from>
    <xdr:to>
      <xdr:col>19</xdr:col>
      <xdr:colOff>504825</xdr:colOff>
      <xdr:row>414</xdr:row>
      <xdr:rowOff>159282</xdr:rowOff>
    </xdr:to>
    <xdr:pic>
      <xdr:nvPicPr>
        <xdr:cNvPr id="1038" name="Picture 14"/>
        <xdr:cNvPicPr>
          <a:picLocks noChangeAspect="1" noChangeArrowheads="1"/>
        </xdr:cNvPicPr>
      </xdr:nvPicPr>
      <xdr:blipFill>
        <a:blip xmlns:r="http://schemas.openxmlformats.org/officeDocument/2006/relationships" r:embed="rId13" cstate="print"/>
        <a:srcRect/>
        <a:stretch>
          <a:fillRect/>
        </a:stretch>
      </xdr:blipFill>
      <xdr:spPr bwMode="auto">
        <a:xfrm>
          <a:off x="2038350" y="66008250"/>
          <a:ext cx="12163425" cy="5131332"/>
        </a:xfrm>
        <a:prstGeom prst="rect">
          <a:avLst/>
        </a:prstGeom>
        <a:noFill/>
        <a:ln w="1">
          <a:noFill/>
          <a:miter lim="800000"/>
          <a:headEnd/>
          <a:tailEnd type="none" w="med" len="med"/>
        </a:ln>
        <a:effectLst/>
      </xdr:spPr>
    </xdr:pic>
    <xdr:clientData/>
  </xdr:twoCellAnchor>
  <xdr:twoCellAnchor editAs="oneCell">
    <xdr:from>
      <xdr:col>2</xdr:col>
      <xdr:colOff>0</xdr:colOff>
      <xdr:row>417</xdr:row>
      <xdr:rowOff>0</xdr:rowOff>
    </xdr:from>
    <xdr:to>
      <xdr:col>19</xdr:col>
      <xdr:colOff>485775</xdr:colOff>
      <xdr:row>446</xdr:row>
      <xdr:rowOff>145937</xdr:rowOff>
    </xdr:to>
    <xdr:pic>
      <xdr:nvPicPr>
        <xdr:cNvPr id="1039" name="Picture 15"/>
        <xdr:cNvPicPr>
          <a:picLocks noChangeAspect="1" noChangeArrowheads="1"/>
        </xdr:cNvPicPr>
      </xdr:nvPicPr>
      <xdr:blipFill>
        <a:blip xmlns:r="http://schemas.openxmlformats.org/officeDocument/2006/relationships" r:embed="rId14" cstate="print"/>
        <a:srcRect/>
        <a:stretch>
          <a:fillRect/>
        </a:stretch>
      </xdr:blipFill>
      <xdr:spPr bwMode="auto">
        <a:xfrm>
          <a:off x="2038350" y="71494650"/>
          <a:ext cx="12144375" cy="5117987"/>
        </a:xfrm>
        <a:prstGeom prst="rect">
          <a:avLst/>
        </a:prstGeom>
        <a:noFill/>
        <a:ln w="1">
          <a:noFill/>
          <a:miter lim="800000"/>
          <a:headEnd/>
          <a:tailEnd type="none" w="med" len="med"/>
        </a:ln>
        <a:effectLst/>
      </xdr:spPr>
    </xdr:pic>
    <xdr:clientData/>
  </xdr:twoCellAnchor>
  <xdr:twoCellAnchor editAs="oneCell">
    <xdr:from>
      <xdr:col>2</xdr:col>
      <xdr:colOff>1</xdr:colOff>
      <xdr:row>449</xdr:row>
      <xdr:rowOff>0</xdr:rowOff>
    </xdr:from>
    <xdr:to>
      <xdr:col>10</xdr:col>
      <xdr:colOff>85725</xdr:colOff>
      <xdr:row>479</xdr:row>
      <xdr:rowOff>17972</xdr:rowOff>
    </xdr:to>
    <xdr:pic>
      <xdr:nvPicPr>
        <xdr:cNvPr id="1040" name="Picture 16"/>
        <xdr:cNvPicPr>
          <a:picLocks noChangeAspect="1" noChangeArrowheads="1"/>
        </xdr:cNvPicPr>
      </xdr:nvPicPr>
      <xdr:blipFill>
        <a:blip xmlns:r="http://schemas.openxmlformats.org/officeDocument/2006/relationships" r:embed="rId15" cstate="print"/>
        <a:srcRect/>
        <a:stretch>
          <a:fillRect/>
        </a:stretch>
      </xdr:blipFill>
      <xdr:spPr bwMode="auto">
        <a:xfrm>
          <a:off x="2038351" y="76981050"/>
          <a:ext cx="5572124" cy="5161472"/>
        </a:xfrm>
        <a:prstGeom prst="rect">
          <a:avLst/>
        </a:prstGeom>
        <a:noFill/>
        <a:ln w="1">
          <a:noFill/>
          <a:miter lim="800000"/>
          <a:headEnd/>
          <a:tailEnd type="none" w="med" len="med"/>
        </a:ln>
        <a:effectLst/>
      </xdr:spPr>
    </xdr:pic>
    <xdr:clientData/>
  </xdr:twoCellAnchor>
  <xdr:twoCellAnchor editAs="oneCell">
    <xdr:from>
      <xdr:col>2</xdr:col>
      <xdr:colOff>0</xdr:colOff>
      <xdr:row>481</xdr:row>
      <xdr:rowOff>0</xdr:rowOff>
    </xdr:from>
    <xdr:to>
      <xdr:col>19</xdr:col>
      <xdr:colOff>542925</xdr:colOff>
      <xdr:row>510</xdr:row>
      <xdr:rowOff>160855</xdr:rowOff>
    </xdr:to>
    <xdr:pic>
      <xdr:nvPicPr>
        <xdr:cNvPr id="2" name="Picture 1"/>
        <xdr:cNvPicPr>
          <a:picLocks noChangeAspect="1" noChangeArrowheads="1"/>
        </xdr:cNvPicPr>
      </xdr:nvPicPr>
      <xdr:blipFill>
        <a:blip xmlns:r="http://schemas.openxmlformats.org/officeDocument/2006/relationships" r:embed="rId16" cstate="print"/>
        <a:srcRect/>
        <a:stretch>
          <a:fillRect/>
        </a:stretch>
      </xdr:blipFill>
      <xdr:spPr bwMode="auto">
        <a:xfrm>
          <a:off x="2038350" y="82467450"/>
          <a:ext cx="12201525" cy="5132905"/>
        </a:xfrm>
        <a:prstGeom prst="rect">
          <a:avLst/>
        </a:prstGeom>
        <a:noFill/>
        <a:ln w="1">
          <a:noFill/>
          <a:miter lim="800000"/>
          <a:headEnd/>
          <a:tailEnd type="none" w="med" len="med"/>
        </a:ln>
        <a:effectLst/>
      </xdr:spPr>
    </xdr:pic>
    <xdr:clientData/>
  </xdr:twoCellAnchor>
  <xdr:twoCellAnchor editAs="oneCell">
    <xdr:from>
      <xdr:col>2</xdr:col>
      <xdr:colOff>0</xdr:colOff>
      <xdr:row>513</xdr:row>
      <xdr:rowOff>0</xdr:rowOff>
    </xdr:from>
    <xdr:to>
      <xdr:col>19</xdr:col>
      <xdr:colOff>485775</xdr:colOff>
      <xdr:row>542</xdr:row>
      <xdr:rowOff>167623</xdr:rowOff>
    </xdr:to>
    <xdr:pic>
      <xdr:nvPicPr>
        <xdr:cNvPr id="3" name="Picture 2"/>
        <xdr:cNvPicPr>
          <a:picLocks noChangeAspect="1" noChangeArrowheads="1"/>
        </xdr:cNvPicPr>
      </xdr:nvPicPr>
      <xdr:blipFill>
        <a:blip xmlns:r="http://schemas.openxmlformats.org/officeDocument/2006/relationships" r:embed="rId17" cstate="print"/>
        <a:srcRect/>
        <a:stretch>
          <a:fillRect/>
        </a:stretch>
      </xdr:blipFill>
      <xdr:spPr bwMode="auto">
        <a:xfrm>
          <a:off x="2038350" y="87953850"/>
          <a:ext cx="12144375" cy="5139673"/>
        </a:xfrm>
        <a:prstGeom prst="rect">
          <a:avLst/>
        </a:prstGeom>
        <a:noFill/>
        <a:ln w="1">
          <a:noFill/>
          <a:miter lim="800000"/>
          <a:headEnd/>
          <a:tailEnd type="none" w="med" len="med"/>
        </a:ln>
        <a:effectLst/>
      </xdr:spPr>
    </xdr:pic>
    <xdr:clientData/>
  </xdr:twoCellAnchor>
  <xdr:twoCellAnchor editAs="oneCell">
    <xdr:from>
      <xdr:col>2</xdr:col>
      <xdr:colOff>0</xdr:colOff>
      <xdr:row>545</xdr:row>
      <xdr:rowOff>0</xdr:rowOff>
    </xdr:from>
    <xdr:to>
      <xdr:col>9</xdr:col>
      <xdr:colOff>420391</xdr:colOff>
      <xdr:row>574</xdr:row>
      <xdr:rowOff>161925</xdr:rowOff>
    </xdr:to>
    <xdr:pic>
      <xdr:nvPicPr>
        <xdr:cNvPr id="4" name="Picture 3"/>
        <xdr:cNvPicPr>
          <a:picLocks noChangeAspect="1" noChangeArrowheads="1"/>
        </xdr:cNvPicPr>
      </xdr:nvPicPr>
      <xdr:blipFill>
        <a:blip xmlns:r="http://schemas.openxmlformats.org/officeDocument/2006/relationships" r:embed="rId18" cstate="print"/>
        <a:srcRect/>
        <a:stretch>
          <a:fillRect/>
        </a:stretch>
      </xdr:blipFill>
      <xdr:spPr bwMode="auto">
        <a:xfrm>
          <a:off x="2038350" y="93440250"/>
          <a:ext cx="5220991" cy="5133975"/>
        </a:xfrm>
        <a:prstGeom prst="rect">
          <a:avLst/>
        </a:prstGeom>
        <a:noFill/>
        <a:ln w="1">
          <a:noFill/>
          <a:miter lim="800000"/>
          <a:headEnd/>
          <a:tailEnd type="none" w="med" len="med"/>
        </a:ln>
        <a:effectLst/>
      </xdr:spPr>
    </xdr:pic>
    <xdr:clientData/>
  </xdr:twoCellAnchor>
  <xdr:twoCellAnchor editAs="oneCell">
    <xdr:from>
      <xdr:col>2</xdr:col>
      <xdr:colOff>0</xdr:colOff>
      <xdr:row>577</xdr:row>
      <xdr:rowOff>0</xdr:rowOff>
    </xdr:from>
    <xdr:to>
      <xdr:col>15</xdr:col>
      <xdr:colOff>584988</xdr:colOff>
      <xdr:row>606</xdr:row>
      <xdr:rowOff>161925</xdr:rowOff>
    </xdr:to>
    <xdr:pic>
      <xdr:nvPicPr>
        <xdr:cNvPr id="6" name="Picture 5"/>
        <xdr:cNvPicPr>
          <a:picLocks noChangeAspect="1" noChangeArrowheads="1"/>
        </xdr:cNvPicPr>
      </xdr:nvPicPr>
      <xdr:blipFill>
        <a:blip xmlns:r="http://schemas.openxmlformats.org/officeDocument/2006/relationships" r:embed="rId19" cstate="print"/>
        <a:srcRect/>
        <a:stretch>
          <a:fillRect/>
        </a:stretch>
      </xdr:blipFill>
      <xdr:spPr bwMode="auto">
        <a:xfrm>
          <a:off x="2038350" y="98926650"/>
          <a:ext cx="9500388" cy="5133975"/>
        </a:xfrm>
        <a:prstGeom prst="rect">
          <a:avLst/>
        </a:prstGeom>
        <a:noFill/>
        <a:ln w="1">
          <a:noFill/>
          <a:miter lim="800000"/>
          <a:headEnd/>
          <a:tailEnd type="none" w="med" len="med"/>
        </a:ln>
        <a:effectLst/>
      </xdr:spPr>
    </xdr:pic>
    <xdr:clientData/>
  </xdr:twoCellAnchor>
  <xdr:twoCellAnchor editAs="oneCell">
    <xdr:from>
      <xdr:col>2</xdr:col>
      <xdr:colOff>0</xdr:colOff>
      <xdr:row>608</xdr:row>
      <xdr:rowOff>171449</xdr:rowOff>
    </xdr:from>
    <xdr:to>
      <xdr:col>19</xdr:col>
      <xdr:colOff>552450</xdr:colOff>
      <xdr:row>639</xdr:row>
      <xdr:rowOff>2584</xdr:rowOff>
    </xdr:to>
    <xdr:pic>
      <xdr:nvPicPr>
        <xdr:cNvPr id="7" name="Picture 6"/>
        <xdr:cNvPicPr>
          <a:picLocks noChangeAspect="1" noChangeArrowheads="1"/>
        </xdr:cNvPicPr>
      </xdr:nvPicPr>
      <xdr:blipFill>
        <a:blip xmlns:r="http://schemas.openxmlformats.org/officeDocument/2006/relationships" r:embed="rId20" cstate="print"/>
        <a:srcRect/>
        <a:stretch>
          <a:fillRect/>
        </a:stretch>
      </xdr:blipFill>
      <xdr:spPr bwMode="auto">
        <a:xfrm>
          <a:off x="2038350" y="104413049"/>
          <a:ext cx="12211050" cy="5146085"/>
        </a:xfrm>
        <a:prstGeom prst="rect">
          <a:avLst/>
        </a:prstGeom>
        <a:noFill/>
        <a:ln w="1">
          <a:noFill/>
          <a:miter lim="800000"/>
          <a:headEnd/>
          <a:tailEnd type="none" w="med" len="med"/>
        </a:ln>
        <a:effectLst/>
      </xdr:spPr>
    </xdr:pic>
    <xdr:clientData/>
  </xdr:twoCellAnchor>
  <xdr:twoCellAnchor editAs="oneCell">
    <xdr:from>
      <xdr:col>2</xdr:col>
      <xdr:colOff>0</xdr:colOff>
      <xdr:row>641</xdr:row>
      <xdr:rowOff>0</xdr:rowOff>
    </xdr:from>
    <xdr:to>
      <xdr:col>17</xdr:col>
      <xdr:colOff>62597</xdr:colOff>
      <xdr:row>671</xdr:row>
      <xdr:rowOff>9525</xdr:rowOff>
    </xdr:to>
    <xdr:pic>
      <xdr:nvPicPr>
        <xdr:cNvPr id="8" name="Picture 7"/>
        <xdr:cNvPicPr>
          <a:picLocks noChangeAspect="1" noChangeArrowheads="1"/>
        </xdr:cNvPicPr>
      </xdr:nvPicPr>
      <xdr:blipFill>
        <a:blip xmlns:r="http://schemas.openxmlformats.org/officeDocument/2006/relationships" r:embed="rId21" cstate="print"/>
        <a:srcRect/>
        <a:stretch>
          <a:fillRect/>
        </a:stretch>
      </xdr:blipFill>
      <xdr:spPr bwMode="auto">
        <a:xfrm>
          <a:off x="2038350" y="109899450"/>
          <a:ext cx="10349597" cy="5153025"/>
        </a:xfrm>
        <a:prstGeom prst="rect">
          <a:avLst/>
        </a:prstGeom>
        <a:noFill/>
        <a:ln w="1">
          <a:noFill/>
          <a:miter lim="800000"/>
          <a:headEnd/>
          <a:tailEnd type="none" w="med" len="med"/>
        </a:ln>
        <a:effectLst/>
      </xdr:spPr>
    </xdr:pic>
    <xdr:clientData/>
  </xdr:twoCellAnchor>
  <xdr:twoCellAnchor editAs="oneCell">
    <xdr:from>
      <xdr:col>2</xdr:col>
      <xdr:colOff>0</xdr:colOff>
      <xdr:row>673</xdr:row>
      <xdr:rowOff>0</xdr:rowOff>
    </xdr:from>
    <xdr:to>
      <xdr:col>19</xdr:col>
      <xdr:colOff>523875</xdr:colOff>
      <xdr:row>702</xdr:row>
      <xdr:rowOff>163131</xdr:rowOff>
    </xdr:to>
    <xdr:pic>
      <xdr:nvPicPr>
        <xdr:cNvPr id="9" name="Picture 8"/>
        <xdr:cNvPicPr>
          <a:picLocks noChangeAspect="1" noChangeArrowheads="1"/>
        </xdr:cNvPicPr>
      </xdr:nvPicPr>
      <xdr:blipFill>
        <a:blip xmlns:r="http://schemas.openxmlformats.org/officeDocument/2006/relationships" r:embed="rId22" cstate="print"/>
        <a:srcRect/>
        <a:stretch>
          <a:fillRect/>
        </a:stretch>
      </xdr:blipFill>
      <xdr:spPr bwMode="auto">
        <a:xfrm>
          <a:off x="2038350" y="115385850"/>
          <a:ext cx="12182475" cy="5135181"/>
        </a:xfrm>
        <a:prstGeom prst="rect">
          <a:avLst/>
        </a:prstGeom>
        <a:noFill/>
        <a:ln w="1">
          <a:noFill/>
          <a:miter lim="800000"/>
          <a:headEnd/>
          <a:tailEnd type="none" w="med" len="med"/>
        </a:ln>
        <a:effectLst/>
      </xdr:spPr>
    </xdr:pic>
    <xdr:clientData/>
  </xdr:twoCellAnchor>
  <xdr:twoCellAnchor editAs="oneCell">
    <xdr:from>
      <xdr:col>2</xdr:col>
      <xdr:colOff>0</xdr:colOff>
      <xdr:row>705</xdr:row>
      <xdr:rowOff>1</xdr:rowOff>
    </xdr:from>
    <xdr:to>
      <xdr:col>19</xdr:col>
      <xdr:colOff>495299</xdr:colOff>
      <xdr:row>734</xdr:row>
      <xdr:rowOff>160241</xdr:rowOff>
    </xdr:to>
    <xdr:pic>
      <xdr:nvPicPr>
        <xdr:cNvPr id="1033" name="Picture 9"/>
        <xdr:cNvPicPr>
          <a:picLocks noChangeAspect="1" noChangeArrowheads="1"/>
        </xdr:cNvPicPr>
      </xdr:nvPicPr>
      <xdr:blipFill>
        <a:blip xmlns:r="http://schemas.openxmlformats.org/officeDocument/2006/relationships" r:embed="rId23" cstate="print"/>
        <a:srcRect/>
        <a:stretch>
          <a:fillRect/>
        </a:stretch>
      </xdr:blipFill>
      <xdr:spPr bwMode="auto">
        <a:xfrm>
          <a:off x="2038350" y="120872251"/>
          <a:ext cx="12153899" cy="5132290"/>
        </a:xfrm>
        <a:prstGeom prst="rect">
          <a:avLst/>
        </a:prstGeom>
        <a:noFill/>
        <a:ln w="1">
          <a:noFill/>
          <a:miter lim="800000"/>
          <a:headEnd/>
          <a:tailEnd type="none" w="med" len="med"/>
        </a:ln>
        <a:effectLst/>
      </xdr:spPr>
    </xdr:pic>
    <xdr:clientData/>
  </xdr:twoCellAnchor>
  <xdr:twoCellAnchor editAs="oneCell">
    <xdr:from>
      <xdr:col>2</xdr:col>
      <xdr:colOff>0</xdr:colOff>
      <xdr:row>737</xdr:row>
      <xdr:rowOff>0</xdr:rowOff>
    </xdr:from>
    <xdr:to>
      <xdr:col>19</xdr:col>
      <xdr:colOff>552449</xdr:colOff>
      <xdr:row>767</xdr:row>
      <xdr:rowOff>5650</xdr:rowOff>
    </xdr:to>
    <xdr:pic>
      <xdr:nvPicPr>
        <xdr:cNvPr id="10" name="Picture 10"/>
        <xdr:cNvPicPr>
          <a:picLocks noChangeAspect="1" noChangeArrowheads="1"/>
        </xdr:cNvPicPr>
      </xdr:nvPicPr>
      <xdr:blipFill>
        <a:blip xmlns:r="http://schemas.openxmlformats.org/officeDocument/2006/relationships" r:embed="rId24" cstate="print"/>
        <a:srcRect/>
        <a:stretch>
          <a:fillRect/>
        </a:stretch>
      </xdr:blipFill>
      <xdr:spPr bwMode="auto">
        <a:xfrm>
          <a:off x="2038350" y="126358650"/>
          <a:ext cx="12211049" cy="5149150"/>
        </a:xfrm>
        <a:prstGeom prst="rect">
          <a:avLst/>
        </a:prstGeom>
        <a:noFill/>
        <a:ln w="1">
          <a:noFill/>
          <a:miter lim="800000"/>
          <a:headEnd/>
          <a:tailEnd type="none" w="med" len="med"/>
        </a:ln>
        <a:effectLst/>
      </xdr:spPr>
    </xdr:pic>
    <xdr:clientData/>
  </xdr:twoCellAnchor>
  <xdr:twoCellAnchor editAs="oneCell">
    <xdr:from>
      <xdr:col>2</xdr:col>
      <xdr:colOff>0</xdr:colOff>
      <xdr:row>769</xdr:row>
      <xdr:rowOff>0</xdr:rowOff>
    </xdr:from>
    <xdr:to>
      <xdr:col>8</xdr:col>
      <xdr:colOff>142875</xdr:colOff>
      <xdr:row>799</xdr:row>
      <xdr:rowOff>15116</xdr:rowOff>
    </xdr:to>
    <xdr:pic>
      <xdr:nvPicPr>
        <xdr:cNvPr id="11" name="Picture 11"/>
        <xdr:cNvPicPr>
          <a:picLocks noChangeAspect="1" noChangeArrowheads="1"/>
        </xdr:cNvPicPr>
      </xdr:nvPicPr>
      <xdr:blipFill>
        <a:blip xmlns:r="http://schemas.openxmlformats.org/officeDocument/2006/relationships" r:embed="rId25" cstate="print"/>
        <a:srcRect/>
        <a:stretch>
          <a:fillRect/>
        </a:stretch>
      </xdr:blipFill>
      <xdr:spPr bwMode="auto">
        <a:xfrm>
          <a:off x="2038350" y="131845050"/>
          <a:ext cx="4257675" cy="5158616"/>
        </a:xfrm>
        <a:prstGeom prst="rect">
          <a:avLst/>
        </a:prstGeom>
        <a:noFill/>
        <a:ln w="1">
          <a:noFill/>
          <a:miter lim="800000"/>
          <a:headEnd/>
          <a:tailEnd type="none" w="med" len="med"/>
        </a:ln>
        <a:effectLst/>
      </xdr:spPr>
    </xdr:pic>
    <xdr:clientData/>
  </xdr:twoCellAnchor>
  <xdr:twoCellAnchor editAs="oneCell">
    <xdr:from>
      <xdr:col>2</xdr:col>
      <xdr:colOff>0</xdr:colOff>
      <xdr:row>801</xdr:row>
      <xdr:rowOff>0</xdr:rowOff>
    </xdr:from>
    <xdr:to>
      <xdr:col>15</xdr:col>
      <xdr:colOff>78839</xdr:colOff>
      <xdr:row>831</xdr:row>
      <xdr:rowOff>9525</xdr:rowOff>
    </xdr:to>
    <xdr:pic>
      <xdr:nvPicPr>
        <xdr:cNvPr id="12" name="Picture 12"/>
        <xdr:cNvPicPr>
          <a:picLocks noChangeAspect="1" noChangeArrowheads="1"/>
        </xdr:cNvPicPr>
      </xdr:nvPicPr>
      <xdr:blipFill>
        <a:blip xmlns:r="http://schemas.openxmlformats.org/officeDocument/2006/relationships" r:embed="rId26" cstate="print"/>
        <a:srcRect/>
        <a:stretch>
          <a:fillRect/>
        </a:stretch>
      </xdr:blipFill>
      <xdr:spPr bwMode="auto">
        <a:xfrm>
          <a:off x="2038350" y="137331450"/>
          <a:ext cx="8994239" cy="5153025"/>
        </a:xfrm>
        <a:prstGeom prst="rect">
          <a:avLst/>
        </a:prstGeom>
        <a:noFill/>
        <a:ln w="1">
          <a:noFill/>
          <a:miter lim="800000"/>
          <a:headEnd/>
          <a:tailEnd type="none" w="med" len="med"/>
        </a:ln>
        <a:effectLst/>
      </xdr:spPr>
    </xdr:pic>
    <xdr:clientData/>
  </xdr:twoCellAnchor>
  <xdr:twoCellAnchor editAs="oneCell">
    <xdr:from>
      <xdr:col>2</xdr:col>
      <xdr:colOff>0</xdr:colOff>
      <xdr:row>833</xdr:row>
      <xdr:rowOff>0</xdr:rowOff>
    </xdr:from>
    <xdr:to>
      <xdr:col>19</xdr:col>
      <xdr:colOff>566207</xdr:colOff>
      <xdr:row>863</xdr:row>
      <xdr:rowOff>9525</xdr:rowOff>
    </xdr:to>
    <xdr:pic>
      <xdr:nvPicPr>
        <xdr:cNvPr id="13" name="Picture 13"/>
        <xdr:cNvPicPr>
          <a:picLocks noChangeAspect="1" noChangeArrowheads="1"/>
        </xdr:cNvPicPr>
      </xdr:nvPicPr>
      <xdr:blipFill>
        <a:blip xmlns:r="http://schemas.openxmlformats.org/officeDocument/2006/relationships" r:embed="rId27" cstate="print"/>
        <a:srcRect/>
        <a:stretch>
          <a:fillRect/>
        </a:stretch>
      </xdr:blipFill>
      <xdr:spPr bwMode="auto">
        <a:xfrm>
          <a:off x="2038350" y="142817850"/>
          <a:ext cx="12224807" cy="5153025"/>
        </a:xfrm>
        <a:prstGeom prst="rect">
          <a:avLst/>
        </a:prstGeom>
        <a:noFill/>
        <a:ln w="1">
          <a:noFill/>
          <a:miter lim="800000"/>
          <a:headEnd/>
          <a:tailEnd type="none" w="med" len="med"/>
        </a:ln>
        <a:effectLst/>
      </xdr:spPr>
    </xdr:pic>
    <xdr:clientData/>
  </xdr:twoCellAnchor>
  <xdr:twoCellAnchor editAs="oneCell">
    <xdr:from>
      <xdr:col>2</xdr:col>
      <xdr:colOff>0</xdr:colOff>
      <xdr:row>865</xdr:row>
      <xdr:rowOff>0</xdr:rowOff>
    </xdr:from>
    <xdr:to>
      <xdr:col>19</xdr:col>
      <xdr:colOff>551671</xdr:colOff>
      <xdr:row>895</xdr:row>
      <xdr:rowOff>9525</xdr:rowOff>
    </xdr:to>
    <xdr:pic>
      <xdr:nvPicPr>
        <xdr:cNvPr id="14" name="Picture 14"/>
        <xdr:cNvPicPr>
          <a:picLocks noChangeAspect="1" noChangeArrowheads="1"/>
        </xdr:cNvPicPr>
      </xdr:nvPicPr>
      <xdr:blipFill>
        <a:blip xmlns:r="http://schemas.openxmlformats.org/officeDocument/2006/relationships" r:embed="rId28" cstate="print"/>
        <a:srcRect/>
        <a:stretch>
          <a:fillRect/>
        </a:stretch>
      </xdr:blipFill>
      <xdr:spPr bwMode="auto">
        <a:xfrm>
          <a:off x="2038350" y="148304250"/>
          <a:ext cx="12210271" cy="5153025"/>
        </a:xfrm>
        <a:prstGeom prst="rect">
          <a:avLst/>
        </a:prstGeom>
        <a:noFill/>
        <a:ln w="1">
          <a:noFill/>
          <a:miter lim="800000"/>
          <a:headEnd/>
          <a:tailEnd type="none" w="med" len="med"/>
        </a:ln>
        <a:effectLst/>
      </xdr:spPr>
    </xdr:pic>
    <xdr:clientData/>
  </xdr:twoCellAnchor>
  <xdr:twoCellAnchor editAs="oneCell">
    <xdr:from>
      <xdr:col>1</xdr:col>
      <xdr:colOff>1543049</xdr:colOff>
      <xdr:row>896</xdr:row>
      <xdr:rowOff>161925</xdr:rowOff>
    </xdr:from>
    <xdr:to>
      <xdr:col>14</xdr:col>
      <xdr:colOff>466724</xdr:colOff>
      <xdr:row>926</xdr:row>
      <xdr:rowOff>163751</xdr:rowOff>
    </xdr:to>
    <xdr:pic>
      <xdr:nvPicPr>
        <xdr:cNvPr id="15" name="Picture 15"/>
        <xdr:cNvPicPr>
          <a:picLocks noChangeAspect="1" noChangeArrowheads="1"/>
        </xdr:cNvPicPr>
      </xdr:nvPicPr>
      <xdr:blipFill>
        <a:blip xmlns:r="http://schemas.openxmlformats.org/officeDocument/2006/relationships" r:embed="rId29" cstate="print"/>
        <a:srcRect/>
        <a:stretch>
          <a:fillRect/>
        </a:stretch>
      </xdr:blipFill>
      <xdr:spPr bwMode="auto">
        <a:xfrm>
          <a:off x="2228849" y="153781125"/>
          <a:ext cx="8696325" cy="5145326"/>
        </a:xfrm>
        <a:prstGeom prst="rect">
          <a:avLst/>
        </a:prstGeom>
        <a:noFill/>
        <a:ln w="1">
          <a:noFill/>
          <a:miter lim="800000"/>
          <a:headEnd/>
          <a:tailEnd type="none" w="med" len="med"/>
        </a:ln>
        <a:effectLst/>
      </xdr:spPr>
    </xdr:pic>
    <xdr:clientData/>
  </xdr:twoCellAnchor>
  <xdr:twoCellAnchor editAs="oneCell">
    <xdr:from>
      <xdr:col>2</xdr:col>
      <xdr:colOff>0</xdr:colOff>
      <xdr:row>929</xdr:row>
      <xdr:rowOff>0</xdr:rowOff>
    </xdr:from>
    <xdr:to>
      <xdr:col>19</xdr:col>
      <xdr:colOff>47625</xdr:colOff>
      <xdr:row>958</xdr:row>
      <xdr:rowOff>163911</xdr:rowOff>
    </xdr:to>
    <xdr:pic>
      <xdr:nvPicPr>
        <xdr:cNvPr id="1041" name="Picture 17"/>
        <xdr:cNvPicPr>
          <a:picLocks noChangeAspect="1" noChangeArrowheads="1"/>
        </xdr:cNvPicPr>
      </xdr:nvPicPr>
      <xdr:blipFill>
        <a:blip xmlns:r="http://schemas.openxmlformats.org/officeDocument/2006/relationships" r:embed="rId30" cstate="print"/>
        <a:srcRect/>
        <a:stretch>
          <a:fillRect/>
        </a:stretch>
      </xdr:blipFill>
      <xdr:spPr bwMode="auto">
        <a:xfrm>
          <a:off x="2038350" y="159277050"/>
          <a:ext cx="11706225" cy="5135961"/>
        </a:xfrm>
        <a:prstGeom prst="rect">
          <a:avLst/>
        </a:prstGeom>
        <a:noFill/>
        <a:ln w="1">
          <a:noFill/>
          <a:miter lim="800000"/>
          <a:headEnd/>
          <a:tailEnd type="none" w="med" len="med"/>
        </a:ln>
        <a:effectLst/>
      </xdr:spPr>
    </xdr:pic>
    <xdr:clientData/>
  </xdr:twoCellAnchor>
  <xdr:twoCellAnchor editAs="oneCell">
    <xdr:from>
      <xdr:col>2</xdr:col>
      <xdr:colOff>0</xdr:colOff>
      <xdr:row>961</xdr:row>
      <xdr:rowOff>0</xdr:rowOff>
    </xdr:from>
    <xdr:to>
      <xdr:col>19</xdr:col>
      <xdr:colOff>552450</xdr:colOff>
      <xdr:row>991</xdr:row>
      <xdr:rowOff>9853</xdr:rowOff>
    </xdr:to>
    <xdr:pic>
      <xdr:nvPicPr>
        <xdr:cNvPr id="1042" name="Picture 18"/>
        <xdr:cNvPicPr>
          <a:picLocks noChangeAspect="1" noChangeArrowheads="1"/>
        </xdr:cNvPicPr>
      </xdr:nvPicPr>
      <xdr:blipFill>
        <a:blip xmlns:r="http://schemas.openxmlformats.org/officeDocument/2006/relationships" r:embed="rId31" cstate="print"/>
        <a:srcRect/>
        <a:stretch>
          <a:fillRect/>
        </a:stretch>
      </xdr:blipFill>
      <xdr:spPr bwMode="auto">
        <a:xfrm>
          <a:off x="2038350" y="164763450"/>
          <a:ext cx="12211050" cy="5153353"/>
        </a:xfrm>
        <a:prstGeom prst="rect">
          <a:avLst/>
        </a:prstGeom>
        <a:noFill/>
        <a:ln w="1">
          <a:noFill/>
          <a:miter lim="800000"/>
          <a:headEnd/>
          <a:tailEnd type="none" w="med" len="med"/>
        </a:ln>
        <a:effectLst/>
      </xdr:spPr>
    </xdr:pic>
    <xdr:clientData/>
  </xdr:twoCellAnchor>
  <xdr:twoCellAnchor editAs="oneCell">
    <xdr:from>
      <xdr:col>2</xdr:col>
      <xdr:colOff>0</xdr:colOff>
      <xdr:row>993</xdr:row>
      <xdr:rowOff>1</xdr:rowOff>
    </xdr:from>
    <xdr:to>
      <xdr:col>19</xdr:col>
      <xdr:colOff>533399</xdr:colOff>
      <xdr:row>1023</xdr:row>
      <xdr:rowOff>4879</xdr:rowOff>
    </xdr:to>
    <xdr:pic>
      <xdr:nvPicPr>
        <xdr:cNvPr id="1043" name="Picture 19"/>
        <xdr:cNvPicPr>
          <a:picLocks noChangeAspect="1" noChangeArrowheads="1"/>
        </xdr:cNvPicPr>
      </xdr:nvPicPr>
      <xdr:blipFill>
        <a:blip xmlns:r="http://schemas.openxmlformats.org/officeDocument/2006/relationships" r:embed="rId32" cstate="print"/>
        <a:srcRect/>
        <a:stretch>
          <a:fillRect/>
        </a:stretch>
      </xdr:blipFill>
      <xdr:spPr bwMode="auto">
        <a:xfrm>
          <a:off x="2038350" y="170249851"/>
          <a:ext cx="12191999" cy="5148378"/>
        </a:xfrm>
        <a:prstGeom prst="rect">
          <a:avLst/>
        </a:prstGeom>
        <a:noFill/>
        <a:ln w="1">
          <a:noFill/>
          <a:miter lim="800000"/>
          <a:headEnd/>
          <a:tailEnd type="none" w="med" len="med"/>
        </a:ln>
        <a:effectLst/>
      </xdr:spPr>
    </xdr:pic>
    <xdr:clientData/>
  </xdr:twoCellAnchor>
  <xdr:twoCellAnchor editAs="oneCell">
    <xdr:from>
      <xdr:col>2</xdr:col>
      <xdr:colOff>1</xdr:colOff>
      <xdr:row>1025</xdr:row>
      <xdr:rowOff>1</xdr:rowOff>
    </xdr:from>
    <xdr:to>
      <xdr:col>13</xdr:col>
      <xdr:colOff>304800</xdr:colOff>
      <xdr:row>1055</xdr:row>
      <xdr:rowOff>11455</xdr:rowOff>
    </xdr:to>
    <xdr:pic>
      <xdr:nvPicPr>
        <xdr:cNvPr id="1044" name="Picture 20"/>
        <xdr:cNvPicPr>
          <a:picLocks noChangeAspect="1" noChangeArrowheads="1"/>
        </xdr:cNvPicPr>
      </xdr:nvPicPr>
      <xdr:blipFill>
        <a:blip xmlns:r="http://schemas.openxmlformats.org/officeDocument/2006/relationships" r:embed="rId33" cstate="print"/>
        <a:srcRect/>
        <a:stretch>
          <a:fillRect/>
        </a:stretch>
      </xdr:blipFill>
      <xdr:spPr bwMode="auto">
        <a:xfrm>
          <a:off x="2038351" y="175736251"/>
          <a:ext cx="7848599" cy="5154954"/>
        </a:xfrm>
        <a:prstGeom prst="rect">
          <a:avLst/>
        </a:prstGeom>
        <a:noFill/>
        <a:ln w="1">
          <a:noFill/>
          <a:miter lim="800000"/>
          <a:headEnd/>
          <a:tailEnd type="none" w="med" len="med"/>
        </a:ln>
        <a:effectLst/>
      </xdr:spPr>
    </xdr:pic>
    <xdr:clientData/>
  </xdr:twoCellAnchor>
  <xdr:twoCellAnchor editAs="oneCell">
    <xdr:from>
      <xdr:col>2</xdr:col>
      <xdr:colOff>0</xdr:colOff>
      <xdr:row>1057</xdr:row>
      <xdr:rowOff>1</xdr:rowOff>
    </xdr:from>
    <xdr:to>
      <xdr:col>19</xdr:col>
      <xdr:colOff>480349</xdr:colOff>
      <xdr:row>1087</xdr:row>
      <xdr:rowOff>1</xdr:rowOff>
    </xdr:to>
    <xdr:pic>
      <xdr:nvPicPr>
        <xdr:cNvPr id="5" name="Picture 1"/>
        <xdr:cNvPicPr>
          <a:picLocks noChangeAspect="1" noChangeArrowheads="1"/>
        </xdr:cNvPicPr>
      </xdr:nvPicPr>
      <xdr:blipFill>
        <a:blip xmlns:r="http://schemas.openxmlformats.org/officeDocument/2006/relationships" r:embed="rId34" cstate="print"/>
        <a:srcRect/>
        <a:stretch>
          <a:fillRect/>
        </a:stretch>
      </xdr:blipFill>
      <xdr:spPr bwMode="auto">
        <a:xfrm>
          <a:off x="2228850" y="181222651"/>
          <a:ext cx="12138949" cy="5143500"/>
        </a:xfrm>
        <a:prstGeom prst="rect">
          <a:avLst/>
        </a:prstGeom>
        <a:noFill/>
        <a:ln w="1">
          <a:noFill/>
          <a:miter lim="800000"/>
          <a:headEnd/>
          <a:tailEnd type="none" w="med" len="med"/>
        </a:ln>
        <a:effectLst/>
      </xdr:spPr>
    </xdr:pic>
    <xdr:clientData/>
  </xdr:twoCellAnchor>
  <xdr:twoCellAnchor editAs="oneCell">
    <xdr:from>
      <xdr:col>2</xdr:col>
      <xdr:colOff>0</xdr:colOff>
      <xdr:row>1089</xdr:row>
      <xdr:rowOff>0</xdr:rowOff>
    </xdr:from>
    <xdr:to>
      <xdr:col>19</xdr:col>
      <xdr:colOff>523875</xdr:colOff>
      <xdr:row>1119</xdr:row>
      <xdr:rowOff>8112</xdr:rowOff>
    </xdr:to>
    <xdr:pic>
      <xdr:nvPicPr>
        <xdr:cNvPr id="16" name="Picture 2"/>
        <xdr:cNvPicPr>
          <a:picLocks noChangeAspect="1" noChangeArrowheads="1"/>
        </xdr:cNvPicPr>
      </xdr:nvPicPr>
      <xdr:blipFill>
        <a:blip xmlns:r="http://schemas.openxmlformats.org/officeDocument/2006/relationships" r:embed="rId35" cstate="print"/>
        <a:srcRect/>
        <a:stretch>
          <a:fillRect/>
        </a:stretch>
      </xdr:blipFill>
      <xdr:spPr bwMode="auto">
        <a:xfrm>
          <a:off x="2228850" y="186709050"/>
          <a:ext cx="12182475" cy="5151612"/>
        </a:xfrm>
        <a:prstGeom prst="rect">
          <a:avLst/>
        </a:prstGeom>
        <a:noFill/>
        <a:ln w="1">
          <a:noFill/>
          <a:miter lim="800000"/>
          <a:headEnd/>
          <a:tailEnd type="none" w="med" len="med"/>
        </a:ln>
        <a:effectLst/>
      </xdr:spPr>
    </xdr:pic>
    <xdr:clientData/>
  </xdr:twoCellAnchor>
  <xdr:twoCellAnchor editAs="oneCell">
    <xdr:from>
      <xdr:col>1</xdr:col>
      <xdr:colOff>1514475</xdr:colOff>
      <xdr:row>1120</xdr:row>
      <xdr:rowOff>152400</xdr:rowOff>
    </xdr:from>
    <xdr:to>
      <xdr:col>19</xdr:col>
      <xdr:colOff>485775</xdr:colOff>
      <xdr:row>1150</xdr:row>
      <xdr:rowOff>138929</xdr:rowOff>
    </xdr:to>
    <xdr:pic>
      <xdr:nvPicPr>
        <xdr:cNvPr id="17" name="Picture 3"/>
        <xdr:cNvPicPr>
          <a:picLocks noChangeAspect="1" noChangeArrowheads="1"/>
        </xdr:cNvPicPr>
      </xdr:nvPicPr>
      <xdr:blipFill>
        <a:blip xmlns:r="http://schemas.openxmlformats.org/officeDocument/2006/relationships" r:embed="rId36" cstate="print"/>
        <a:srcRect/>
        <a:stretch>
          <a:fillRect/>
        </a:stretch>
      </xdr:blipFill>
      <xdr:spPr bwMode="auto">
        <a:xfrm>
          <a:off x="2200275" y="192176400"/>
          <a:ext cx="12172950" cy="5130029"/>
        </a:xfrm>
        <a:prstGeom prst="rect">
          <a:avLst/>
        </a:prstGeom>
        <a:noFill/>
        <a:ln w="1">
          <a:noFill/>
          <a:miter lim="800000"/>
          <a:headEnd/>
          <a:tailEnd type="none" w="med" len="med"/>
        </a:ln>
        <a:effectLst/>
      </xdr:spPr>
    </xdr:pic>
    <xdr:clientData/>
  </xdr:twoCellAnchor>
  <xdr:twoCellAnchor editAs="oneCell">
    <xdr:from>
      <xdr:col>2</xdr:col>
      <xdr:colOff>0</xdr:colOff>
      <xdr:row>1153</xdr:row>
      <xdr:rowOff>1</xdr:rowOff>
    </xdr:from>
    <xdr:to>
      <xdr:col>19</xdr:col>
      <xdr:colOff>518311</xdr:colOff>
      <xdr:row>1182</xdr:row>
      <xdr:rowOff>152401</xdr:rowOff>
    </xdr:to>
    <xdr:pic>
      <xdr:nvPicPr>
        <xdr:cNvPr id="18" name="Picture 4"/>
        <xdr:cNvPicPr>
          <a:picLocks noChangeAspect="1" noChangeArrowheads="1"/>
        </xdr:cNvPicPr>
      </xdr:nvPicPr>
      <xdr:blipFill>
        <a:blip xmlns:r="http://schemas.openxmlformats.org/officeDocument/2006/relationships" r:embed="rId37" cstate="print"/>
        <a:srcRect/>
        <a:stretch>
          <a:fillRect/>
        </a:stretch>
      </xdr:blipFill>
      <xdr:spPr bwMode="auto">
        <a:xfrm>
          <a:off x="2228850" y="197681851"/>
          <a:ext cx="12176911" cy="5124450"/>
        </a:xfrm>
        <a:prstGeom prst="rect">
          <a:avLst/>
        </a:prstGeom>
        <a:noFill/>
        <a:ln w="1">
          <a:noFill/>
          <a:miter lim="800000"/>
          <a:headEnd/>
          <a:tailEnd type="none" w="med" len="med"/>
        </a:ln>
        <a:effectLst/>
      </xdr:spPr>
    </xdr:pic>
    <xdr:clientData/>
  </xdr:twoCellAnchor>
  <xdr:twoCellAnchor editAs="oneCell">
    <xdr:from>
      <xdr:col>2</xdr:col>
      <xdr:colOff>0</xdr:colOff>
      <xdr:row>1185</xdr:row>
      <xdr:rowOff>1</xdr:rowOff>
    </xdr:from>
    <xdr:to>
      <xdr:col>19</xdr:col>
      <xdr:colOff>523875</xdr:colOff>
      <xdr:row>1214</xdr:row>
      <xdr:rowOff>154743</xdr:rowOff>
    </xdr:to>
    <xdr:pic>
      <xdr:nvPicPr>
        <xdr:cNvPr id="19" name="Picture 5"/>
        <xdr:cNvPicPr>
          <a:picLocks noChangeAspect="1" noChangeArrowheads="1"/>
        </xdr:cNvPicPr>
      </xdr:nvPicPr>
      <xdr:blipFill>
        <a:blip xmlns:r="http://schemas.openxmlformats.org/officeDocument/2006/relationships" r:embed="rId38" cstate="print"/>
        <a:srcRect/>
        <a:stretch>
          <a:fillRect/>
        </a:stretch>
      </xdr:blipFill>
      <xdr:spPr bwMode="auto">
        <a:xfrm>
          <a:off x="2228850" y="203168251"/>
          <a:ext cx="12182475" cy="5126792"/>
        </a:xfrm>
        <a:prstGeom prst="rect">
          <a:avLst/>
        </a:prstGeom>
        <a:noFill/>
        <a:ln w="1">
          <a:noFill/>
          <a:miter lim="800000"/>
          <a:headEnd/>
          <a:tailEnd type="none" w="med" len="med"/>
        </a:ln>
        <a:effectLst/>
      </xdr:spPr>
    </xdr:pic>
    <xdr:clientData/>
  </xdr:twoCellAnchor>
  <xdr:twoCellAnchor editAs="oneCell">
    <xdr:from>
      <xdr:col>2</xdr:col>
      <xdr:colOff>1</xdr:colOff>
      <xdr:row>1217</xdr:row>
      <xdr:rowOff>0</xdr:rowOff>
    </xdr:from>
    <xdr:to>
      <xdr:col>9</xdr:col>
      <xdr:colOff>330591</xdr:colOff>
      <xdr:row>1247</xdr:row>
      <xdr:rowOff>9525</xdr:rowOff>
    </xdr:to>
    <xdr:pic>
      <xdr:nvPicPr>
        <xdr:cNvPr id="20" name="Picture 6"/>
        <xdr:cNvPicPr>
          <a:picLocks noChangeAspect="1" noChangeArrowheads="1"/>
        </xdr:cNvPicPr>
      </xdr:nvPicPr>
      <xdr:blipFill>
        <a:blip xmlns:r="http://schemas.openxmlformats.org/officeDocument/2006/relationships" r:embed="rId39" cstate="print"/>
        <a:srcRect/>
        <a:stretch>
          <a:fillRect/>
        </a:stretch>
      </xdr:blipFill>
      <xdr:spPr bwMode="auto">
        <a:xfrm>
          <a:off x="2228851" y="208654650"/>
          <a:ext cx="5131190" cy="5153025"/>
        </a:xfrm>
        <a:prstGeom prst="rect">
          <a:avLst/>
        </a:prstGeom>
        <a:noFill/>
        <a:ln w="1">
          <a:noFill/>
          <a:miter lim="800000"/>
          <a:headEnd/>
          <a:tailEnd type="none" w="med" len="med"/>
        </a:ln>
        <a:effectLst/>
      </xdr:spPr>
    </xdr:pic>
    <xdr:clientData/>
  </xdr:twoCellAnchor>
  <xdr:twoCellAnchor editAs="oneCell">
    <xdr:from>
      <xdr:col>2</xdr:col>
      <xdr:colOff>0</xdr:colOff>
      <xdr:row>1249</xdr:row>
      <xdr:rowOff>0</xdr:rowOff>
    </xdr:from>
    <xdr:to>
      <xdr:col>19</xdr:col>
      <xdr:colOff>540913</xdr:colOff>
      <xdr:row>1279</xdr:row>
      <xdr:rowOff>0</xdr:rowOff>
    </xdr:to>
    <xdr:pic>
      <xdr:nvPicPr>
        <xdr:cNvPr id="23" name="Picture 9"/>
        <xdr:cNvPicPr>
          <a:picLocks noChangeAspect="1" noChangeArrowheads="1"/>
        </xdr:cNvPicPr>
      </xdr:nvPicPr>
      <xdr:blipFill>
        <a:blip xmlns:r="http://schemas.openxmlformats.org/officeDocument/2006/relationships" r:embed="rId40" cstate="print"/>
        <a:srcRect/>
        <a:stretch>
          <a:fillRect/>
        </a:stretch>
      </xdr:blipFill>
      <xdr:spPr bwMode="auto">
        <a:xfrm>
          <a:off x="2228850" y="214141050"/>
          <a:ext cx="12199513" cy="5143500"/>
        </a:xfrm>
        <a:prstGeom prst="rect">
          <a:avLst/>
        </a:prstGeom>
        <a:noFill/>
        <a:ln w="1">
          <a:noFill/>
          <a:miter lim="800000"/>
          <a:headEnd/>
          <a:tailEnd type="none" w="med" len="med"/>
        </a:ln>
        <a:effectLst/>
      </xdr:spPr>
    </xdr:pic>
    <xdr:clientData/>
  </xdr:twoCellAnchor>
  <xdr:twoCellAnchor editAs="oneCell">
    <xdr:from>
      <xdr:col>2</xdr:col>
      <xdr:colOff>1</xdr:colOff>
      <xdr:row>1281</xdr:row>
      <xdr:rowOff>0</xdr:rowOff>
    </xdr:from>
    <xdr:to>
      <xdr:col>19</xdr:col>
      <xdr:colOff>495960</xdr:colOff>
      <xdr:row>1310</xdr:row>
      <xdr:rowOff>147411</xdr:rowOff>
    </xdr:to>
    <xdr:pic>
      <xdr:nvPicPr>
        <xdr:cNvPr id="24" name="Picture 10"/>
        <xdr:cNvPicPr>
          <a:picLocks noChangeAspect="1" noChangeArrowheads="1"/>
        </xdr:cNvPicPr>
      </xdr:nvPicPr>
      <xdr:blipFill>
        <a:blip xmlns:r="http://schemas.openxmlformats.org/officeDocument/2006/relationships" r:embed="rId41" cstate="print"/>
        <a:srcRect/>
        <a:stretch>
          <a:fillRect/>
        </a:stretch>
      </xdr:blipFill>
      <xdr:spPr bwMode="auto">
        <a:xfrm>
          <a:off x="2222501" y="217884375"/>
          <a:ext cx="12062030" cy="5080000"/>
        </a:xfrm>
        <a:prstGeom prst="rect">
          <a:avLst/>
        </a:prstGeom>
        <a:noFill/>
        <a:ln w="1">
          <a:noFill/>
          <a:miter lim="800000"/>
          <a:headEnd/>
          <a:tailEnd type="none" w="med" len="med"/>
        </a:ln>
        <a:effectLst/>
      </xdr:spPr>
    </xdr:pic>
    <xdr:clientData/>
  </xdr:twoCellAnchor>
  <xdr:twoCellAnchor editAs="oneCell">
    <xdr:from>
      <xdr:col>2</xdr:col>
      <xdr:colOff>0</xdr:colOff>
      <xdr:row>1312</xdr:row>
      <xdr:rowOff>170088</xdr:rowOff>
    </xdr:from>
    <xdr:to>
      <xdr:col>19</xdr:col>
      <xdr:colOff>500922</xdr:colOff>
      <xdr:row>1342</xdr:row>
      <xdr:rowOff>170089</xdr:rowOff>
    </xdr:to>
    <xdr:pic>
      <xdr:nvPicPr>
        <xdr:cNvPr id="25" name="Picture 11"/>
        <xdr:cNvPicPr>
          <a:picLocks noChangeAspect="1" noChangeArrowheads="1"/>
        </xdr:cNvPicPr>
      </xdr:nvPicPr>
      <xdr:blipFill>
        <a:blip xmlns:r="http://schemas.openxmlformats.org/officeDocument/2006/relationships" r:embed="rId42" cstate="print"/>
        <a:srcRect/>
        <a:stretch>
          <a:fillRect/>
        </a:stretch>
      </xdr:blipFill>
      <xdr:spPr bwMode="auto">
        <a:xfrm>
          <a:off x="2222500" y="223327231"/>
          <a:ext cx="12066993" cy="5102679"/>
        </a:xfrm>
        <a:prstGeom prst="rect">
          <a:avLst/>
        </a:prstGeom>
        <a:noFill/>
        <a:ln w="1">
          <a:noFill/>
          <a:miter lim="800000"/>
          <a:headEnd/>
          <a:tailEnd type="none" w="med" len="med"/>
        </a:ln>
        <a:effectLst/>
      </xdr:spPr>
    </xdr:pic>
    <xdr:clientData/>
  </xdr:twoCellAnchor>
  <xdr:twoCellAnchor editAs="oneCell">
    <xdr:from>
      <xdr:col>2</xdr:col>
      <xdr:colOff>0</xdr:colOff>
      <xdr:row>1345</xdr:row>
      <xdr:rowOff>0</xdr:rowOff>
    </xdr:from>
    <xdr:to>
      <xdr:col>19</xdr:col>
      <xdr:colOff>518076</xdr:colOff>
      <xdr:row>1375</xdr:row>
      <xdr:rowOff>0</xdr:rowOff>
    </xdr:to>
    <xdr:pic>
      <xdr:nvPicPr>
        <xdr:cNvPr id="26" name="Picture 12"/>
        <xdr:cNvPicPr>
          <a:picLocks noChangeAspect="1" noChangeArrowheads="1"/>
        </xdr:cNvPicPr>
      </xdr:nvPicPr>
      <xdr:blipFill>
        <a:blip xmlns:r="http://schemas.openxmlformats.org/officeDocument/2006/relationships" r:embed="rId43" cstate="print"/>
        <a:srcRect/>
        <a:stretch>
          <a:fillRect/>
        </a:stretch>
      </xdr:blipFill>
      <xdr:spPr bwMode="auto">
        <a:xfrm>
          <a:off x="2222500" y="228770089"/>
          <a:ext cx="12084147" cy="5102679"/>
        </a:xfrm>
        <a:prstGeom prst="rect">
          <a:avLst/>
        </a:prstGeom>
        <a:noFill/>
        <a:ln w="1">
          <a:noFill/>
          <a:miter lim="800000"/>
          <a:headEnd/>
          <a:tailEnd type="none" w="med" len="med"/>
        </a:ln>
        <a:effectLst/>
      </xdr:spPr>
    </xdr:pic>
    <xdr:clientData/>
  </xdr:twoCellAnchor>
  <xdr:twoCellAnchor editAs="oneCell">
    <xdr:from>
      <xdr:col>2</xdr:col>
      <xdr:colOff>1</xdr:colOff>
      <xdr:row>1377</xdr:row>
      <xdr:rowOff>0</xdr:rowOff>
    </xdr:from>
    <xdr:to>
      <xdr:col>19</xdr:col>
      <xdr:colOff>554636</xdr:colOff>
      <xdr:row>1406</xdr:row>
      <xdr:rowOff>158750</xdr:rowOff>
    </xdr:to>
    <xdr:pic>
      <xdr:nvPicPr>
        <xdr:cNvPr id="27" name="Picture 13"/>
        <xdr:cNvPicPr>
          <a:picLocks noChangeAspect="1" noChangeArrowheads="1"/>
        </xdr:cNvPicPr>
      </xdr:nvPicPr>
      <xdr:blipFill>
        <a:blip xmlns:r="http://schemas.openxmlformats.org/officeDocument/2006/relationships" r:embed="rId44" cstate="print"/>
        <a:srcRect/>
        <a:stretch>
          <a:fillRect/>
        </a:stretch>
      </xdr:blipFill>
      <xdr:spPr bwMode="auto">
        <a:xfrm>
          <a:off x="2222501" y="234212946"/>
          <a:ext cx="12120706" cy="5091340"/>
        </a:xfrm>
        <a:prstGeom prst="rect">
          <a:avLst/>
        </a:prstGeom>
        <a:noFill/>
        <a:ln w="1">
          <a:noFill/>
          <a:miter lim="800000"/>
          <a:headEnd/>
          <a:tailEnd type="none" w="med" len="med"/>
        </a:ln>
        <a:effectLst/>
      </xdr:spPr>
    </xdr:pic>
    <xdr:clientData/>
  </xdr:twoCellAnchor>
  <xdr:twoCellAnchor editAs="oneCell">
    <xdr:from>
      <xdr:col>2</xdr:col>
      <xdr:colOff>0</xdr:colOff>
      <xdr:row>1409</xdr:row>
      <xdr:rowOff>0</xdr:rowOff>
    </xdr:from>
    <xdr:to>
      <xdr:col>19</xdr:col>
      <xdr:colOff>552197</xdr:colOff>
      <xdr:row>1439</xdr:row>
      <xdr:rowOff>11339</xdr:rowOff>
    </xdr:to>
    <xdr:pic>
      <xdr:nvPicPr>
        <xdr:cNvPr id="28" name="Picture 14"/>
        <xdr:cNvPicPr>
          <a:picLocks noChangeAspect="1" noChangeArrowheads="1"/>
        </xdr:cNvPicPr>
      </xdr:nvPicPr>
      <xdr:blipFill>
        <a:blip xmlns:r="http://schemas.openxmlformats.org/officeDocument/2006/relationships" r:embed="rId45" cstate="print"/>
        <a:srcRect/>
        <a:stretch>
          <a:fillRect/>
        </a:stretch>
      </xdr:blipFill>
      <xdr:spPr bwMode="auto">
        <a:xfrm>
          <a:off x="2222500" y="239655804"/>
          <a:ext cx="12118268" cy="5114017"/>
        </a:xfrm>
        <a:prstGeom prst="rect">
          <a:avLst/>
        </a:prstGeom>
        <a:noFill/>
        <a:ln w="1">
          <a:noFill/>
          <a:miter lim="800000"/>
          <a:headEnd/>
          <a:tailEnd type="none" w="med" len="med"/>
        </a:ln>
        <a:effectLst/>
      </xdr:spPr>
    </xdr:pic>
    <xdr:clientData/>
  </xdr:twoCellAnchor>
  <xdr:twoCellAnchor editAs="oneCell">
    <xdr:from>
      <xdr:col>2</xdr:col>
      <xdr:colOff>0</xdr:colOff>
      <xdr:row>1441</xdr:row>
      <xdr:rowOff>1</xdr:rowOff>
    </xdr:from>
    <xdr:to>
      <xdr:col>19</xdr:col>
      <xdr:colOff>532582</xdr:colOff>
      <xdr:row>1471</xdr:row>
      <xdr:rowOff>1</xdr:rowOff>
    </xdr:to>
    <xdr:pic>
      <xdr:nvPicPr>
        <xdr:cNvPr id="30" name="Picture 16"/>
        <xdr:cNvPicPr>
          <a:picLocks noChangeAspect="1" noChangeArrowheads="1"/>
        </xdr:cNvPicPr>
      </xdr:nvPicPr>
      <xdr:blipFill>
        <a:blip xmlns:r="http://schemas.openxmlformats.org/officeDocument/2006/relationships" r:embed="rId46" cstate="print"/>
        <a:srcRect/>
        <a:stretch>
          <a:fillRect/>
        </a:stretch>
      </xdr:blipFill>
      <xdr:spPr bwMode="auto">
        <a:xfrm>
          <a:off x="2222500" y="245098662"/>
          <a:ext cx="12098653" cy="5102678"/>
        </a:xfrm>
        <a:prstGeom prst="rect">
          <a:avLst/>
        </a:prstGeom>
        <a:noFill/>
        <a:ln w="1">
          <a:noFill/>
          <a:miter lim="800000"/>
          <a:headEnd/>
          <a:tailEnd type="none" w="med" len="med"/>
        </a:ln>
        <a:effectLst/>
      </xdr:spPr>
    </xdr:pic>
    <xdr:clientData/>
  </xdr:twoCellAnchor>
  <xdr:twoCellAnchor editAs="oneCell">
    <xdr:from>
      <xdr:col>2</xdr:col>
      <xdr:colOff>0</xdr:colOff>
      <xdr:row>1473</xdr:row>
      <xdr:rowOff>0</xdr:rowOff>
    </xdr:from>
    <xdr:to>
      <xdr:col>19</xdr:col>
      <xdr:colOff>520029</xdr:colOff>
      <xdr:row>1503</xdr:row>
      <xdr:rowOff>34018</xdr:rowOff>
    </xdr:to>
    <xdr:pic>
      <xdr:nvPicPr>
        <xdr:cNvPr id="31" name="Picture 17"/>
        <xdr:cNvPicPr>
          <a:picLocks noChangeAspect="1" noChangeArrowheads="1"/>
        </xdr:cNvPicPr>
      </xdr:nvPicPr>
      <xdr:blipFill>
        <a:blip xmlns:r="http://schemas.openxmlformats.org/officeDocument/2006/relationships" r:embed="rId47" cstate="print"/>
        <a:srcRect/>
        <a:stretch>
          <a:fillRect/>
        </a:stretch>
      </xdr:blipFill>
      <xdr:spPr bwMode="auto">
        <a:xfrm>
          <a:off x="2222500" y="250541518"/>
          <a:ext cx="12086100" cy="5136696"/>
        </a:xfrm>
        <a:prstGeom prst="rect">
          <a:avLst/>
        </a:prstGeom>
        <a:noFill/>
        <a:ln w="1">
          <a:noFill/>
          <a:miter lim="800000"/>
          <a:headEnd/>
          <a:tailEnd type="none" w="med" len="med"/>
        </a:ln>
        <a:effectLst/>
      </xdr:spPr>
    </xdr:pic>
    <xdr:clientData/>
  </xdr:twoCellAnchor>
  <xdr:twoCellAnchor editAs="oneCell">
    <xdr:from>
      <xdr:col>2</xdr:col>
      <xdr:colOff>0</xdr:colOff>
      <xdr:row>1505</xdr:row>
      <xdr:rowOff>0</xdr:rowOff>
    </xdr:from>
    <xdr:to>
      <xdr:col>19</xdr:col>
      <xdr:colOff>498459</xdr:colOff>
      <xdr:row>1534</xdr:row>
      <xdr:rowOff>158750</xdr:rowOff>
    </xdr:to>
    <xdr:pic>
      <xdr:nvPicPr>
        <xdr:cNvPr id="21" name="Picture 1"/>
        <xdr:cNvPicPr>
          <a:picLocks noChangeAspect="1" noChangeArrowheads="1"/>
        </xdr:cNvPicPr>
      </xdr:nvPicPr>
      <xdr:blipFill>
        <a:blip xmlns:r="http://schemas.openxmlformats.org/officeDocument/2006/relationships" r:embed="rId48" cstate="print"/>
        <a:srcRect/>
        <a:stretch>
          <a:fillRect/>
        </a:stretch>
      </xdr:blipFill>
      <xdr:spPr bwMode="auto">
        <a:xfrm>
          <a:off x="2222500" y="255984375"/>
          <a:ext cx="12064530" cy="5091339"/>
        </a:xfrm>
        <a:prstGeom prst="rect">
          <a:avLst/>
        </a:prstGeom>
        <a:noFill/>
        <a:ln w="1">
          <a:noFill/>
          <a:miter lim="800000"/>
          <a:headEnd/>
          <a:tailEnd type="none" w="med" len="med"/>
        </a:ln>
        <a:effectLst/>
      </xdr:spPr>
    </xdr:pic>
    <xdr:clientData/>
  </xdr:twoCellAnchor>
  <xdr:twoCellAnchor editAs="oneCell">
    <xdr:from>
      <xdr:col>2</xdr:col>
      <xdr:colOff>1</xdr:colOff>
      <xdr:row>1537</xdr:row>
      <xdr:rowOff>1</xdr:rowOff>
    </xdr:from>
    <xdr:to>
      <xdr:col>19</xdr:col>
      <xdr:colOff>532948</xdr:colOff>
      <xdr:row>1566</xdr:row>
      <xdr:rowOff>164132</xdr:rowOff>
    </xdr:to>
    <xdr:pic>
      <xdr:nvPicPr>
        <xdr:cNvPr id="22" name="Picture 2"/>
        <xdr:cNvPicPr>
          <a:picLocks noChangeAspect="1" noChangeArrowheads="1"/>
        </xdr:cNvPicPr>
      </xdr:nvPicPr>
      <xdr:blipFill>
        <a:blip xmlns:r="http://schemas.openxmlformats.org/officeDocument/2006/relationships" r:embed="rId49" cstate="print"/>
        <a:srcRect/>
        <a:stretch>
          <a:fillRect/>
        </a:stretch>
      </xdr:blipFill>
      <xdr:spPr bwMode="auto">
        <a:xfrm>
          <a:off x="2222501" y="261427233"/>
          <a:ext cx="12099018" cy="5096720"/>
        </a:xfrm>
        <a:prstGeom prst="rect">
          <a:avLst/>
        </a:prstGeom>
        <a:noFill/>
        <a:ln w="1">
          <a:noFill/>
          <a:miter lim="800000"/>
          <a:headEnd/>
          <a:tailEnd type="none" w="med" len="med"/>
        </a:ln>
        <a:effectLst/>
      </xdr:spPr>
    </xdr:pic>
    <xdr:clientData/>
  </xdr:twoCellAnchor>
  <xdr:twoCellAnchor editAs="oneCell">
    <xdr:from>
      <xdr:col>2</xdr:col>
      <xdr:colOff>0</xdr:colOff>
      <xdr:row>1569</xdr:row>
      <xdr:rowOff>0</xdr:rowOff>
    </xdr:from>
    <xdr:to>
      <xdr:col>19</xdr:col>
      <xdr:colOff>534996</xdr:colOff>
      <xdr:row>1599</xdr:row>
      <xdr:rowOff>11339</xdr:rowOff>
    </xdr:to>
    <xdr:pic>
      <xdr:nvPicPr>
        <xdr:cNvPr id="29" name="Picture 3"/>
        <xdr:cNvPicPr>
          <a:picLocks noChangeAspect="1" noChangeArrowheads="1"/>
        </xdr:cNvPicPr>
      </xdr:nvPicPr>
      <xdr:blipFill>
        <a:blip xmlns:r="http://schemas.openxmlformats.org/officeDocument/2006/relationships" r:embed="rId50" cstate="print"/>
        <a:srcRect/>
        <a:stretch>
          <a:fillRect/>
        </a:stretch>
      </xdr:blipFill>
      <xdr:spPr bwMode="auto">
        <a:xfrm>
          <a:off x="2222500" y="266870089"/>
          <a:ext cx="12101067" cy="5114018"/>
        </a:xfrm>
        <a:prstGeom prst="rect">
          <a:avLst/>
        </a:prstGeom>
        <a:noFill/>
        <a:ln w="1">
          <a:noFill/>
          <a:miter lim="800000"/>
          <a:headEnd/>
          <a:tailEnd type="none" w="med" len="med"/>
        </a:ln>
        <a:effectLst/>
      </xdr:spPr>
    </xdr:pic>
    <xdr:clientData/>
  </xdr:twoCellAnchor>
  <xdr:twoCellAnchor editAs="oneCell">
    <xdr:from>
      <xdr:col>2</xdr:col>
      <xdr:colOff>0</xdr:colOff>
      <xdr:row>1601</xdr:row>
      <xdr:rowOff>0</xdr:rowOff>
    </xdr:from>
    <xdr:to>
      <xdr:col>19</xdr:col>
      <xdr:colOff>512748</xdr:colOff>
      <xdr:row>1631</xdr:row>
      <xdr:rowOff>0</xdr:rowOff>
    </xdr:to>
    <xdr:pic>
      <xdr:nvPicPr>
        <xdr:cNvPr id="1024" name="Picture 4"/>
        <xdr:cNvPicPr>
          <a:picLocks noChangeAspect="1" noChangeArrowheads="1"/>
        </xdr:cNvPicPr>
      </xdr:nvPicPr>
      <xdr:blipFill>
        <a:blip xmlns:r="http://schemas.openxmlformats.org/officeDocument/2006/relationships" r:embed="rId51" cstate="print"/>
        <a:srcRect/>
        <a:stretch>
          <a:fillRect/>
        </a:stretch>
      </xdr:blipFill>
      <xdr:spPr bwMode="auto">
        <a:xfrm>
          <a:off x="2222500" y="272312946"/>
          <a:ext cx="12078819" cy="5102679"/>
        </a:xfrm>
        <a:prstGeom prst="rect">
          <a:avLst/>
        </a:prstGeom>
        <a:noFill/>
        <a:ln w="1">
          <a:noFill/>
          <a:miter lim="800000"/>
          <a:headEnd/>
          <a:tailEnd type="none" w="med" len="med"/>
        </a:ln>
        <a:effectLst/>
      </xdr:spPr>
    </xdr:pic>
    <xdr:clientData/>
  </xdr:twoCellAnchor>
  <xdr:twoCellAnchor editAs="oneCell">
    <xdr:from>
      <xdr:col>2</xdr:col>
      <xdr:colOff>0</xdr:colOff>
      <xdr:row>1633</xdr:row>
      <xdr:rowOff>1</xdr:rowOff>
    </xdr:from>
    <xdr:to>
      <xdr:col>19</xdr:col>
      <xdr:colOff>544286</xdr:colOff>
      <xdr:row>1663</xdr:row>
      <xdr:rowOff>19459</xdr:rowOff>
    </xdr:to>
    <xdr:pic>
      <xdr:nvPicPr>
        <xdr:cNvPr id="1045" name="Picture 5"/>
        <xdr:cNvPicPr>
          <a:picLocks noChangeAspect="1" noChangeArrowheads="1"/>
        </xdr:cNvPicPr>
      </xdr:nvPicPr>
      <xdr:blipFill>
        <a:blip xmlns:r="http://schemas.openxmlformats.org/officeDocument/2006/relationships" r:embed="rId52" cstate="print"/>
        <a:srcRect/>
        <a:stretch>
          <a:fillRect/>
        </a:stretch>
      </xdr:blipFill>
      <xdr:spPr bwMode="auto">
        <a:xfrm>
          <a:off x="2222500" y="277755805"/>
          <a:ext cx="12110357" cy="5122136"/>
        </a:xfrm>
        <a:prstGeom prst="rect">
          <a:avLst/>
        </a:prstGeom>
        <a:noFill/>
        <a:ln w="1">
          <a:noFill/>
          <a:miter lim="800000"/>
          <a:headEnd/>
          <a:tailEnd type="none" w="med" len="med"/>
        </a:ln>
        <a:effectLst/>
      </xdr:spPr>
    </xdr:pic>
    <xdr:clientData/>
  </xdr:twoCellAnchor>
  <xdr:twoCellAnchor editAs="oneCell">
    <xdr:from>
      <xdr:col>2</xdr:col>
      <xdr:colOff>0</xdr:colOff>
      <xdr:row>1665</xdr:row>
      <xdr:rowOff>0</xdr:rowOff>
    </xdr:from>
    <xdr:to>
      <xdr:col>19</xdr:col>
      <xdr:colOff>559166</xdr:colOff>
      <xdr:row>1695</xdr:row>
      <xdr:rowOff>22679</xdr:rowOff>
    </xdr:to>
    <xdr:pic>
      <xdr:nvPicPr>
        <xdr:cNvPr id="1046" name="Picture 6"/>
        <xdr:cNvPicPr>
          <a:picLocks noChangeAspect="1" noChangeArrowheads="1"/>
        </xdr:cNvPicPr>
      </xdr:nvPicPr>
      <xdr:blipFill>
        <a:blip xmlns:r="http://schemas.openxmlformats.org/officeDocument/2006/relationships" r:embed="rId53" cstate="print"/>
        <a:srcRect/>
        <a:stretch>
          <a:fillRect/>
        </a:stretch>
      </xdr:blipFill>
      <xdr:spPr bwMode="auto">
        <a:xfrm>
          <a:off x="2222500" y="283198661"/>
          <a:ext cx="12125237" cy="5125357"/>
        </a:xfrm>
        <a:prstGeom prst="rect">
          <a:avLst/>
        </a:prstGeom>
        <a:noFill/>
        <a:ln w="1">
          <a:noFill/>
          <a:miter lim="800000"/>
          <a:headEnd/>
          <a:tailEnd type="none" w="med" len="med"/>
        </a:ln>
        <a:effectLst/>
      </xdr:spPr>
    </xdr:pic>
    <xdr:clientData/>
  </xdr:twoCellAnchor>
  <xdr:twoCellAnchor editAs="oneCell">
    <xdr:from>
      <xdr:col>2</xdr:col>
      <xdr:colOff>0</xdr:colOff>
      <xdr:row>1697</xdr:row>
      <xdr:rowOff>0</xdr:rowOff>
    </xdr:from>
    <xdr:to>
      <xdr:col>17</xdr:col>
      <xdr:colOff>566964</xdr:colOff>
      <xdr:row>1727</xdr:row>
      <xdr:rowOff>1907</xdr:rowOff>
    </xdr:to>
    <xdr:pic>
      <xdr:nvPicPr>
        <xdr:cNvPr id="1047" name="Picture 7"/>
        <xdr:cNvPicPr>
          <a:picLocks noChangeAspect="1" noChangeArrowheads="1"/>
        </xdr:cNvPicPr>
      </xdr:nvPicPr>
      <xdr:blipFill>
        <a:blip xmlns:r="http://schemas.openxmlformats.org/officeDocument/2006/relationships" r:embed="rId54" cstate="print"/>
        <a:srcRect/>
        <a:stretch>
          <a:fillRect/>
        </a:stretch>
      </xdr:blipFill>
      <xdr:spPr bwMode="auto">
        <a:xfrm>
          <a:off x="2222500" y="288641518"/>
          <a:ext cx="10772321" cy="5104585"/>
        </a:xfrm>
        <a:prstGeom prst="rect">
          <a:avLst/>
        </a:prstGeom>
        <a:noFill/>
        <a:ln w="1">
          <a:noFill/>
          <a:miter lim="800000"/>
          <a:headEnd/>
          <a:tailEnd type="none" w="med" len="med"/>
        </a:ln>
        <a:effectLst/>
      </xdr:spPr>
    </xdr:pic>
    <xdr:clientData/>
  </xdr:twoCellAnchor>
  <xdr:twoCellAnchor editAs="oneCell">
    <xdr:from>
      <xdr:col>2</xdr:col>
      <xdr:colOff>0</xdr:colOff>
      <xdr:row>1729</xdr:row>
      <xdr:rowOff>0</xdr:rowOff>
    </xdr:from>
    <xdr:to>
      <xdr:col>19</xdr:col>
      <xdr:colOff>532947</xdr:colOff>
      <xdr:row>1758</xdr:row>
      <xdr:rowOff>166046</xdr:rowOff>
    </xdr:to>
    <xdr:pic>
      <xdr:nvPicPr>
        <xdr:cNvPr id="1048" name="Picture 8"/>
        <xdr:cNvPicPr>
          <a:picLocks noChangeAspect="1" noChangeArrowheads="1"/>
        </xdr:cNvPicPr>
      </xdr:nvPicPr>
      <xdr:blipFill>
        <a:blip xmlns:r="http://schemas.openxmlformats.org/officeDocument/2006/relationships" r:embed="rId55" cstate="print"/>
        <a:srcRect/>
        <a:stretch>
          <a:fillRect/>
        </a:stretch>
      </xdr:blipFill>
      <xdr:spPr bwMode="auto">
        <a:xfrm>
          <a:off x="2222500" y="294084375"/>
          <a:ext cx="12099018" cy="5098635"/>
        </a:xfrm>
        <a:prstGeom prst="rect">
          <a:avLst/>
        </a:prstGeom>
        <a:noFill/>
        <a:ln w="1">
          <a:noFill/>
          <a:miter lim="800000"/>
          <a:headEnd/>
          <a:tailEnd type="none" w="med" len="med"/>
        </a:ln>
        <a:effectLst/>
      </xdr:spPr>
    </xdr:pic>
    <xdr:clientData/>
  </xdr:twoCellAnchor>
  <xdr:twoCellAnchor editAs="oneCell">
    <xdr:from>
      <xdr:col>2</xdr:col>
      <xdr:colOff>0</xdr:colOff>
      <xdr:row>1761</xdr:row>
      <xdr:rowOff>0</xdr:rowOff>
    </xdr:from>
    <xdr:to>
      <xdr:col>19</xdr:col>
      <xdr:colOff>498459</xdr:colOff>
      <xdr:row>1790</xdr:row>
      <xdr:rowOff>158750</xdr:rowOff>
    </xdr:to>
    <xdr:pic>
      <xdr:nvPicPr>
        <xdr:cNvPr id="1049" name="Picture 9"/>
        <xdr:cNvPicPr>
          <a:picLocks noChangeAspect="1" noChangeArrowheads="1"/>
        </xdr:cNvPicPr>
      </xdr:nvPicPr>
      <xdr:blipFill>
        <a:blip xmlns:r="http://schemas.openxmlformats.org/officeDocument/2006/relationships" r:embed="rId56" cstate="print"/>
        <a:srcRect/>
        <a:stretch>
          <a:fillRect/>
        </a:stretch>
      </xdr:blipFill>
      <xdr:spPr bwMode="auto">
        <a:xfrm>
          <a:off x="2222500" y="299527232"/>
          <a:ext cx="12064530" cy="5091339"/>
        </a:xfrm>
        <a:prstGeom prst="rect">
          <a:avLst/>
        </a:prstGeom>
        <a:noFill/>
        <a:ln w="1">
          <a:noFill/>
          <a:miter lim="800000"/>
          <a:headEnd/>
          <a:tailEnd type="none" w="med" len="med"/>
        </a:ln>
        <a:effectLst/>
      </xdr:spPr>
    </xdr:pic>
    <xdr:clientData/>
  </xdr:twoCellAnchor>
  <xdr:twoCellAnchor editAs="oneCell">
    <xdr:from>
      <xdr:col>2</xdr:col>
      <xdr:colOff>0</xdr:colOff>
      <xdr:row>1793</xdr:row>
      <xdr:rowOff>0</xdr:rowOff>
    </xdr:from>
    <xdr:to>
      <xdr:col>19</xdr:col>
      <xdr:colOff>532947</xdr:colOff>
      <xdr:row>1823</xdr:row>
      <xdr:rowOff>17732</xdr:rowOff>
    </xdr:to>
    <xdr:pic>
      <xdr:nvPicPr>
        <xdr:cNvPr id="1050" name="Picture 10"/>
        <xdr:cNvPicPr>
          <a:picLocks noChangeAspect="1" noChangeArrowheads="1"/>
        </xdr:cNvPicPr>
      </xdr:nvPicPr>
      <xdr:blipFill>
        <a:blip xmlns:r="http://schemas.openxmlformats.org/officeDocument/2006/relationships" r:embed="rId57" cstate="print"/>
        <a:srcRect/>
        <a:stretch>
          <a:fillRect/>
        </a:stretch>
      </xdr:blipFill>
      <xdr:spPr bwMode="auto">
        <a:xfrm>
          <a:off x="2222500" y="304970089"/>
          <a:ext cx="12099018" cy="5120411"/>
        </a:xfrm>
        <a:prstGeom prst="rect">
          <a:avLst/>
        </a:prstGeom>
        <a:noFill/>
        <a:ln w="1">
          <a:noFill/>
          <a:miter lim="800000"/>
          <a:headEnd/>
          <a:tailEnd type="none" w="med" len="med"/>
        </a:ln>
        <a:effectLst/>
      </xdr:spPr>
    </xdr:pic>
    <xdr:clientData/>
  </xdr:twoCellAnchor>
  <xdr:twoCellAnchor editAs="oneCell">
    <xdr:from>
      <xdr:col>2</xdr:col>
      <xdr:colOff>0</xdr:colOff>
      <xdr:row>1825</xdr:row>
      <xdr:rowOff>0</xdr:rowOff>
    </xdr:from>
    <xdr:to>
      <xdr:col>8</xdr:col>
      <xdr:colOff>11339</xdr:colOff>
      <xdr:row>1854</xdr:row>
      <xdr:rowOff>147585</xdr:rowOff>
    </xdr:to>
    <xdr:pic>
      <xdr:nvPicPr>
        <xdr:cNvPr id="1051" name="Picture 11"/>
        <xdr:cNvPicPr>
          <a:picLocks noChangeAspect="1" noChangeArrowheads="1"/>
        </xdr:cNvPicPr>
      </xdr:nvPicPr>
      <xdr:blipFill>
        <a:blip xmlns:r="http://schemas.openxmlformats.org/officeDocument/2006/relationships" r:embed="rId58" cstate="print"/>
        <a:srcRect/>
        <a:stretch>
          <a:fillRect/>
        </a:stretch>
      </xdr:blipFill>
      <xdr:spPr bwMode="auto">
        <a:xfrm>
          <a:off x="2222500" y="310412946"/>
          <a:ext cx="4093482" cy="50801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M16"/>
  <sheetViews>
    <sheetView workbookViewId="0"/>
  </sheetViews>
  <sheetFormatPr defaultRowHeight="13.5"/>
  <cols>
    <col min="1" max="1" width="9" style="1"/>
    <col min="2" max="2" width="22.75" style="1" customWidth="1"/>
    <col min="3" max="3" width="13.625" style="1" customWidth="1"/>
    <col min="4" max="4" width="13.875" style="1" customWidth="1"/>
    <col min="5" max="5" width="15.625" style="1" customWidth="1"/>
    <col min="6" max="6" width="12.375" style="1" customWidth="1"/>
    <col min="7" max="7" width="12.25" style="1" customWidth="1"/>
    <col min="8" max="8" width="13.25" style="1" customWidth="1"/>
    <col min="9" max="9" width="10" style="1" customWidth="1"/>
    <col min="10" max="10" width="15.75" style="1" customWidth="1"/>
    <col min="11" max="11" width="13.125" style="1" customWidth="1"/>
    <col min="12" max="12" width="15.5" style="1" customWidth="1"/>
    <col min="13" max="13" width="17.625" style="1" customWidth="1"/>
  </cols>
  <sheetData>
    <row r="1" spans="2:13" s="1" customFormat="1"/>
    <row r="2" spans="2:13" s="1" customFormat="1" ht="19.5" customHeight="1">
      <c r="B2" s="84"/>
      <c r="C2" s="93" t="s">
        <v>57</v>
      </c>
      <c r="D2" s="94"/>
      <c r="E2" s="95"/>
      <c r="F2" s="4"/>
      <c r="G2" s="93" t="s">
        <v>57</v>
      </c>
      <c r="H2" s="95"/>
      <c r="I2" s="4"/>
    </row>
    <row r="3" spans="2:13" s="1" customFormat="1" ht="25.5" customHeight="1">
      <c r="B3" s="85" t="s">
        <v>58</v>
      </c>
      <c r="C3" s="96">
        <v>1000000</v>
      </c>
      <c r="D3" s="96"/>
      <c r="E3" s="96"/>
      <c r="F3" s="86" t="s">
        <v>59</v>
      </c>
      <c r="G3" s="97">
        <v>42217</v>
      </c>
      <c r="H3" s="98"/>
      <c r="I3" s="5"/>
      <c r="J3" s="5"/>
    </row>
    <row r="4" spans="2:13" s="1" customFormat="1" ht="27" customHeight="1">
      <c r="B4" s="87" t="s">
        <v>60</v>
      </c>
      <c r="C4" s="99">
        <f>SUM(C3+E14)</f>
        <v>1000000</v>
      </c>
      <c r="D4" s="100"/>
      <c r="E4" s="101"/>
      <c r="F4" s="92" t="s">
        <v>61</v>
      </c>
      <c r="G4" s="88">
        <v>0.05</v>
      </c>
      <c r="H4" s="89">
        <f>(C3-E14)*G4</f>
        <v>50000</v>
      </c>
      <c r="I4" s="90" t="s">
        <v>62</v>
      </c>
      <c r="J4" s="91">
        <f>(C4-C3)</f>
        <v>0</v>
      </c>
      <c r="L4" s="6"/>
    </row>
    <row r="5" spans="2:13" s="12" customFormat="1" ht="17.25" customHeight="1">
      <c r="B5" s="7"/>
      <c r="C5" s="8"/>
      <c r="D5" s="8"/>
      <c r="E5" s="8"/>
      <c r="F5" s="9"/>
      <c r="G5" s="83" t="s">
        <v>57</v>
      </c>
      <c r="H5" s="8"/>
      <c r="I5" s="10"/>
      <c r="J5" s="11"/>
    </row>
    <row r="6" spans="2:13" s="1" customFormat="1" ht="39" customHeight="1">
      <c r="B6" s="13"/>
      <c r="C6" s="14"/>
      <c r="D6" s="14"/>
      <c r="E6" s="15"/>
      <c r="F6" s="16"/>
      <c r="G6" s="17"/>
      <c r="H6" s="14"/>
      <c r="I6" s="18"/>
      <c r="J6" s="19"/>
      <c r="K6" s="20"/>
      <c r="L6" s="21"/>
      <c r="M6" s="21"/>
    </row>
    <row r="7" spans="2:13" s="1" customFormat="1" ht="21" customHeight="1">
      <c r="B7" s="71" t="s">
        <v>63</v>
      </c>
      <c r="C7" s="72" t="s">
        <v>57</v>
      </c>
      <c r="D7" s="72" t="s">
        <v>57</v>
      </c>
      <c r="E7" s="73"/>
      <c r="F7" s="72" t="s">
        <v>57</v>
      </c>
      <c r="G7" s="74" t="s">
        <v>57</v>
      </c>
      <c r="H7" s="22"/>
      <c r="I7" s="5"/>
      <c r="J7" s="5"/>
      <c r="M7" s="44"/>
    </row>
    <row r="8" spans="2:13" s="1" customFormat="1" ht="28.5">
      <c r="B8" s="81" t="s">
        <v>64</v>
      </c>
      <c r="C8" s="75" t="s">
        <v>65</v>
      </c>
      <c r="D8" s="76" t="s">
        <v>66</v>
      </c>
      <c r="E8" s="77" t="s">
        <v>67</v>
      </c>
      <c r="F8" s="78" t="s">
        <v>68</v>
      </c>
      <c r="G8" s="76" t="s">
        <v>69</v>
      </c>
      <c r="H8" s="78" t="s">
        <v>70</v>
      </c>
      <c r="I8" s="77" t="s">
        <v>71</v>
      </c>
      <c r="J8" s="79" t="s">
        <v>72</v>
      </c>
      <c r="K8" s="80" t="s">
        <v>73</v>
      </c>
      <c r="L8" s="76" t="s">
        <v>74</v>
      </c>
      <c r="M8" s="82" t="s">
        <v>75</v>
      </c>
    </row>
    <row r="9" spans="2:13" s="1" customFormat="1" ht="24.95" customHeight="1">
      <c r="B9" s="31">
        <v>42217</v>
      </c>
      <c r="C9" s="32"/>
      <c r="D9" s="33"/>
      <c r="E9" s="25">
        <f t="shared" ref="E9:E13" si="0">SUM(C9-D9)</f>
        <v>0</v>
      </c>
      <c r="F9" s="34"/>
      <c r="G9" s="34"/>
      <c r="H9" s="26">
        <f t="shared" ref="H9:H13" si="1">SUM(F9+G9)</f>
        <v>0</v>
      </c>
      <c r="I9" s="27" t="e">
        <f t="shared" ref="I9:I13" si="2">F9/H9</f>
        <v>#DIV/0!</v>
      </c>
      <c r="J9" s="28" t="e">
        <f t="shared" ref="J9:K13" si="3">C9/F9</f>
        <v>#DIV/0!</v>
      </c>
      <c r="K9" s="28" t="e">
        <f t="shared" si="3"/>
        <v>#DIV/0!</v>
      </c>
      <c r="L9" s="29" t="e">
        <f t="shared" ref="L9:L13" si="4">J9/K9</f>
        <v>#DIV/0!</v>
      </c>
      <c r="M9" s="30" t="e">
        <f t="shared" ref="M9:M13" si="5">C9/D9</f>
        <v>#DIV/0!</v>
      </c>
    </row>
    <row r="10" spans="2:13" s="1" customFormat="1" ht="24.95" customHeight="1">
      <c r="B10" s="23">
        <v>42248</v>
      </c>
      <c r="C10" s="32"/>
      <c r="D10" s="33"/>
      <c r="E10" s="25">
        <f t="shared" si="0"/>
        <v>0</v>
      </c>
      <c r="F10" s="34"/>
      <c r="G10" s="34"/>
      <c r="H10" s="26">
        <f t="shared" si="1"/>
        <v>0</v>
      </c>
      <c r="I10" s="27" t="e">
        <f t="shared" si="2"/>
        <v>#DIV/0!</v>
      </c>
      <c r="J10" s="28" t="e">
        <f t="shared" si="3"/>
        <v>#DIV/0!</v>
      </c>
      <c r="K10" s="28" t="e">
        <f t="shared" si="3"/>
        <v>#DIV/0!</v>
      </c>
      <c r="L10" s="29" t="e">
        <f t="shared" si="4"/>
        <v>#DIV/0!</v>
      </c>
      <c r="M10" s="30" t="e">
        <f t="shared" si="5"/>
        <v>#DIV/0!</v>
      </c>
    </row>
    <row r="11" spans="2:13" s="1" customFormat="1" ht="24.95" customHeight="1">
      <c r="B11" s="31">
        <v>42278</v>
      </c>
      <c r="C11" s="32"/>
      <c r="D11" s="33"/>
      <c r="E11" s="25">
        <f t="shared" si="0"/>
        <v>0</v>
      </c>
      <c r="F11" s="34"/>
      <c r="G11" s="34"/>
      <c r="H11" s="26">
        <f t="shared" si="1"/>
        <v>0</v>
      </c>
      <c r="I11" s="27" t="e">
        <f t="shared" si="2"/>
        <v>#DIV/0!</v>
      </c>
      <c r="J11" s="28" t="e">
        <f t="shared" si="3"/>
        <v>#DIV/0!</v>
      </c>
      <c r="K11" s="28" t="e">
        <f t="shared" si="3"/>
        <v>#DIV/0!</v>
      </c>
      <c r="L11" s="29" t="e">
        <f t="shared" si="4"/>
        <v>#DIV/0!</v>
      </c>
      <c r="M11" s="30" t="e">
        <f t="shared" si="5"/>
        <v>#DIV/0!</v>
      </c>
    </row>
    <row r="12" spans="2:13" s="1" customFormat="1" ht="24.95" customHeight="1">
      <c r="B12" s="23">
        <v>42309</v>
      </c>
      <c r="C12" s="32"/>
      <c r="D12" s="24"/>
      <c r="E12" s="25">
        <f t="shared" si="0"/>
        <v>0</v>
      </c>
      <c r="F12" s="34"/>
      <c r="G12" s="34"/>
      <c r="H12" s="26">
        <f t="shared" si="1"/>
        <v>0</v>
      </c>
      <c r="I12" s="27" t="e">
        <f t="shared" si="2"/>
        <v>#DIV/0!</v>
      </c>
      <c r="J12" s="28" t="e">
        <f t="shared" si="3"/>
        <v>#DIV/0!</v>
      </c>
      <c r="K12" s="28" t="e">
        <f t="shared" si="3"/>
        <v>#DIV/0!</v>
      </c>
      <c r="L12" s="29" t="e">
        <f t="shared" si="4"/>
        <v>#DIV/0!</v>
      </c>
      <c r="M12" s="30" t="e">
        <f t="shared" si="5"/>
        <v>#DIV/0!</v>
      </c>
    </row>
    <row r="13" spans="2:13" s="1" customFormat="1" ht="24.95" customHeight="1" thickBot="1">
      <c r="B13" s="31">
        <v>42339</v>
      </c>
      <c r="C13" s="32"/>
      <c r="D13" s="33"/>
      <c r="E13" s="25">
        <f t="shared" si="0"/>
        <v>0</v>
      </c>
      <c r="F13" s="34"/>
      <c r="G13" s="34"/>
      <c r="H13" s="26">
        <f t="shared" si="1"/>
        <v>0</v>
      </c>
      <c r="I13" s="27" t="e">
        <f t="shared" si="2"/>
        <v>#DIV/0!</v>
      </c>
      <c r="J13" s="28" t="e">
        <f t="shared" si="3"/>
        <v>#DIV/0!</v>
      </c>
      <c r="K13" s="28" t="e">
        <f t="shared" si="3"/>
        <v>#DIV/0!</v>
      </c>
      <c r="L13" s="29" t="e">
        <f t="shared" si="4"/>
        <v>#DIV/0!</v>
      </c>
      <c r="M13" s="30" t="e">
        <f t="shared" si="5"/>
        <v>#DIV/0!</v>
      </c>
    </row>
    <row r="14" spans="2:13" s="1" customFormat="1" ht="24.95" customHeight="1" thickTop="1">
      <c r="B14" s="46" t="s">
        <v>78</v>
      </c>
      <c r="C14" s="35">
        <f t="shared" ref="C14:H14" si="6">SUM(C9:C13)</f>
        <v>0</v>
      </c>
      <c r="D14" s="36">
        <f t="shared" si="6"/>
        <v>0</v>
      </c>
      <c r="E14" s="37">
        <f t="shared" si="6"/>
        <v>0</v>
      </c>
      <c r="F14" s="38">
        <f t="shared" si="6"/>
        <v>0</v>
      </c>
      <c r="G14" s="39">
        <f t="shared" si="6"/>
        <v>0</v>
      </c>
      <c r="H14" s="38">
        <f t="shared" si="6"/>
        <v>0</v>
      </c>
      <c r="I14" s="40" t="e">
        <f>AVERAGE(I9:I13)</f>
        <v>#DIV/0!</v>
      </c>
      <c r="J14" s="36" t="e">
        <f>AVERAGE(J9:J13)</f>
        <v>#DIV/0!</v>
      </c>
      <c r="K14" s="36" t="e">
        <f>AVERAGE(K9:K13)</f>
        <v>#DIV/0!</v>
      </c>
      <c r="L14" s="41" t="e">
        <f>AVERAGE(L9:L13)</f>
        <v>#DIV/0!</v>
      </c>
      <c r="M14" s="42" t="e">
        <f>AVERAGE(M9:M13)</f>
        <v>#DIV/0!</v>
      </c>
    </row>
    <row r="15" spans="2:13">
      <c r="B15" s="43"/>
      <c r="K15" s="44"/>
      <c r="L15" s="45" t="s">
        <v>76</v>
      </c>
      <c r="M15" s="45" t="s">
        <v>77</v>
      </c>
    </row>
    <row r="16" spans="2:13">
      <c r="B16" s="43"/>
    </row>
  </sheetData>
  <mergeCells count="5">
    <mergeCell ref="C2:E2"/>
    <mergeCell ref="G2:H2"/>
    <mergeCell ref="C3:E3"/>
    <mergeCell ref="G3:H3"/>
    <mergeCell ref="C4:E4"/>
  </mergeCells>
  <phoneticPr fontId="1"/>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dimension ref="B1:R307"/>
  <sheetViews>
    <sheetView tabSelected="1" workbookViewId="0"/>
  </sheetViews>
  <sheetFormatPr defaultRowHeight="13.5"/>
  <cols>
    <col min="1" max="1" width="2.5" customWidth="1"/>
    <col min="2" max="2" width="26.25" customWidth="1"/>
    <col min="3" max="3" width="15" customWidth="1"/>
    <col min="4" max="4" width="6.25" customWidth="1"/>
    <col min="5" max="5" width="6.25" style="2" customWidth="1"/>
    <col min="6" max="7" width="9" style="2"/>
    <col min="8" max="17" width="9" style="1"/>
    <col min="18" max="18" width="15.5" style="1" customWidth="1"/>
    <col min="19" max="19" width="11.625" customWidth="1"/>
    <col min="20" max="20" width="16.625" bestFit="1" customWidth="1"/>
    <col min="21" max="21" width="6.5" bestFit="1" customWidth="1"/>
    <col min="22" max="22" width="7.25" customWidth="1"/>
  </cols>
  <sheetData>
    <row r="1" spans="2:17" s="1" customFormat="1">
      <c r="E1" s="2"/>
      <c r="F1" s="67"/>
      <c r="G1" s="67"/>
      <c r="H1" s="65"/>
      <c r="I1" s="65"/>
      <c r="J1" s="65"/>
      <c r="K1" s="65"/>
      <c r="L1" s="65"/>
      <c r="M1" s="65"/>
      <c r="N1" s="65"/>
      <c r="O1" s="65"/>
      <c r="P1" s="65"/>
      <c r="Q1" s="65"/>
    </row>
    <row r="2" spans="2:17">
      <c r="F2" s="67"/>
      <c r="G2" s="68"/>
      <c r="H2" s="65"/>
      <c r="I2" s="65"/>
      <c r="J2" s="65"/>
      <c r="K2" s="65"/>
      <c r="L2" s="65"/>
      <c r="M2" s="65"/>
      <c r="N2" s="65"/>
      <c r="O2" s="66"/>
      <c r="P2" s="65"/>
      <c r="Q2" s="65"/>
    </row>
    <row r="3" spans="2:17" ht="17.25">
      <c r="B3" s="49" t="s">
        <v>103</v>
      </c>
      <c r="C3" s="54"/>
      <c r="E3" s="62" t="s">
        <v>100</v>
      </c>
      <c r="F3" s="64" t="s">
        <v>0</v>
      </c>
      <c r="G3" s="64" t="s">
        <v>1</v>
      </c>
      <c r="H3" s="64" t="s">
        <v>2</v>
      </c>
      <c r="I3" s="64" t="s">
        <v>3</v>
      </c>
      <c r="J3" s="64" t="s">
        <v>4</v>
      </c>
      <c r="K3" s="64" t="s">
        <v>5</v>
      </c>
      <c r="L3" s="64" t="s">
        <v>6</v>
      </c>
      <c r="M3" s="64" t="s">
        <v>7</v>
      </c>
      <c r="N3" s="64" t="s">
        <v>8</v>
      </c>
      <c r="O3" s="64" t="s">
        <v>9</v>
      </c>
      <c r="P3" s="64" t="s">
        <v>10</v>
      </c>
      <c r="Q3" s="63" t="s">
        <v>11</v>
      </c>
    </row>
    <row r="4" spans="2:17">
      <c r="B4" s="50" t="s">
        <v>15</v>
      </c>
      <c r="C4" s="55" t="s">
        <v>16</v>
      </c>
      <c r="E4" s="2">
        <v>1</v>
      </c>
      <c r="F4" s="2" t="s">
        <v>12</v>
      </c>
      <c r="G4" s="2" t="s">
        <v>14</v>
      </c>
      <c r="H4" s="47">
        <v>0.31</v>
      </c>
      <c r="I4" s="1" t="s">
        <v>79</v>
      </c>
      <c r="J4" s="48">
        <v>116.13</v>
      </c>
      <c r="K4" s="48">
        <v>116.072</v>
      </c>
      <c r="L4" s="48">
        <v>0</v>
      </c>
      <c r="M4" s="1" t="s">
        <v>80</v>
      </c>
      <c r="N4" s="48">
        <v>116.072</v>
      </c>
      <c r="O4" s="47">
        <v>-0.79659847198426581</v>
      </c>
      <c r="P4" s="1">
        <v>58</v>
      </c>
      <c r="Q4" s="47">
        <v>14.693786806117037</v>
      </c>
    </row>
    <row r="5" spans="2:17">
      <c r="B5" s="51" t="s">
        <v>17</v>
      </c>
      <c r="C5" s="56">
        <f>COUNT($P$4:$P$103)</f>
        <v>100</v>
      </c>
      <c r="E5" s="2">
        <f>SUM(E4+1)</f>
        <v>2</v>
      </c>
      <c r="F5" s="2" t="s">
        <v>12</v>
      </c>
      <c r="G5" s="2" t="s">
        <v>13</v>
      </c>
      <c r="H5" s="47">
        <v>0.27</v>
      </c>
      <c r="I5" s="1" t="s">
        <v>81</v>
      </c>
      <c r="J5" s="48">
        <v>117.67</v>
      </c>
      <c r="K5" s="48">
        <v>115.88</v>
      </c>
      <c r="L5" s="48">
        <v>0</v>
      </c>
      <c r="M5" s="1" t="s">
        <v>82</v>
      </c>
      <c r="N5" s="48">
        <v>115.88</v>
      </c>
      <c r="O5" s="47">
        <v>-0.43612966874517556</v>
      </c>
      <c r="P5" s="1">
        <v>-1790</v>
      </c>
      <c r="Q5" s="47">
        <v>-417.50551178818063</v>
      </c>
    </row>
    <row r="6" spans="2:17">
      <c r="B6" s="51" t="s">
        <v>18</v>
      </c>
      <c r="C6" s="57">
        <f>COUNTIF($P$4:$P$103,"&gt;0")</f>
        <v>42</v>
      </c>
      <c r="E6" s="2">
        <f t="shared" ref="E6:E69" si="0">SUM(E5+1)</f>
        <v>3</v>
      </c>
      <c r="F6" s="2" t="s">
        <v>12</v>
      </c>
      <c r="G6" s="2" t="s">
        <v>13</v>
      </c>
      <c r="H6" s="47">
        <v>0.28000000000000003</v>
      </c>
      <c r="I6" s="1" t="s">
        <v>106</v>
      </c>
      <c r="J6" s="48">
        <v>116.84</v>
      </c>
      <c r="K6" s="48">
        <v>119.42100000000001</v>
      </c>
      <c r="L6" s="48">
        <v>0</v>
      </c>
      <c r="M6" s="1" t="s">
        <v>107</v>
      </c>
      <c r="N6" s="48">
        <v>119.42100000000001</v>
      </c>
      <c r="O6" s="47">
        <v>-1.4690399928341507</v>
      </c>
      <c r="P6" s="1">
        <v>2581</v>
      </c>
      <c r="Q6" s="47">
        <v>603.68415751849204</v>
      </c>
    </row>
    <row r="7" spans="2:17">
      <c r="B7" s="51" t="s">
        <v>19</v>
      </c>
      <c r="C7" s="57">
        <f>COUNTIF($P$4:$P$103,"&lt;0")</f>
        <v>58</v>
      </c>
      <c r="E7" s="2">
        <f t="shared" si="0"/>
        <v>4</v>
      </c>
      <c r="F7" s="2" t="s">
        <v>12</v>
      </c>
      <c r="G7" s="2" t="s">
        <v>13</v>
      </c>
      <c r="H7" s="47">
        <v>0.28999999999999998</v>
      </c>
      <c r="I7" s="1" t="s">
        <v>83</v>
      </c>
      <c r="J7" s="48">
        <v>121.02</v>
      </c>
      <c r="K7" s="48">
        <v>123.8</v>
      </c>
      <c r="L7" s="48">
        <v>0</v>
      </c>
      <c r="M7" s="1" t="s">
        <v>108</v>
      </c>
      <c r="N7" s="48">
        <v>123.8</v>
      </c>
      <c r="O7" s="47">
        <v>-2.3401983434072289</v>
      </c>
      <c r="P7" s="1">
        <v>2780</v>
      </c>
      <c r="Q7" s="47">
        <v>648.87143332056723</v>
      </c>
    </row>
    <row r="8" spans="2:17">
      <c r="B8" s="52" t="s">
        <v>20</v>
      </c>
      <c r="C8" s="58">
        <f>+C6/C5</f>
        <v>0.42</v>
      </c>
      <c r="E8" s="2">
        <f t="shared" si="0"/>
        <v>5</v>
      </c>
      <c r="F8" s="2" t="s">
        <v>12</v>
      </c>
      <c r="G8" s="2" t="s">
        <v>14</v>
      </c>
      <c r="H8" s="47">
        <v>0.33</v>
      </c>
      <c r="I8" s="1" t="s">
        <v>109</v>
      </c>
      <c r="J8" s="48">
        <v>123.06</v>
      </c>
      <c r="K8" s="48">
        <v>122.697</v>
      </c>
      <c r="L8" s="48">
        <v>0</v>
      </c>
      <c r="M8" s="1" t="s">
        <v>110</v>
      </c>
      <c r="N8" s="48">
        <v>122.697</v>
      </c>
      <c r="O8" s="47">
        <v>-1.156789159678578</v>
      </c>
      <c r="P8" s="1">
        <v>363</v>
      </c>
      <c r="Q8" s="47">
        <v>96.47395975838775</v>
      </c>
    </row>
    <row r="9" spans="2:17">
      <c r="B9" s="51" t="s">
        <v>21</v>
      </c>
      <c r="C9" s="59">
        <f>SUMIF($P$4:$P$103,"&gt;0")</f>
        <v>132117</v>
      </c>
      <c r="E9" s="2">
        <f t="shared" si="0"/>
        <v>6</v>
      </c>
      <c r="F9" s="2" t="s">
        <v>12</v>
      </c>
      <c r="G9" s="2" t="s">
        <v>13</v>
      </c>
      <c r="H9" s="47">
        <v>0.42</v>
      </c>
      <c r="I9" s="1" t="s">
        <v>84</v>
      </c>
      <c r="J9" s="48">
        <v>123.71000000000001</v>
      </c>
      <c r="K9" s="48">
        <v>122.4</v>
      </c>
      <c r="L9" s="48">
        <v>0</v>
      </c>
      <c r="M9" s="1" t="s">
        <v>85</v>
      </c>
      <c r="N9" s="48">
        <v>122.4</v>
      </c>
      <c r="O9" s="47">
        <v>-0.36830542987532011</v>
      </c>
      <c r="P9" s="1">
        <v>-1310</v>
      </c>
      <c r="Q9" s="47">
        <v>-449.87810935144472</v>
      </c>
    </row>
    <row r="10" spans="2:17">
      <c r="B10" s="51" t="s">
        <v>22</v>
      </c>
      <c r="C10" s="59">
        <f>SUMIF($P$4:$P$103,"&lt;0")</f>
        <v>-77913</v>
      </c>
      <c r="E10" s="2">
        <f t="shared" si="0"/>
        <v>7</v>
      </c>
      <c r="F10" s="2" t="s">
        <v>12</v>
      </c>
      <c r="G10" s="2" t="s">
        <v>13</v>
      </c>
      <c r="H10" s="47">
        <v>0.28999999999999998</v>
      </c>
      <c r="I10" s="1" t="s">
        <v>86</v>
      </c>
      <c r="J10" s="48">
        <v>122.59</v>
      </c>
      <c r="K10" s="48">
        <v>124.334</v>
      </c>
      <c r="L10" s="48">
        <v>0</v>
      </c>
      <c r="M10" s="1" t="s">
        <v>87</v>
      </c>
      <c r="N10" s="48">
        <v>124.334</v>
      </c>
      <c r="O10" s="47">
        <v>-1.9520831518073158</v>
      </c>
      <c r="P10" s="1">
        <v>1744</v>
      </c>
      <c r="Q10" s="47">
        <v>404.82321564015615</v>
      </c>
    </row>
    <row r="11" spans="2:17">
      <c r="B11" s="51" t="s">
        <v>23</v>
      </c>
      <c r="C11" s="59">
        <f>+C9+C10</f>
        <v>54204</v>
      </c>
      <c r="E11" s="2">
        <f t="shared" si="0"/>
        <v>8</v>
      </c>
      <c r="F11" s="2" t="s">
        <v>12</v>
      </c>
      <c r="G11" s="2" t="s">
        <v>13</v>
      </c>
      <c r="H11" s="47">
        <v>0.26</v>
      </c>
      <c r="I11" s="1" t="s">
        <v>88</v>
      </c>
      <c r="J11" s="48">
        <v>125.28</v>
      </c>
      <c r="K11" s="48">
        <v>123.2</v>
      </c>
      <c r="L11" s="48">
        <v>0</v>
      </c>
      <c r="M11" s="1" t="s">
        <v>89</v>
      </c>
      <c r="N11" s="48">
        <v>123.2</v>
      </c>
      <c r="O11" s="47">
        <v>-0.5657115804580003</v>
      </c>
      <c r="P11" s="1">
        <v>-2080</v>
      </c>
      <c r="Q11" s="47">
        <v>-439.52675054149665</v>
      </c>
    </row>
    <row r="12" spans="2:17">
      <c r="B12" s="52" t="s">
        <v>24</v>
      </c>
      <c r="C12" s="60">
        <f>C9/ABS(+C10)</f>
        <v>1.6956990489392014</v>
      </c>
      <c r="E12" s="2">
        <f t="shared" si="0"/>
        <v>9</v>
      </c>
      <c r="F12" s="2" t="s">
        <v>12</v>
      </c>
      <c r="G12" s="2" t="s">
        <v>14</v>
      </c>
      <c r="H12" s="47">
        <v>0.33</v>
      </c>
      <c r="I12" s="1" t="s">
        <v>90</v>
      </c>
      <c r="J12" s="48">
        <v>121.60000000000001</v>
      </c>
      <c r="K12" s="48">
        <v>120.05800000000001</v>
      </c>
      <c r="L12" s="48">
        <v>0</v>
      </c>
      <c r="M12" s="1" t="s">
        <v>111</v>
      </c>
      <c r="N12" s="48">
        <v>120.05800000000001</v>
      </c>
      <c r="O12" s="47">
        <v>-2.4552526736267035</v>
      </c>
      <c r="P12" s="1">
        <v>1542</v>
      </c>
      <c r="Q12" s="47">
        <v>421.38988884130816</v>
      </c>
    </row>
    <row r="13" spans="2:17">
      <c r="B13" s="51" t="s">
        <v>25</v>
      </c>
      <c r="C13" s="56">
        <f>+C9/C6</f>
        <v>3145.6428571428573</v>
      </c>
      <c r="E13" s="2">
        <f t="shared" si="0"/>
        <v>10</v>
      </c>
      <c r="F13" s="2" t="s">
        <v>12</v>
      </c>
      <c r="G13" s="2" t="s">
        <v>13</v>
      </c>
      <c r="H13" s="47">
        <v>0.47000000000000003</v>
      </c>
      <c r="I13" s="1" t="s">
        <v>91</v>
      </c>
      <c r="J13" s="48">
        <v>120.95</v>
      </c>
      <c r="K13" s="48">
        <v>119.78</v>
      </c>
      <c r="L13" s="48">
        <v>0</v>
      </c>
      <c r="M13" s="1" t="s">
        <v>92</v>
      </c>
      <c r="N13" s="48">
        <v>119.78</v>
      </c>
      <c r="O13" s="47">
        <v>0</v>
      </c>
      <c r="P13" s="1">
        <v>-1170</v>
      </c>
      <c r="Q13" s="47">
        <v>-459.09166805810719</v>
      </c>
    </row>
    <row r="14" spans="2:17">
      <c r="B14" s="51" t="s">
        <v>26</v>
      </c>
      <c r="C14" s="56">
        <f>+C10/C7</f>
        <v>-1343.3275862068965</v>
      </c>
      <c r="E14" s="2">
        <f t="shared" si="0"/>
        <v>11</v>
      </c>
      <c r="F14" s="2" t="s">
        <v>12</v>
      </c>
      <c r="G14" s="2" t="s">
        <v>14</v>
      </c>
      <c r="H14" s="47">
        <v>0.15</v>
      </c>
      <c r="I14" s="1" t="s">
        <v>93</v>
      </c>
      <c r="J14" s="48">
        <v>118.57000000000001</v>
      </c>
      <c r="K14" s="48">
        <v>118.203</v>
      </c>
      <c r="L14" s="48">
        <v>0</v>
      </c>
      <c r="M14" s="1" t="s">
        <v>112</v>
      </c>
      <c r="N14" s="48">
        <v>118.203</v>
      </c>
      <c r="O14" s="47">
        <v>-0.71770766824117727</v>
      </c>
      <c r="P14" s="1">
        <v>367</v>
      </c>
      <c r="Q14" s="47">
        <v>45.854714351505081</v>
      </c>
    </row>
    <row r="15" spans="2:17">
      <c r="B15" s="52" t="s">
        <v>27</v>
      </c>
      <c r="C15" s="60">
        <f>+C13/ABS(+C14)</f>
        <v>2.3416796390112782</v>
      </c>
      <c r="E15" s="2">
        <f t="shared" si="0"/>
        <v>12</v>
      </c>
      <c r="F15" s="2" t="s">
        <v>12</v>
      </c>
      <c r="G15" s="2" t="s">
        <v>13</v>
      </c>
      <c r="H15" s="47">
        <v>0.61</v>
      </c>
      <c r="I15" s="1" t="s">
        <v>113</v>
      </c>
      <c r="J15" s="48">
        <v>121.98</v>
      </c>
      <c r="K15" s="48">
        <v>122.352</v>
      </c>
      <c r="L15" s="48">
        <v>0</v>
      </c>
      <c r="M15" s="1" t="s">
        <v>94</v>
      </c>
      <c r="N15" s="48">
        <v>122.352</v>
      </c>
      <c r="O15" s="47">
        <v>-1.0725289399599749</v>
      </c>
      <c r="P15" s="1">
        <v>372</v>
      </c>
      <c r="Q15" s="47">
        <v>184.39235925148759</v>
      </c>
    </row>
    <row r="16" spans="2:17">
      <c r="B16" s="51" t="s">
        <v>28</v>
      </c>
      <c r="C16" s="56">
        <f>SUMIF($Q$4:$Q$103,"&gt;0")</f>
        <v>50584.678305560097</v>
      </c>
      <c r="E16" s="2">
        <f t="shared" si="0"/>
        <v>13</v>
      </c>
      <c r="F16" s="2" t="s">
        <v>12</v>
      </c>
      <c r="G16" s="2" t="s">
        <v>13</v>
      </c>
      <c r="H16" s="47">
        <v>0.56000000000000005</v>
      </c>
      <c r="I16" s="1" t="s">
        <v>95</v>
      </c>
      <c r="J16" s="48">
        <v>122.48</v>
      </c>
      <c r="K16" s="48">
        <v>121.52</v>
      </c>
      <c r="L16" s="48">
        <v>0</v>
      </c>
      <c r="M16" s="1" t="s">
        <v>96</v>
      </c>
      <c r="N16" s="48">
        <v>121.52</v>
      </c>
      <c r="O16" s="47">
        <v>0</v>
      </c>
      <c r="P16" s="1">
        <v>-960</v>
      </c>
      <c r="Q16" s="47">
        <v>-442.39631336405898</v>
      </c>
    </row>
    <row r="17" spans="2:17">
      <c r="B17" s="51" t="s">
        <v>29</v>
      </c>
      <c r="C17" s="56">
        <f>SUMIF($Q$4:$Q$103,"&lt;0")</f>
        <v>-32044.406939995148</v>
      </c>
      <c r="E17" s="2">
        <f t="shared" si="0"/>
        <v>14</v>
      </c>
      <c r="F17" s="2" t="s">
        <v>12</v>
      </c>
      <c r="G17" s="2" t="s">
        <v>14</v>
      </c>
      <c r="H17" s="47">
        <v>0.42</v>
      </c>
      <c r="I17" s="1" t="s">
        <v>97</v>
      </c>
      <c r="J17" s="48">
        <v>121.41</v>
      </c>
      <c r="K17" s="48">
        <v>122.119</v>
      </c>
      <c r="L17" s="48">
        <v>0</v>
      </c>
      <c r="M17" s="1" t="s">
        <v>114</v>
      </c>
      <c r="N17" s="48">
        <v>122.119</v>
      </c>
      <c r="O17" s="47">
        <v>-1.9450811515092012</v>
      </c>
      <c r="P17" s="1">
        <v>-709</v>
      </c>
      <c r="Q17" s="47">
        <v>-245.78920041223139</v>
      </c>
    </row>
    <row r="18" spans="2:17">
      <c r="B18" s="51" t="s">
        <v>30</v>
      </c>
      <c r="C18" s="56">
        <f>+C16+C17</f>
        <v>18540.27136556495</v>
      </c>
      <c r="E18" s="2">
        <f t="shared" si="0"/>
        <v>15</v>
      </c>
      <c r="F18" s="2" t="s">
        <v>12</v>
      </c>
      <c r="G18" s="2" t="s">
        <v>13</v>
      </c>
      <c r="H18" s="47">
        <v>0.46</v>
      </c>
      <c r="I18" s="1" t="s">
        <v>98</v>
      </c>
      <c r="J18" s="48">
        <v>124.8</v>
      </c>
      <c r="K18" s="48">
        <v>132</v>
      </c>
      <c r="L18" s="48">
        <v>0</v>
      </c>
      <c r="M18" s="1" t="s">
        <v>115</v>
      </c>
      <c r="N18" s="48">
        <v>132</v>
      </c>
      <c r="O18" s="47">
        <v>-7.0281895347208794</v>
      </c>
      <c r="P18" s="1">
        <v>7200</v>
      </c>
      <c r="Q18" s="47">
        <v>2502.0627195561897</v>
      </c>
    </row>
    <row r="19" spans="2:17">
      <c r="B19" s="52" t="s">
        <v>31</v>
      </c>
      <c r="C19" s="60">
        <f>C16/ABS(+C17)</f>
        <v>1.5785805741477004</v>
      </c>
      <c r="E19" s="2">
        <f t="shared" si="0"/>
        <v>16</v>
      </c>
      <c r="F19" s="2" t="s">
        <v>12</v>
      </c>
      <c r="G19" s="2" t="s">
        <v>13</v>
      </c>
      <c r="H19" s="47">
        <v>0.35000000000000003</v>
      </c>
      <c r="I19" s="1" t="s">
        <v>99</v>
      </c>
      <c r="J19" s="48">
        <v>133.76</v>
      </c>
      <c r="K19" s="48">
        <v>133.28100000000001</v>
      </c>
      <c r="L19" s="48">
        <v>0</v>
      </c>
      <c r="M19" s="1" t="s">
        <v>116</v>
      </c>
      <c r="N19" s="48">
        <v>133.28100000000001</v>
      </c>
      <c r="O19" s="47">
        <v>-0.56400035888500977</v>
      </c>
      <c r="P19" s="1">
        <v>-479</v>
      </c>
      <c r="Q19" s="47">
        <v>-126.35087170588477</v>
      </c>
    </row>
    <row r="20" spans="2:17">
      <c r="B20" s="51" t="s">
        <v>32</v>
      </c>
      <c r="C20" s="56">
        <f>+C16/C6</f>
        <v>1204.3971025133355</v>
      </c>
      <c r="E20" s="2">
        <f t="shared" si="0"/>
        <v>17</v>
      </c>
      <c r="F20" s="2" t="s">
        <v>12</v>
      </c>
      <c r="G20" s="2" t="s">
        <v>13</v>
      </c>
      <c r="H20" s="47">
        <v>0.76</v>
      </c>
      <c r="I20" s="1" t="s">
        <v>117</v>
      </c>
      <c r="J20" s="48">
        <v>134.47</v>
      </c>
      <c r="K20" s="48">
        <v>133.63</v>
      </c>
      <c r="L20" s="48">
        <v>0</v>
      </c>
      <c r="M20" s="1" t="s">
        <v>118</v>
      </c>
      <c r="N20" s="48">
        <v>133.63</v>
      </c>
      <c r="O20" s="47">
        <v>-0.45813797722705968</v>
      </c>
      <c r="P20" s="1">
        <v>-840</v>
      </c>
      <c r="Q20" s="47">
        <v>-478.19517307413844</v>
      </c>
    </row>
    <row r="21" spans="2:17">
      <c r="B21" s="51" t="s">
        <v>33</v>
      </c>
      <c r="C21" s="56">
        <f>+C17/C7</f>
        <v>-552.48977482750252</v>
      </c>
      <c r="E21" s="2">
        <f t="shared" si="0"/>
        <v>18</v>
      </c>
      <c r="F21" s="2" t="s">
        <v>12</v>
      </c>
      <c r="G21" s="2" t="s">
        <v>14</v>
      </c>
      <c r="H21" s="47">
        <v>0.38</v>
      </c>
      <c r="I21" s="1" t="s">
        <v>119</v>
      </c>
      <c r="J21" s="48">
        <v>131.97999999999999</v>
      </c>
      <c r="K21" s="48">
        <v>129.20500000000001</v>
      </c>
      <c r="L21" s="48">
        <v>0</v>
      </c>
      <c r="M21" s="1" t="s">
        <v>120</v>
      </c>
      <c r="N21" s="48">
        <v>129.20500000000001</v>
      </c>
      <c r="O21" s="47">
        <v>-0.96724641882860429</v>
      </c>
      <c r="P21" s="1">
        <v>2775</v>
      </c>
      <c r="Q21" s="47">
        <v>815.17763961498679</v>
      </c>
    </row>
    <row r="22" spans="2:17">
      <c r="B22" s="53" t="s">
        <v>34</v>
      </c>
      <c r="C22" s="61">
        <f>+C20/ABS(+C21)</f>
        <v>2.1799446023944435</v>
      </c>
      <c r="E22" s="2">
        <f t="shared" si="0"/>
        <v>19</v>
      </c>
      <c r="F22" s="2" t="s">
        <v>12</v>
      </c>
      <c r="G22" s="2" t="s">
        <v>14</v>
      </c>
      <c r="H22" s="47">
        <v>0.23</v>
      </c>
      <c r="I22" s="1" t="s">
        <v>121</v>
      </c>
      <c r="J22" s="48">
        <v>125.56</v>
      </c>
      <c r="K22" s="48">
        <v>124.506</v>
      </c>
      <c r="L22" s="48">
        <v>0</v>
      </c>
      <c r="M22" s="1" t="s">
        <v>122</v>
      </c>
      <c r="N22" s="48">
        <v>124.506</v>
      </c>
      <c r="O22" s="47">
        <v>-1.3413735318328643</v>
      </c>
      <c r="P22" s="1">
        <v>1054</v>
      </c>
      <c r="Q22" s="47">
        <v>193.36410250948279</v>
      </c>
    </row>
    <row r="23" spans="2:17">
      <c r="E23" s="2">
        <f t="shared" si="0"/>
        <v>20</v>
      </c>
      <c r="F23" s="2" t="s">
        <v>12</v>
      </c>
      <c r="G23" s="2" t="s">
        <v>14</v>
      </c>
      <c r="H23" s="47">
        <v>0.67</v>
      </c>
      <c r="I23" s="1" t="s">
        <v>123</v>
      </c>
      <c r="J23" s="48">
        <v>123.62</v>
      </c>
      <c r="K23" s="48">
        <v>120.122</v>
      </c>
      <c r="L23" s="48">
        <v>0</v>
      </c>
      <c r="M23" s="1" t="s">
        <v>124</v>
      </c>
      <c r="N23" s="48">
        <v>120.122</v>
      </c>
      <c r="O23" s="47">
        <v>-2.5701337521316088</v>
      </c>
      <c r="P23" s="1">
        <v>3498</v>
      </c>
      <c r="Q23" s="47">
        <v>1948.4962820584637</v>
      </c>
    </row>
    <row r="24" spans="2:17">
      <c r="E24" s="2">
        <f t="shared" si="0"/>
        <v>21</v>
      </c>
      <c r="F24" s="2" t="s">
        <v>129</v>
      </c>
      <c r="G24" s="2" t="s">
        <v>13</v>
      </c>
      <c r="H24" s="47">
        <v>0.87</v>
      </c>
      <c r="I24" s="1" t="s">
        <v>130</v>
      </c>
      <c r="J24" s="48">
        <v>117.91</v>
      </c>
      <c r="K24" s="48">
        <v>117</v>
      </c>
      <c r="L24" s="48">
        <v>0</v>
      </c>
      <c r="M24" s="1" t="s">
        <v>131</v>
      </c>
      <c r="N24" s="48">
        <v>117</v>
      </c>
      <c r="O24" s="47">
        <v>0.40601525582070325</v>
      </c>
      <c r="P24" s="1">
        <v>-910</v>
      </c>
      <c r="Q24" s="47">
        <v>-684.15948409566829</v>
      </c>
    </row>
    <row r="25" spans="2:17">
      <c r="E25" s="2">
        <f t="shared" si="0"/>
        <v>22</v>
      </c>
      <c r="F25" s="2" t="s">
        <v>129</v>
      </c>
      <c r="G25" s="2" t="s">
        <v>14</v>
      </c>
      <c r="H25" s="47">
        <v>0.6</v>
      </c>
      <c r="I25" s="1" t="s">
        <v>132</v>
      </c>
      <c r="J25" s="48">
        <v>115.9</v>
      </c>
      <c r="K25" s="48">
        <v>117.16</v>
      </c>
      <c r="L25" s="48">
        <v>0</v>
      </c>
      <c r="M25" s="1" t="s">
        <v>133</v>
      </c>
      <c r="N25" s="48">
        <v>117.16</v>
      </c>
      <c r="O25" s="47">
        <v>-0.97001171657139396</v>
      </c>
      <c r="P25" s="1">
        <v>-1260</v>
      </c>
      <c r="Q25" s="47">
        <v>-649.34050914366787</v>
      </c>
    </row>
    <row r="26" spans="2:17">
      <c r="E26" s="2">
        <f t="shared" si="0"/>
        <v>23</v>
      </c>
      <c r="F26" s="2" t="s">
        <v>129</v>
      </c>
      <c r="G26" s="2" t="s">
        <v>13</v>
      </c>
      <c r="H26" s="47">
        <v>0.9</v>
      </c>
      <c r="I26" s="1" t="s">
        <v>134</v>
      </c>
      <c r="J26" s="48">
        <v>117.75</v>
      </c>
      <c r="K26" s="48">
        <v>116.96000000000001</v>
      </c>
      <c r="L26" s="48">
        <v>0</v>
      </c>
      <c r="M26" s="1" t="s">
        <v>135</v>
      </c>
      <c r="N26" s="48">
        <v>116.96000000000001</v>
      </c>
      <c r="O26" s="47">
        <v>0.13494377342773844</v>
      </c>
      <c r="P26" s="1">
        <v>-790</v>
      </c>
      <c r="Q26" s="47">
        <v>-592.56262208185137</v>
      </c>
    </row>
    <row r="27" spans="2:17">
      <c r="E27" s="2">
        <f t="shared" si="0"/>
        <v>24</v>
      </c>
      <c r="F27" s="2" t="s">
        <v>129</v>
      </c>
      <c r="G27" s="2" t="s">
        <v>13</v>
      </c>
      <c r="H27" s="47">
        <v>0.8</v>
      </c>
      <c r="I27" s="1" t="s">
        <v>136</v>
      </c>
      <c r="J27" s="48">
        <v>116.78</v>
      </c>
      <c r="K27" s="48">
        <v>119.25200000000001</v>
      </c>
      <c r="L27" s="48">
        <v>0</v>
      </c>
      <c r="M27" s="1" t="s">
        <v>137</v>
      </c>
      <c r="N27" s="48">
        <v>119.25200000000001</v>
      </c>
      <c r="O27" s="47">
        <v>4.0428405728177808</v>
      </c>
      <c r="P27" s="1">
        <v>2472</v>
      </c>
      <c r="Q27" s="47">
        <v>1615.7787818931167</v>
      </c>
    </row>
    <row r="28" spans="2:17">
      <c r="E28" s="2">
        <f t="shared" si="0"/>
        <v>25</v>
      </c>
      <c r="F28" s="2" t="s">
        <v>129</v>
      </c>
      <c r="G28" s="2" t="s">
        <v>13</v>
      </c>
      <c r="H28" s="47">
        <v>0.41000000000000003</v>
      </c>
      <c r="I28" s="1" t="s">
        <v>138</v>
      </c>
      <c r="J28" s="48">
        <v>122.27</v>
      </c>
      <c r="K28" s="48">
        <v>122.241</v>
      </c>
      <c r="L28" s="48">
        <v>0</v>
      </c>
      <c r="M28" s="1" t="s">
        <v>139</v>
      </c>
      <c r="N28" s="48">
        <v>122.241</v>
      </c>
      <c r="O28" s="47">
        <v>0.53594469745421669</v>
      </c>
      <c r="P28" s="1">
        <v>-29</v>
      </c>
      <c r="Q28" s="47">
        <v>-9.0250073771666504</v>
      </c>
    </row>
    <row r="29" spans="2:17">
      <c r="E29" s="2">
        <f t="shared" si="0"/>
        <v>26</v>
      </c>
      <c r="F29" s="2" t="s">
        <v>129</v>
      </c>
      <c r="G29" s="2" t="s">
        <v>14</v>
      </c>
      <c r="H29" s="47">
        <v>0.6</v>
      </c>
      <c r="I29" s="1" t="s">
        <v>140</v>
      </c>
      <c r="J29" s="48">
        <v>121</v>
      </c>
      <c r="K29" s="48">
        <v>121.726</v>
      </c>
      <c r="L29" s="48">
        <v>0</v>
      </c>
      <c r="M29" s="1" t="s">
        <v>141</v>
      </c>
      <c r="N29" s="48">
        <v>121.726</v>
      </c>
      <c r="O29" s="47">
        <v>-2.2837373337473297</v>
      </c>
      <c r="P29" s="1">
        <v>-726</v>
      </c>
      <c r="Q29" s="47">
        <v>-357.3538384097169</v>
      </c>
    </row>
    <row r="30" spans="2:17">
      <c r="E30" s="2">
        <f t="shared" si="0"/>
        <v>27</v>
      </c>
      <c r="F30" s="2" t="s">
        <v>129</v>
      </c>
      <c r="G30" s="2" t="s">
        <v>13</v>
      </c>
      <c r="H30" s="47">
        <v>0.63</v>
      </c>
      <c r="I30" s="1" t="s">
        <v>142</v>
      </c>
      <c r="J30" s="48">
        <v>128.89000000000001</v>
      </c>
      <c r="K30" s="48">
        <v>129.67099999999999</v>
      </c>
      <c r="L30" s="48">
        <v>0</v>
      </c>
      <c r="M30" s="1" t="s">
        <v>143</v>
      </c>
      <c r="N30" s="48">
        <v>129.67099999999999</v>
      </c>
      <c r="O30" s="47">
        <v>1.6960152201316911</v>
      </c>
      <c r="P30" s="1">
        <v>781</v>
      </c>
      <c r="Q30" s="47">
        <v>410.49461940755759</v>
      </c>
    </row>
    <row r="31" spans="2:17">
      <c r="E31" s="2">
        <f t="shared" si="0"/>
        <v>28</v>
      </c>
      <c r="F31" s="2" t="s">
        <v>129</v>
      </c>
      <c r="G31" s="2" t="s">
        <v>13</v>
      </c>
      <c r="H31" s="47">
        <v>0.5</v>
      </c>
      <c r="I31" s="1" t="s">
        <v>144</v>
      </c>
      <c r="J31" s="48">
        <v>133.05000000000001</v>
      </c>
      <c r="K31" s="48">
        <v>138.77799999999999</v>
      </c>
      <c r="L31" s="48">
        <v>0</v>
      </c>
      <c r="M31" s="1" t="s">
        <v>145</v>
      </c>
      <c r="N31" s="48">
        <v>138.77799999999999</v>
      </c>
      <c r="O31" s="47">
        <v>3.446220629931918</v>
      </c>
      <c r="P31" s="1">
        <v>5728</v>
      </c>
      <c r="Q31" s="47">
        <v>2404.519325928381</v>
      </c>
    </row>
    <row r="32" spans="2:17">
      <c r="E32" s="2">
        <f t="shared" si="0"/>
        <v>29</v>
      </c>
      <c r="F32" s="2" t="s">
        <v>129</v>
      </c>
      <c r="G32" s="2" t="s">
        <v>14</v>
      </c>
      <c r="H32" s="47">
        <v>0.49</v>
      </c>
      <c r="I32" s="1" t="s">
        <v>146</v>
      </c>
      <c r="J32" s="48">
        <v>137.56</v>
      </c>
      <c r="K32" s="48">
        <v>137.37899999999999</v>
      </c>
      <c r="L32" s="48">
        <v>0</v>
      </c>
      <c r="M32" s="1" t="s">
        <v>147</v>
      </c>
      <c r="N32" s="48">
        <v>137.37899999999999</v>
      </c>
      <c r="O32" s="47">
        <v>-2.5268742497199761</v>
      </c>
      <c r="P32" s="1">
        <v>181</v>
      </c>
      <c r="Q32" s="47">
        <v>71.486311096191457</v>
      </c>
    </row>
    <row r="33" spans="5:17">
      <c r="E33" s="2">
        <f t="shared" si="0"/>
        <v>30</v>
      </c>
      <c r="F33" s="2" t="s">
        <v>129</v>
      </c>
      <c r="G33" s="2" t="s">
        <v>14</v>
      </c>
      <c r="H33" s="47">
        <v>0.48</v>
      </c>
      <c r="I33" s="1" t="s">
        <v>148</v>
      </c>
      <c r="J33" s="48">
        <v>136.09</v>
      </c>
      <c r="K33" s="48">
        <v>133.721</v>
      </c>
      <c r="L33" s="48">
        <v>0</v>
      </c>
      <c r="M33" s="1" t="s">
        <v>149</v>
      </c>
      <c r="N33" s="48">
        <v>133.721</v>
      </c>
      <c r="O33" s="47">
        <v>-3.4437754466283343</v>
      </c>
      <c r="P33" s="1">
        <v>2369</v>
      </c>
      <c r="Q33" s="47">
        <v>954.13096139547679</v>
      </c>
    </row>
    <row r="34" spans="5:17">
      <c r="E34" s="2">
        <f t="shared" si="0"/>
        <v>31</v>
      </c>
      <c r="F34" s="2" t="s">
        <v>129</v>
      </c>
      <c r="G34" s="2" t="s">
        <v>13</v>
      </c>
      <c r="H34" s="47">
        <v>0.70000000000000007</v>
      </c>
      <c r="I34" s="1" t="s">
        <v>150</v>
      </c>
      <c r="J34" s="48">
        <v>134.66</v>
      </c>
      <c r="K34" s="48">
        <v>136.435</v>
      </c>
      <c r="L34" s="48">
        <v>0</v>
      </c>
      <c r="M34" s="1" t="s">
        <v>151</v>
      </c>
      <c r="N34" s="48">
        <v>136.435</v>
      </c>
      <c r="O34" s="47">
        <v>1.0586776802036477</v>
      </c>
      <c r="P34" s="1">
        <v>1775</v>
      </c>
      <c r="Q34" s="47">
        <v>1038.9836630615453</v>
      </c>
    </row>
    <row r="35" spans="5:17">
      <c r="E35" s="2">
        <f t="shared" si="0"/>
        <v>32</v>
      </c>
      <c r="F35" s="2" t="s">
        <v>129</v>
      </c>
      <c r="G35" s="2" t="s">
        <v>13</v>
      </c>
      <c r="H35" s="47">
        <v>0.54</v>
      </c>
      <c r="I35" s="1" t="s">
        <v>152</v>
      </c>
      <c r="J35" s="48">
        <v>136.89000000000001</v>
      </c>
      <c r="K35" s="48">
        <v>134.94999999999999</v>
      </c>
      <c r="L35" s="48">
        <v>0</v>
      </c>
      <c r="M35" s="1" t="s">
        <v>153</v>
      </c>
      <c r="N35" s="48">
        <v>134.94999999999999</v>
      </c>
      <c r="O35" s="47">
        <v>0.40549351575829184</v>
      </c>
      <c r="P35" s="1">
        <v>-1940</v>
      </c>
      <c r="Q35" s="47">
        <v>-879.41310058856197</v>
      </c>
    </row>
    <row r="36" spans="5:17">
      <c r="E36" s="2">
        <f t="shared" si="0"/>
        <v>33</v>
      </c>
      <c r="F36" s="2" t="s">
        <v>129</v>
      </c>
      <c r="G36" s="2" t="s">
        <v>14</v>
      </c>
      <c r="H36" s="47">
        <v>0.48</v>
      </c>
      <c r="I36" s="1" t="s">
        <v>154</v>
      </c>
      <c r="J36" s="48">
        <v>127.57000000000001</v>
      </c>
      <c r="K36" s="48">
        <v>129.64000000000001</v>
      </c>
      <c r="L36" s="48">
        <v>0</v>
      </c>
      <c r="M36" s="1" t="s">
        <v>155</v>
      </c>
      <c r="N36" s="48">
        <v>129.64000000000001</v>
      </c>
      <c r="O36" s="47">
        <v>-3.5094315924634616</v>
      </c>
      <c r="P36" s="1">
        <v>-2070</v>
      </c>
      <c r="Q36" s="47">
        <v>-916.07372255499422</v>
      </c>
    </row>
    <row r="37" spans="5:17">
      <c r="E37" s="2">
        <f t="shared" si="0"/>
        <v>34</v>
      </c>
      <c r="F37" s="2" t="s">
        <v>129</v>
      </c>
      <c r="G37" s="2" t="s">
        <v>14</v>
      </c>
      <c r="H37" s="47">
        <v>0.73</v>
      </c>
      <c r="I37" s="1" t="s">
        <v>156</v>
      </c>
      <c r="J37" s="48">
        <v>126.83</v>
      </c>
      <c r="K37" s="48">
        <v>126.408</v>
      </c>
      <c r="L37" s="48">
        <v>0</v>
      </c>
      <c r="M37" s="1" t="s">
        <v>157</v>
      </c>
      <c r="N37" s="48">
        <v>126.408</v>
      </c>
      <c r="O37" s="47">
        <v>-3.1320445417633573</v>
      </c>
      <c r="P37" s="1">
        <v>422</v>
      </c>
      <c r="Q37" s="47">
        <v>280.06339579653212</v>
      </c>
    </row>
    <row r="38" spans="5:17">
      <c r="E38" s="2">
        <f t="shared" si="0"/>
        <v>35</v>
      </c>
      <c r="F38" s="2" t="s">
        <v>129</v>
      </c>
      <c r="G38" s="2" t="s">
        <v>13</v>
      </c>
      <c r="H38" s="47">
        <v>0.62</v>
      </c>
      <c r="I38" s="1" t="s">
        <v>158</v>
      </c>
      <c r="J38" s="48">
        <v>130.34</v>
      </c>
      <c r="K38" s="48">
        <v>131.649</v>
      </c>
      <c r="L38" s="48">
        <v>0</v>
      </c>
      <c r="M38" s="1" t="s">
        <v>159</v>
      </c>
      <c r="N38" s="48">
        <v>131.649</v>
      </c>
      <c r="O38" s="47">
        <v>2.0616943021397978</v>
      </c>
      <c r="P38" s="1">
        <v>1309</v>
      </c>
      <c r="Q38" s="47">
        <v>755.4779586912955</v>
      </c>
    </row>
    <row r="39" spans="5:17">
      <c r="E39" s="2">
        <f t="shared" si="0"/>
        <v>36</v>
      </c>
      <c r="F39" s="2" t="s">
        <v>129</v>
      </c>
      <c r="G39" s="2" t="s">
        <v>13</v>
      </c>
      <c r="H39" s="47">
        <v>1.53</v>
      </c>
      <c r="I39" s="1" t="s">
        <v>160</v>
      </c>
      <c r="J39" s="48">
        <v>133.72999999999999</v>
      </c>
      <c r="K39" s="48">
        <v>133.261</v>
      </c>
      <c r="L39" s="48">
        <v>0</v>
      </c>
      <c r="M39" s="1" t="s">
        <v>161</v>
      </c>
      <c r="N39" s="48">
        <v>133.261</v>
      </c>
      <c r="O39" s="47">
        <v>6.2076029571618054</v>
      </c>
      <c r="P39" s="1">
        <v>-469</v>
      </c>
      <c r="Q39" s="47">
        <v>-668.58081156229559</v>
      </c>
    </row>
    <row r="40" spans="5:17">
      <c r="E40" s="2">
        <f t="shared" si="0"/>
        <v>37</v>
      </c>
      <c r="F40" s="2" t="s">
        <v>129</v>
      </c>
      <c r="G40" s="2" t="s">
        <v>14</v>
      </c>
      <c r="H40" s="47">
        <v>0.57000000000000006</v>
      </c>
      <c r="I40" s="1" t="s">
        <v>162</v>
      </c>
      <c r="J40" s="48">
        <v>132.47999999999999</v>
      </c>
      <c r="K40" s="48">
        <v>134.17000000000002</v>
      </c>
      <c r="L40" s="48">
        <v>0</v>
      </c>
      <c r="M40" s="1" t="s">
        <v>163</v>
      </c>
      <c r="N40" s="48">
        <v>134.17000000000002</v>
      </c>
      <c r="O40" s="47">
        <v>-3.5518048297678346</v>
      </c>
      <c r="P40" s="1">
        <v>-1690</v>
      </c>
      <c r="Q40" s="47">
        <v>-912.7542588175121</v>
      </c>
    </row>
    <row r="41" spans="5:17">
      <c r="E41" s="2">
        <f t="shared" si="0"/>
        <v>38</v>
      </c>
      <c r="F41" s="2" t="s">
        <v>129</v>
      </c>
      <c r="G41" s="2" t="s">
        <v>13</v>
      </c>
      <c r="H41" s="47">
        <v>1.42</v>
      </c>
      <c r="I41" s="1" t="s">
        <v>164</v>
      </c>
      <c r="J41" s="48">
        <v>136.71</v>
      </c>
      <c r="K41" s="48">
        <v>136.07</v>
      </c>
      <c r="L41" s="48">
        <v>0</v>
      </c>
      <c r="M41" s="1" t="s">
        <v>165</v>
      </c>
      <c r="N41" s="48">
        <v>136.07</v>
      </c>
      <c r="O41" s="47">
        <v>0</v>
      </c>
      <c r="P41" s="1">
        <v>-640</v>
      </c>
      <c r="Q41" s="47">
        <v>-832.00585919621062</v>
      </c>
    </row>
    <row r="42" spans="5:17">
      <c r="E42" s="2">
        <f t="shared" si="0"/>
        <v>39</v>
      </c>
      <c r="F42" s="2" t="s">
        <v>129</v>
      </c>
      <c r="G42" s="2" t="s">
        <v>14</v>
      </c>
      <c r="H42" s="47">
        <v>0.4</v>
      </c>
      <c r="I42" s="1" t="s">
        <v>166</v>
      </c>
      <c r="J42" s="48">
        <v>134.83000000000001</v>
      </c>
      <c r="K42" s="48">
        <v>128.87700000000001</v>
      </c>
      <c r="L42" s="48">
        <v>0</v>
      </c>
      <c r="M42" s="1" t="s">
        <v>167</v>
      </c>
      <c r="N42" s="48">
        <v>128.87700000000001</v>
      </c>
      <c r="O42" s="47">
        <v>-5.6727423342230487</v>
      </c>
      <c r="P42" s="1">
        <v>5953</v>
      </c>
      <c r="Q42" s="47">
        <v>2256.7500605161345</v>
      </c>
    </row>
    <row r="43" spans="5:17">
      <c r="E43" s="2">
        <f t="shared" si="0"/>
        <v>40</v>
      </c>
      <c r="F43" s="2" t="s">
        <v>129</v>
      </c>
      <c r="G43" s="2" t="s">
        <v>14</v>
      </c>
      <c r="H43" s="47">
        <v>0.53</v>
      </c>
      <c r="I43" s="1" t="s">
        <v>168</v>
      </c>
      <c r="J43" s="48">
        <v>134.29</v>
      </c>
      <c r="K43" s="48">
        <v>136.15</v>
      </c>
      <c r="L43" s="48">
        <v>0</v>
      </c>
      <c r="M43" s="1" t="s">
        <v>169</v>
      </c>
      <c r="N43" s="48">
        <v>136.15</v>
      </c>
      <c r="O43" s="47">
        <v>-1.1328984738725667</v>
      </c>
      <c r="P43" s="1">
        <v>-1860</v>
      </c>
      <c r="Q43" s="47">
        <v>-896.41943012404727</v>
      </c>
    </row>
    <row r="44" spans="5:17">
      <c r="E44" s="2">
        <f t="shared" si="0"/>
        <v>41</v>
      </c>
      <c r="F44" s="2" t="s">
        <v>170</v>
      </c>
      <c r="G44" s="2" t="s">
        <v>14</v>
      </c>
      <c r="H44" s="47">
        <v>0.28000000000000003</v>
      </c>
      <c r="I44" s="1" t="s">
        <v>171</v>
      </c>
      <c r="J44" s="48">
        <v>201.09</v>
      </c>
      <c r="K44" s="48">
        <v>198.29300000000001</v>
      </c>
      <c r="L44" s="48">
        <v>0</v>
      </c>
      <c r="M44" s="1" t="s">
        <v>172</v>
      </c>
      <c r="N44" s="48">
        <v>198.29300000000001</v>
      </c>
      <c r="O44" s="47">
        <v>-1.8722888261097419</v>
      </c>
      <c r="P44" s="1">
        <v>2797</v>
      </c>
      <c r="Q44" s="47">
        <v>718.27483761067117</v>
      </c>
    </row>
    <row r="45" spans="5:17">
      <c r="E45" s="2">
        <f t="shared" si="0"/>
        <v>42</v>
      </c>
      <c r="F45" s="2" t="s">
        <v>170</v>
      </c>
      <c r="G45" s="2" t="s">
        <v>13</v>
      </c>
      <c r="H45" s="47">
        <v>0.45</v>
      </c>
      <c r="I45" s="1" t="s">
        <v>173</v>
      </c>
      <c r="J45" s="48">
        <v>202.26</v>
      </c>
      <c r="K45" s="48">
        <v>201.995</v>
      </c>
      <c r="L45" s="48">
        <v>0</v>
      </c>
      <c r="M45" s="1" t="s">
        <v>174</v>
      </c>
      <c r="N45" s="48">
        <v>201.995</v>
      </c>
      <c r="O45" s="47">
        <v>0.56557239261979553</v>
      </c>
      <c r="P45" s="1">
        <v>-265</v>
      </c>
      <c r="Q45" s="47">
        <v>-105.77471653193332</v>
      </c>
    </row>
    <row r="46" spans="5:17">
      <c r="E46" s="2">
        <f t="shared" si="0"/>
        <v>43</v>
      </c>
      <c r="F46" s="2" t="s">
        <v>170</v>
      </c>
      <c r="G46" s="2" t="s">
        <v>14</v>
      </c>
      <c r="H46" s="47">
        <v>0.73</v>
      </c>
      <c r="I46" s="1" t="s">
        <v>175</v>
      </c>
      <c r="J46" s="48">
        <v>201.84</v>
      </c>
      <c r="K46" s="48">
        <v>203.18</v>
      </c>
      <c r="L46" s="48">
        <v>0</v>
      </c>
      <c r="M46" s="1" t="s">
        <v>176</v>
      </c>
      <c r="N46" s="48">
        <v>203.18</v>
      </c>
      <c r="O46" s="47">
        <v>-0.17822587937426532</v>
      </c>
      <c r="P46" s="1">
        <v>-1340</v>
      </c>
      <c r="Q46" s="47">
        <v>-879.06411985961006</v>
      </c>
    </row>
    <row r="47" spans="5:17">
      <c r="E47" s="2">
        <f t="shared" si="0"/>
        <v>44</v>
      </c>
      <c r="F47" s="2" t="s">
        <v>170</v>
      </c>
      <c r="G47" s="2" t="s">
        <v>13</v>
      </c>
      <c r="H47" s="47">
        <v>0.54</v>
      </c>
      <c r="I47" s="1" t="s">
        <v>177</v>
      </c>
      <c r="J47" s="48">
        <v>203.29</v>
      </c>
      <c r="K47" s="48">
        <v>202.84700000000001</v>
      </c>
      <c r="L47" s="48">
        <v>0</v>
      </c>
      <c r="M47" s="1" t="s">
        <v>178</v>
      </c>
      <c r="N47" s="48">
        <v>202.84700000000001</v>
      </c>
      <c r="O47" s="47">
        <v>0.17579002713564876</v>
      </c>
      <c r="P47" s="1">
        <v>-443</v>
      </c>
      <c r="Q47" s="47">
        <v>-214.62173174712237</v>
      </c>
    </row>
    <row r="48" spans="5:17">
      <c r="E48" s="2">
        <f t="shared" si="0"/>
        <v>45</v>
      </c>
      <c r="F48" s="2" t="s">
        <v>170</v>
      </c>
      <c r="G48" s="2" t="s">
        <v>13</v>
      </c>
      <c r="H48" s="47">
        <v>0.65</v>
      </c>
      <c r="I48" s="1" t="s">
        <v>179</v>
      </c>
      <c r="J48" s="48">
        <v>203.28</v>
      </c>
      <c r="K48" s="48">
        <v>201.88</v>
      </c>
      <c r="L48" s="48">
        <v>0</v>
      </c>
      <c r="M48" s="1" t="s">
        <v>180</v>
      </c>
      <c r="N48" s="48">
        <v>201.88</v>
      </c>
      <c r="O48" s="47">
        <v>0.14096917472191109</v>
      </c>
      <c r="P48" s="1">
        <v>-1400</v>
      </c>
      <c r="Q48" s="47">
        <v>-823.68666073656141</v>
      </c>
    </row>
    <row r="49" spans="5:17">
      <c r="E49" s="2">
        <f t="shared" si="0"/>
        <v>46</v>
      </c>
      <c r="F49" s="2" t="s">
        <v>170</v>
      </c>
      <c r="G49" s="2" t="s">
        <v>14</v>
      </c>
      <c r="H49" s="47">
        <v>0.61</v>
      </c>
      <c r="I49" s="1" t="s">
        <v>181</v>
      </c>
      <c r="J49" s="48">
        <v>197.56</v>
      </c>
      <c r="K49" s="48">
        <v>197.10900000000001</v>
      </c>
      <c r="L49" s="48">
        <v>0</v>
      </c>
      <c r="M49" s="1" t="s">
        <v>182</v>
      </c>
      <c r="N49" s="48">
        <v>197.10900000000001</v>
      </c>
      <c r="O49" s="47">
        <v>-1.9424637597031298</v>
      </c>
      <c r="P49" s="1">
        <v>451</v>
      </c>
      <c r="Q49" s="47">
        <v>248.84149248459585</v>
      </c>
    </row>
    <row r="50" spans="5:17">
      <c r="E50" s="2">
        <f t="shared" si="0"/>
        <v>47</v>
      </c>
      <c r="F50" s="2" t="s">
        <v>170</v>
      </c>
      <c r="G50" s="2" t="s">
        <v>14</v>
      </c>
      <c r="H50" s="47">
        <v>0.32</v>
      </c>
      <c r="I50" s="1" t="s">
        <v>183</v>
      </c>
      <c r="J50" s="48">
        <v>192.83</v>
      </c>
      <c r="K50" s="48">
        <v>195.52</v>
      </c>
      <c r="L50" s="48">
        <v>0</v>
      </c>
      <c r="M50" s="1" t="s">
        <v>184</v>
      </c>
      <c r="N50" s="48">
        <v>195.52</v>
      </c>
      <c r="O50" s="47">
        <v>-1.1755161813198265</v>
      </c>
      <c r="P50" s="1">
        <v>-2690</v>
      </c>
      <c r="Q50" s="47">
        <v>-834.88011666558066</v>
      </c>
    </row>
    <row r="51" spans="5:17">
      <c r="E51" s="2">
        <f t="shared" si="0"/>
        <v>48</v>
      </c>
      <c r="F51" s="2" t="s">
        <v>170</v>
      </c>
      <c r="G51" s="2" t="s">
        <v>13</v>
      </c>
      <c r="H51" s="47">
        <v>0.46</v>
      </c>
      <c r="I51" s="1" t="s">
        <v>185</v>
      </c>
      <c r="J51" s="48">
        <v>194.49</v>
      </c>
      <c r="K51" s="48">
        <v>199.92500000000001</v>
      </c>
      <c r="L51" s="48">
        <v>0</v>
      </c>
      <c r="M51" s="1" t="s">
        <v>186</v>
      </c>
      <c r="N51" s="48">
        <v>199.92500000000001</v>
      </c>
      <c r="O51" s="47">
        <v>1.5558491485511892</v>
      </c>
      <c r="P51" s="1">
        <v>5435</v>
      </c>
      <c r="Q51" s="47">
        <v>2386.9198411340499</v>
      </c>
    </row>
    <row r="52" spans="5:17">
      <c r="E52" s="2">
        <f t="shared" si="0"/>
        <v>49</v>
      </c>
      <c r="F52" s="2" t="s">
        <v>170</v>
      </c>
      <c r="G52" s="2" t="s">
        <v>13</v>
      </c>
      <c r="H52" s="47">
        <v>0.78</v>
      </c>
      <c r="I52" s="1" t="s">
        <v>187</v>
      </c>
      <c r="J52" s="48">
        <v>204.78</v>
      </c>
      <c r="K52" s="48">
        <v>203.54</v>
      </c>
      <c r="L52" s="48">
        <v>0</v>
      </c>
      <c r="M52" s="1" t="s">
        <v>188</v>
      </c>
      <c r="N52" s="48">
        <v>203.54</v>
      </c>
      <c r="O52" s="47">
        <v>0.21875307728680704</v>
      </c>
      <c r="P52" s="1">
        <v>-1240</v>
      </c>
      <c r="Q52" s="47">
        <v>-905.06016867487256</v>
      </c>
    </row>
    <row r="53" spans="5:17">
      <c r="E53" s="2">
        <f t="shared" si="0"/>
        <v>50</v>
      </c>
      <c r="F53" s="2" t="s">
        <v>170</v>
      </c>
      <c r="G53" s="2" t="s">
        <v>14</v>
      </c>
      <c r="H53" s="47">
        <v>1.0900000000000001</v>
      </c>
      <c r="I53" s="1" t="s">
        <v>189</v>
      </c>
      <c r="J53" s="48">
        <v>196.75</v>
      </c>
      <c r="K53" s="48">
        <v>197.59</v>
      </c>
      <c r="L53" s="48">
        <v>0</v>
      </c>
      <c r="M53" s="1" t="s">
        <v>190</v>
      </c>
      <c r="N53" s="48">
        <v>197.59</v>
      </c>
      <c r="O53" s="47">
        <v>-1.0933927355841919</v>
      </c>
      <c r="P53" s="1">
        <v>-840</v>
      </c>
      <c r="Q53" s="47">
        <v>-851.07482608129874</v>
      </c>
    </row>
    <row r="54" spans="5:17">
      <c r="E54" s="2">
        <f t="shared" si="0"/>
        <v>51</v>
      </c>
      <c r="F54" s="2" t="s">
        <v>170</v>
      </c>
      <c r="G54" s="2" t="s">
        <v>13</v>
      </c>
      <c r="H54" s="47">
        <v>0.49</v>
      </c>
      <c r="I54" s="1" t="s">
        <v>191</v>
      </c>
      <c r="J54" s="48">
        <v>198.08</v>
      </c>
      <c r="K54" s="48">
        <v>197.566</v>
      </c>
      <c r="L54" s="48">
        <v>0</v>
      </c>
      <c r="M54" s="1" t="s">
        <v>192</v>
      </c>
      <c r="N54" s="48">
        <v>197.566</v>
      </c>
      <c r="O54" s="47">
        <v>0.59187088137706989</v>
      </c>
      <c r="P54" s="1">
        <v>-514</v>
      </c>
      <c r="Q54" s="47">
        <v>-226.65706893636622</v>
      </c>
    </row>
    <row r="55" spans="5:17">
      <c r="E55" s="2">
        <f t="shared" si="0"/>
        <v>52</v>
      </c>
      <c r="F55" s="2" t="s">
        <v>170</v>
      </c>
      <c r="G55" s="2" t="s">
        <v>14</v>
      </c>
      <c r="H55" s="47">
        <v>0.52</v>
      </c>
      <c r="I55" s="1" t="s">
        <v>193</v>
      </c>
      <c r="J55" s="48">
        <v>195.3</v>
      </c>
      <c r="K55" s="48">
        <v>196.95000000000002</v>
      </c>
      <c r="L55" s="48">
        <v>0</v>
      </c>
      <c r="M55" s="1" t="s">
        <v>194</v>
      </c>
      <c r="N55" s="48">
        <v>196.95000000000002</v>
      </c>
      <c r="O55" s="47">
        <v>-1.1317297446025785</v>
      </c>
      <c r="P55" s="1">
        <v>-1650</v>
      </c>
      <c r="Q55" s="47">
        <v>-764.54484479042787</v>
      </c>
    </row>
    <row r="56" spans="5:17">
      <c r="E56" s="2">
        <f t="shared" si="0"/>
        <v>53</v>
      </c>
      <c r="F56" s="2" t="s">
        <v>170</v>
      </c>
      <c r="G56" s="2" t="s">
        <v>14</v>
      </c>
      <c r="H56" s="47">
        <v>0.32</v>
      </c>
      <c r="I56" s="1" t="s">
        <v>195</v>
      </c>
      <c r="J56" s="48">
        <v>199.55</v>
      </c>
      <c r="K56" s="48">
        <v>200.29500000000002</v>
      </c>
      <c r="L56" s="48">
        <v>0</v>
      </c>
      <c r="M56" s="1" t="s">
        <v>196</v>
      </c>
      <c r="N56" s="48">
        <v>200.29500000000002</v>
      </c>
      <c r="O56" s="47">
        <v>-1.7518205013083687</v>
      </c>
      <c r="P56" s="1">
        <v>-745</v>
      </c>
      <c r="Q56" s="47">
        <v>-209.87054594871253</v>
      </c>
    </row>
    <row r="57" spans="5:17">
      <c r="E57" s="2">
        <f t="shared" si="0"/>
        <v>54</v>
      </c>
      <c r="F57" s="2" t="s">
        <v>170</v>
      </c>
      <c r="G57" s="2" t="s">
        <v>14</v>
      </c>
      <c r="H57" s="47">
        <v>0.39</v>
      </c>
      <c r="I57" s="1" t="s">
        <v>197</v>
      </c>
      <c r="J57" s="48">
        <v>204.82</v>
      </c>
      <c r="K57" s="48">
        <v>206.84</v>
      </c>
      <c r="L57" s="48">
        <v>0</v>
      </c>
      <c r="M57" s="1" t="s">
        <v>198</v>
      </c>
      <c r="N57" s="48">
        <v>206.84</v>
      </c>
      <c r="O57" s="47">
        <v>-0.71598819280635062</v>
      </c>
      <c r="P57" s="1">
        <v>-2020</v>
      </c>
      <c r="Q57" s="47">
        <v>-669.02274082260271</v>
      </c>
    </row>
    <row r="58" spans="5:17">
      <c r="E58" s="2">
        <f t="shared" si="0"/>
        <v>55</v>
      </c>
      <c r="F58" s="2" t="s">
        <v>170</v>
      </c>
      <c r="G58" s="2" t="s">
        <v>13</v>
      </c>
      <c r="H58" s="47">
        <v>0.32</v>
      </c>
      <c r="I58" s="1" t="s">
        <v>199</v>
      </c>
      <c r="J58" s="48">
        <v>211.13</v>
      </c>
      <c r="K58" s="48">
        <v>208.81</v>
      </c>
      <c r="L58" s="48">
        <v>0</v>
      </c>
      <c r="M58" s="1" t="s">
        <v>200</v>
      </c>
      <c r="N58" s="48">
        <v>208.81</v>
      </c>
      <c r="O58" s="47">
        <v>7.9758411297440657E-2</v>
      </c>
      <c r="P58" s="1">
        <v>-2320</v>
      </c>
      <c r="Q58" s="47">
        <v>-624.36300380587625</v>
      </c>
    </row>
    <row r="59" spans="5:17">
      <c r="E59" s="2">
        <f t="shared" si="0"/>
        <v>56</v>
      </c>
      <c r="F59" s="2" t="s">
        <v>170</v>
      </c>
      <c r="G59" s="2" t="s">
        <v>13</v>
      </c>
      <c r="H59" s="47">
        <v>0.42</v>
      </c>
      <c r="I59" s="1" t="s">
        <v>201</v>
      </c>
      <c r="J59" s="48">
        <v>203.17000000000002</v>
      </c>
      <c r="K59" s="48">
        <v>206.887</v>
      </c>
      <c r="L59" s="48">
        <v>0</v>
      </c>
      <c r="M59" s="1" t="s">
        <v>202</v>
      </c>
      <c r="N59" s="48">
        <v>206.887</v>
      </c>
      <c r="O59" s="47">
        <v>0.60605206082111096</v>
      </c>
      <c r="P59" s="1">
        <v>3717</v>
      </c>
      <c r="Q59" s="47">
        <v>1311.3869084839894</v>
      </c>
    </row>
    <row r="60" spans="5:17">
      <c r="E60" s="2">
        <f t="shared" si="0"/>
        <v>57</v>
      </c>
      <c r="F60" s="2" t="s">
        <v>170</v>
      </c>
      <c r="G60" s="2" t="s">
        <v>14</v>
      </c>
      <c r="H60" s="47">
        <v>0.31</v>
      </c>
      <c r="I60" s="1" t="s">
        <v>203</v>
      </c>
      <c r="J60" s="48">
        <v>204.77</v>
      </c>
      <c r="K60" s="48">
        <v>207.29</v>
      </c>
      <c r="L60" s="48">
        <v>0</v>
      </c>
      <c r="M60" s="1" t="s">
        <v>204</v>
      </c>
      <c r="N60" s="48">
        <v>207.29</v>
      </c>
      <c r="O60" s="47">
        <v>-0.71089084663155366</v>
      </c>
      <c r="P60" s="1">
        <v>-2520</v>
      </c>
      <c r="Q60" s="47">
        <v>-659.61777343771985</v>
      </c>
    </row>
    <row r="61" spans="5:17">
      <c r="E61" s="2">
        <f t="shared" si="0"/>
        <v>58</v>
      </c>
      <c r="F61" s="2" t="s">
        <v>170</v>
      </c>
      <c r="G61" s="2" t="s">
        <v>14</v>
      </c>
      <c r="H61" s="47">
        <v>0.54</v>
      </c>
      <c r="I61" s="1" t="s">
        <v>205</v>
      </c>
      <c r="J61" s="48">
        <v>203.83</v>
      </c>
      <c r="K61" s="48">
        <v>205.21</v>
      </c>
      <c r="L61" s="48">
        <v>0</v>
      </c>
      <c r="M61" s="1" t="s">
        <v>206</v>
      </c>
      <c r="N61" s="48">
        <v>205.21</v>
      </c>
      <c r="O61" s="47">
        <v>-0.12473265463256056</v>
      </c>
      <c r="P61" s="1">
        <v>-1380</v>
      </c>
      <c r="Q61" s="47">
        <v>-631.91786533797097</v>
      </c>
    </row>
    <row r="62" spans="5:17">
      <c r="E62" s="2">
        <f t="shared" si="0"/>
        <v>59</v>
      </c>
      <c r="F62" s="2" t="s">
        <v>170</v>
      </c>
      <c r="G62" s="2" t="s">
        <v>14</v>
      </c>
      <c r="H62" s="47">
        <v>0.42</v>
      </c>
      <c r="I62" s="1" t="s">
        <v>207</v>
      </c>
      <c r="J62" s="48">
        <v>203.3</v>
      </c>
      <c r="K62" s="48">
        <v>204.98000000000002</v>
      </c>
      <c r="L62" s="48">
        <v>0</v>
      </c>
      <c r="M62" s="1" t="s">
        <v>208</v>
      </c>
      <c r="N62" s="48">
        <v>204.98000000000002</v>
      </c>
      <c r="O62" s="47">
        <v>0</v>
      </c>
      <c r="P62" s="1">
        <v>-1680</v>
      </c>
      <c r="Q62" s="47">
        <v>-603.59281437125992</v>
      </c>
    </row>
    <row r="63" spans="5:17">
      <c r="E63" s="2">
        <f t="shared" si="0"/>
        <v>60</v>
      </c>
      <c r="F63" s="2" t="s">
        <v>170</v>
      </c>
      <c r="G63" s="2" t="s">
        <v>13</v>
      </c>
      <c r="H63" s="47">
        <v>0.25</v>
      </c>
      <c r="I63" s="1" t="s">
        <v>209</v>
      </c>
      <c r="J63" s="48">
        <v>205.77</v>
      </c>
      <c r="K63" s="48">
        <v>207.511</v>
      </c>
      <c r="L63" s="48">
        <v>0</v>
      </c>
      <c r="M63" s="1" t="s">
        <v>210</v>
      </c>
      <c r="N63" s="48">
        <v>207.511</v>
      </c>
      <c r="O63" s="47">
        <v>0.31797197522897236</v>
      </c>
      <c r="P63" s="1">
        <v>1741</v>
      </c>
      <c r="Q63" s="47">
        <v>373.53868883339771</v>
      </c>
    </row>
    <row r="64" spans="5:17">
      <c r="E64" s="2">
        <f t="shared" si="0"/>
        <v>61</v>
      </c>
      <c r="F64" s="2" t="s">
        <v>213</v>
      </c>
      <c r="G64" s="2" t="s">
        <v>13</v>
      </c>
      <c r="H64" s="47">
        <v>0.45</v>
      </c>
      <c r="I64" s="1" t="s">
        <v>214</v>
      </c>
      <c r="J64" s="69">
        <v>1.2781</v>
      </c>
      <c r="K64" s="69">
        <v>1.2722800000000001</v>
      </c>
      <c r="L64" s="69">
        <v>0</v>
      </c>
      <c r="M64" s="1" t="s">
        <v>215</v>
      </c>
      <c r="N64" s="69">
        <v>1.2722800000000001</v>
      </c>
      <c r="O64" s="47">
        <v>1.1700000000000002</v>
      </c>
      <c r="P64" s="1">
        <v>-582</v>
      </c>
      <c r="Q64" s="47">
        <v>-260.72999999999712</v>
      </c>
    </row>
    <row r="65" spans="5:17">
      <c r="E65" s="2">
        <f t="shared" si="0"/>
        <v>62</v>
      </c>
      <c r="F65" s="2" t="s">
        <v>213</v>
      </c>
      <c r="G65" s="2" t="s">
        <v>13</v>
      </c>
      <c r="H65" s="47">
        <v>0.38</v>
      </c>
      <c r="I65" s="1" t="s">
        <v>216</v>
      </c>
      <c r="J65" s="69">
        <v>1.2937000000000001</v>
      </c>
      <c r="K65" s="69">
        <v>1.2793000000000001</v>
      </c>
      <c r="L65" s="69">
        <v>0</v>
      </c>
      <c r="M65" s="1" t="s">
        <v>217</v>
      </c>
      <c r="N65" s="69">
        <v>1.2793000000000001</v>
      </c>
      <c r="O65" s="47">
        <v>0.15200000000000002</v>
      </c>
      <c r="P65" s="1">
        <v>-1440</v>
      </c>
      <c r="Q65" s="47">
        <v>-547.04799999999875</v>
      </c>
    </row>
    <row r="66" spans="5:17">
      <c r="E66" s="2">
        <f t="shared" si="0"/>
        <v>63</v>
      </c>
      <c r="F66" s="2" t="s">
        <v>213</v>
      </c>
      <c r="G66" s="2" t="s">
        <v>14</v>
      </c>
      <c r="H66" s="47">
        <v>0.4</v>
      </c>
      <c r="I66" s="1" t="s">
        <v>218</v>
      </c>
      <c r="J66" s="69">
        <v>1.2548000000000001</v>
      </c>
      <c r="K66" s="69">
        <v>1.2678</v>
      </c>
      <c r="L66" s="69">
        <v>0</v>
      </c>
      <c r="M66" s="1" t="s">
        <v>219</v>
      </c>
      <c r="N66" s="69">
        <v>1.2678</v>
      </c>
      <c r="O66" s="47">
        <v>-4.1400000000000006</v>
      </c>
      <c r="P66" s="1">
        <v>-1300</v>
      </c>
      <c r="Q66" s="47">
        <v>-524.13999999999601</v>
      </c>
    </row>
    <row r="67" spans="5:17">
      <c r="E67" s="2">
        <f t="shared" si="0"/>
        <v>64</v>
      </c>
      <c r="F67" s="2" t="s">
        <v>213</v>
      </c>
      <c r="G67" s="2" t="s">
        <v>13</v>
      </c>
      <c r="H67" s="47">
        <v>0.28999999999999998</v>
      </c>
      <c r="I67" s="1" t="s">
        <v>220</v>
      </c>
      <c r="J67" s="69">
        <v>1.2723000000000002</v>
      </c>
      <c r="K67" s="69">
        <v>1.27668</v>
      </c>
      <c r="L67" s="69">
        <v>0</v>
      </c>
      <c r="M67" s="1" t="s">
        <v>221</v>
      </c>
      <c r="N67" s="69">
        <v>1.27668</v>
      </c>
      <c r="O67" s="47">
        <v>1.0440000000000003</v>
      </c>
      <c r="P67" s="1">
        <v>438</v>
      </c>
      <c r="Q67" s="47">
        <v>128.06399999999502</v>
      </c>
    </row>
    <row r="68" spans="5:17">
      <c r="E68" s="2">
        <f t="shared" si="0"/>
        <v>65</v>
      </c>
      <c r="F68" s="2" t="s">
        <v>213</v>
      </c>
      <c r="G68" s="2" t="s">
        <v>13</v>
      </c>
      <c r="H68" s="47">
        <v>0.54</v>
      </c>
      <c r="I68" s="1" t="s">
        <v>222</v>
      </c>
      <c r="J68" s="69">
        <v>1.2845000000000002</v>
      </c>
      <c r="K68" s="69">
        <v>1.2752000000000001</v>
      </c>
      <c r="L68" s="69">
        <v>0</v>
      </c>
      <c r="M68" s="1" t="s">
        <v>223</v>
      </c>
      <c r="N68" s="69">
        <v>1.2752000000000001</v>
      </c>
      <c r="O68" s="47">
        <v>0.64800000000000013</v>
      </c>
      <c r="P68" s="1">
        <v>-930</v>
      </c>
      <c r="Q68" s="47">
        <v>-501.55200000000463</v>
      </c>
    </row>
    <row r="69" spans="5:17">
      <c r="E69" s="2">
        <f t="shared" si="0"/>
        <v>66</v>
      </c>
      <c r="F69" s="2" t="s">
        <v>213</v>
      </c>
      <c r="G69" s="2" t="s">
        <v>14</v>
      </c>
      <c r="H69" s="47">
        <v>0.38</v>
      </c>
      <c r="I69" s="1" t="s">
        <v>224</v>
      </c>
      <c r="J69" s="69">
        <v>1.2705000000000002</v>
      </c>
      <c r="K69" s="69">
        <v>1.2736400000000001</v>
      </c>
      <c r="L69" s="69">
        <v>0</v>
      </c>
      <c r="M69" s="1" t="s">
        <v>225</v>
      </c>
      <c r="N69" s="69">
        <v>1.2736400000000001</v>
      </c>
      <c r="O69" s="47">
        <v>-7.4290000000000012</v>
      </c>
      <c r="P69" s="1">
        <v>-314</v>
      </c>
      <c r="Q69" s="47">
        <v>-126.74899999999698</v>
      </c>
    </row>
    <row r="70" spans="5:17">
      <c r="E70" s="2">
        <f t="shared" ref="E70:E103" si="1">SUM(E69+1)</f>
        <v>67</v>
      </c>
      <c r="F70" s="2" t="s">
        <v>213</v>
      </c>
      <c r="G70" s="2" t="s">
        <v>14</v>
      </c>
      <c r="H70" s="47">
        <v>0.56000000000000005</v>
      </c>
      <c r="I70" s="1" t="s">
        <v>226</v>
      </c>
      <c r="J70" s="69">
        <v>1.2534000000000001</v>
      </c>
      <c r="K70" s="69">
        <v>1.2621</v>
      </c>
      <c r="L70" s="69">
        <v>0</v>
      </c>
      <c r="M70" s="1" t="s">
        <v>227</v>
      </c>
      <c r="N70" s="69">
        <v>1.2621</v>
      </c>
      <c r="O70" s="47">
        <v>-2.5760000000000005</v>
      </c>
      <c r="P70" s="1">
        <v>-870</v>
      </c>
      <c r="Q70" s="47">
        <v>-489.77599999999615</v>
      </c>
    </row>
    <row r="71" spans="5:17">
      <c r="E71" s="2">
        <f t="shared" si="1"/>
        <v>68</v>
      </c>
      <c r="F71" s="2" t="s">
        <v>213</v>
      </c>
      <c r="G71" s="2" t="s">
        <v>13</v>
      </c>
      <c r="H71" s="47">
        <v>0.45</v>
      </c>
      <c r="I71" s="1" t="s">
        <v>228</v>
      </c>
      <c r="J71" s="69">
        <v>1.2846000000000002</v>
      </c>
      <c r="K71" s="69">
        <v>1.2770400000000002</v>
      </c>
      <c r="L71" s="69">
        <v>0</v>
      </c>
      <c r="M71" s="1" t="s">
        <v>229</v>
      </c>
      <c r="N71" s="69">
        <v>1.2770400000000002</v>
      </c>
      <c r="O71" s="47">
        <v>0.81</v>
      </c>
      <c r="P71" s="1">
        <v>-756</v>
      </c>
      <c r="Q71" s="47">
        <v>-339.3900000000005</v>
      </c>
    </row>
    <row r="72" spans="5:17">
      <c r="E72" s="2">
        <f t="shared" si="1"/>
        <v>69</v>
      </c>
      <c r="F72" s="2" t="s">
        <v>213</v>
      </c>
      <c r="G72" s="2" t="s">
        <v>13</v>
      </c>
      <c r="H72" s="47">
        <v>0.51</v>
      </c>
      <c r="I72" s="1" t="s">
        <v>230</v>
      </c>
      <c r="J72" s="69">
        <v>1.2843</v>
      </c>
      <c r="K72" s="69">
        <v>1.3134100000000002</v>
      </c>
      <c r="L72" s="69">
        <v>0</v>
      </c>
      <c r="M72" s="1" t="s">
        <v>231</v>
      </c>
      <c r="N72" s="69">
        <v>1.3134100000000002</v>
      </c>
      <c r="O72" s="47">
        <v>2.754</v>
      </c>
      <c r="P72" s="1">
        <v>2911</v>
      </c>
      <c r="Q72" s="47">
        <v>1487.3640000000096</v>
      </c>
    </row>
    <row r="73" spans="5:17">
      <c r="E73" s="2">
        <f t="shared" si="1"/>
        <v>70</v>
      </c>
      <c r="F73" s="2" t="s">
        <v>213</v>
      </c>
      <c r="G73" s="2" t="s">
        <v>14</v>
      </c>
      <c r="H73" s="47">
        <v>0.61</v>
      </c>
      <c r="I73" s="1" t="s">
        <v>232</v>
      </c>
      <c r="J73" s="69">
        <v>1.2906000000000002</v>
      </c>
      <c r="K73" s="69">
        <v>1.2989000000000002</v>
      </c>
      <c r="L73" s="69">
        <v>0</v>
      </c>
      <c r="M73" s="1" t="s">
        <v>233</v>
      </c>
      <c r="N73" s="69">
        <v>1.2989000000000002</v>
      </c>
      <c r="O73" s="47">
        <v>-2.8059999999999996</v>
      </c>
      <c r="P73" s="1">
        <v>-830</v>
      </c>
      <c r="Q73" s="47">
        <v>-509.1059999999984</v>
      </c>
    </row>
    <row r="74" spans="5:17">
      <c r="E74" s="2">
        <f t="shared" si="1"/>
        <v>71</v>
      </c>
      <c r="F74" s="2" t="s">
        <v>213</v>
      </c>
      <c r="G74" s="2" t="s">
        <v>13</v>
      </c>
      <c r="H74" s="47">
        <v>0.57999999999999996</v>
      </c>
      <c r="I74" s="1" t="s">
        <v>234</v>
      </c>
      <c r="J74" s="69">
        <v>1.2991000000000001</v>
      </c>
      <c r="K74" s="69">
        <v>1.31169</v>
      </c>
      <c r="L74" s="69">
        <v>0</v>
      </c>
      <c r="M74" s="1" t="s">
        <v>235</v>
      </c>
      <c r="N74" s="69">
        <v>1.31169</v>
      </c>
      <c r="O74" s="47">
        <v>2.0880000000000005</v>
      </c>
      <c r="P74" s="1">
        <v>1259</v>
      </c>
      <c r="Q74" s="47">
        <v>732.30799999999283</v>
      </c>
    </row>
    <row r="75" spans="5:17">
      <c r="E75" s="2">
        <f t="shared" si="1"/>
        <v>72</v>
      </c>
      <c r="F75" s="2" t="s">
        <v>213</v>
      </c>
      <c r="G75" s="2" t="s">
        <v>13</v>
      </c>
      <c r="H75" s="47">
        <v>0.57999999999999996</v>
      </c>
      <c r="I75" s="1" t="s">
        <v>236</v>
      </c>
      <c r="J75" s="69">
        <v>1.3187000000000002</v>
      </c>
      <c r="K75" s="69">
        <v>1.3177100000000002</v>
      </c>
      <c r="L75" s="69">
        <v>0</v>
      </c>
      <c r="M75" s="1" t="s">
        <v>237</v>
      </c>
      <c r="N75" s="69">
        <v>1.3177100000000002</v>
      </c>
      <c r="O75" s="47">
        <v>0.58000000000000007</v>
      </c>
      <c r="P75" s="1">
        <v>-99</v>
      </c>
      <c r="Q75" s="47">
        <v>-56.840000000002682</v>
      </c>
    </row>
    <row r="76" spans="5:17">
      <c r="E76" s="2">
        <f t="shared" si="1"/>
        <v>73</v>
      </c>
      <c r="F76" s="2" t="s">
        <v>213</v>
      </c>
      <c r="G76" s="2" t="s">
        <v>13</v>
      </c>
      <c r="H76" s="47">
        <v>0.54</v>
      </c>
      <c r="I76" s="1" t="s">
        <v>238</v>
      </c>
      <c r="J76" s="69">
        <v>1.3345</v>
      </c>
      <c r="K76" s="69">
        <v>1.3551800000000001</v>
      </c>
      <c r="L76" s="69">
        <v>0</v>
      </c>
      <c r="M76" s="1" t="s">
        <v>239</v>
      </c>
      <c r="N76" s="69">
        <v>1.3551800000000001</v>
      </c>
      <c r="O76" s="47">
        <v>3.7800000000000011</v>
      </c>
      <c r="P76" s="1">
        <v>2068</v>
      </c>
      <c r="Q76" s="47">
        <v>1120.5000000000016</v>
      </c>
    </row>
    <row r="77" spans="5:17">
      <c r="E77" s="2">
        <f t="shared" si="1"/>
        <v>74</v>
      </c>
      <c r="F77" s="2" t="s">
        <v>213</v>
      </c>
      <c r="G77" s="2" t="s">
        <v>13</v>
      </c>
      <c r="H77" s="47">
        <v>0.57999999999999996</v>
      </c>
      <c r="I77" s="1" t="s">
        <v>240</v>
      </c>
      <c r="J77" s="69">
        <v>1.3642000000000001</v>
      </c>
      <c r="K77" s="69">
        <v>1.3579100000000002</v>
      </c>
      <c r="L77" s="69">
        <v>0</v>
      </c>
      <c r="M77" s="1" t="s">
        <v>241</v>
      </c>
      <c r="N77" s="69">
        <v>1.3579100000000002</v>
      </c>
      <c r="O77" s="47">
        <v>1.044</v>
      </c>
      <c r="P77" s="1">
        <v>-629</v>
      </c>
      <c r="Q77" s="47">
        <v>-363.77599999999455</v>
      </c>
    </row>
    <row r="78" spans="5:17">
      <c r="E78" s="2">
        <f t="shared" si="1"/>
        <v>75</v>
      </c>
      <c r="F78" s="2" t="s">
        <v>213</v>
      </c>
      <c r="G78" s="2" t="s">
        <v>14</v>
      </c>
      <c r="H78" s="47">
        <v>0.51</v>
      </c>
      <c r="I78" s="1" t="s">
        <v>242</v>
      </c>
      <c r="J78" s="69">
        <v>1.3513000000000002</v>
      </c>
      <c r="K78" s="69">
        <v>1.3524500000000002</v>
      </c>
      <c r="L78" s="69">
        <v>0</v>
      </c>
      <c r="M78" s="1" t="s">
        <v>243</v>
      </c>
      <c r="N78" s="69">
        <v>1.3524500000000002</v>
      </c>
      <c r="O78" s="47">
        <v>-18.767999999999997</v>
      </c>
      <c r="P78" s="1">
        <v>-115</v>
      </c>
      <c r="Q78" s="47">
        <v>-77.417999999999196</v>
      </c>
    </row>
    <row r="79" spans="5:17">
      <c r="E79" s="2">
        <f t="shared" si="1"/>
        <v>76</v>
      </c>
      <c r="F79" s="2" t="s">
        <v>213</v>
      </c>
      <c r="G79" s="2" t="s">
        <v>13</v>
      </c>
      <c r="H79" s="47">
        <v>0.61</v>
      </c>
      <c r="I79" s="1" t="s">
        <v>244</v>
      </c>
      <c r="J79" s="69">
        <v>1.3467</v>
      </c>
      <c r="K79" s="69">
        <v>1.3772900000000001</v>
      </c>
      <c r="L79" s="69">
        <v>0</v>
      </c>
      <c r="M79" s="1" t="s">
        <v>245</v>
      </c>
      <c r="N79" s="69">
        <v>1.3772900000000001</v>
      </c>
      <c r="O79" s="47">
        <v>4.6359999999999992</v>
      </c>
      <c r="P79" s="1">
        <v>3059</v>
      </c>
      <c r="Q79" s="47">
        <v>1870.626000000007</v>
      </c>
    </row>
    <row r="80" spans="5:17">
      <c r="E80" s="2">
        <f t="shared" si="1"/>
        <v>77</v>
      </c>
      <c r="F80" s="2" t="s">
        <v>213</v>
      </c>
      <c r="G80" s="2" t="s">
        <v>14</v>
      </c>
      <c r="H80" s="47">
        <v>0.49</v>
      </c>
      <c r="I80" s="1" t="s">
        <v>246</v>
      </c>
      <c r="J80" s="69">
        <v>1.3693000000000002</v>
      </c>
      <c r="K80" s="69">
        <v>1.3753500000000001</v>
      </c>
      <c r="L80" s="69">
        <v>0</v>
      </c>
      <c r="M80" s="1" t="s">
        <v>247</v>
      </c>
      <c r="N80" s="69">
        <v>1.3753500000000001</v>
      </c>
      <c r="O80" s="47">
        <v>-5.6349999999999998</v>
      </c>
      <c r="P80" s="1">
        <v>-605</v>
      </c>
      <c r="Q80" s="47">
        <v>-302.08499999999452</v>
      </c>
    </row>
    <row r="81" spans="5:17">
      <c r="E81" s="2">
        <f t="shared" si="1"/>
        <v>78</v>
      </c>
      <c r="F81" s="2" t="s">
        <v>213</v>
      </c>
      <c r="G81" s="2" t="s">
        <v>14</v>
      </c>
      <c r="H81" s="47">
        <v>0.38</v>
      </c>
      <c r="I81" s="1" t="s">
        <v>248</v>
      </c>
      <c r="J81" s="69">
        <v>1.3652000000000002</v>
      </c>
      <c r="K81" s="69">
        <v>1.3508300000000002</v>
      </c>
      <c r="L81" s="69">
        <v>0</v>
      </c>
      <c r="M81" s="1" t="s">
        <v>249</v>
      </c>
      <c r="N81" s="69">
        <v>1.3508300000000002</v>
      </c>
      <c r="O81" s="47">
        <v>-6.1180000000000003</v>
      </c>
      <c r="P81" s="1">
        <v>1437</v>
      </c>
      <c r="Q81" s="47">
        <v>539.94199999999967</v>
      </c>
    </row>
    <row r="82" spans="5:17">
      <c r="E82" s="2">
        <f t="shared" si="1"/>
        <v>79</v>
      </c>
      <c r="F82" s="2" t="s">
        <v>213</v>
      </c>
      <c r="G82" s="2" t="s">
        <v>13</v>
      </c>
      <c r="H82" s="47">
        <v>0.54</v>
      </c>
      <c r="I82" s="1" t="s">
        <v>250</v>
      </c>
      <c r="J82" s="69">
        <v>1.3679000000000001</v>
      </c>
      <c r="K82" s="69">
        <v>1.3559000000000001</v>
      </c>
      <c r="L82" s="69">
        <v>0</v>
      </c>
      <c r="M82" s="1" t="s">
        <v>251</v>
      </c>
      <c r="N82" s="69">
        <v>1.3559000000000001</v>
      </c>
      <c r="O82" s="47">
        <v>0.43200000000000011</v>
      </c>
      <c r="P82" s="1">
        <v>-1200</v>
      </c>
      <c r="Q82" s="47">
        <v>-647.56800000000055</v>
      </c>
    </row>
    <row r="83" spans="5:17">
      <c r="E83" s="2">
        <f t="shared" si="1"/>
        <v>80</v>
      </c>
      <c r="F83" s="2" t="s">
        <v>213</v>
      </c>
      <c r="G83" s="2" t="s">
        <v>13</v>
      </c>
      <c r="H83" s="47">
        <v>0.84</v>
      </c>
      <c r="I83" s="1" t="s">
        <v>252</v>
      </c>
      <c r="J83" s="69">
        <v>1.4228000000000001</v>
      </c>
      <c r="K83" s="69">
        <v>1.4236300000000002</v>
      </c>
      <c r="L83" s="69">
        <v>0</v>
      </c>
      <c r="M83" s="1" t="s">
        <v>253</v>
      </c>
      <c r="N83" s="69">
        <v>1.4236300000000002</v>
      </c>
      <c r="O83" s="47">
        <v>0.67200000000000004</v>
      </c>
      <c r="P83" s="1">
        <v>83</v>
      </c>
      <c r="Q83" s="47">
        <v>70.392000000009105</v>
      </c>
    </row>
    <row r="84" spans="5:17">
      <c r="E84" s="2">
        <f t="shared" si="1"/>
        <v>81</v>
      </c>
      <c r="F84" s="2" t="s">
        <v>254</v>
      </c>
      <c r="G84" s="2" t="s">
        <v>14</v>
      </c>
      <c r="H84" s="47">
        <v>0.18</v>
      </c>
      <c r="I84" s="1" t="s">
        <v>255</v>
      </c>
      <c r="J84" s="69">
        <v>2.0521000000000003</v>
      </c>
      <c r="K84" s="69">
        <v>2.0575900000000003</v>
      </c>
      <c r="L84" s="69">
        <v>0</v>
      </c>
      <c r="M84" s="1" t="s">
        <v>256</v>
      </c>
      <c r="N84" s="69">
        <v>2.0575900000000003</v>
      </c>
      <c r="O84" s="47">
        <v>-0.33119999999999999</v>
      </c>
      <c r="P84" s="1">
        <v>-549</v>
      </c>
      <c r="Q84" s="47">
        <v>-99.151199999999903</v>
      </c>
    </row>
    <row r="85" spans="5:17">
      <c r="E85" s="2">
        <f t="shared" si="1"/>
        <v>82</v>
      </c>
      <c r="F85" s="2" t="s">
        <v>254</v>
      </c>
      <c r="G85" s="2" t="s">
        <v>14</v>
      </c>
      <c r="H85" s="47">
        <v>0.3</v>
      </c>
      <c r="I85" s="1" t="s">
        <v>257</v>
      </c>
      <c r="J85" s="69">
        <v>2.0591000000000004</v>
      </c>
      <c r="K85" s="69">
        <v>1.9898100000000001</v>
      </c>
      <c r="L85" s="69">
        <v>0</v>
      </c>
      <c r="M85" s="1" t="s">
        <v>258</v>
      </c>
      <c r="N85" s="69">
        <v>1.9898100000000001</v>
      </c>
      <c r="O85" s="47">
        <v>-2.415</v>
      </c>
      <c r="P85" s="1">
        <v>6929</v>
      </c>
      <c r="Q85" s="47">
        <v>2076.2850000000089</v>
      </c>
    </row>
    <row r="86" spans="5:17">
      <c r="E86" s="2">
        <f t="shared" si="1"/>
        <v>83</v>
      </c>
      <c r="F86" s="2" t="s">
        <v>254</v>
      </c>
      <c r="G86" s="2" t="s">
        <v>14</v>
      </c>
      <c r="H86" s="47">
        <v>0.61</v>
      </c>
      <c r="I86" s="1" t="s">
        <v>259</v>
      </c>
      <c r="J86" s="69">
        <v>1.9773000000000001</v>
      </c>
      <c r="K86" s="69">
        <v>1.9765300000000001</v>
      </c>
      <c r="L86" s="69">
        <v>0</v>
      </c>
      <c r="M86" s="1" t="s">
        <v>260</v>
      </c>
      <c r="N86" s="69">
        <v>1.9765300000000001</v>
      </c>
      <c r="O86" s="47">
        <v>-2.5254000000000008</v>
      </c>
      <c r="P86" s="1">
        <v>77</v>
      </c>
      <c r="Q86" s="47">
        <v>44.444599999996186</v>
      </c>
    </row>
    <row r="87" spans="5:17">
      <c r="E87" s="2">
        <f t="shared" si="1"/>
        <v>84</v>
      </c>
      <c r="F87" s="2" t="s">
        <v>254</v>
      </c>
      <c r="G87" s="2" t="s">
        <v>14</v>
      </c>
      <c r="H87" s="47">
        <v>0.33</v>
      </c>
      <c r="I87" s="1" t="s">
        <v>261</v>
      </c>
      <c r="J87" s="69">
        <v>1.9511000000000001</v>
      </c>
      <c r="K87" s="69">
        <v>1.9725000000000001</v>
      </c>
      <c r="L87" s="69">
        <v>0</v>
      </c>
      <c r="M87" s="1" t="s">
        <v>262</v>
      </c>
      <c r="N87" s="69">
        <v>1.9725000000000001</v>
      </c>
      <c r="O87" s="47">
        <v>-0.37950000000000006</v>
      </c>
      <c r="P87" s="1">
        <v>-2140</v>
      </c>
      <c r="Q87" s="47">
        <v>-706.57950000000278</v>
      </c>
    </row>
    <row r="88" spans="5:17">
      <c r="E88" s="2">
        <f t="shared" si="1"/>
        <v>85</v>
      </c>
      <c r="F88" s="2" t="s">
        <v>254</v>
      </c>
      <c r="G88" s="2" t="s">
        <v>13</v>
      </c>
      <c r="H88" s="47">
        <v>0.24</v>
      </c>
      <c r="I88" s="1" t="s">
        <v>263</v>
      </c>
      <c r="J88" s="69">
        <v>1.9781000000000002</v>
      </c>
      <c r="K88" s="69">
        <v>1.9800400000000002</v>
      </c>
      <c r="L88" s="69">
        <v>0</v>
      </c>
      <c r="M88" s="1" t="s">
        <v>264</v>
      </c>
      <c r="N88" s="69">
        <v>1.9800400000000002</v>
      </c>
      <c r="O88" s="47">
        <v>-2.1600000000000001E-2</v>
      </c>
      <c r="P88" s="1">
        <v>194</v>
      </c>
      <c r="Q88" s="47">
        <v>46.538400000001268</v>
      </c>
    </row>
    <row r="89" spans="5:17">
      <c r="E89" s="2">
        <f t="shared" si="1"/>
        <v>86</v>
      </c>
      <c r="F89" s="2" t="s">
        <v>254</v>
      </c>
      <c r="G89" s="2" t="s">
        <v>14</v>
      </c>
      <c r="H89" s="47">
        <v>0.43</v>
      </c>
      <c r="I89" s="1" t="s">
        <v>265</v>
      </c>
      <c r="J89" s="69">
        <v>1.9603000000000002</v>
      </c>
      <c r="K89" s="69">
        <v>1.9728200000000002</v>
      </c>
      <c r="L89" s="69">
        <v>0</v>
      </c>
      <c r="M89" s="1" t="s">
        <v>266</v>
      </c>
      <c r="N89" s="69">
        <v>1.9728200000000002</v>
      </c>
      <c r="O89" s="47">
        <v>-2.5714000000000001</v>
      </c>
      <c r="P89" s="1">
        <v>-1252</v>
      </c>
      <c r="Q89" s="47">
        <v>-540.9314000000038</v>
      </c>
    </row>
    <row r="90" spans="5:17">
      <c r="E90" s="2">
        <f t="shared" si="1"/>
        <v>87</v>
      </c>
      <c r="F90" s="2" t="s">
        <v>254</v>
      </c>
      <c r="G90" s="2" t="s">
        <v>14</v>
      </c>
      <c r="H90" s="47">
        <v>0.18</v>
      </c>
      <c r="I90" s="1" t="s">
        <v>267</v>
      </c>
      <c r="J90" s="69">
        <v>1.9800000000000002</v>
      </c>
      <c r="K90" s="69">
        <v>2.0151000000000003</v>
      </c>
      <c r="L90" s="69">
        <v>0</v>
      </c>
      <c r="M90" s="1" t="s">
        <v>268</v>
      </c>
      <c r="N90" s="69">
        <v>2.0151000000000003</v>
      </c>
      <c r="O90" s="47">
        <v>-0.37260000000000004</v>
      </c>
      <c r="P90" s="1">
        <v>-3510</v>
      </c>
      <c r="Q90" s="47">
        <v>-632.17260000000238</v>
      </c>
    </row>
    <row r="91" spans="5:17">
      <c r="E91" s="2">
        <f t="shared" si="1"/>
        <v>88</v>
      </c>
      <c r="F91" s="2" t="s">
        <v>254</v>
      </c>
      <c r="G91" s="2" t="s">
        <v>14</v>
      </c>
      <c r="H91" s="47">
        <v>0.3</v>
      </c>
      <c r="I91" s="1" t="s">
        <v>269</v>
      </c>
      <c r="J91" s="69">
        <v>1.9770000000000001</v>
      </c>
      <c r="K91" s="69">
        <v>1.9743400000000002</v>
      </c>
      <c r="L91" s="69">
        <v>0</v>
      </c>
      <c r="M91" s="1" t="s">
        <v>270</v>
      </c>
      <c r="N91" s="69">
        <v>1.9743400000000002</v>
      </c>
      <c r="O91" s="47">
        <v>-4.0019999999999989</v>
      </c>
      <c r="P91" s="1">
        <v>266</v>
      </c>
      <c r="Q91" s="47">
        <v>75.797999999996549</v>
      </c>
    </row>
    <row r="92" spans="5:17">
      <c r="E92" s="2">
        <f t="shared" si="1"/>
        <v>89</v>
      </c>
      <c r="F92" s="2" t="s">
        <v>254</v>
      </c>
      <c r="G92" s="2" t="s">
        <v>14</v>
      </c>
      <c r="H92" s="47">
        <v>0.31</v>
      </c>
      <c r="I92" s="1" t="s">
        <v>271</v>
      </c>
      <c r="J92" s="69">
        <v>1.9431</v>
      </c>
      <c r="K92" s="69">
        <v>1.9635000000000002</v>
      </c>
      <c r="L92" s="69">
        <v>0</v>
      </c>
      <c r="M92" s="1" t="s">
        <v>272</v>
      </c>
      <c r="N92" s="69">
        <v>1.9635000000000002</v>
      </c>
      <c r="O92" s="47">
        <v>-0.21390000000000001</v>
      </c>
      <c r="P92" s="1">
        <v>-2040</v>
      </c>
      <c r="Q92" s="47">
        <v>-632.61390000000608</v>
      </c>
    </row>
    <row r="93" spans="5:17">
      <c r="E93" s="2">
        <f t="shared" si="1"/>
        <v>90</v>
      </c>
      <c r="F93" s="2" t="s">
        <v>254</v>
      </c>
      <c r="G93" s="2" t="s">
        <v>13</v>
      </c>
      <c r="H93" s="47">
        <v>0.28999999999999998</v>
      </c>
      <c r="I93" s="1" t="s">
        <v>273</v>
      </c>
      <c r="J93" s="69">
        <v>1.9957000000000003</v>
      </c>
      <c r="K93" s="69">
        <v>1.9900500000000001</v>
      </c>
      <c r="L93" s="69">
        <v>0</v>
      </c>
      <c r="M93" s="1" t="s">
        <v>274</v>
      </c>
      <c r="N93" s="69">
        <v>1.9900500000000001</v>
      </c>
      <c r="O93" s="47">
        <v>-2.8999999999999998E-2</v>
      </c>
      <c r="P93" s="1">
        <v>-565</v>
      </c>
      <c r="Q93" s="47">
        <v>-163.87900000000448</v>
      </c>
    </row>
    <row r="94" spans="5:17">
      <c r="E94" s="2">
        <f t="shared" si="1"/>
        <v>91</v>
      </c>
      <c r="F94" s="2" t="s">
        <v>254</v>
      </c>
      <c r="G94" s="2" t="s">
        <v>14</v>
      </c>
      <c r="H94" s="47">
        <v>0.34</v>
      </c>
      <c r="I94" s="1" t="s">
        <v>275</v>
      </c>
      <c r="J94" s="69">
        <v>1.9814000000000003</v>
      </c>
      <c r="K94" s="69">
        <v>1.5896300000000001</v>
      </c>
      <c r="L94" s="69">
        <v>0</v>
      </c>
      <c r="M94" s="1" t="s">
        <v>276</v>
      </c>
      <c r="N94" s="69">
        <v>1.5896300000000001</v>
      </c>
      <c r="O94" s="47">
        <v>-9.1494000000000018</v>
      </c>
      <c r="P94" s="1">
        <v>39177</v>
      </c>
      <c r="Q94" s="47">
        <v>13311.030600000006</v>
      </c>
    </row>
    <row r="95" spans="5:17">
      <c r="E95" s="2">
        <f t="shared" si="1"/>
        <v>92</v>
      </c>
      <c r="F95" s="2" t="s">
        <v>254</v>
      </c>
      <c r="G95" s="2" t="s">
        <v>14</v>
      </c>
      <c r="H95" s="47">
        <v>0.4</v>
      </c>
      <c r="I95" s="1" t="s">
        <v>277</v>
      </c>
      <c r="J95" s="69">
        <v>1.5572000000000001</v>
      </c>
      <c r="K95" s="69">
        <v>1.5005400000000002</v>
      </c>
      <c r="L95" s="69">
        <v>0</v>
      </c>
      <c r="M95" s="1" t="s">
        <v>278</v>
      </c>
      <c r="N95" s="69">
        <v>1.5005400000000002</v>
      </c>
      <c r="O95" s="47">
        <v>-1.288</v>
      </c>
      <c r="P95" s="1">
        <v>5666</v>
      </c>
      <c r="Q95" s="47">
        <v>2265.1119999999974</v>
      </c>
    </row>
    <row r="96" spans="5:17">
      <c r="E96" s="2">
        <f t="shared" si="1"/>
        <v>93</v>
      </c>
      <c r="F96" s="2" t="s">
        <v>254</v>
      </c>
      <c r="G96" s="2" t="s">
        <v>14</v>
      </c>
      <c r="H96" s="47">
        <v>0.45</v>
      </c>
      <c r="I96" s="1" t="s">
        <v>279</v>
      </c>
      <c r="J96" s="69">
        <v>1.4685000000000001</v>
      </c>
      <c r="K96" s="69">
        <v>1.4788500000000002</v>
      </c>
      <c r="L96" s="69">
        <v>0</v>
      </c>
      <c r="M96" s="1" t="s">
        <v>280</v>
      </c>
      <c r="N96" s="69">
        <v>1.4788500000000002</v>
      </c>
      <c r="O96" s="47">
        <v>-1.8629999999999998</v>
      </c>
      <c r="P96" s="1">
        <v>-1035</v>
      </c>
      <c r="Q96" s="47">
        <v>-467.61300000000364</v>
      </c>
    </row>
    <row r="97" spans="2:17">
      <c r="E97" s="2">
        <f t="shared" si="1"/>
        <v>94</v>
      </c>
      <c r="F97" s="2" t="s">
        <v>254</v>
      </c>
      <c r="G97" s="2" t="s">
        <v>14</v>
      </c>
      <c r="H97" s="47">
        <v>0.24</v>
      </c>
      <c r="I97" s="1" t="s">
        <v>281</v>
      </c>
      <c r="J97" s="69">
        <v>1.4355000000000002</v>
      </c>
      <c r="K97" s="69">
        <v>1.4909000000000001</v>
      </c>
      <c r="L97" s="69">
        <v>0</v>
      </c>
      <c r="M97" s="1" t="s">
        <v>282</v>
      </c>
      <c r="N97" s="69">
        <v>1.4909000000000001</v>
      </c>
      <c r="O97" s="47">
        <v>-1.4351999999999998</v>
      </c>
      <c r="P97" s="1">
        <v>-5540</v>
      </c>
      <c r="Q97" s="47">
        <v>-1331.0351999999973</v>
      </c>
    </row>
    <row r="98" spans="2:17">
      <c r="E98" s="2">
        <f t="shared" si="1"/>
        <v>95</v>
      </c>
      <c r="F98" s="2" t="s">
        <v>254</v>
      </c>
      <c r="G98" s="2" t="s">
        <v>14</v>
      </c>
      <c r="H98" s="47">
        <v>0.28999999999999998</v>
      </c>
      <c r="I98" s="1" t="s">
        <v>283</v>
      </c>
      <c r="J98" s="69">
        <v>1.4172</v>
      </c>
      <c r="K98" s="69">
        <v>1.41717</v>
      </c>
      <c r="L98" s="69">
        <v>0</v>
      </c>
      <c r="M98" s="1" t="s">
        <v>284</v>
      </c>
      <c r="N98" s="69">
        <v>1.41717</v>
      </c>
      <c r="O98" s="47">
        <v>-0.40019999999999994</v>
      </c>
      <c r="P98" s="1">
        <v>3</v>
      </c>
      <c r="Q98" s="47">
        <v>0.4697999999992602</v>
      </c>
    </row>
    <row r="99" spans="2:17">
      <c r="E99" s="2">
        <f t="shared" si="1"/>
        <v>96</v>
      </c>
      <c r="F99" s="2" t="s">
        <v>254</v>
      </c>
      <c r="G99" s="2" t="s">
        <v>14</v>
      </c>
      <c r="H99" s="47">
        <v>0.28999999999999998</v>
      </c>
      <c r="I99" s="1" t="s">
        <v>285</v>
      </c>
      <c r="J99" s="69">
        <v>1.3740000000000001</v>
      </c>
      <c r="K99" s="69">
        <v>1.4182000000000001</v>
      </c>
      <c r="L99" s="69">
        <v>0</v>
      </c>
      <c r="M99" s="1" t="s">
        <v>286</v>
      </c>
      <c r="N99" s="69">
        <v>1.4182000000000001</v>
      </c>
      <c r="O99" s="47">
        <v>-0.53359999999999996</v>
      </c>
      <c r="P99" s="1">
        <v>-4420</v>
      </c>
      <c r="Q99" s="47">
        <v>-1282.3336000000004</v>
      </c>
    </row>
    <row r="100" spans="2:17">
      <c r="E100" s="2">
        <f t="shared" si="1"/>
        <v>97</v>
      </c>
      <c r="F100" s="2" t="s">
        <v>254</v>
      </c>
      <c r="G100" s="2" t="s">
        <v>13</v>
      </c>
      <c r="H100" s="47">
        <v>0.24</v>
      </c>
      <c r="I100" s="1" t="s">
        <v>287</v>
      </c>
      <c r="J100" s="69">
        <v>1.4333</v>
      </c>
      <c r="K100" s="69">
        <v>1.4437500000000001</v>
      </c>
      <c r="L100" s="69">
        <v>0</v>
      </c>
      <c r="M100" s="1" t="s">
        <v>288</v>
      </c>
      <c r="N100" s="69">
        <v>1.4437500000000001</v>
      </c>
      <c r="O100" s="47">
        <v>-2.1600000000000005E-2</v>
      </c>
      <c r="P100" s="1">
        <v>1045</v>
      </c>
      <c r="Q100" s="47">
        <v>250.77840000000168</v>
      </c>
    </row>
    <row r="101" spans="2:17">
      <c r="E101" s="2">
        <f t="shared" si="1"/>
        <v>98</v>
      </c>
      <c r="F101" s="2" t="s">
        <v>254</v>
      </c>
      <c r="G101" s="2" t="s">
        <v>13</v>
      </c>
      <c r="H101" s="47">
        <v>0.46</v>
      </c>
      <c r="I101" s="1" t="s">
        <v>289</v>
      </c>
      <c r="J101" s="69">
        <v>1.4868000000000001</v>
      </c>
      <c r="K101" s="69">
        <v>1.4602000000000002</v>
      </c>
      <c r="L101" s="69">
        <v>0</v>
      </c>
      <c r="M101" s="1" t="s">
        <v>290</v>
      </c>
      <c r="N101" s="69">
        <v>1.4602000000000002</v>
      </c>
      <c r="O101" s="47">
        <v>-3.6800000000000006E-2</v>
      </c>
      <c r="P101" s="1">
        <v>-2660</v>
      </c>
      <c r="Q101" s="47">
        <v>-1223.6367999999982</v>
      </c>
    </row>
    <row r="102" spans="2:17">
      <c r="E102" s="2">
        <f t="shared" si="1"/>
        <v>99</v>
      </c>
      <c r="F102" s="2" t="s">
        <v>254</v>
      </c>
      <c r="G102" s="2" t="s">
        <v>13</v>
      </c>
      <c r="H102" s="47">
        <v>0.43</v>
      </c>
      <c r="I102" s="1" t="s">
        <v>291</v>
      </c>
      <c r="J102" s="69">
        <v>1.5237000000000001</v>
      </c>
      <c r="K102" s="69">
        <v>1.50607</v>
      </c>
      <c r="L102" s="69">
        <v>0</v>
      </c>
      <c r="M102" s="1" t="s">
        <v>292</v>
      </c>
      <c r="N102" s="69">
        <v>1.50607</v>
      </c>
      <c r="O102" s="47">
        <v>-2.1500000000000002E-2</v>
      </c>
      <c r="P102" s="1">
        <v>-1763</v>
      </c>
      <c r="Q102" s="47">
        <v>-758.11150000000146</v>
      </c>
    </row>
    <row r="103" spans="2:17">
      <c r="E103" s="2">
        <f t="shared" si="1"/>
        <v>100</v>
      </c>
      <c r="F103" s="2" t="s">
        <v>254</v>
      </c>
      <c r="G103" s="2" t="s">
        <v>13</v>
      </c>
      <c r="H103" s="47">
        <v>0.48</v>
      </c>
      <c r="I103" s="1" t="s">
        <v>293</v>
      </c>
      <c r="J103" s="69">
        <v>1.5347000000000002</v>
      </c>
      <c r="K103" s="69">
        <v>1.6151000000000002</v>
      </c>
      <c r="L103" s="69">
        <v>0</v>
      </c>
      <c r="M103" s="1" t="s">
        <v>294</v>
      </c>
      <c r="N103" s="69">
        <v>1.6151000000000002</v>
      </c>
      <c r="O103" s="47">
        <v>-0.1056</v>
      </c>
      <c r="P103" s="1">
        <v>8040</v>
      </c>
      <c r="Q103" s="47">
        <v>3859.0944000000013</v>
      </c>
    </row>
    <row r="105" spans="2:17" s="1" customFormat="1" ht="17.25">
      <c r="B105" s="49" t="s">
        <v>104</v>
      </c>
      <c r="C105" s="54"/>
      <c r="E105" s="62" t="s">
        <v>100</v>
      </c>
      <c r="F105" s="70" t="s">
        <v>0</v>
      </c>
      <c r="G105" s="70" t="s">
        <v>1</v>
      </c>
      <c r="H105" s="70" t="s">
        <v>2</v>
      </c>
      <c r="I105" s="70" t="s">
        <v>3</v>
      </c>
      <c r="J105" s="70" t="s">
        <v>4</v>
      </c>
      <c r="K105" s="70" t="s">
        <v>5</v>
      </c>
      <c r="L105" s="70" t="s">
        <v>6</v>
      </c>
      <c r="M105" s="70" t="s">
        <v>7</v>
      </c>
      <c r="N105" s="70" t="s">
        <v>8</v>
      </c>
      <c r="O105" s="70" t="s">
        <v>9</v>
      </c>
      <c r="P105" s="70" t="s">
        <v>10</v>
      </c>
      <c r="Q105" s="63" t="s">
        <v>11</v>
      </c>
    </row>
    <row r="106" spans="2:17" s="1" customFormat="1">
      <c r="B106" s="50" t="s">
        <v>15</v>
      </c>
      <c r="C106" s="55" t="s">
        <v>16</v>
      </c>
      <c r="E106" s="2">
        <v>101</v>
      </c>
      <c r="F106" s="2" t="s">
        <v>12</v>
      </c>
      <c r="G106" s="2" t="s">
        <v>14</v>
      </c>
      <c r="H106" s="47">
        <v>0.47</v>
      </c>
      <c r="I106" s="1" t="s">
        <v>310</v>
      </c>
      <c r="J106" s="48">
        <v>97.35</v>
      </c>
      <c r="K106" s="48">
        <v>97.498000000000005</v>
      </c>
      <c r="L106" s="48">
        <v>0</v>
      </c>
      <c r="M106" s="1" t="s">
        <v>311</v>
      </c>
      <c r="N106" s="48">
        <v>97.498000000000005</v>
      </c>
      <c r="O106" s="47">
        <v>0</v>
      </c>
      <c r="P106" s="1">
        <v>-148</v>
      </c>
      <c r="Q106" s="47">
        <v>-71.349999999999994</v>
      </c>
    </row>
    <row r="107" spans="2:17" s="1" customFormat="1">
      <c r="B107" s="51" t="s">
        <v>17</v>
      </c>
      <c r="C107" s="56">
        <f>COUNT($P$106:$P$205)</f>
        <v>100</v>
      </c>
      <c r="E107" s="2">
        <f>SUM(E106+1)</f>
        <v>102</v>
      </c>
      <c r="F107" s="2" t="s">
        <v>12</v>
      </c>
      <c r="G107" s="2" t="s">
        <v>13</v>
      </c>
      <c r="H107" s="47">
        <v>2.25</v>
      </c>
      <c r="I107" s="1" t="s">
        <v>312</v>
      </c>
      <c r="J107" s="48">
        <v>98.39</v>
      </c>
      <c r="K107" s="48">
        <v>98.17</v>
      </c>
      <c r="L107" s="48">
        <v>0</v>
      </c>
      <c r="M107" s="1" t="s">
        <v>313</v>
      </c>
      <c r="N107" s="48">
        <v>98.17</v>
      </c>
      <c r="O107" s="47">
        <v>0</v>
      </c>
      <c r="P107" s="1">
        <v>-220</v>
      </c>
      <c r="Q107" s="47">
        <v>-504.23</v>
      </c>
    </row>
    <row r="108" spans="2:17" s="1" customFormat="1">
      <c r="B108" s="51" t="s">
        <v>18</v>
      </c>
      <c r="C108" s="57">
        <f>COUNTIF($P$106:$P$205,"&gt;0")</f>
        <v>48</v>
      </c>
      <c r="E108" s="2">
        <f t="shared" ref="E108:E171" si="2">SUM(E107+1)</f>
        <v>103</v>
      </c>
      <c r="F108" s="2" t="s">
        <v>12</v>
      </c>
      <c r="G108" s="2" t="s">
        <v>14</v>
      </c>
      <c r="H108" s="47">
        <v>1.22</v>
      </c>
      <c r="I108" s="1" t="s">
        <v>314</v>
      </c>
      <c r="J108" s="48">
        <v>98.03</v>
      </c>
      <c r="K108" s="48">
        <v>96.775000000000006</v>
      </c>
      <c r="L108" s="48">
        <v>0</v>
      </c>
      <c r="M108" s="1" t="s">
        <v>315</v>
      </c>
      <c r="N108" s="48">
        <v>96.775000000000006</v>
      </c>
      <c r="O108" s="47">
        <v>-2.5099999999999998</v>
      </c>
      <c r="P108" s="1">
        <v>1255</v>
      </c>
      <c r="Q108" s="47">
        <v>1579.62</v>
      </c>
    </row>
    <row r="109" spans="2:17" s="1" customFormat="1">
      <c r="B109" s="51" t="s">
        <v>19</v>
      </c>
      <c r="C109" s="57">
        <f>COUNTIF($P$106:$P$205,"&lt;0")</f>
        <v>52</v>
      </c>
      <c r="E109" s="2">
        <f t="shared" si="2"/>
        <v>104</v>
      </c>
      <c r="F109" s="2" t="s">
        <v>12</v>
      </c>
      <c r="G109" s="2" t="s">
        <v>14</v>
      </c>
      <c r="H109" s="47">
        <v>1.08</v>
      </c>
      <c r="I109" s="1" t="s">
        <v>316</v>
      </c>
      <c r="J109" s="48">
        <v>95.75</v>
      </c>
      <c r="K109" s="48">
        <v>95.474000000000004</v>
      </c>
      <c r="L109" s="48">
        <v>0</v>
      </c>
      <c r="M109" s="1" t="s">
        <v>317</v>
      </c>
      <c r="N109" s="48">
        <v>95.474000000000004</v>
      </c>
      <c r="O109" s="47">
        <v>-0.75</v>
      </c>
      <c r="P109" s="1">
        <v>276</v>
      </c>
      <c r="Q109" s="47">
        <v>311.47000000000003</v>
      </c>
    </row>
    <row r="110" spans="2:17" s="1" customFormat="1">
      <c r="B110" s="52" t="s">
        <v>20</v>
      </c>
      <c r="C110" s="58">
        <f>+C108/C107</f>
        <v>0.48</v>
      </c>
      <c r="E110" s="2">
        <f t="shared" si="2"/>
        <v>105</v>
      </c>
      <c r="F110" s="2" t="s">
        <v>12</v>
      </c>
      <c r="G110" s="2" t="s">
        <v>14</v>
      </c>
      <c r="H110" s="47">
        <v>0.93</v>
      </c>
      <c r="I110" s="1" t="s">
        <v>318</v>
      </c>
      <c r="J110" s="48">
        <v>95.37</v>
      </c>
      <c r="K110" s="48">
        <v>95.99</v>
      </c>
      <c r="L110" s="48">
        <v>0</v>
      </c>
      <c r="M110" s="1" t="s">
        <v>319</v>
      </c>
      <c r="N110" s="48">
        <v>95.99</v>
      </c>
      <c r="O110" s="47">
        <v>-1.29</v>
      </c>
      <c r="P110" s="1">
        <v>-620</v>
      </c>
      <c r="Q110" s="47">
        <v>-601.98</v>
      </c>
    </row>
    <row r="111" spans="2:17" s="1" customFormat="1">
      <c r="B111" s="51" t="s">
        <v>21</v>
      </c>
      <c r="C111" s="59">
        <f>SUMIF($P$106:$P$205,"&gt;0")</f>
        <v>61611</v>
      </c>
      <c r="E111" s="2">
        <f t="shared" si="2"/>
        <v>106</v>
      </c>
      <c r="F111" s="2" t="s">
        <v>12</v>
      </c>
      <c r="G111" s="2" t="s">
        <v>13</v>
      </c>
      <c r="H111" s="47">
        <v>0.53</v>
      </c>
      <c r="I111" s="1" t="s">
        <v>320</v>
      </c>
      <c r="J111" s="48">
        <v>96.3</v>
      </c>
      <c r="K111" s="48">
        <v>96.507000000000005</v>
      </c>
      <c r="L111" s="48">
        <v>0</v>
      </c>
      <c r="M111" s="1" t="s">
        <v>321</v>
      </c>
      <c r="N111" s="48">
        <v>96.507000000000005</v>
      </c>
      <c r="O111" s="47">
        <v>-0.59</v>
      </c>
      <c r="P111" s="1">
        <v>207</v>
      </c>
      <c r="Q111" s="47">
        <v>113.09</v>
      </c>
    </row>
    <row r="112" spans="2:17" s="1" customFormat="1">
      <c r="B112" s="51" t="s">
        <v>22</v>
      </c>
      <c r="C112" s="59">
        <f>SUMIF($P$106:$P$205,"&lt;0")</f>
        <v>-39659</v>
      </c>
      <c r="E112" s="2">
        <f t="shared" si="2"/>
        <v>107</v>
      </c>
      <c r="F112" s="2" t="s">
        <v>12</v>
      </c>
      <c r="G112" s="2" t="s">
        <v>14</v>
      </c>
      <c r="H112" s="47">
        <v>1.31</v>
      </c>
      <c r="I112" s="1" t="s">
        <v>322</v>
      </c>
      <c r="J112" s="48">
        <v>94.99</v>
      </c>
      <c r="K112" s="48">
        <v>92.850999999999999</v>
      </c>
      <c r="L112" s="48">
        <v>0</v>
      </c>
      <c r="M112" s="1" t="s">
        <v>323</v>
      </c>
      <c r="N112" s="48">
        <v>92.850999999999999</v>
      </c>
      <c r="O112" s="47">
        <v>-3.7037643457034153</v>
      </c>
      <c r="P112" s="1">
        <v>2139</v>
      </c>
      <c r="Q112" s="47">
        <v>3014.1312616637038</v>
      </c>
    </row>
    <row r="113" spans="2:17" s="1" customFormat="1">
      <c r="B113" s="51" t="s">
        <v>23</v>
      </c>
      <c r="C113" s="59">
        <f>+C111+C112</f>
        <v>21952</v>
      </c>
      <c r="E113" s="2">
        <f t="shared" si="2"/>
        <v>108</v>
      </c>
      <c r="F113" s="2" t="s">
        <v>12</v>
      </c>
      <c r="G113" s="2" t="s">
        <v>14</v>
      </c>
      <c r="H113" s="47">
        <v>0.62</v>
      </c>
      <c r="I113" s="1" t="s">
        <v>324</v>
      </c>
      <c r="J113" s="48">
        <v>91.75</v>
      </c>
      <c r="K113" s="48">
        <v>92.94</v>
      </c>
      <c r="L113" s="48">
        <v>0</v>
      </c>
      <c r="M113" s="1" t="s">
        <v>325</v>
      </c>
      <c r="N113" s="48">
        <v>92.94</v>
      </c>
      <c r="O113" s="47">
        <v>-0.22101715421509743</v>
      </c>
      <c r="P113" s="1">
        <v>-1190</v>
      </c>
      <c r="Q113" s="47">
        <v>-794.06650886929856</v>
      </c>
    </row>
    <row r="114" spans="2:17" s="1" customFormat="1">
      <c r="B114" s="52" t="s">
        <v>24</v>
      </c>
      <c r="C114" s="60">
        <f>C111/ABS(+C112)</f>
        <v>1.5535187473209107</v>
      </c>
      <c r="E114" s="2">
        <f t="shared" si="2"/>
        <v>109</v>
      </c>
      <c r="F114" s="2" t="s">
        <v>12</v>
      </c>
      <c r="G114" s="2" t="s">
        <v>13</v>
      </c>
      <c r="H114" s="47">
        <v>1.02</v>
      </c>
      <c r="I114" s="1" t="s">
        <v>326</v>
      </c>
      <c r="J114" s="48">
        <v>93.350000000000009</v>
      </c>
      <c r="K114" s="48">
        <v>94.109000000000009</v>
      </c>
      <c r="L114" s="48">
        <v>0</v>
      </c>
      <c r="M114" s="1" t="s">
        <v>327</v>
      </c>
      <c r="N114" s="48">
        <v>94.109000000000009</v>
      </c>
      <c r="O114" s="47">
        <v>-2.3428887203181401</v>
      </c>
      <c r="P114" s="1">
        <v>759</v>
      </c>
      <c r="Q114" s="47">
        <v>820.29894149783343</v>
      </c>
    </row>
    <row r="115" spans="2:17" s="1" customFormat="1">
      <c r="B115" s="51" t="s">
        <v>25</v>
      </c>
      <c r="C115" s="56">
        <f>+C111/C108</f>
        <v>1283.5625</v>
      </c>
      <c r="E115" s="2">
        <f t="shared" si="2"/>
        <v>110</v>
      </c>
      <c r="F115" s="2" t="s">
        <v>12</v>
      </c>
      <c r="G115" s="2" t="s">
        <v>14</v>
      </c>
      <c r="H115" s="47">
        <v>0.92</v>
      </c>
      <c r="I115" s="1" t="s">
        <v>328</v>
      </c>
      <c r="J115" s="48">
        <v>93.58</v>
      </c>
      <c r="K115" s="48">
        <v>93.875</v>
      </c>
      <c r="L115" s="48">
        <v>0</v>
      </c>
      <c r="M115" s="1" t="s">
        <v>329</v>
      </c>
      <c r="N115" s="48">
        <v>93.875</v>
      </c>
      <c r="O115" s="47">
        <v>-0.97264048183507412</v>
      </c>
      <c r="P115" s="1">
        <v>-295</v>
      </c>
      <c r="Q115" s="47">
        <v>-290.08049667358108</v>
      </c>
    </row>
    <row r="116" spans="2:17" s="1" customFormat="1">
      <c r="B116" s="51" t="s">
        <v>26</v>
      </c>
      <c r="C116" s="56">
        <f>+C112/C109</f>
        <v>-762.67307692307691</v>
      </c>
      <c r="E116" s="2">
        <f t="shared" si="2"/>
        <v>111</v>
      </c>
      <c r="F116" s="2" t="s">
        <v>12</v>
      </c>
      <c r="G116" s="2" t="s">
        <v>14</v>
      </c>
      <c r="H116" s="47">
        <v>1.01</v>
      </c>
      <c r="I116" s="1" t="s">
        <v>330</v>
      </c>
      <c r="J116" s="48">
        <v>94.460000000000008</v>
      </c>
      <c r="K116" s="48">
        <v>94.728999999999999</v>
      </c>
      <c r="L116" s="48">
        <v>0</v>
      </c>
      <c r="M116" s="1" t="s">
        <v>331</v>
      </c>
      <c r="N116" s="48">
        <v>94.728999999999999</v>
      </c>
      <c r="O116" s="47">
        <v>-0.35254172748619667</v>
      </c>
      <c r="P116" s="1">
        <v>-269</v>
      </c>
      <c r="Q116" s="47">
        <v>-287.16017191464238</v>
      </c>
    </row>
    <row r="117" spans="2:17" s="1" customFormat="1">
      <c r="B117" s="52" t="s">
        <v>27</v>
      </c>
      <c r="C117" s="60">
        <f>+C115/ABS(+C116)</f>
        <v>1.6829786429309868</v>
      </c>
      <c r="E117" s="2">
        <f t="shared" si="2"/>
        <v>112</v>
      </c>
      <c r="F117" s="2" t="s">
        <v>12</v>
      </c>
      <c r="G117" s="2" t="s">
        <v>13</v>
      </c>
      <c r="H117" s="47">
        <v>0.5</v>
      </c>
      <c r="I117" s="1" t="s">
        <v>332</v>
      </c>
      <c r="J117" s="48">
        <v>95.37</v>
      </c>
      <c r="K117" s="48">
        <v>94.783000000000001</v>
      </c>
      <c r="L117" s="48">
        <v>0</v>
      </c>
      <c r="M117" s="1" t="s">
        <v>333</v>
      </c>
      <c r="N117" s="48">
        <v>94.783000000000001</v>
      </c>
      <c r="O117" s="47">
        <v>-0.28310890406248568</v>
      </c>
      <c r="P117" s="1">
        <v>-587</v>
      </c>
      <c r="Q117" s="47">
        <v>-309.93779381591548</v>
      </c>
    </row>
    <row r="118" spans="2:17" s="1" customFormat="1">
      <c r="B118" s="51" t="s">
        <v>28</v>
      </c>
      <c r="C118" s="56">
        <f>SUMIF($Q$106:$Q$205,"&gt;0")</f>
        <v>60170.452527145535</v>
      </c>
      <c r="E118" s="2">
        <f t="shared" si="2"/>
        <v>113</v>
      </c>
      <c r="F118" s="2" t="s">
        <v>12</v>
      </c>
      <c r="G118" s="2" t="s">
        <v>13</v>
      </c>
      <c r="H118" s="47">
        <v>0.67</v>
      </c>
      <c r="I118" s="1" t="s">
        <v>334</v>
      </c>
      <c r="J118" s="48">
        <v>96.09</v>
      </c>
      <c r="K118" s="48">
        <v>95.08</v>
      </c>
      <c r="L118" s="48">
        <v>0</v>
      </c>
      <c r="M118" s="1" t="s">
        <v>335</v>
      </c>
      <c r="N118" s="48">
        <v>95.08</v>
      </c>
      <c r="O118" s="47">
        <v>-0.7533457647272005</v>
      </c>
      <c r="P118" s="1">
        <v>-1010</v>
      </c>
      <c r="Q118" s="47">
        <v>-712.46979507057858</v>
      </c>
    </row>
    <row r="119" spans="2:17" s="1" customFormat="1">
      <c r="B119" s="51" t="s">
        <v>29</v>
      </c>
      <c r="C119" s="56">
        <f>SUMIF($Q$106:$Q$205,"&lt;0")</f>
        <v>-42061.096663632336</v>
      </c>
      <c r="E119" s="2">
        <f t="shared" si="2"/>
        <v>114</v>
      </c>
      <c r="F119" s="2" t="s">
        <v>12</v>
      </c>
      <c r="G119" s="2" t="s">
        <v>14</v>
      </c>
      <c r="H119" s="47">
        <v>1.52</v>
      </c>
      <c r="I119" s="1" t="s">
        <v>336</v>
      </c>
      <c r="J119" s="48">
        <v>94.33</v>
      </c>
      <c r="K119" s="48">
        <v>94.75</v>
      </c>
      <c r="L119" s="48">
        <v>0</v>
      </c>
      <c r="M119" s="1" t="s">
        <v>337</v>
      </c>
      <c r="N119" s="48">
        <v>94.75</v>
      </c>
      <c r="O119" s="47">
        <v>0</v>
      </c>
      <c r="P119" s="1">
        <v>-420</v>
      </c>
      <c r="Q119" s="47">
        <v>-673.7730870712428</v>
      </c>
    </row>
    <row r="120" spans="2:17" s="1" customFormat="1">
      <c r="B120" s="51" t="s">
        <v>30</v>
      </c>
      <c r="C120" s="56">
        <f>+C118+C119</f>
        <v>18109.355863513199</v>
      </c>
      <c r="E120" s="2">
        <f t="shared" si="2"/>
        <v>115</v>
      </c>
      <c r="F120" s="2" t="s">
        <v>12</v>
      </c>
      <c r="G120" s="2" t="s">
        <v>14</v>
      </c>
      <c r="H120" s="47">
        <v>0.55000000000000004</v>
      </c>
      <c r="I120" s="1" t="s">
        <v>338</v>
      </c>
      <c r="J120" s="48">
        <v>94.18</v>
      </c>
      <c r="K120" s="48">
        <v>94.444000000000003</v>
      </c>
      <c r="L120" s="48">
        <v>0</v>
      </c>
      <c r="M120" s="1" t="s">
        <v>339</v>
      </c>
      <c r="N120" s="48">
        <v>94.444000000000003</v>
      </c>
      <c r="O120" s="47">
        <v>-0.58109752193122888</v>
      </c>
      <c r="P120" s="1">
        <v>-264</v>
      </c>
      <c r="Q120" s="47">
        <v>-154.32299748381098</v>
      </c>
    </row>
    <row r="121" spans="2:17" s="1" customFormat="1">
      <c r="B121" s="52" t="s">
        <v>31</v>
      </c>
      <c r="C121" s="60">
        <f>C118/ABS(+C119)</f>
        <v>1.4305488277763156</v>
      </c>
      <c r="E121" s="2">
        <f t="shared" si="2"/>
        <v>116</v>
      </c>
      <c r="F121" s="2" t="s">
        <v>12</v>
      </c>
      <c r="G121" s="2" t="s">
        <v>14</v>
      </c>
      <c r="H121" s="47">
        <v>0.64</v>
      </c>
      <c r="I121" s="1" t="s">
        <v>340</v>
      </c>
      <c r="J121" s="48">
        <v>93.64</v>
      </c>
      <c r="K121" s="48">
        <v>94.55</v>
      </c>
      <c r="L121" s="48">
        <v>0</v>
      </c>
      <c r="M121" s="1" t="s">
        <v>341</v>
      </c>
      <c r="N121" s="48">
        <v>94.55</v>
      </c>
      <c r="O121" s="47">
        <v>0</v>
      </c>
      <c r="P121" s="1">
        <v>-910</v>
      </c>
      <c r="Q121" s="47">
        <v>-615.97038603913052</v>
      </c>
    </row>
    <row r="122" spans="2:17" s="1" customFormat="1">
      <c r="B122" s="51" t="s">
        <v>32</v>
      </c>
      <c r="C122" s="56">
        <f>+C118/C108</f>
        <v>1253.5510943155321</v>
      </c>
      <c r="E122" s="2">
        <f t="shared" si="2"/>
        <v>117</v>
      </c>
      <c r="F122" s="2" t="s">
        <v>12</v>
      </c>
      <c r="G122" s="2" t="s">
        <v>13</v>
      </c>
      <c r="H122" s="47">
        <v>0.41000000000000003</v>
      </c>
      <c r="I122" s="1" t="s">
        <v>342</v>
      </c>
      <c r="J122" s="48">
        <v>94.72</v>
      </c>
      <c r="K122" s="48">
        <v>94.421000000000006</v>
      </c>
      <c r="L122" s="48">
        <v>0</v>
      </c>
      <c r="M122" s="1" t="s">
        <v>343</v>
      </c>
      <c r="N122" s="48">
        <v>94.421000000000006</v>
      </c>
      <c r="O122" s="47">
        <v>-0.1167229017292282</v>
      </c>
      <c r="P122" s="1">
        <v>-299</v>
      </c>
      <c r="Q122" s="47">
        <v>-129.95012860596543</v>
      </c>
    </row>
    <row r="123" spans="2:17" s="1" customFormat="1">
      <c r="B123" s="51" t="s">
        <v>33</v>
      </c>
      <c r="C123" s="56">
        <f>+C119/C109</f>
        <v>-808.86724353139107</v>
      </c>
      <c r="E123" s="2">
        <f t="shared" si="2"/>
        <v>118</v>
      </c>
      <c r="F123" s="2" t="s">
        <v>12</v>
      </c>
      <c r="G123" s="2" t="s">
        <v>14</v>
      </c>
      <c r="H123" s="47">
        <v>0.62</v>
      </c>
      <c r="I123" s="1" t="s">
        <v>344</v>
      </c>
      <c r="J123" s="48">
        <v>93.39</v>
      </c>
      <c r="K123" s="48">
        <v>92.992000000000004</v>
      </c>
      <c r="L123" s="48">
        <v>0</v>
      </c>
      <c r="M123" s="1" t="s">
        <v>345</v>
      </c>
      <c r="N123" s="48">
        <v>92.992000000000004</v>
      </c>
      <c r="O123" s="47">
        <v>-2.2003420630968034</v>
      </c>
      <c r="P123" s="1">
        <v>398</v>
      </c>
      <c r="Q123" s="47">
        <v>263.15581760654959</v>
      </c>
    </row>
    <row r="124" spans="2:17" s="1" customFormat="1">
      <c r="B124" s="53" t="s">
        <v>34</v>
      </c>
      <c r="C124" s="61">
        <f>+C122/ABS(+C123)</f>
        <v>1.5497612300910086</v>
      </c>
      <c r="E124" s="2">
        <f t="shared" si="2"/>
        <v>119</v>
      </c>
      <c r="F124" s="2" t="s">
        <v>12</v>
      </c>
      <c r="G124" s="2" t="s">
        <v>14</v>
      </c>
      <c r="H124" s="47">
        <v>1.24</v>
      </c>
      <c r="I124" s="1" t="s">
        <v>346</v>
      </c>
      <c r="J124" s="48">
        <v>91.31</v>
      </c>
      <c r="K124" s="48">
        <v>91.153999999999996</v>
      </c>
      <c r="L124" s="48">
        <v>0</v>
      </c>
      <c r="M124" s="1" t="s">
        <v>347</v>
      </c>
      <c r="N124" s="48">
        <v>91.153999999999996</v>
      </c>
      <c r="O124" s="47">
        <v>-1.8065331775454163</v>
      </c>
      <c r="P124" s="1">
        <v>156</v>
      </c>
      <c r="Q124" s="47">
        <v>210.40576688609121</v>
      </c>
    </row>
    <row r="125" spans="2:17" s="1" customFormat="1">
      <c r="E125" s="2">
        <f t="shared" si="2"/>
        <v>120</v>
      </c>
      <c r="F125" s="2" t="s">
        <v>12</v>
      </c>
      <c r="G125" s="2" t="s">
        <v>13</v>
      </c>
      <c r="H125" s="47">
        <v>0.48</v>
      </c>
      <c r="I125" s="1" t="s">
        <v>348</v>
      </c>
      <c r="J125" s="48">
        <v>91.34</v>
      </c>
      <c r="K125" s="48">
        <v>90.933000000000007</v>
      </c>
      <c r="L125" s="48">
        <v>0</v>
      </c>
      <c r="M125" s="1" t="s">
        <v>349</v>
      </c>
      <c r="N125" s="48">
        <v>90.933000000000007</v>
      </c>
      <c r="O125" s="47">
        <v>-0.8507951689977078</v>
      </c>
      <c r="P125" s="1">
        <v>-407</v>
      </c>
      <c r="Q125" s="47">
        <v>-215.69029238122903</v>
      </c>
    </row>
    <row r="126" spans="2:17" s="1" customFormat="1">
      <c r="E126" s="2">
        <f t="shared" si="2"/>
        <v>121</v>
      </c>
      <c r="F126" s="2" t="s">
        <v>129</v>
      </c>
      <c r="G126" s="2" t="s">
        <v>14</v>
      </c>
      <c r="H126" s="47">
        <v>0.51</v>
      </c>
      <c r="I126" s="1" t="s">
        <v>350</v>
      </c>
      <c r="J126" s="48">
        <v>130.71</v>
      </c>
      <c r="K126" s="48">
        <v>131.79</v>
      </c>
      <c r="L126" s="48">
        <v>0</v>
      </c>
      <c r="M126" s="1" t="s">
        <v>351</v>
      </c>
      <c r="N126" s="48">
        <v>131.79</v>
      </c>
      <c r="O126" s="47">
        <v>-0.26574279379157423</v>
      </c>
      <c r="P126" s="1">
        <v>-1080</v>
      </c>
      <c r="Q126" s="47">
        <v>-610.57045193505678</v>
      </c>
    </row>
    <row r="127" spans="2:17" s="1" customFormat="1">
      <c r="E127" s="2">
        <f t="shared" si="2"/>
        <v>122</v>
      </c>
      <c r="F127" s="2" t="s">
        <v>129</v>
      </c>
      <c r="G127" s="2" t="s">
        <v>14</v>
      </c>
      <c r="H127" s="47">
        <v>0.75</v>
      </c>
      <c r="I127" s="1" t="s">
        <v>352</v>
      </c>
      <c r="J127" s="48">
        <v>129.78</v>
      </c>
      <c r="K127" s="48">
        <v>130.47</v>
      </c>
      <c r="L127" s="48">
        <v>0</v>
      </c>
      <c r="M127" s="1" t="s">
        <v>353</v>
      </c>
      <c r="N127" s="48">
        <v>130.47</v>
      </c>
      <c r="O127" s="47">
        <v>0</v>
      </c>
      <c r="P127" s="1">
        <v>-690</v>
      </c>
      <c r="Q127" s="47">
        <v>-578.98858805101622</v>
      </c>
    </row>
    <row r="128" spans="2:17" s="1" customFormat="1">
      <c r="E128" s="2">
        <f t="shared" si="2"/>
        <v>123</v>
      </c>
      <c r="F128" s="2" t="s">
        <v>129</v>
      </c>
      <c r="G128" s="2" t="s">
        <v>13</v>
      </c>
      <c r="H128" s="47">
        <v>0.63</v>
      </c>
      <c r="I128" s="1" t="s">
        <v>354</v>
      </c>
      <c r="J128" s="48">
        <v>131.22</v>
      </c>
      <c r="K128" s="48">
        <v>130.44999999999999</v>
      </c>
      <c r="L128" s="48">
        <v>0</v>
      </c>
      <c r="M128" s="1" t="s">
        <v>355</v>
      </c>
      <c r="N128" s="48">
        <v>130.44999999999999</v>
      </c>
      <c r="O128" s="47">
        <v>0.25453617304266174</v>
      </c>
      <c r="P128" s="1">
        <v>-770</v>
      </c>
      <c r="Q128" s="47">
        <v>-546.21386531395342</v>
      </c>
    </row>
    <row r="129" spans="5:17" s="1" customFormat="1">
      <c r="E129" s="2">
        <f t="shared" si="2"/>
        <v>124</v>
      </c>
      <c r="F129" s="2" t="s">
        <v>129</v>
      </c>
      <c r="G129" s="2" t="s">
        <v>13</v>
      </c>
      <c r="H129" s="47">
        <v>0.36</v>
      </c>
      <c r="I129" s="1" t="s">
        <v>356</v>
      </c>
      <c r="J129" s="48">
        <v>132.18</v>
      </c>
      <c r="K129" s="48">
        <v>132.465</v>
      </c>
      <c r="L129" s="48">
        <v>0</v>
      </c>
      <c r="M129" s="1" t="s">
        <v>357</v>
      </c>
      <c r="N129" s="48">
        <v>132.465</v>
      </c>
      <c r="O129" s="47">
        <v>0.36142260157548534</v>
      </c>
      <c r="P129" s="1">
        <v>285</v>
      </c>
      <c r="Q129" s="47">
        <v>114.58987951540176</v>
      </c>
    </row>
    <row r="130" spans="5:17" s="1" customFormat="1">
      <c r="E130" s="2">
        <f t="shared" si="2"/>
        <v>125</v>
      </c>
      <c r="F130" s="2" t="s">
        <v>129</v>
      </c>
      <c r="G130" s="2" t="s">
        <v>13</v>
      </c>
      <c r="H130" s="47">
        <v>0.51</v>
      </c>
      <c r="I130" s="1" t="s">
        <v>358</v>
      </c>
      <c r="J130" s="48">
        <v>134.54</v>
      </c>
      <c r="K130" s="48">
        <v>135.31399999999999</v>
      </c>
      <c r="L130" s="48">
        <v>0</v>
      </c>
      <c r="M130" s="1" t="s">
        <v>359</v>
      </c>
      <c r="N130" s="48">
        <v>135.31399999999999</v>
      </c>
      <c r="O130" s="47">
        <v>0.30247255318728894</v>
      </c>
      <c r="P130" s="1">
        <v>774</v>
      </c>
      <c r="Q130" s="47">
        <v>434.60767664604725</v>
      </c>
    </row>
    <row r="131" spans="5:17" s="1" customFormat="1">
      <c r="E131" s="2">
        <f t="shared" si="2"/>
        <v>126</v>
      </c>
      <c r="F131" s="2" t="s">
        <v>129</v>
      </c>
      <c r="G131" s="2" t="s">
        <v>13</v>
      </c>
      <c r="H131" s="47">
        <v>0.75</v>
      </c>
      <c r="I131" s="1" t="s">
        <v>360</v>
      </c>
      <c r="J131" s="48">
        <v>135.63</v>
      </c>
      <c r="K131" s="48">
        <v>137.79599999999999</v>
      </c>
      <c r="L131" s="48">
        <v>0</v>
      </c>
      <c r="M131" s="1" t="s">
        <v>361</v>
      </c>
      <c r="N131" s="48">
        <v>137.79599999999999</v>
      </c>
      <c r="O131" s="47">
        <v>1.1812650596954755</v>
      </c>
      <c r="P131" s="1">
        <v>2166</v>
      </c>
      <c r="Q131" s="47">
        <v>1770.0183730736303</v>
      </c>
    </row>
    <row r="132" spans="5:17" s="1" customFormat="1">
      <c r="E132" s="2">
        <f t="shared" si="2"/>
        <v>127</v>
      </c>
      <c r="F132" s="2" t="s">
        <v>129</v>
      </c>
      <c r="G132" s="2" t="s">
        <v>13</v>
      </c>
      <c r="H132" s="47">
        <v>0.74</v>
      </c>
      <c r="I132" s="1" t="s">
        <v>362</v>
      </c>
      <c r="J132" s="48">
        <v>133.65</v>
      </c>
      <c r="K132" s="48">
        <v>134.245</v>
      </c>
      <c r="L132" s="48">
        <v>0</v>
      </c>
      <c r="M132" s="1" t="s">
        <v>363</v>
      </c>
      <c r="N132" s="48">
        <v>134.245</v>
      </c>
      <c r="O132" s="47">
        <v>0.58720493033882948</v>
      </c>
      <c r="P132" s="1">
        <v>595</v>
      </c>
      <c r="Q132" s="47">
        <v>485.92671110317741</v>
      </c>
    </row>
    <row r="133" spans="5:17" s="1" customFormat="1">
      <c r="E133" s="2">
        <f t="shared" si="2"/>
        <v>128</v>
      </c>
      <c r="F133" s="2" t="s">
        <v>129</v>
      </c>
      <c r="G133" s="2" t="s">
        <v>13</v>
      </c>
      <c r="H133" s="47">
        <v>0.48</v>
      </c>
      <c r="I133" s="1" t="s">
        <v>364</v>
      </c>
      <c r="J133" s="48">
        <v>134.61000000000001</v>
      </c>
      <c r="K133" s="48">
        <v>134.21299999999999</v>
      </c>
      <c r="L133" s="48">
        <v>0</v>
      </c>
      <c r="M133" s="1" t="s">
        <v>365</v>
      </c>
      <c r="N133" s="48">
        <v>134.21299999999999</v>
      </c>
      <c r="O133" s="47">
        <v>9.6203095423672183E-2</v>
      </c>
      <c r="P133" s="1">
        <v>-397</v>
      </c>
      <c r="Q133" s="47">
        <v>-211.87265118712301</v>
      </c>
    </row>
    <row r="134" spans="5:17" s="1" customFormat="1">
      <c r="E134" s="2">
        <f t="shared" si="2"/>
        <v>129</v>
      </c>
      <c r="F134" s="2" t="s">
        <v>129</v>
      </c>
      <c r="G134" s="2" t="s">
        <v>14</v>
      </c>
      <c r="H134" s="47">
        <v>0.65</v>
      </c>
      <c r="I134" s="1" t="s">
        <v>366</v>
      </c>
      <c r="J134" s="48">
        <v>134.17000000000002</v>
      </c>
      <c r="K134" s="48">
        <v>134.61699999999999</v>
      </c>
      <c r="L134" s="48">
        <v>0</v>
      </c>
      <c r="M134" s="1" t="s">
        <v>367</v>
      </c>
      <c r="N134" s="48">
        <v>134.61699999999999</v>
      </c>
      <c r="O134" s="47">
        <v>-0.34016256541587797</v>
      </c>
      <c r="P134" s="1">
        <v>-447</v>
      </c>
      <c r="Q134" s="47">
        <v>-323.78444621228584</v>
      </c>
    </row>
    <row r="135" spans="5:17" s="1" customFormat="1">
      <c r="E135" s="2">
        <f t="shared" si="2"/>
        <v>130</v>
      </c>
      <c r="F135" s="2" t="s">
        <v>129</v>
      </c>
      <c r="G135" s="2" t="s">
        <v>13</v>
      </c>
      <c r="H135" s="47">
        <v>0.45</v>
      </c>
      <c r="I135" s="1" t="s">
        <v>368</v>
      </c>
      <c r="J135" s="48">
        <v>135.07</v>
      </c>
      <c r="K135" s="48">
        <v>134.36600000000001</v>
      </c>
      <c r="L135" s="48">
        <v>0</v>
      </c>
      <c r="M135" s="1" t="s">
        <v>369</v>
      </c>
      <c r="N135" s="48">
        <v>134.36600000000001</v>
      </c>
      <c r="O135" s="47">
        <v>0.27036048064085449</v>
      </c>
      <c r="P135" s="1">
        <v>-704</v>
      </c>
      <c r="Q135" s="47">
        <v>-352.4743227394801</v>
      </c>
    </row>
    <row r="136" spans="5:17" s="1" customFormat="1">
      <c r="E136" s="2">
        <f t="shared" si="2"/>
        <v>131</v>
      </c>
      <c r="F136" s="2" t="s">
        <v>129</v>
      </c>
      <c r="G136" s="2" t="s">
        <v>14</v>
      </c>
      <c r="H136" s="47">
        <v>0.61</v>
      </c>
      <c r="I136" s="1" t="s">
        <v>370</v>
      </c>
      <c r="J136" s="48">
        <v>133.4</v>
      </c>
      <c r="K136" s="48">
        <v>132.98699999999999</v>
      </c>
      <c r="L136" s="48">
        <v>0</v>
      </c>
      <c r="M136" s="1" t="s">
        <v>371</v>
      </c>
      <c r="N136" s="48">
        <v>132.98699999999999</v>
      </c>
      <c r="O136" s="47">
        <v>-1.6013235929076191</v>
      </c>
      <c r="P136" s="1">
        <v>413</v>
      </c>
      <c r="Q136" s="47">
        <v>280.76810030308724</v>
      </c>
    </row>
    <row r="137" spans="5:17" s="1" customFormat="1">
      <c r="E137" s="2">
        <f t="shared" si="2"/>
        <v>132</v>
      </c>
      <c r="F137" s="2" t="s">
        <v>129</v>
      </c>
      <c r="G137" s="2" t="s">
        <v>14</v>
      </c>
      <c r="H137" s="47">
        <v>0.67</v>
      </c>
      <c r="I137" s="1" t="s">
        <v>372</v>
      </c>
      <c r="J137" s="48">
        <v>132.85</v>
      </c>
      <c r="K137" s="48">
        <v>130.732</v>
      </c>
      <c r="L137" s="48">
        <v>0</v>
      </c>
      <c r="M137" s="1" t="s">
        <v>373</v>
      </c>
      <c r="N137" s="48">
        <v>130.732</v>
      </c>
      <c r="O137" s="47">
        <v>-5.0242363875794034</v>
      </c>
      <c r="P137" s="1">
        <v>2118</v>
      </c>
      <c r="Q137" s="47">
        <v>1641.4080643433604</v>
      </c>
    </row>
    <row r="138" spans="5:17" s="1" customFormat="1">
      <c r="E138" s="2">
        <f t="shared" si="2"/>
        <v>133</v>
      </c>
      <c r="F138" s="2" t="s">
        <v>129</v>
      </c>
      <c r="G138" s="2" t="s">
        <v>13</v>
      </c>
      <c r="H138" s="47">
        <v>1.01</v>
      </c>
      <c r="I138" s="1" t="s">
        <v>374</v>
      </c>
      <c r="J138" s="48">
        <v>132.05000000000001</v>
      </c>
      <c r="K138" s="48">
        <v>132.44999999999999</v>
      </c>
      <c r="L138" s="48">
        <v>0</v>
      </c>
      <c r="M138" s="1" t="s">
        <v>375</v>
      </c>
      <c r="N138" s="48">
        <v>132.44999999999999</v>
      </c>
      <c r="O138" s="47">
        <v>0.81058034325835038</v>
      </c>
      <c r="P138" s="1">
        <v>400</v>
      </c>
      <c r="Q138" s="47">
        <v>450.79944200507276</v>
      </c>
    </row>
    <row r="139" spans="5:17" s="1" customFormat="1">
      <c r="E139" s="2">
        <f t="shared" si="2"/>
        <v>134</v>
      </c>
      <c r="F139" s="2" t="s">
        <v>129</v>
      </c>
      <c r="G139" s="2" t="s">
        <v>13</v>
      </c>
      <c r="H139" s="47">
        <v>0.86</v>
      </c>
      <c r="I139" s="1" t="s">
        <v>376</v>
      </c>
      <c r="J139" s="48">
        <v>130.72</v>
      </c>
      <c r="K139" s="48">
        <v>129.89000000000001</v>
      </c>
      <c r="L139" s="48">
        <v>0</v>
      </c>
      <c r="M139" s="1" t="s">
        <v>377</v>
      </c>
      <c r="N139" s="48">
        <v>129.89000000000001</v>
      </c>
      <c r="O139" s="47">
        <v>0.5183614242661011</v>
      </c>
      <c r="P139" s="1">
        <v>-830</v>
      </c>
      <c r="Q139" s="47">
        <v>-795.51152594050052</v>
      </c>
    </row>
    <row r="140" spans="5:17" s="1" customFormat="1">
      <c r="E140" s="2">
        <f t="shared" si="2"/>
        <v>135</v>
      </c>
      <c r="F140" s="2" t="s">
        <v>129</v>
      </c>
      <c r="G140" s="2" t="s">
        <v>13</v>
      </c>
      <c r="H140" s="47">
        <v>0.82000000000000006</v>
      </c>
      <c r="I140" s="1" t="s">
        <v>378</v>
      </c>
      <c r="J140" s="48">
        <v>129.99</v>
      </c>
      <c r="K140" s="48">
        <v>132.398</v>
      </c>
      <c r="L140" s="48">
        <v>0</v>
      </c>
      <c r="M140" s="1" t="s">
        <v>379</v>
      </c>
      <c r="N140" s="48">
        <v>132.398</v>
      </c>
      <c r="O140" s="47">
        <v>2.5669294672663443</v>
      </c>
      <c r="P140" s="1">
        <v>2408</v>
      </c>
      <c r="Q140" s="47">
        <v>2123.697018628282</v>
      </c>
    </row>
    <row r="141" spans="5:17" s="1" customFormat="1">
      <c r="E141" s="2">
        <f t="shared" si="2"/>
        <v>136</v>
      </c>
      <c r="F141" s="2" t="s">
        <v>129</v>
      </c>
      <c r="G141" s="2" t="s">
        <v>13</v>
      </c>
      <c r="H141" s="47">
        <v>0.68</v>
      </c>
      <c r="I141" s="1" t="s">
        <v>380</v>
      </c>
      <c r="J141" s="48">
        <v>133.59</v>
      </c>
      <c r="K141" s="48">
        <v>133.12200000000001</v>
      </c>
      <c r="L141" s="48">
        <v>0</v>
      </c>
      <c r="M141" s="1" t="s">
        <v>381</v>
      </c>
      <c r="N141" s="48">
        <v>133.12200000000001</v>
      </c>
      <c r="O141" s="47">
        <v>0.13216715257531586</v>
      </c>
      <c r="P141" s="1">
        <v>-468</v>
      </c>
      <c r="Q141" s="47">
        <v>-344.50720906574037</v>
      </c>
    </row>
    <row r="142" spans="5:17" s="1" customFormat="1">
      <c r="E142" s="2">
        <f t="shared" si="2"/>
        <v>137</v>
      </c>
      <c r="F142" s="2" t="s">
        <v>129</v>
      </c>
      <c r="G142" s="2" t="s">
        <v>13</v>
      </c>
      <c r="H142" s="47">
        <v>0.54</v>
      </c>
      <c r="I142" s="1" t="s">
        <v>382</v>
      </c>
      <c r="J142" s="48">
        <v>133.78</v>
      </c>
      <c r="K142" s="48">
        <v>133.685</v>
      </c>
      <c r="L142" s="48">
        <v>0</v>
      </c>
      <c r="M142" s="1" t="s">
        <v>383</v>
      </c>
      <c r="N142" s="48">
        <v>133.685</v>
      </c>
      <c r="O142" s="47">
        <v>0.41902468477042809</v>
      </c>
      <c r="P142" s="1">
        <v>-95</v>
      </c>
      <c r="Q142" s="47">
        <v>-55.226923899674084</v>
      </c>
    </row>
    <row r="143" spans="5:17" s="1" customFormat="1">
      <c r="E143" s="2">
        <f t="shared" si="2"/>
        <v>138</v>
      </c>
      <c r="F143" s="2" t="s">
        <v>129</v>
      </c>
      <c r="G143" s="2" t="s">
        <v>14</v>
      </c>
      <c r="H143" s="47">
        <v>0.94000000000000006</v>
      </c>
      <c r="I143" s="1" t="s">
        <v>384</v>
      </c>
      <c r="J143" s="48">
        <v>130.06</v>
      </c>
      <c r="K143" s="48">
        <v>127.82300000000001</v>
      </c>
      <c r="L143" s="48">
        <v>0</v>
      </c>
      <c r="M143" s="1" t="s">
        <v>385</v>
      </c>
      <c r="N143" s="48">
        <v>127.82300000000001</v>
      </c>
      <c r="O143" s="47">
        <v>-3.8917630358279327</v>
      </c>
      <c r="P143" s="1">
        <v>2237</v>
      </c>
      <c r="Q143" s="47">
        <v>2336.4309971199818</v>
      </c>
    </row>
    <row r="144" spans="5:17" s="1" customFormat="1">
      <c r="E144" s="2">
        <f t="shared" si="2"/>
        <v>139</v>
      </c>
      <c r="F144" s="2" t="s">
        <v>129</v>
      </c>
      <c r="G144" s="2" t="s">
        <v>14</v>
      </c>
      <c r="H144" s="47">
        <v>0.49</v>
      </c>
      <c r="I144" s="1" t="s">
        <v>386</v>
      </c>
      <c r="J144" s="48">
        <v>126.52</v>
      </c>
      <c r="K144" s="48">
        <v>126.232</v>
      </c>
      <c r="L144" s="48">
        <v>0</v>
      </c>
      <c r="M144" s="1" t="s">
        <v>387</v>
      </c>
      <c r="N144" s="48">
        <v>126.232</v>
      </c>
      <c r="O144" s="47">
        <v>-0.25700256667782612</v>
      </c>
      <c r="P144" s="1">
        <v>288</v>
      </c>
      <c r="Q144" s="47">
        <v>157.45421781776383</v>
      </c>
    </row>
    <row r="145" spans="5:17" s="1" customFormat="1">
      <c r="E145" s="2">
        <f t="shared" si="2"/>
        <v>140</v>
      </c>
      <c r="F145" s="2" t="s">
        <v>129</v>
      </c>
      <c r="G145" s="2" t="s">
        <v>13</v>
      </c>
      <c r="H145" s="47">
        <v>0.78</v>
      </c>
      <c r="I145" s="1" t="s">
        <v>388</v>
      </c>
      <c r="J145" s="48">
        <v>126.39</v>
      </c>
      <c r="K145" s="48">
        <v>125.2</v>
      </c>
      <c r="L145" s="48">
        <v>0</v>
      </c>
      <c r="M145" s="1" t="s">
        <v>389</v>
      </c>
      <c r="N145" s="48">
        <v>125.2</v>
      </c>
      <c r="O145" s="47">
        <v>0</v>
      </c>
      <c r="P145" s="1">
        <v>-1190</v>
      </c>
      <c r="Q145" s="47">
        <v>-1027.4518485720591</v>
      </c>
    </row>
    <row r="146" spans="5:17" s="1" customFormat="1">
      <c r="E146" s="2">
        <f t="shared" si="2"/>
        <v>141</v>
      </c>
      <c r="F146" s="2" t="s">
        <v>170</v>
      </c>
      <c r="G146" s="2" t="s">
        <v>13</v>
      </c>
      <c r="H146" s="47">
        <v>0.44</v>
      </c>
      <c r="I146" s="1" t="s">
        <v>395</v>
      </c>
      <c r="J146" s="48">
        <v>141.17000000000002</v>
      </c>
      <c r="K146" s="48">
        <v>142.02799999999999</v>
      </c>
      <c r="L146" s="48">
        <v>0</v>
      </c>
      <c r="M146" s="1" t="s">
        <v>396</v>
      </c>
      <c r="N146" s="48">
        <v>142.02799999999999</v>
      </c>
      <c r="O146" s="47">
        <v>0.38115856172486212</v>
      </c>
      <c r="P146" s="1">
        <v>858</v>
      </c>
      <c r="Q146" s="47">
        <v>414.32852698276577</v>
      </c>
    </row>
    <row r="147" spans="5:17" s="1" customFormat="1">
      <c r="E147" s="2">
        <f t="shared" si="2"/>
        <v>142</v>
      </c>
      <c r="F147" s="2" t="s">
        <v>170</v>
      </c>
      <c r="G147" s="2" t="s">
        <v>14</v>
      </c>
      <c r="H147" s="47">
        <v>0.78</v>
      </c>
      <c r="I147" s="1" t="s">
        <v>397</v>
      </c>
      <c r="J147" s="48">
        <v>141.72</v>
      </c>
      <c r="K147" s="48">
        <v>133.66300000000001</v>
      </c>
      <c r="L147" s="48">
        <v>0</v>
      </c>
      <c r="M147" s="1" t="s">
        <v>398</v>
      </c>
      <c r="N147" s="48">
        <v>133.66300000000001</v>
      </c>
      <c r="O147" s="47">
        <v>-3.2725436346194909</v>
      </c>
      <c r="P147" s="1">
        <v>8057</v>
      </c>
      <c r="Q147" s="47">
        <v>7079.4052429088169</v>
      </c>
    </row>
    <row r="148" spans="5:17" s="1" customFormat="1">
      <c r="E148" s="2">
        <f t="shared" si="2"/>
        <v>143</v>
      </c>
      <c r="F148" s="2" t="s">
        <v>170</v>
      </c>
      <c r="G148" s="2" t="s">
        <v>14</v>
      </c>
      <c r="H148" s="47">
        <v>2.11</v>
      </c>
      <c r="I148" s="1" t="s">
        <v>399</v>
      </c>
      <c r="J148" s="48">
        <v>134.54</v>
      </c>
      <c r="K148" s="48">
        <v>135.17000000000002</v>
      </c>
      <c r="L148" s="48">
        <v>0</v>
      </c>
      <c r="M148" s="1" t="s">
        <v>400</v>
      </c>
      <c r="N148" s="48">
        <v>135.17000000000002</v>
      </c>
      <c r="O148" s="47">
        <v>0</v>
      </c>
      <c r="P148" s="1">
        <v>-630</v>
      </c>
      <c r="Q148" s="47">
        <v>-1477.1641293477612</v>
      </c>
    </row>
    <row r="149" spans="5:17" s="1" customFormat="1">
      <c r="E149" s="2">
        <f t="shared" si="2"/>
        <v>144</v>
      </c>
      <c r="F149" s="2" t="s">
        <v>170</v>
      </c>
      <c r="G149" s="2" t="s">
        <v>14</v>
      </c>
      <c r="H149" s="47">
        <v>0.94000000000000006</v>
      </c>
      <c r="I149" s="1" t="s">
        <v>401</v>
      </c>
      <c r="J149" s="48">
        <v>136.18</v>
      </c>
      <c r="K149" s="48">
        <v>136.32900000000001</v>
      </c>
      <c r="L149" s="48">
        <v>0</v>
      </c>
      <c r="M149" s="1" t="s">
        <v>402</v>
      </c>
      <c r="N149" s="48">
        <v>136.32900000000001</v>
      </c>
      <c r="O149" s="47">
        <v>-0.27994705493050964</v>
      </c>
      <c r="P149" s="1">
        <v>-149</v>
      </c>
      <c r="Q149" s="47">
        <v>-155.57432558913706</v>
      </c>
    </row>
    <row r="150" spans="5:17" s="1" customFormat="1">
      <c r="E150" s="2">
        <f t="shared" si="2"/>
        <v>145</v>
      </c>
      <c r="F150" s="2" t="s">
        <v>170</v>
      </c>
      <c r="G150" s="2" t="s">
        <v>13</v>
      </c>
      <c r="H150" s="47">
        <v>0.57999999999999996</v>
      </c>
      <c r="I150" s="1" t="s">
        <v>403</v>
      </c>
      <c r="J150" s="48">
        <v>137.36000000000001</v>
      </c>
      <c r="K150" s="48">
        <v>137.309</v>
      </c>
      <c r="L150" s="48">
        <v>0</v>
      </c>
      <c r="M150" s="1" t="s">
        <v>404</v>
      </c>
      <c r="N150" s="48">
        <v>137.309</v>
      </c>
      <c r="O150" s="47">
        <v>0.15383341121281252</v>
      </c>
      <c r="P150" s="1">
        <v>-51</v>
      </c>
      <c r="Q150" s="47">
        <v>-32.600014446177688</v>
      </c>
    </row>
    <row r="151" spans="5:17" s="1" customFormat="1">
      <c r="E151" s="2">
        <f t="shared" si="2"/>
        <v>146</v>
      </c>
      <c r="F151" s="2" t="s">
        <v>170</v>
      </c>
      <c r="G151" s="2" t="s">
        <v>13</v>
      </c>
      <c r="H151" s="47">
        <v>1.1400000000000001</v>
      </c>
      <c r="I151" s="1" t="s">
        <v>405</v>
      </c>
      <c r="J151" s="48">
        <v>138.07</v>
      </c>
      <c r="K151" s="48">
        <v>143.74299999999999</v>
      </c>
      <c r="L151" s="48">
        <v>0</v>
      </c>
      <c r="M151" s="1" t="s">
        <v>406</v>
      </c>
      <c r="N151" s="48">
        <v>143.74299999999999</v>
      </c>
      <c r="O151" s="47">
        <v>0.73118480484477943</v>
      </c>
      <c r="P151" s="1">
        <v>5673</v>
      </c>
      <c r="Q151" s="47">
        <v>6842.9021539119158</v>
      </c>
    </row>
    <row r="152" spans="5:17" s="1" customFormat="1">
      <c r="E152" s="2">
        <f t="shared" si="2"/>
        <v>147</v>
      </c>
      <c r="F152" s="2" t="s">
        <v>170</v>
      </c>
      <c r="G152" s="2" t="s">
        <v>14</v>
      </c>
      <c r="H152" s="47">
        <v>2.39</v>
      </c>
      <c r="I152" s="1" t="s">
        <v>407</v>
      </c>
      <c r="J152" s="48">
        <v>142.09</v>
      </c>
      <c r="K152" s="48">
        <v>142.78</v>
      </c>
      <c r="L152" s="48">
        <v>0</v>
      </c>
      <c r="M152" s="1" t="s">
        <v>408</v>
      </c>
      <c r="N152" s="48">
        <v>142.78</v>
      </c>
      <c r="O152" s="47">
        <v>-2.0669442664958364</v>
      </c>
      <c r="P152" s="1">
        <v>-690</v>
      </c>
      <c r="Q152" s="47">
        <v>-1773.7687061917156</v>
      </c>
    </row>
    <row r="153" spans="5:17" s="1" customFormat="1">
      <c r="E153" s="2">
        <f t="shared" si="2"/>
        <v>148</v>
      </c>
      <c r="F153" s="2" t="s">
        <v>170</v>
      </c>
      <c r="G153" s="2" t="s">
        <v>13</v>
      </c>
      <c r="H153" s="47">
        <v>1.6500000000000001</v>
      </c>
      <c r="I153" s="1" t="s">
        <v>409</v>
      </c>
      <c r="J153" s="48">
        <v>144.28</v>
      </c>
      <c r="K153" s="48">
        <v>143.35</v>
      </c>
      <c r="L153" s="48">
        <v>0</v>
      </c>
      <c r="M153" s="1" t="s">
        <v>410</v>
      </c>
      <c r="N153" s="48">
        <v>143.35</v>
      </c>
      <c r="O153" s="47">
        <v>0</v>
      </c>
      <c r="P153" s="1">
        <v>-930</v>
      </c>
      <c r="Q153" s="47">
        <v>-1645.0471698113329</v>
      </c>
    </row>
    <row r="154" spans="5:17" s="1" customFormat="1">
      <c r="E154" s="2">
        <f t="shared" si="2"/>
        <v>149</v>
      </c>
      <c r="F154" s="2" t="s">
        <v>170</v>
      </c>
      <c r="G154" s="2" t="s">
        <v>13</v>
      </c>
      <c r="H154" s="47">
        <v>0.82000000000000006</v>
      </c>
      <c r="I154" s="1" t="s">
        <v>411</v>
      </c>
      <c r="J154" s="48">
        <v>144.13</v>
      </c>
      <c r="K154" s="48">
        <v>144.58699999999999</v>
      </c>
      <c r="L154" s="48">
        <v>0</v>
      </c>
      <c r="M154" s="1" t="s">
        <v>412</v>
      </c>
      <c r="N154" s="48">
        <v>144.58699999999999</v>
      </c>
      <c r="O154" s="47">
        <v>0.20921161503173893</v>
      </c>
      <c r="P154" s="1">
        <v>457</v>
      </c>
      <c r="Q154" s="47">
        <v>399.20835982626983</v>
      </c>
    </row>
    <row r="155" spans="5:17" s="1" customFormat="1">
      <c r="E155" s="2">
        <f t="shared" si="2"/>
        <v>150</v>
      </c>
      <c r="F155" s="2" t="s">
        <v>170</v>
      </c>
      <c r="G155" s="2" t="s">
        <v>14</v>
      </c>
      <c r="H155" s="47">
        <v>1.3800000000000001</v>
      </c>
      <c r="I155" s="1" t="s">
        <v>413</v>
      </c>
      <c r="J155" s="48">
        <v>143.01</v>
      </c>
      <c r="K155" s="48">
        <v>144.07</v>
      </c>
      <c r="L155" s="48">
        <v>0</v>
      </c>
      <c r="M155" s="1" t="s">
        <v>414</v>
      </c>
      <c r="N155" s="48">
        <v>144.07</v>
      </c>
      <c r="O155" s="47">
        <v>0</v>
      </c>
      <c r="P155" s="1">
        <v>-1060</v>
      </c>
      <c r="Q155" s="47">
        <v>-1558.6574320724594</v>
      </c>
    </row>
    <row r="156" spans="5:17" s="1" customFormat="1">
      <c r="E156" s="2">
        <f t="shared" si="2"/>
        <v>151</v>
      </c>
      <c r="F156" s="2" t="s">
        <v>170</v>
      </c>
      <c r="G156" s="2" t="s">
        <v>14</v>
      </c>
      <c r="H156" s="47">
        <v>0.76</v>
      </c>
      <c r="I156" s="1" t="s">
        <v>415</v>
      </c>
      <c r="J156" s="48">
        <v>141.82</v>
      </c>
      <c r="K156" s="48">
        <v>137.554</v>
      </c>
      <c r="L156" s="48">
        <v>0</v>
      </c>
      <c r="M156" s="1" t="s">
        <v>416</v>
      </c>
      <c r="N156" s="48">
        <v>137.554</v>
      </c>
      <c r="O156" s="47">
        <v>-1.321435409428513</v>
      </c>
      <c r="P156" s="1">
        <v>4266</v>
      </c>
      <c r="Q156" s="47">
        <v>3546.675938195292</v>
      </c>
    </row>
    <row r="157" spans="5:17" s="1" customFormat="1">
      <c r="E157" s="2">
        <f t="shared" si="2"/>
        <v>152</v>
      </c>
      <c r="F157" s="2" t="s">
        <v>170</v>
      </c>
      <c r="G157" s="2" t="s">
        <v>13</v>
      </c>
      <c r="H157" s="47">
        <v>0.59</v>
      </c>
      <c r="I157" s="1" t="s">
        <v>417</v>
      </c>
      <c r="J157" s="48">
        <v>138.96</v>
      </c>
      <c r="K157" s="48">
        <v>136.30000000000001</v>
      </c>
      <c r="L157" s="48">
        <v>0</v>
      </c>
      <c r="M157" s="1" t="s">
        <v>418</v>
      </c>
      <c r="N157" s="48">
        <v>136.30000000000001</v>
      </c>
      <c r="O157" s="47">
        <v>0.15227074958878772</v>
      </c>
      <c r="P157" s="1">
        <v>-2660</v>
      </c>
      <c r="Q157" s="47">
        <v>-1685.1999629273848</v>
      </c>
    </row>
    <row r="158" spans="5:17" s="1" customFormat="1">
      <c r="E158" s="2">
        <f t="shared" si="2"/>
        <v>153</v>
      </c>
      <c r="F158" s="2" t="s">
        <v>170</v>
      </c>
      <c r="G158" s="2" t="s">
        <v>13</v>
      </c>
      <c r="H158" s="47">
        <v>1.1400000000000001</v>
      </c>
      <c r="I158" s="1" t="s">
        <v>419</v>
      </c>
      <c r="J158" s="48">
        <v>130.65</v>
      </c>
      <c r="K158" s="48">
        <v>129.36000000000001</v>
      </c>
      <c r="L158" s="48">
        <v>0</v>
      </c>
      <c r="M158" s="1" t="s">
        <v>420</v>
      </c>
      <c r="N158" s="48">
        <v>129.36000000000001</v>
      </c>
      <c r="O158" s="47">
        <v>0</v>
      </c>
      <c r="P158" s="1">
        <v>-1290</v>
      </c>
      <c r="Q158" s="47">
        <v>-1634.9082823790895</v>
      </c>
    </row>
    <row r="159" spans="5:17" s="1" customFormat="1">
      <c r="E159" s="2">
        <f t="shared" si="2"/>
        <v>154</v>
      </c>
      <c r="F159" s="2" t="s">
        <v>170</v>
      </c>
      <c r="G159" s="2" t="s">
        <v>13</v>
      </c>
      <c r="H159" s="47">
        <v>0.77</v>
      </c>
      <c r="I159" s="1" t="s">
        <v>421</v>
      </c>
      <c r="J159" s="48">
        <v>130.80000000000001</v>
      </c>
      <c r="K159" s="48">
        <v>132.13800000000001</v>
      </c>
      <c r="L159" s="48">
        <v>0</v>
      </c>
      <c r="M159" s="1" t="s">
        <v>422</v>
      </c>
      <c r="N159" s="48">
        <v>132.13800000000001</v>
      </c>
      <c r="O159" s="47">
        <v>5.088666152659984E-2</v>
      </c>
      <c r="P159" s="1">
        <v>1338</v>
      </c>
      <c r="Q159" s="47">
        <v>1131.2103069513764</v>
      </c>
    </row>
    <row r="160" spans="5:17" s="1" customFormat="1">
      <c r="E160" s="2">
        <f t="shared" si="2"/>
        <v>155</v>
      </c>
      <c r="F160" s="2" t="s">
        <v>170</v>
      </c>
      <c r="G160" s="2" t="s">
        <v>13</v>
      </c>
      <c r="H160" s="47">
        <v>0.59</v>
      </c>
      <c r="I160" s="1" t="s">
        <v>423</v>
      </c>
      <c r="J160" s="48">
        <v>133.19</v>
      </c>
      <c r="K160" s="48">
        <v>134.78399999999999</v>
      </c>
      <c r="L160" s="48">
        <v>0</v>
      </c>
      <c r="M160" s="1" t="s">
        <v>424</v>
      </c>
      <c r="N160" s="48">
        <v>134.78399999999999</v>
      </c>
      <c r="O160" s="47">
        <v>0.15395817389957547</v>
      </c>
      <c r="P160" s="1">
        <v>1594</v>
      </c>
      <c r="Q160" s="47">
        <v>1019.1809383450951</v>
      </c>
    </row>
    <row r="161" spans="5:17" s="1" customFormat="1">
      <c r="E161" s="2">
        <f t="shared" si="2"/>
        <v>156</v>
      </c>
      <c r="F161" s="2" t="s">
        <v>170</v>
      </c>
      <c r="G161" s="2" t="s">
        <v>14</v>
      </c>
      <c r="H161" s="47">
        <v>0.75</v>
      </c>
      <c r="I161" s="1" t="s">
        <v>425</v>
      </c>
      <c r="J161" s="48">
        <v>131.06</v>
      </c>
      <c r="K161" s="48">
        <v>133.06</v>
      </c>
      <c r="L161" s="48">
        <v>0</v>
      </c>
      <c r="M161" s="1" t="s">
        <v>426</v>
      </c>
      <c r="N161" s="48">
        <v>133.06</v>
      </c>
      <c r="O161" s="47">
        <v>-0.22255192878338281</v>
      </c>
      <c r="P161" s="1">
        <v>-2000</v>
      </c>
      <c r="Q161" s="47">
        <v>-1642.6182598013334</v>
      </c>
    </row>
    <row r="162" spans="5:17" s="1" customFormat="1">
      <c r="E162" s="2">
        <f t="shared" si="2"/>
        <v>157</v>
      </c>
      <c r="F162" s="2" t="s">
        <v>170</v>
      </c>
      <c r="G162" s="2" t="s">
        <v>13</v>
      </c>
      <c r="H162" s="47">
        <v>0.91</v>
      </c>
      <c r="I162" s="1" t="s">
        <v>427</v>
      </c>
      <c r="J162" s="48">
        <v>133.72999999999999</v>
      </c>
      <c r="K162" s="48">
        <v>135.154</v>
      </c>
      <c r="L162" s="48">
        <v>0</v>
      </c>
      <c r="M162" s="1" t="s">
        <v>428</v>
      </c>
      <c r="N162" s="48">
        <v>135.154</v>
      </c>
      <c r="O162" s="47">
        <v>0.35793717108673923</v>
      </c>
      <c r="P162" s="1">
        <v>1424</v>
      </c>
      <c r="Q162" s="47">
        <v>1417.6607918139894</v>
      </c>
    </row>
    <row r="163" spans="5:17" s="1" customFormat="1">
      <c r="E163" s="2">
        <f t="shared" si="2"/>
        <v>158</v>
      </c>
      <c r="F163" s="2" t="s">
        <v>170</v>
      </c>
      <c r="G163" s="2" t="s">
        <v>13</v>
      </c>
      <c r="H163" s="47">
        <v>0.75</v>
      </c>
      <c r="I163" s="1" t="s">
        <v>429</v>
      </c>
      <c r="J163" s="48">
        <v>135.93</v>
      </c>
      <c r="K163" s="48">
        <v>133.93</v>
      </c>
      <c r="L163" s="48">
        <v>0</v>
      </c>
      <c r="M163" s="1" t="s">
        <v>430</v>
      </c>
      <c r="N163" s="48">
        <v>133.93</v>
      </c>
      <c r="O163" s="47">
        <v>4.9385425812115885E-2</v>
      </c>
      <c r="P163" s="1">
        <v>-2000</v>
      </c>
      <c r="Q163" s="47">
        <v>-1647.3970725643032</v>
      </c>
    </row>
    <row r="164" spans="5:17" s="1" customFormat="1">
      <c r="E164" s="2">
        <f t="shared" si="2"/>
        <v>159</v>
      </c>
      <c r="F164" s="2" t="s">
        <v>170</v>
      </c>
      <c r="G164" s="2" t="s">
        <v>13</v>
      </c>
      <c r="H164" s="47">
        <v>1.86</v>
      </c>
      <c r="I164" s="1" t="s">
        <v>431</v>
      </c>
      <c r="J164" s="48">
        <v>134.92000000000002</v>
      </c>
      <c r="K164" s="48">
        <v>134.17000000000002</v>
      </c>
      <c r="L164" s="48">
        <v>0</v>
      </c>
      <c r="M164" s="1" t="s">
        <v>432</v>
      </c>
      <c r="N164" s="48">
        <v>134.17000000000002</v>
      </c>
      <c r="O164" s="47">
        <v>0.12512613521695257</v>
      </c>
      <c r="P164" s="1">
        <v>-750</v>
      </c>
      <c r="Q164" s="47">
        <v>-1561.3255118768718</v>
      </c>
    </row>
    <row r="165" spans="5:17" s="1" customFormat="1">
      <c r="E165" s="2">
        <f t="shared" si="2"/>
        <v>160</v>
      </c>
      <c r="F165" s="2" t="s">
        <v>170</v>
      </c>
      <c r="G165" s="2" t="s">
        <v>14</v>
      </c>
      <c r="H165" s="47">
        <v>0.81</v>
      </c>
      <c r="I165" s="1" t="s">
        <v>433</v>
      </c>
      <c r="J165" s="48">
        <v>131.25</v>
      </c>
      <c r="K165" s="48">
        <v>132.85</v>
      </c>
      <c r="L165" s="48">
        <v>0</v>
      </c>
      <c r="M165" s="1" t="s">
        <v>434</v>
      </c>
      <c r="N165" s="48">
        <v>132.85</v>
      </c>
      <c r="O165" s="47">
        <v>0</v>
      </c>
      <c r="P165" s="1">
        <v>-1600</v>
      </c>
      <c r="Q165" s="47">
        <v>-1486.9206057824638</v>
      </c>
    </row>
    <row r="166" spans="5:17" s="1" customFormat="1">
      <c r="E166" s="2">
        <f t="shared" si="2"/>
        <v>161</v>
      </c>
      <c r="F166" s="2" t="s">
        <v>213</v>
      </c>
      <c r="G166" s="2" t="s">
        <v>13</v>
      </c>
      <c r="H166" s="47">
        <v>1.03</v>
      </c>
      <c r="I166" s="1" t="s">
        <v>435</v>
      </c>
      <c r="J166" s="69">
        <v>1.2773000000000001</v>
      </c>
      <c r="K166" s="69">
        <v>1.2879200000000002</v>
      </c>
      <c r="L166" s="69">
        <v>0</v>
      </c>
      <c r="M166" s="1" t="s">
        <v>436</v>
      </c>
      <c r="N166" s="69">
        <v>1.2879200000000002</v>
      </c>
      <c r="O166" s="47">
        <v>0.82400000000000018</v>
      </c>
      <c r="P166" s="1">
        <v>1062</v>
      </c>
      <c r="Q166" s="47">
        <v>1094.6840000000077</v>
      </c>
    </row>
    <row r="167" spans="5:17" s="1" customFormat="1">
      <c r="E167" s="2">
        <f t="shared" si="2"/>
        <v>162</v>
      </c>
      <c r="F167" s="2" t="s">
        <v>213</v>
      </c>
      <c r="G167" s="2" t="s">
        <v>13</v>
      </c>
      <c r="H167" s="47">
        <v>0.84</v>
      </c>
      <c r="I167" s="1" t="s">
        <v>437</v>
      </c>
      <c r="J167" s="69">
        <v>1.3005000000000002</v>
      </c>
      <c r="K167" s="69">
        <v>1.2883</v>
      </c>
      <c r="L167" s="69">
        <v>0</v>
      </c>
      <c r="M167" s="1" t="s">
        <v>438</v>
      </c>
      <c r="N167" s="69">
        <v>1.2883</v>
      </c>
      <c r="O167" s="47">
        <v>0</v>
      </c>
      <c r="P167" s="1">
        <v>-1220</v>
      </c>
      <c r="Q167" s="47">
        <v>-1024.8000000000177</v>
      </c>
    </row>
    <row r="168" spans="5:17" s="1" customFormat="1">
      <c r="E168" s="2">
        <f t="shared" si="2"/>
        <v>163</v>
      </c>
      <c r="F168" s="2" t="s">
        <v>213</v>
      </c>
      <c r="G168" s="2" t="s">
        <v>14</v>
      </c>
      <c r="H168" s="47">
        <v>0.56000000000000005</v>
      </c>
      <c r="I168" s="1" t="s">
        <v>439</v>
      </c>
      <c r="J168" s="69">
        <v>1.2854000000000001</v>
      </c>
      <c r="K168" s="69">
        <v>1.2828200000000001</v>
      </c>
      <c r="L168" s="69">
        <v>0</v>
      </c>
      <c r="M168" s="1" t="s">
        <v>440</v>
      </c>
      <c r="N168" s="69">
        <v>1.2828200000000001</v>
      </c>
      <c r="O168" s="47">
        <v>-2.5760000000000005</v>
      </c>
      <c r="P168" s="1">
        <v>258</v>
      </c>
      <c r="Q168" s="47">
        <v>141.90400000000153</v>
      </c>
    </row>
    <row r="169" spans="5:17" s="1" customFormat="1">
      <c r="E169" s="2">
        <f t="shared" si="2"/>
        <v>164</v>
      </c>
      <c r="F169" s="2" t="s">
        <v>213</v>
      </c>
      <c r="G169" s="2" t="s">
        <v>13</v>
      </c>
      <c r="H169" s="47">
        <v>1.18</v>
      </c>
      <c r="I169" s="1" t="s">
        <v>441</v>
      </c>
      <c r="J169" s="69">
        <v>1.2963</v>
      </c>
      <c r="K169" s="69">
        <v>1.29742</v>
      </c>
      <c r="L169" s="69">
        <v>0</v>
      </c>
      <c r="M169" s="1" t="s">
        <v>442</v>
      </c>
      <c r="N169" s="69">
        <v>1.29742</v>
      </c>
      <c r="O169" s="47">
        <v>0.23600000000000004</v>
      </c>
      <c r="P169" s="1">
        <v>112</v>
      </c>
      <c r="Q169" s="47">
        <v>132.39600000000115</v>
      </c>
    </row>
    <row r="170" spans="5:17" s="1" customFormat="1">
      <c r="E170" s="2">
        <f t="shared" si="2"/>
        <v>165</v>
      </c>
      <c r="F170" s="2" t="s">
        <v>213</v>
      </c>
      <c r="G170" s="2" t="s">
        <v>13</v>
      </c>
      <c r="H170" s="47">
        <v>0.77</v>
      </c>
      <c r="I170" s="1" t="s">
        <v>443</v>
      </c>
      <c r="J170" s="69">
        <v>1.3105</v>
      </c>
      <c r="K170" s="69">
        <v>1.31769</v>
      </c>
      <c r="L170" s="69">
        <v>0</v>
      </c>
      <c r="M170" s="1" t="s">
        <v>444</v>
      </c>
      <c r="N170" s="69">
        <v>1.31769</v>
      </c>
      <c r="O170" s="47">
        <v>0.30800000000000005</v>
      </c>
      <c r="P170" s="1">
        <v>719</v>
      </c>
      <c r="Q170" s="47">
        <v>553.93800000000226</v>
      </c>
    </row>
    <row r="171" spans="5:17" s="1" customFormat="1">
      <c r="E171" s="2">
        <f t="shared" si="2"/>
        <v>166</v>
      </c>
      <c r="F171" s="2" t="s">
        <v>213</v>
      </c>
      <c r="G171" s="2" t="s">
        <v>13</v>
      </c>
      <c r="H171" s="47">
        <v>0.98</v>
      </c>
      <c r="I171" s="1" t="s">
        <v>445</v>
      </c>
      <c r="J171" s="69">
        <v>1.2904000000000002</v>
      </c>
      <c r="K171" s="69">
        <v>1.28</v>
      </c>
      <c r="L171" s="69">
        <v>0</v>
      </c>
      <c r="M171" s="1" t="s">
        <v>446</v>
      </c>
      <c r="N171" s="69">
        <v>1.28</v>
      </c>
      <c r="O171" s="47">
        <v>0.78400000000000014</v>
      </c>
      <c r="P171" s="1">
        <v>-1040</v>
      </c>
      <c r="Q171" s="47">
        <v>-1018.4160000000184</v>
      </c>
    </row>
    <row r="172" spans="5:17" s="1" customFormat="1">
      <c r="E172" s="2">
        <f t="shared" ref="E172:E205" si="3">SUM(E171+1)</f>
        <v>167</v>
      </c>
      <c r="F172" s="2" t="s">
        <v>213</v>
      </c>
      <c r="G172" s="2" t="s">
        <v>14</v>
      </c>
      <c r="H172" s="47">
        <v>0.66</v>
      </c>
      <c r="I172" s="1" t="s">
        <v>447</v>
      </c>
      <c r="J172" s="69">
        <v>1.2683000000000002</v>
      </c>
      <c r="K172" s="69">
        <v>1.2828000000000002</v>
      </c>
      <c r="L172" s="69">
        <v>0</v>
      </c>
      <c r="M172" s="1" t="s">
        <v>448</v>
      </c>
      <c r="N172" s="69">
        <v>1.2828000000000002</v>
      </c>
      <c r="O172" s="47">
        <v>-10.626000000000001</v>
      </c>
      <c r="P172" s="1">
        <v>-1450</v>
      </c>
      <c r="Q172" s="47">
        <v>-967.62599999999713</v>
      </c>
    </row>
    <row r="173" spans="5:17" s="1" customFormat="1">
      <c r="E173" s="2">
        <f t="shared" si="3"/>
        <v>168</v>
      </c>
      <c r="F173" s="2" t="s">
        <v>213</v>
      </c>
      <c r="G173" s="2" t="s">
        <v>13</v>
      </c>
      <c r="H173" s="47">
        <v>1.46</v>
      </c>
      <c r="I173" s="1" t="s">
        <v>449</v>
      </c>
      <c r="J173" s="69">
        <v>1.2764000000000002</v>
      </c>
      <c r="K173" s="69">
        <v>1.3054800000000002</v>
      </c>
      <c r="L173" s="69">
        <v>0</v>
      </c>
      <c r="M173" s="1" t="s">
        <v>450</v>
      </c>
      <c r="N173" s="69">
        <v>1.3054800000000002</v>
      </c>
      <c r="O173" s="47">
        <v>1.7520000000000002</v>
      </c>
      <c r="P173" s="1">
        <v>2908</v>
      </c>
      <c r="Q173" s="47">
        <v>4247.4319999999998</v>
      </c>
    </row>
    <row r="174" spans="5:17" s="1" customFormat="1">
      <c r="E174" s="2">
        <f t="shared" si="3"/>
        <v>169</v>
      </c>
      <c r="F174" s="2" t="s">
        <v>213</v>
      </c>
      <c r="G174" s="2" t="s">
        <v>13</v>
      </c>
      <c r="H174" s="47">
        <v>1.19</v>
      </c>
      <c r="I174" s="1" t="s">
        <v>451</v>
      </c>
      <c r="J174" s="69">
        <v>1.3156000000000001</v>
      </c>
      <c r="K174" s="69">
        <v>1.3345800000000001</v>
      </c>
      <c r="L174" s="69">
        <v>0</v>
      </c>
      <c r="M174" s="1" t="s">
        <v>452</v>
      </c>
      <c r="N174" s="69">
        <v>1.3345800000000001</v>
      </c>
      <c r="O174" s="47">
        <v>0.95200000000000018</v>
      </c>
      <c r="P174" s="1">
        <v>1898</v>
      </c>
      <c r="Q174" s="47">
        <v>2259.5719999999997</v>
      </c>
    </row>
    <row r="175" spans="5:17" s="1" customFormat="1">
      <c r="E175" s="2">
        <f t="shared" si="3"/>
        <v>170</v>
      </c>
      <c r="F175" s="2" t="s">
        <v>213</v>
      </c>
      <c r="G175" s="2" t="s">
        <v>13</v>
      </c>
      <c r="H175" s="47">
        <v>0.95000000000000007</v>
      </c>
      <c r="I175" s="1" t="s">
        <v>453</v>
      </c>
      <c r="J175" s="69">
        <v>1.3438000000000001</v>
      </c>
      <c r="K175" s="69">
        <v>1.3419800000000002</v>
      </c>
      <c r="L175" s="69">
        <v>0</v>
      </c>
      <c r="M175" s="1" t="s">
        <v>454</v>
      </c>
      <c r="N175" s="69">
        <v>1.3419800000000002</v>
      </c>
      <c r="O175" s="47">
        <v>0.76000000000000012</v>
      </c>
      <c r="P175" s="1">
        <v>-182</v>
      </c>
      <c r="Q175" s="47">
        <v>-172.13999999999362</v>
      </c>
    </row>
    <row r="176" spans="5:17" s="1" customFormat="1">
      <c r="E176" s="2">
        <f t="shared" si="3"/>
        <v>171</v>
      </c>
      <c r="F176" s="2" t="s">
        <v>213</v>
      </c>
      <c r="G176" s="2" t="s">
        <v>13</v>
      </c>
      <c r="H176" s="47">
        <v>0.99</v>
      </c>
      <c r="I176" s="1" t="s">
        <v>455</v>
      </c>
      <c r="J176" s="69">
        <v>1.3681000000000001</v>
      </c>
      <c r="K176" s="69">
        <v>1.3815500000000001</v>
      </c>
      <c r="L176" s="69">
        <v>0</v>
      </c>
      <c r="M176" s="1" t="s">
        <v>456</v>
      </c>
      <c r="N176" s="69">
        <v>1.3815500000000001</v>
      </c>
      <c r="O176" s="47">
        <v>0.99000000000000021</v>
      </c>
      <c r="P176" s="1">
        <v>1345</v>
      </c>
      <c r="Q176" s="47">
        <v>1332.5399999999963</v>
      </c>
    </row>
    <row r="177" spans="5:17" s="1" customFormat="1">
      <c r="E177" s="2">
        <f t="shared" si="3"/>
        <v>172</v>
      </c>
      <c r="F177" s="2" t="s">
        <v>213</v>
      </c>
      <c r="G177" s="2" t="s">
        <v>14</v>
      </c>
      <c r="H177" s="47">
        <v>1.86</v>
      </c>
      <c r="I177" s="1" t="s">
        <v>457</v>
      </c>
      <c r="J177" s="69">
        <v>1.3875000000000002</v>
      </c>
      <c r="K177" s="69">
        <v>1.3881100000000002</v>
      </c>
      <c r="L177" s="69">
        <v>0</v>
      </c>
      <c r="M177" s="1" t="s">
        <v>458</v>
      </c>
      <c r="N177" s="69">
        <v>1.3881100000000002</v>
      </c>
      <c r="O177" s="47">
        <v>-2.1389999999999998</v>
      </c>
      <c r="P177" s="1">
        <v>-61</v>
      </c>
      <c r="Q177" s="47">
        <v>-115.59899999999989</v>
      </c>
    </row>
    <row r="178" spans="5:17" s="1" customFormat="1">
      <c r="E178" s="2">
        <f t="shared" si="3"/>
        <v>173</v>
      </c>
      <c r="F178" s="2" t="s">
        <v>213</v>
      </c>
      <c r="G178" s="2" t="s">
        <v>14</v>
      </c>
      <c r="H178" s="47">
        <v>0.75</v>
      </c>
      <c r="I178" s="1" t="s">
        <v>459</v>
      </c>
      <c r="J178" s="69">
        <v>1.3984000000000001</v>
      </c>
      <c r="K178" s="69">
        <v>1.3969800000000001</v>
      </c>
      <c r="L178" s="69">
        <v>0</v>
      </c>
      <c r="M178" s="1" t="s">
        <v>460</v>
      </c>
      <c r="N178" s="69">
        <v>1.3969800000000001</v>
      </c>
      <c r="O178" s="47">
        <v>-6.9</v>
      </c>
      <c r="P178" s="1">
        <v>142</v>
      </c>
      <c r="Q178" s="47">
        <v>99.599999999998261</v>
      </c>
    </row>
    <row r="179" spans="5:17" s="1" customFormat="1">
      <c r="E179" s="2">
        <f t="shared" si="3"/>
        <v>174</v>
      </c>
      <c r="F179" s="2" t="s">
        <v>213</v>
      </c>
      <c r="G179" s="2" t="s">
        <v>13</v>
      </c>
      <c r="H179" s="47">
        <v>0.89</v>
      </c>
      <c r="I179" s="1" t="s">
        <v>461</v>
      </c>
      <c r="J179" s="69">
        <v>1.395</v>
      </c>
      <c r="K179" s="69">
        <v>1.3891300000000002</v>
      </c>
      <c r="L179" s="69">
        <v>0</v>
      </c>
      <c r="M179" s="1" t="s">
        <v>462</v>
      </c>
      <c r="N179" s="69">
        <v>1.3891300000000002</v>
      </c>
      <c r="O179" s="47">
        <v>0.17800000000000002</v>
      </c>
      <c r="P179" s="1">
        <v>-587</v>
      </c>
      <c r="Q179" s="47">
        <v>-522.25199999998392</v>
      </c>
    </row>
    <row r="180" spans="5:17" s="1" customFormat="1">
      <c r="E180" s="2">
        <f t="shared" si="3"/>
        <v>175</v>
      </c>
      <c r="F180" s="2" t="s">
        <v>213</v>
      </c>
      <c r="G180" s="2" t="s">
        <v>13</v>
      </c>
      <c r="H180" s="47">
        <v>0.76</v>
      </c>
      <c r="I180" s="1" t="s">
        <v>463</v>
      </c>
      <c r="J180" s="69">
        <v>1.4161000000000001</v>
      </c>
      <c r="K180" s="69">
        <v>1.4182600000000001</v>
      </c>
      <c r="L180" s="69">
        <v>0</v>
      </c>
      <c r="M180" s="1" t="s">
        <v>464</v>
      </c>
      <c r="N180" s="69">
        <v>1.4182600000000001</v>
      </c>
      <c r="O180" s="47">
        <v>0.15200000000000002</v>
      </c>
      <c r="P180" s="1">
        <v>216</v>
      </c>
      <c r="Q180" s="47">
        <v>164.31199999999541</v>
      </c>
    </row>
    <row r="181" spans="5:17" s="1" customFormat="1">
      <c r="E181" s="2">
        <f t="shared" si="3"/>
        <v>176</v>
      </c>
      <c r="F181" s="2" t="s">
        <v>213</v>
      </c>
      <c r="G181" s="2" t="s">
        <v>14</v>
      </c>
      <c r="H181" s="47">
        <v>0.76</v>
      </c>
      <c r="I181" s="1" t="s">
        <v>465</v>
      </c>
      <c r="J181" s="69">
        <v>1.3916000000000002</v>
      </c>
      <c r="K181" s="69">
        <v>1.3882700000000001</v>
      </c>
      <c r="L181" s="69">
        <v>0</v>
      </c>
      <c r="M181" s="1" t="s">
        <v>466</v>
      </c>
      <c r="N181" s="69">
        <v>1.3882700000000001</v>
      </c>
      <c r="O181" s="47">
        <v>-0.874</v>
      </c>
      <c r="P181" s="1">
        <v>333</v>
      </c>
      <c r="Q181" s="47">
        <v>252.2060000000042</v>
      </c>
    </row>
    <row r="182" spans="5:17" s="1" customFormat="1">
      <c r="E182" s="2">
        <f t="shared" si="3"/>
        <v>177</v>
      </c>
      <c r="F182" s="2" t="s">
        <v>213</v>
      </c>
      <c r="G182" s="2" t="s">
        <v>13</v>
      </c>
      <c r="H182" s="47">
        <v>1.04</v>
      </c>
      <c r="I182" s="1" t="s">
        <v>467</v>
      </c>
      <c r="J182" s="69">
        <v>1.3696000000000002</v>
      </c>
      <c r="K182" s="69">
        <v>1.3697000000000001</v>
      </c>
      <c r="L182" s="69">
        <v>0</v>
      </c>
      <c r="M182" s="1" t="s">
        <v>468</v>
      </c>
      <c r="N182" s="69">
        <v>1.3697000000000001</v>
      </c>
      <c r="O182" s="47">
        <v>0.62400000000000011</v>
      </c>
      <c r="P182" s="1">
        <v>10</v>
      </c>
      <c r="Q182" s="47">
        <v>11.023999999998855</v>
      </c>
    </row>
    <row r="183" spans="5:17" s="1" customFormat="1">
      <c r="E183" s="2">
        <f t="shared" si="3"/>
        <v>178</v>
      </c>
      <c r="F183" s="2" t="s">
        <v>213</v>
      </c>
      <c r="G183" s="2" t="s">
        <v>14</v>
      </c>
      <c r="H183" s="47">
        <v>0.76</v>
      </c>
      <c r="I183" s="1" t="s">
        <v>469</v>
      </c>
      <c r="J183" s="69">
        <v>1.3265</v>
      </c>
      <c r="K183" s="69">
        <v>1.3044300000000002</v>
      </c>
      <c r="L183" s="69">
        <v>0</v>
      </c>
      <c r="M183" s="1" t="s">
        <v>470</v>
      </c>
      <c r="N183" s="69">
        <v>1.3044300000000002</v>
      </c>
      <c r="O183" s="47">
        <v>-4.37</v>
      </c>
      <c r="P183" s="1">
        <v>2207</v>
      </c>
      <c r="Q183" s="47">
        <v>1672.9499999999857</v>
      </c>
    </row>
    <row r="184" spans="5:17" s="1" customFormat="1">
      <c r="E184" s="2">
        <f t="shared" si="3"/>
        <v>179</v>
      </c>
      <c r="F184" s="2" t="s">
        <v>213</v>
      </c>
      <c r="G184" s="2" t="s">
        <v>13</v>
      </c>
      <c r="H184" s="47">
        <v>1.01</v>
      </c>
      <c r="I184" s="1" t="s">
        <v>471</v>
      </c>
      <c r="J184" s="69">
        <v>1.3180000000000001</v>
      </c>
      <c r="K184" s="69">
        <v>1.33026</v>
      </c>
      <c r="L184" s="69">
        <v>0</v>
      </c>
      <c r="M184" s="1" t="s">
        <v>472</v>
      </c>
      <c r="N184" s="69">
        <v>1.33026</v>
      </c>
      <c r="O184" s="47">
        <v>1.0100000000000002</v>
      </c>
      <c r="P184" s="1">
        <v>1226</v>
      </c>
      <c r="Q184" s="47">
        <v>1239.2699999999936</v>
      </c>
    </row>
    <row r="185" spans="5:17" s="1" customFormat="1">
      <c r="E185" s="2">
        <f t="shared" si="3"/>
        <v>180</v>
      </c>
      <c r="F185" s="2" t="s">
        <v>213</v>
      </c>
      <c r="G185" s="2" t="s">
        <v>14</v>
      </c>
      <c r="H185" s="47">
        <v>1.1100000000000001</v>
      </c>
      <c r="I185" s="1" t="s">
        <v>473</v>
      </c>
      <c r="J185" s="69">
        <v>1.3208000000000002</v>
      </c>
      <c r="K185" s="69">
        <v>1.3338000000000001</v>
      </c>
      <c r="L185" s="69">
        <v>0</v>
      </c>
      <c r="M185" s="1" t="s">
        <v>474</v>
      </c>
      <c r="N185" s="69">
        <v>1.3338000000000001</v>
      </c>
      <c r="O185" s="47">
        <v>-5.1060000000000008</v>
      </c>
      <c r="P185" s="1">
        <v>-1300</v>
      </c>
      <c r="Q185" s="47">
        <v>-1448.1059999999891</v>
      </c>
    </row>
    <row r="186" spans="5:17" s="1" customFormat="1">
      <c r="E186" s="2">
        <f t="shared" si="3"/>
        <v>181</v>
      </c>
      <c r="F186" s="2" t="s">
        <v>254</v>
      </c>
      <c r="G186" s="2" t="s">
        <v>14</v>
      </c>
      <c r="H186" s="47">
        <v>1.0900000000000001</v>
      </c>
      <c r="I186" s="1" t="s">
        <v>475</v>
      </c>
      <c r="J186" s="69">
        <v>1.5451000000000001</v>
      </c>
      <c r="K186" s="69">
        <v>1.5430800000000002</v>
      </c>
      <c r="L186" s="69">
        <v>0</v>
      </c>
      <c r="M186" s="1" t="s">
        <v>476</v>
      </c>
      <c r="N186" s="69">
        <v>1.5430800000000002</v>
      </c>
      <c r="O186" s="47">
        <v>-1.0028000000000004</v>
      </c>
      <c r="P186" s="1">
        <v>202</v>
      </c>
      <c r="Q186" s="47">
        <v>219.17719999999031</v>
      </c>
    </row>
    <row r="187" spans="5:17" s="1" customFormat="1">
      <c r="E187" s="2">
        <f t="shared" si="3"/>
        <v>182</v>
      </c>
      <c r="F187" s="2" t="s">
        <v>254</v>
      </c>
      <c r="G187" s="2" t="s">
        <v>13</v>
      </c>
      <c r="H187" s="47">
        <v>1.31</v>
      </c>
      <c r="I187" s="1" t="s">
        <v>477</v>
      </c>
      <c r="J187" s="69">
        <v>1.5577000000000001</v>
      </c>
      <c r="K187" s="69">
        <v>1.5590600000000001</v>
      </c>
      <c r="L187" s="69">
        <v>0</v>
      </c>
      <c r="M187" s="1" t="s">
        <v>478</v>
      </c>
      <c r="N187" s="69">
        <v>1.5590600000000001</v>
      </c>
      <c r="O187" s="47">
        <v>-2.6200000000000001E-2</v>
      </c>
      <c r="P187" s="1">
        <v>136</v>
      </c>
      <c r="Q187" s="47">
        <v>178.13380000000367</v>
      </c>
    </row>
    <row r="188" spans="5:17" s="1" customFormat="1">
      <c r="E188" s="2">
        <f t="shared" si="3"/>
        <v>183</v>
      </c>
      <c r="F188" s="2" t="s">
        <v>254</v>
      </c>
      <c r="G188" s="2" t="s">
        <v>13</v>
      </c>
      <c r="H188" s="47">
        <v>1.32</v>
      </c>
      <c r="I188" s="1" t="s">
        <v>479</v>
      </c>
      <c r="J188" s="69">
        <v>1.5695000000000001</v>
      </c>
      <c r="K188" s="69">
        <v>1.5949700000000002</v>
      </c>
      <c r="L188" s="69">
        <v>0</v>
      </c>
      <c r="M188" s="1" t="s">
        <v>480</v>
      </c>
      <c r="N188" s="69">
        <v>1.5949700000000002</v>
      </c>
      <c r="O188" s="47">
        <v>-0.11880000000000002</v>
      </c>
      <c r="P188" s="1">
        <v>2547</v>
      </c>
      <c r="Q188" s="47">
        <v>3361.9212000000134</v>
      </c>
    </row>
    <row r="189" spans="5:17" s="1" customFormat="1">
      <c r="E189" s="2">
        <f t="shared" si="3"/>
        <v>184</v>
      </c>
      <c r="F189" s="2" t="s">
        <v>254</v>
      </c>
      <c r="G189" s="2" t="s">
        <v>13</v>
      </c>
      <c r="H189" s="47">
        <v>1.69</v>
      </c>
      <c r="I189" s="1" t="s">
        <v>481</v>
      </c>
      <c r="J189" s="69">
        <v>1.6229000000000002</v>
      </c>
      <c r="K189" s="69">
        <v>1.6137000000000001</v>
      </c>
      <c r="L189" s="69">
        <v>0</v>
      </c>
      <c r="M189" s="1" t="s">
        <v>482</v>
      </c>
      <c r="N189" s="69">
        <v>1.6137000000000001</v>
      </c>
      <c r="O189" s="47">
        <v>0</v>
      </c>
      <c r="P189" s="1">
        <v>-920</v>
      </c>
      <c r="Q189" s="47">
        <v>-1554.8000000000163</v>
      </c>
    </row>
    <row r="190" spans="5:17" s="1" customFormat="1">
      <c r="E190" s="2">
        <f t="shared" si="3"/>
        <v>185</v>
      </c>
      <c r="F190" s="2" t="s">
        <v>254</v>
      </c>
      <c r="G190" s="2" t="s">
        <v>14</v>
      </c>
      <c r="H190" s="47">
        <v>2.21</v>
      </c>
      <c r="I190" s="1" t="s">
        <v>483</v>
      </c>
      <c r="J190" s="69">
        <v>1.6104000000000001</v>
      </c>
      <c r="K190" s="69">
        <v>1.6171000000000002</v>
      </c>
      <c r="L190" s="69">
        <v>0</v>
      </c>
      <c r="M190" s="1" t="s">
        <v>484</v>
      </c>
      <c r="N190" s="69">
        <v>1.6171000000000002</v>
      </c>
      <c r="O190" s="47">
        <v>-1.5249000000000001</v>
      </c>
      <c r="P190" s="1">
        <v>-670</v>
      </c>
      <c r="Q190" s="47">
        <v>-1482.2249000000331</v>
      </c>
    </row>
    <row r="191" spans="5:17" s="1" customFormat="1">
      <c r="E191" s="2">
        <f t="shared" si="3"/>
        <v>186</v>
      </c>
      <c r="F191" s="2" t="s">
        <v>254</v>
      </c>
      <c r="G191" s="2" t="s">
        <v>14</v>
      </c>
      <c r="H191" s="47">
        <v>1.49</v>
      </c>
      <c r="I191" s="1" t="s">
        <v>485</v>
      </c>
      <c r="J191" s="69">
        <v>1.6091000000000002</v>
      </c>
      <c r="K191" s="69">
        <v>1.6028100000000001</v>
      </c>
      <c r="L191" s="69">
        <v>0</v>
      </c>
      <c r="M191" s="1" t="s">
        <v>486</v>
      </c>
      <c r="N191" s="69">
        <v>1.6028100000000001</v>
      </c>
      <c r="O191" s="47">
        <v>-3.0843000000000012</v>
      </c>
      <c r="P191" s="1">
        <v>629</v>
      </c>
      <c r="Q191" s="47">
        <v>934.12570000001926</v>
      </c>
    </row>
    <row r="192" spans="5:17" s="1" customFormat="1">
      <c r="E192" s="2">
        <f t="shared" si="3"/>
        <v>187</v>
      </c>
      <c r="F192" s="2" t="s">
        <v>254</v>
      </c>
      <c r="G192" s="2" t="s">
        <v>13</v>
      </c>
      <c r="H192" s="47">
        <v>1.3900000000000001</v>
      </c>
      <c r="I192" s="1" t="s">
        <v>487</v>
      </c>
      <c r="J192" s="69">
        <v>1.6062000000000001</v>
      </c>
      <c r="K192" s="69">
        <v>1.6059000000000001</v>
      </c>
      <c r="L192" s="69">
        <v>0</v>
      </c>
      <c r="M192" s="1" t="s">
        <v>488</v>
      </c>
      <c r="N192" s="69">
        <v>1.6059000000000001</v>
      </c>
      <c r="O192" s="47">
        <v>-1.3900000000000001E-2</v>
      </c>
      <c r="P192" s="1">
        <v>-30</v>
      </c>
      <c r="Q192" s="47">
        <v>-41.713899999995405</v>
      </c>
    </row>
    <row r="193" spans="2:17" s="1" customFormat="1">
      <c r="E193" s="2">
        <f t="shared" si="3"/>
        <v>188</v>
      </c>
      <c r="F193" s="2" t="s">
        <v>254</v>
      </c>
      <c r="G193" s="2" t="s">
        <v>13</v>
      </c>
      <c r="H193" s="47">
        <v>2.5</v>
      </c>
      <c r="I193" s="1" t="s">
        <v>489</v>
      </c>
      <c r="J193" s="69">
        <v>1.6203000000000001</v>
      </c>
      <c r="K193" s="69">
        <v>1.6145</v>
      </c>
      <c r="L193" s="69">
        <v>0</v>
      </c>
      <c r="M193" s="1" t="s">
        <v>490</v>
      </c>
      <c r="N193" s="69">
        <v>1.6145</v>
      </c>
      <c r="O193" s="47">
        <v>-0.10000000000000002</v>
      </c>
      <c r="P193" s="1">
        <v>-580</v>
      </c>
      <c r="Q193" s="47">
        <v>-1450.1000000000067</v>
      </c>
    </row>
    <row r="194" spans="2:17" s="1" customFormat="1">
      <c r="E194" s="2">
        <f t="shared" si="3"/>
        <v>189</v>
      </c>
      <c r="F194" s="2" t="s">
        <v>254</v>
      </c>
      <c r="G194" s="2" t="s">
        <v>14</v>
      </c>
      <c r="H194" s="47">
        <v>1.06</v>
      </c>
      <c r="I194" s="1" t="s">
        <v>491</v>
      </c>
      <c r="J194" s="69">
        <v>1.6083000000000001</v>
      </c>
      <c r="K194" s="69">
        <v>1.6213000000000002</v>
      </c>
      <c r="L194" s="69">
        <v>0</v>
      </c>
      <c r="M194" s="1" t="s">
        <v>492</v>
      </c>
      <c r="N194" s="69">
        <v>1.6213000000000002</v>
      </c>
      <c r="O194" s="47">
        <v>-0.73140000000000005</v>
      </c>
      <c r="P194" s="1">
        <v>-1300</v>
      </c>
      <c r="Q194" s="47">
        <v>-1378.7314000000129</v>
      </c>
    </row>
    <row r="195" spans="2:17" s="1" customFormat="1">
      <c r="E195" s="2">
        <f t="shared" si="3"/>
        <v>190</v>
      </c>
      <c r="F195" s="2" t="s">
        <v>254</v>
      </c>
      <c r="G195" s="2" t="s">
        <v>14</v>
      </c>
      <c r="H195" s="47">
        <v>1.17</v>
      </c>
      <c r="I195" s="1" t="s">
        <v>493</v>
      </c>
      <c r="J195" s="69">
        <v>1.6212000000000002</v>
      </c>
      <c r="K195" s="69">
        <v>1.6207</v>
      </c>
      <c r="L195" s="69">
        <v>0</v>
      </c>
      <c r="M195" s="1" t="s">
        <v>494</v>
      </c>
      <c r="N195" s="69">
        <v>1.6207</v>
      </c>
      <c r="O195" s="47">
        <v>-0.53820000000000012</v>
      </c>
      <c r="P195" s="1">
        <v>50</v>
      </c>
      <c r="Q195" s="47">
        <v>57.961800000019537</v>
      </c>
    </row>
    <row r="196" spans="2:17" s="1" customFormat="1">
      <c r="E196" s="2">
        <f t="shared" si="3"/>
        <v>191</v>
      </c>
      <c r="F196" s="2" t="s">
        <v>254</v>
      </c>
      <c r="G196" s="2" t="s">
        <v>14</v>
      </c>
      <c r="H196" s="47">
        <v>0.91</v>
      </c>
      <c r="I196" s="1" t="s">
        <v>495</v>
      </c>
      <c r="J196" s="69">
        <v>1.6048000000000002</v>
      </c>
      <c r="K196" s="69">
        <v>1.6191000000000002</v>
      </c>
      <c r="L196" s="69">
        <v>0</v>
      </c>
      <c r="M196" s="1" t="s">
        <v>496</v>
      </c>
      <c r="N196" s="69">
        <v>1.6191000000000002</v>
      </c>
      <c r="O196" s="47">
        <v>-0.83720000000000006</v>
      </c>
      <c r="P196" s="1">
        <v>-1430</v>
      </c>
      <c r="Q196" s="47">
        <v>-1302.1371999999981</v>
      </c>
    </row>
    <row r="197" spans="2:17" s="1" customFormat="1">
      <c r="E197" s="2">
        <f t="shared" si="3"/>
        <v>192</v>
      </c>
      <c r="F197" s="2" t="s">
        <v>254</v>
      </c>
      <c r="G197" s="2" t="s">
        <v>13</v>
      </c>
      <c r="H197" s="47">
        <v>1.58</v>
      </c>
      <c r="I197" s="1" t="s">
        <v>497</v>
      </c>
      <c r="J197" s="69">
        <v>1.6065</v>
      </c>
      <c r="K197" s="69">
        <v>1.6058500000000002</v>
      </c>
      <c r="L197" s="69">
        <v>0</v>
      </c>
      <c r="M197" s="1" t="s">
        <v>498</v>
      </c>
      <c r="N197" s="69">
        <v>1.6058500000000002</v>
      </c>
      <c r="O197" s="47">
        <v>-4.7400000000000005E-2</v>
      </c>
      <c r="P197" s="1">
        <v>-65</v>
      </c>
      <c r="Q197" s="47">
        <v>-102.74739999997114</v>
      </c>
    </row>
    <row r="198" spans="2:17" s="1" customFormat="1">
      <c r="E198" s="2">
        <f t="shared" si="3"/>
        <v>193</v>
      </c>
      <c r="F198" s="2" t="s">
        <v>254</v>
      </c>
      <c r="G198" s="2" t="s">
        <v>13</v>
      </c>
      <c r="H198" s="47">
        <v>0.68</v>
      </c>
      <c r="I198" s="1" t="s">
        <v>499</v>
      </c>
      <c r="J198" s="69">
        <v>1.6149000000000002</v>
      </c>
      <c r="K198" s="69">
        <v>1.6321300000000001</v>
      </c>
      <c r="L198" s="69">
        <v>0</v>
      </c>
      <c r="M198" s="1" t="s">
        <v>500</v>
      </c>
      <c r="N198" s="69">
        <v>1.6321300000000001</v>
      </c>
      <c r="O198" s="47">
        <v>-6.1200000000000004E-2</v>
      </c>
      <c r="P198" s="1">
        <v>1723</v>
      </c>
      <c r="Q198" s="47">
        <v>1171.5787999999902</v>
      </c>
    </row>
    <row r="199" spans="2:17" s="1" customFormat="1">
      <c r="E199" s="2">
        <f t="shared" si="3"/>
        <v>194</v>
      </c>
      <c r="F199" s="2" t="s">
        <v>254</v>
      </c>
      <c r="G199" s="2" t="s">
        <v>13</v>
      </c>
      <c r="H199" s="47">
        <v>1.06</v>
      </c>
      <c r="I199" s="1" t="s">
        <v>501</v>
      </c>
      <c r="J199" s="69">
        <v>1.6426000000000001</v>
      </c>
      <c r="K199" s="69">
        <v>1.6499900000000001</v>
      </c>
      <c r="L199" s="69">
        <v>0</v>
      </c>
      <c r="M199" s="1" t="s">
        <v>502</v>
      </c>
      <c r="N199" s="69">
        <v>1.6499900000000001</v>
      </c>
      <c r="O199" s="47">
        <v>-4.24E-2</v>
      </c>
      <c r="P199" s="1">
        <v>739</v>
      </c>
      <c r="Q199" s="47">
        <v>783.29760000000078</v>
      </c>
    </row>
    <row r="200" spans="2:17" s="1" customFormat="1">
      <c r="E200" s="2">
        <f t="shared" si="3"/>
        <v>195</v>
      </c>
      <c r="F200" s="2" t="s">
        <v>254</v>
      </c>
      <c r="G200" s="2" t="s">
        <v>14</v>
      </c>
      <c r="H200" s="47">
        <v>1.61</v>
      </c>
      <c r="I200" s="1" t="s">
        <v>503</v>
      </c>
      <c r="J200" s="69">
        <v>1.6465000000000001</v>
      </c>
      <c r="K200" s="69">
        <v>1.6548</v>
      </c>
      <c r="L200" s="69">
        <v>0</v>
      </c>
      <c r="M200" s="1" t="s">
        <v>504</v>
      </c>
      <c r="N200" s="69">
        <v>1.6548</v>
      </c>
      <c r="O200" s="47">
        <v>-0.37030000000000007</v>
      </c>
      <c r="P200" s="1">
        <v>-830</v>
      </c>
      <c r="Q200" s="47">
        <v>-1336.6702999999959</v>
      </c>
    </row>
    <row r="201" spans="2:17" s="1" customFormat="1">
      <c r="E201" s="2">
        <f t="shared" si="3"/>
        <v>196</v>
      </c>
      <c r="F201" s="2" t="s">
        <v>254</v>
      </c>
      <c r="G201" s="2" t="s">
        <v>13</v>
      </c>
      <c r="H201" s="47">
        <v>0.76</v>
      </c>
      <c r="I201" s="1" t="s">
        <v>505</v>
      </c>
      <c r="J201" s="69">
        <v>1.6598000000000002</v>
      </c>
      <c r="K201" s="69">
        <v>1.6640100000000002</v>
      </c>
      <c r="L201" s="69">
        <v>0</v>
      </c>
      <c r="M201" s="1" t="s">
        <v>506</v>
      </c>
      <c r="N201" s="69">
        <v>1.6640100000000002</v>
      </c>
      <c r="O201" s="47">
        <v>-5.3200000000000004E-2</v>
      </c>
      <c r="P201" s="1">
        <v>421</v>
      </c>
      <c r="Q201" s="47">
        <v>319.90680000000356</v>
      </c>
    </row>
    <row r="202" spans="2:17" s="1" customFormat="1">
      <c r="E202" s="2">
        <f t="shared" si="3"/>
        <v>197</v>
      </c>
      <c r="F202" s="2" t="s">
        <v>254</v>
      </c>
      <c r="G202" s="2" t="s">
        <v>14</v>
      </c>
      <c r="H202" s="47">
        <v>1.22</v>
      </c>
      <c r="I202" s="1" t="s">
        <v>507</v>
      </c>
      <c r="J202" s="69">
        <v>1.6272000000000002</v>
      </c>
      <c r="K202" s="69">
        <v>1.6198300000000001</v>
      </c>
      <c r="L202" s="69">
        <v>0</v>
      </c>
      <c r="M202" s="1" t="s">
        <v>508</v>
      </c>
      <c r="N202" s="69">
        <v>1.6198300000000001</v>
      </c>
      <c r="O202" s="47">
        <v>-2.5254000000000003</v>
      </c>
      <c r="P202" s="1">
        <v>737</v>
      </c>
      <c r="Q202" s="47">
        <v>896.61460000001205</v>
      </c>
    </row>
    <row r="203" spans="2:17" s="1" customFormat="1">
      <c r="E203" s="2">
        <f t="shared" si="3"/>
        <v>198</v>
      </c>
      <c r="F203" s="2" t="s">
        <v>254</v>
      </c>
      <c r="G203" s="2" t="s">
        <v>13</v>
      </c>
      <c r="H203" s="47">
        <v>2.08</v>
      </c>
      <c r="I203" s="1" t="s">
        <v>509</v>
      </c>
      <c r="J203" s="69">
        <v>1.6234000000000002</v>
      </c>
      <c r="K203" s="69">
        <v>1.6170000000000002</v>
      </c>
      <c r="L203" s="69">
        <v>0</v>
      </c>
      <c r="M203" s="1" t="s">
        <v>510</v>
      </c>
      <c r="N203" s="69">
        <v>1.6170000000000002</v>
      </c>
      <c r="O203" s="47">
        <v>-2.0800000000000003E-2</v>
      </c>
      <c r="P203" s="1">
        <v>-640</v>
      </c>
      <c r="Q203" s="47">
        <v>-1331.2207999999919</v>
      </c>
    </row>
    <row r="204" spans="2:17" s="1" customFormat="1">
      <c r="E204" s="2">
        <f t="shared" si="3"/>
        <v>199</v>
      </c>
      <c r="F204" s="2" t="s">
        <v>254</v>
      </c>
      <c r="G204" s="2" t="s">
        <v>13</v>
      </c>
      <c r="H204" s="47">
        <v>0.75</v>
      </c>
      <c r="I204" s="1" t="s">
        <v>511</v>
      </c>
      <c r="J204" s="69">
        <v>1.6302000000000001</v>
      </c>
      <c r="K204" s="69">
        <v>1.6447000000000001</v>
      </c>
      <c r="L204" s="69">
        <v>0</v>
      </c>
      <c r="M204" s="1" t="s">
        <v>512</v>
      </c>
      <c r="N204" s="69">
        <v>1.6447000000000001</v>
      </c>
      <c r="O204" s="47">
        <v>-3.7500000000000006E-2</v>
      </c>
      <c r="P204" s="1">
        <v>1450</v>
      </c>
      <c r="Q204" s="47">
        <v>1087.4624999999969</v>
      </c>
    </row>
    <row r="205" spans="2:17" s="1" customFormat="1">
      <c r="E205" s="2">
        <f t="shared" si="3"/>
        <v>200</v>
      </c>
      <c r="F205" s="2" t="s">
        <v>254</v>
      </c>
      <c r="G205" s="2" t="s">
        <v>14</v>
      </c>
      <c r="H205" s="47">
        <v>1.29</v>
      </c>
      <c r="I205" s="1" t="s">
        <v>513</v>
      </c>
      <c r="J205" s="69">
        <v>1.6393000000000002</v>
      </c>
      <c r="K205" s="69">
        <v>1.6416400000000002</v>
      </c>
      <c r="L205" s="69">
        <v>0</v>
      </c>
      <c r="M205" s="1" t="s">
        <v>514</v>
      </c>
      <c r="N205" s="69">
        <v>1.6416400000000002</v>
      </c>
      <c r="O205" s="47">
        <v>-1.1868000000000001</v>
      </c>
      <c r="P205" s="1">
        <v>-234</v>
      </c>
      <c r="Q205" s="47">
        <v>-303.04680000000116</v>
      </c>
    </row>
    <row r="207" spans="2:17" s="1" customFormat="1" ht="17.25">
      <c r="B207" s="49" t="s">
        <v>105</v>
      </c>
      <c r="C207" s="54"/>
      <c r="E207" s="62" t="s">
        <v>100</v>
      </c>
      <c r="F207" s="70" t="s">
        <v>0</v>
      </c>
      <c r="G207" s="70" t="s">
        <v>1</v>
      </c>
      <c r="H207" s="70" t="s">
        <v>2</v>
      </c>
      <c r="I207" s="70" t="s">
        <v>3</v>
      </c>
      <c r="J207" s="70" t="s">
        <v>4</v>
      </c>
      <c r="K207" s="70" t="s">
        <v>5</v>
      </c>
      <c r="L207" s="70" t="s">
        <v>6</v>
      </c>
      <c r="M207" s="70" t="s">
        <v>7</v>
      </c>
      <c r="N207" s="70" t="s">
        <v>8</v>
      </c>
      <c r="O207" s="70" t="s">
        <v>9</v>
      </c>
      <c r="P207" s="70" t="s">
        <v>10</v>
      </c>
      <c r="Q207" s="63" t="s">
        <v>11</v>
      </c>
    </row>
    <row r="208" spans="2:17" s="1" customFormat="1">
      <c r="B208" s="50" t="s">
        <v>15</v>
      </c>
      <c r="C208" s="55" t="s">
        <v>16</v>
      </c>
      <c r="E208" s="2">
        <v>201</v>
      </c>
      <c r="F208" s="2" t="s">
        <v>12</v>
      </c>
      <c r="G208" s="2" t="s">
        <v>14</v>
      </c>
      <c r="H208" s="47">
        <v>0.72</v>
      </c>
      <c r="I208" s="1" t="s">
        <v>533</v>
      </c>
      <c r="J208" s="48">
        <v>79.72</v>
      </c>
      <c r="K208" s="48">
        <v>80.17</v>
      </c>
      <c r="L208" s="48">
        <v>0</v>
      </c>
      <c r="M208" s="1" t="s">
        <v>534</v>
      </c>
      <c r="N208" s="48">
        <v>80.17</v>
      </c>
      <c r="O208" s="47">
        <v>-0.89242788461538458</v>
      </c>
      <c r="P208" s="1">
        <v>-450</v>
      </c>
      <c r="Q208" s="47">
        <v>-405.03362783472392</v>
      </c>
    </row>
    <row r="209" spans="2:17" s="1" customFormat="1">
      <c r="B209" s="51" t="s">
        <v>17</v>
      </c>
      <c r="C209" s="56">
        <f>COUNT($P$208:$P$307)</f>
        <v>100</v>
      </c>
      <c r="E209" s="2">
        <f>SUM(E208+1)</f>
        <v>202</v>
      </c>
      <c r="F209" s="2" t="s">
        <v>12</v>
      </c>
      <c r="G209" s="2" t="s">
        <v>14</v>
      </c>
      <c r="H209" s="47">
        <v>1.23</v>
      </c>
      <c r="I209" s="1" t="s">
        <v>535</v>
      </c>
      <c r="J209" s="48">
        <v>80.210000000000008</v>
      </c>
      <c r="K209" s="48">
        <v>80.460000000000008</v>
      </c>
      <c r="L209" s="48">
        <v>0</v>
      </c>
      <c r="M209" s="1" t="s">
        <v>536</v>
      </c>
      <c r="N209" s="48">
        <v>80.460000000000008</v>
      </c>
      <c r="O209" s="47">
        <v>-0.50641281565026453</v>
      </c>
      <c r="P209" s="1">
        <v>-250</v>
      </c>
      <c r="Q209" s="47">
        <v>-382.68389230856593</v>
      </c>
    </row>
    <row r="210" spans="2:17" s="1" customFormat="1">
      <c r="B210" s="51" t="s">
        <v>18</v>
      </c>
      <c r="C210" s="57">
        <f>COUNTIF($P$208:$P$307,"&gt;0")</f>
        <v>33</v>
      </c>
      <c r="E210" s="2">
        <f t="shared" ref="E210:E273" si="4">SUM(E209+1)</f>
        <v>203</v>
      </c>
      <c r="F210" s="2" t="s">
        <v>12</v>
      </c>
      <c r="G210" s="2" t="s">
        <v>14</v>
      </c>
      <c r="H210" s="47">
        <v>0.91</v>
      </c>
      <c r="I210" s="1" t="s">
        <v>537</v>
      </c>
      <c r="J210" s="48">
        <v>80.73</v>
      </c>
      <c r="K210" s="48">
        <v>80.19</v>
      </c>
      <c r="L210" s="48">
        <v>0</v>
      </c>
      <c r="M210" s="1" t="s">
        <v>538</v>
      </c>
      <c r="N210" s="48">
        <v>80.19</v>
      </c>
      <c r="O210" s="47">
        <v>-1.4979699821457952</v>
      </c>
      <c r="P210" s="1">
        <v>540</v>
      </c>
      <c r="Q210" s="47">
        <v>611.29664281247415</v>
      </c>
    </row>
    <row r="211" spans="2:17" s="1" customFormat="1">
      <c r="B211" s="51" t="s">
        <v>19</v>
      </c>
      <c r="C211" s="57">
        <f>COUNTIF($P$208:$P$307,"&lt;0")</f>
        <v>67</v>
      </c>
      <c r="E211" s="2">
        <f t="shared" si="4"/>
        <v>204</v>
      </c>
      <c r="F211" s="2" t="s">
        <v>12</v>
      </c>
      <c r="G211" s="2" t="s">
        <v>13</v>
      </c>
      <c r="H211" s="47">
        <v>2.27</v>
      </c>
      <c r="I211" s="1" t="s">
        <v>539</v>
      </c>
      <c r="J211" s="48">
        <v>80.22</v>
      </c>
      <c r="K211" s="48">
        <v>80.08</v>
      </c>
      <c r="L211" s="48">
        <v>0</v>
      </c>
      <c r="M211" s="1" t="s">
        <v>540</v>
      </c>
      <c r="N211" s="48">
        <v>80.08</v>
      </c>
      <c r="O211" s="47">
        <v>0</v>
      </c>
      <c r="P211" s="1">
        <v>-140</v>
      </c>
      <c r="Q211" s="47">
        <v>-396.85314685314847</v>
      </c>
    </row>
    <row r="212" spans="2:17" s="1" customFormat="1">
      <c r="B212" s="52" t="s">
        <v>20</v>
      </c>
      <c r="C212" s="58">
        <f>+C210/C209</f>
        <v>0.33</v>
      </c>
      <c r="E212" s="2">
        <f t="shared" si="4"/>
        <v>205</v>
      </c>
      <c r="F212" s="2" t="s">
        <v>12</v>
      </c>
      <c r="G212" s="2" t="s">
        <v>13</v>
      </c>
      <c r="H212" s="47">
        <v>1.77</v>
      </c>
      <c r="I212" s="1" t="s">
        <v>541</v>
      </c>
      <c r="J212" s="48">
        <v>80.63</v>
      </c>
      <c r="K212" s="48">
        <v>80.460000000000008</v>
      </c>
      <c r="L212" s="48">
        <v>0</v>
      </c>
      <c r="M212" s="1" t="s">
        <v>542</v>
      </c>
      <c r="N212" s="48">
        <v>80.460000000000008</v>
      </c>
      <c r="O212" s="47">
        <v>-0.5938121272365805</v>
      </c>
      <c r="P212" s="1">
        <v>-170</v>
      </c>
      <c r="Q212" s="47">
        <v>-374.56845791393533</v>
      </c>
    </row>
    <row r="213" spans="2:17" s="1" customFormat="1">
      <c r="B213" s="51" t="s">
        <v>21</v>
      </c>
      <c r="C213" s="59">
        <f>SUMIF($P$208:$P$307,"&gt;0")</f>
        <v>14084</v>
      </c>
      <c r="E213" s="2">
        <f t="shared" si="4"/>
        <v>206</v>
      </c>
      <c r="F213" s="2" t="s">
        <v>12</v>
      </c>
      <c r="G213" s="2" t="s">
        <v>14</v>
      </c>
      <c r="H213" s="47">
        <v>0.65</v>
      </c>
      <c r="I213" s="1" t="s">
        <v>543</v>
      </c>
      <c r="J213" s="48">
        <v>80.13</v>
      </c>
      <c r="K213" s="48">
        <v>80.570000000000007</v>
      </c>
      <c r="L213" s="48">
        <v>0</v>
      </c>
      <c r="M213" s="1" t="s">
        <v>544</v>
      </c>
      <c r="N213" s="48">
        <v>80.570000000000007</v>
      </c>
      <c r="O213" s="47">
        <v>-0.80008786528523745</v>
      </c>
      <c r="P213" s="1">
        <v>-440</v>
      </c>
      <c r="Q213" s="47">
        <v>-355.77092068147954</v>
      </c>
    </row>
    <row r="214" spans="2:17" s="1" customFormat="1">
      <c r="B214" s="51" t="s">
        <v>22</v>
      </c>
      <c r="C214" s="59">
        <f>SUMIF($P$208:$P$307,"&lt;0")</f>
        <v>-23241</v>
      </c>
      <c r="E214" s="2">
        <f t="shared" si="4"/>
        <v>207</v>
      </c>
      <c r="F214" s="2" t="s">
        <v>12</v>
      </c>
      <c r="G214" s="2" t="s">
        <v>13</v>
      </c>
      <c r="H214" s="47">
        <v>0.77</v>
      </c>
      <c r="I214" s="1" t="s">
        <v>545</v>
      </c>
      <c r="J214" s="48">
        <v>80.97</v>
      </c>
      <c r="K214" s="48">
        <v>80.62</v>
      </c>
      <c r="L214" s="48">
        <v>0</v>
      </c>
      <c r="M214" s="1" t="s">
        <v>546</v>
      </c>
      <c r="N214" s="48">
        <v>80.62</v>
      </c>
      <c r="O214" s="47">
        <v>0</v>
      </c>
      <c r="P214" s="1">
        <v>-350</v>
      </c>
      <c r="Q214" s="47">
        <v>-334.28429670056511</v>
      </c>
    </row>
    <row r="215" spans="2:17" s="1" customFormat="1">
      <c r="B215" s="51" t="s">
        <v>23</v>
      </c>
      <c r="C215" s="59">
        <f>+C213+C214</f>
        <v>-9157</v>
      </c>
      <c r="E215" s="2">
        <f t="shared" si="4"/>
        <v>208</v>
      </c>
      <c r="F215" s="2" t="s">
        <v>12</v>
      </c>
      <c r="G215" s="2" t="s">
        <v>14</v>
      </c>
      <c r="H215" s="47">
        <v>1.44</v>
      </c>
      <c r="I215" s="1" t="s">
        <v>547</v>
      </c>
      <c r="J215" s="48">
        <v>80.680000000000007</v>
      </c>
      <c r="K215" s="48">
        <v>80.448000000000008</v>
      </c>
      <c r="L215" s="48">
        <v>0</v>
      </c>
      <c r="M215" s="1" t="s">
        <v>548</v>
      </c>
      <c r="N215" s="48">
        <v>80.448000000000008</v>
      </c>
      <c r="O215" s="47">
        <v>0</v>
      </c>
      <c r="P215" s="1">
        <v>232</v>
      </c>
      <c r="Q215" s="47">
        <v>415.2744630071586</v>
      </c>
    </row>
    <row r="216" spans="2:17" s="1" customFormat="1">
      <c r="B216" s="52" t="s">
        <v>24</v>
      </c>
      <c r="C216" s="60">
        <f>C213/ABS(+C214)</f>
        <v>0.60599802073921083</v>
      </c>
      <c r="E216" s="2">
        <f t="shared" si="4"/>
        <v>209</v>
      </c>
      <c r="F216" s="2" t="s">
        <v>12</v>
      </c>
      <c r="G216" s="2" t="s">
        <v>13</v>
      </c>
      <c r="H216" s="47">
        <v>0.69000000000000006</v>
      </c>
      <c r="I216" s="1" t="s">
        <v>549</v>
      </c>
      <c r="J216" s="48">
        <v>80.63</v>
      </c>
      <c r="K216" s="48">
        <v>81</v>
      </c>
      <c r="L216" s="48">
        <v>0</v>
      </c>
      <c r="M216" s="1" t="s">
        <v>550</v>
      </c>
      <c r="N216" s="48">
        <v>81</v>
      </c>
      <c r="O216" s="47">
        <v>-1.3827616781072058</v>
      </c>
      <c r="P216" s="1">
        <v>370</v>
      </c>
      <c r="Q216" s="47">
        <v>313.80242350708187</v>
      </c>
    </row>
    <row r="217" spans="2:17" s="1" customFormat="1">
      <c r="B217" s="51" t="s">
        <v>25</v>
      </c>
      <c r="C217" s="56">
        <f>+C213/C210</f>
        <v>426.78787878787881</v>
      </c>
      <c r="E217" s="2">
        <f t="shared" si="4"/>
        <v>210</v>
      </c>
      <c r="F217" s="2" t="s">
        <v>12</v>
      </c>
      <c r="G217" s="2" t="s">
        <v>14</v>
      </c>
      <c r="H217" s="47">
        <v>0.9</v>
      </c>
      <c r="I217" s="1" t="s">
        <v>551</v>
      </c>
      <c r="J217" s="48">
        <v>80.760000000000005</v>
      </c>
      <c r="K217" s="48">
        <v>81.08</v>
      </c>
      <c r="L217" s="48">
        <v>0</v>
      </c>
      <c r="M217" s="1" t="s">
        <v>552</v>
      </c>
      <c r="N217" s="48">
        <v>81.08</v>
      </c>
      <c r="O217" s="47">
        <v>-1.1018772723899979</v>
      </c>
      <c r="P217" s="1">
        <v>-320</v>
      </c>
      <c r="Q217" s="47">
        <v>-356.3066133355299</v>
      </c>
    </row>
    <row r="218" spans="2:17" s="1" customFormat="1">
      <c r="B218" s="51" t="s">
        <v>26</v>
      </c>
      <c r="C218" s="56">
        <f>+C214/C211</f>
        <v>-346.8805970149254</v>
      </c>
      <c r="E218" s="2">
        <f t="shared" si="4"/>
        <v>211</v>
      </c>
      <c r="F218" s="2" t="s">
        <v>12</v>
      </c>
      <c r="G218" s="2" t="s">
        <v>13</v>
      </c>
      <c r="H218" s="47">
        <v>1.95</v>
      </c>
      <c r="I218" s="1" t="s">
        <v>553</v>
      </c>
      <c r="J218" s="48">
        <v>81.350000000000009</v>
      </c>
      <c r="K218" s="48">
        <v>81.210000000000008</v>
      </c>
      <c r="L218" s="48">
        <v>0</v>
      </c>
      <c r="M218" s="1" t="s">
        <v>554</v>
      </c>
      <c r="N218" s="48">
        <v>81.210000000000008</v>
      </c>
      <c r="O218" s="47">
        <v>0</v>
      </c>
      <c r="P218" s="1">
        <v>-140</v>
      </c>
      <c r="Q218" s="47">
        <v>-336.16549685999394</v>
      </c>
    </row>
    <row r="219" spans="2:17" s="1" customFormat="1">
      <c r="B219" s="52" t="s">
        <v>27</v>
      </c>
      <c r="C219" s="60">
        <f>+C217/ABS(+C218)</f>
        <v>1.2303596178644585</v>
      </c>
      <c r="E219" s="2">
        <f t="shared" si="4"/>
        <v>212</v>
      </c>
      <c r="F219" s="2" t="s">
        <v>12</v>
      </c>
      <c r="G219" s="2" t="s">
        <v>14</v>
      </c>
      <c r="H219" s="47">
        <v>0.9</v>
      </c>
      <c r="I219" s="1" t="s">
        <v>555</v>
      </c>
      <c r="J219" s="48">
        <v>80.08</v>
      </c>
      <c r="K219" s="48">
        <v>79.058000000000007</v>
      </c>
      <c r="L219" s="48">
        <v>0</v>
      </c>
      <c r="M219" s="1" t="s">
        <v>556</v>
      </c>
      <c r="N219" s="48">
        <v>79.058000000000007</v>
      </c>
      <c r="O219" s="47">
        <v>-1.5011566073199882</v>
      </c>
      <c r="P219" s="1">
        <v>1022</v>
      </c>
      <c r="Q219" s="47">
        <v>1161.9484626595374</v>
      </c>
    </row>
    <row r="220" spans="2:17" s="1" customFormat="1">
      <c r="B220" s="51" t="s">
        <v>28</v>
      </c>
      <c r="C220" s="56">
        <f>SUMIF($Q$208:$Q$307,"&gt;0")</f>
        <v>11398.25080693055</v>
      </c>
      <c r="E220" s="2">
        <f t="shared" si="4"/>
        <v>213</v>
      </c>
      <c r="F220" s="2" t="s">
        <v>12</v>
      </c>
      <c r="G220" s="2" t="s">
        <v>13</v>
      </c>
      <c r="H220" s="47">
        <v>2.0499999999999998</v>
      </c>
      <c r="I220" s="1" t="s">
        <v>557</v>
      </c>
      <c r="J220" s="48">
        <v>79.23</v>
      </c>
      <c r="K220" s="48">
        <v>79.08</v>
      </c>
      <c r="L220" s="48">
        <v>0</v>
      </c>
      <c r="M220" s="1" t="s">
        <v>558</v>
      </c>
      <c r="N220" s="48">
        <v>79.08</v>
      </c>
      <c r="O220" s="47">
        <v>0</v>
      </c>
      <c r="P220" s="1">
        <v>-150</v>
      </c>
      <c r="Q220" s="47">
        <v>-388.84673748104655</v>
      </c>
    </row>
    <row r="221" spans="2:17" s="1" customFormat="1">
      <c r="B221" s="51" t="s">
        <v>29</v>
      </c>
      <c r="C221" s="56">
        <f>SUMIF($Q$208:$Q$307,"&lt;0")</f>
        <v>-17895.668720461344</v>
      </c>
      <c r="E221" s="2">
        <f t="shared" si="4"/>
        <v>214</v>
      </c>
      <c r="F221" s="2" t="s">
        <v>12</v>
      </c>
      <c r="G221" s="2" t="s">
        <v>14</v>
      </c>
      <c r="H221" s="47">
        <v>1.1599999999999999</v>
      </c>
      <c r="I221" s="1" t="s">
        <v>559</v>
      </c>
      <c r="J221" s="48">
        <v>78.84</v>
      </c>
      <c r="K221" s="48">
        <v>79.09</v>
      </c>
      <c r="L221" s="48">
        <v>0</v>
      </c>
      <c r="M221" s="1" t="s">
        <v>560</v>
      </c>
      <c r="N221" s="48">
        <v>79.09</v>
      </c>
      <c r="O221" s="47">
        <v>0</v>
      </c>
      <c r="P221" s="1">
        <v>-250</v>
      </c>
      <c r="Q221" s="47">
        <v>-366.67088127449739</v>
      </c>
    </row>
    <row r="222" spans="2:17" s="1" customFormat="1">
      <c r="B222" s="51" t="s">
        <v>30</v>
      </c>
      <c r="C222" s="56">
        <f>+C220+C221</f>
        <v>-6497.417913530795</v>
      </c>
      <c r="E222" s="2">
        <f t="shared" si="4"/>
        <v>215</v>
      </c>
      <c r="F222" s="2" t="s">
        <v>12</v>
      </c>
      <c r="G222" s="2" t="s">
        <v>14</v>
      </c>
      <c r="H222" s="47">
        <v>1.6300000000000001</v>
      </c>
      <c r="I222" s="1" t="s">
        <v>561</v>
      </c>
      <c r="J222" s="48">
        <v>78.989999999999995</v>
      </c>
      <c r="K222" s="48">
        <v>78.959000000000003</v>
      </c>
      <c r="L222" s="48">
        <v>0</v>
      </c>
      <c r="M222" s="1" t="s">
        <v>562</v>
      </c>
      <c r="N222" s="48">
        <v>78.959000000000003</v>
      </c>
      <c r="O222" s="47">
        <v>-2.0464921625323393</v>
      </c>
      <c r="P222" s="1">
        <v>31</v>
      </c>
      <c r="Q222" s="47">
        <v>61.948745872380044</v>
      </c>
    </row>
    <row r="223" spans="2:17" s="1" customFormat="1">
      <c r="B223" s="52" t="s">
        <v>31</v>
      </c>
      <c r="C223" s="60">
        <f>C220/ABS(+C221)</f>
        <v>0.6369279061306129</v>
      </c>
      <c r="E223" s="2">
        <f t="shared" si="4"/>
        <v>216</v>
      </c>
      <c r="F223" s="2" t="s">
        <v>12</v>
      </c>
      <c r="G223" s="2" t="s">
        <v>14</v>
      </c>
      <c r="H223" s="47">
        <v>1.33</v>
      </c>
      <c r="I223" s="1" t="s">
        <v>563</v>
      </c>
      <c r="J223" s="48">
        <v>78.489999999999995</v>
      </c>
      <c r="K223" s="48">
        <v>78.415999999999997</v>
      </c>
      <c r="L223" s="48">
        <v>0</v>
      </c>
      <c r="M223" s="1" t="s">
        <v>564</v>
      </c>
      <c r="N223" s="48">
        <v>78.415999999999997</v>
      </c>
      <c r="O223" s="47">
        <v>-2.2406593166651136</v>
      </c>
      <c r="P223" s="1">
        <v>74</v>
      </c>
      <c r="Q223" s="47">
        <v>123.26944066292762</v>
      </c>
    </row>
    <row r="224" spans="2:17" s="1" customFormat="1">
      <c r="B224" s="51" t="s">
        <v>32</v>
      </c>
      <c r="C224" s="56">
        <f>+C220/C210</f>
        <v>345.40153960395605</v>
      </c>
      <c r="E224" s="2">
        <f t="shared" si="4"/>
        <v>217</v>
      </c>
      <c r="F224" s="2" t="s">
        <v>12</v>
      </c>
      <c r="G224" s="2" t="s">
        <v>14</v>
      </c>
      <c r="H224" s="47">
        <v>1.29</v>
      </c>
      <c r="I224" s="1" t="s">
        <v>565</v>
      </c>
      <c r="J224" s="48">
        <v>77.86</v>
      </c>
      <c r="K224" s="48">
        <v>78.08</v>
      </c>
      <c r="L224" s="48">
        <v>0</v>
      </c>
      <c r="M224" s="1" t="s">
        <v>566</v>
      </c>
      <c r="N224" s="48">
        <v>78.08</v>
      </c>
      <c r="O224" s="47">
        <v>-1.6391569976383613</v>
      </c>
      <c r="P224" s="1">
        <v>-220</v>
      </c>
      <c r="Q224" s="47">
        <v>-365.1125176533742</v>
      </c>
    </row>
    <row r="225" spans="2:17" s="1" customFormat="1">
      <c r="B225" s="51" t="s">
        <v>33</v>
      </c>
      <c r="C225" s="56">
        <f>+C221/C211</f>
        <v>-267.09953314121412</v>
      </c>
      <c r="E225" s="2">
        <f t="shared" si="4"/>
        <v>218</v>
      </c>
      <c r="F225" s="2" t="s">
        <v>12</v>
      </c>
      <c r="G225" s="2" t="s">
        <v>14</v>
      </c>
      <c r="H225" s="47">
        <v>0.86</v>
      </c>
      <c r="I225" s="1" t="s">
        <v>567</v>
      </c>
      <c r="J225" s="48">
        <v>76.87</v>
      </c>
      <c r="K225" s="48">
        <v>77.180000000000007</v>
      </c>
      <c r="L225" s="48">
        <v>0</v>
      </c>
      <c r="M225" s="1" t="s">
        <v>568</v>
      </c>
      <c r="N225" s="48">
        <v>77.180000000000007</v>
      </c>
      <c r="O225" s="47">
        <v>-1.107555416796753</v>
      </c>
      <c r="P225" s="1">
        <v>-310</v>
      </c>
      <c r="Q225" s="47">
        <v>-346.53383165416642</v>
      </c>
    </row>
    <row r="226" spans="2:17" s="1" customFormat="1">
      <c r="B226" s="53" t="s">
        <v>34</v>
      </c>
      <c r="C226" s="61">
        <f>+C224/ABS(+C225)</f>
        <v>1.2931566579015474</v>
      </c>
      <c r="E226" s="2">
        <f t="shared" si="4"/>
        <v>219</v>
      </c>
      <c r="F226" s="2" t="s">
        <v>12</v>
      </c>
      <c r="G226" s="2" t="s">
        <v>14</v>
      </c>
      <c r="H226" s="47">
        <v>0.34</v>
      </c>
      <c r="I226" s="1" t="s">
        <v>569</v>
      </c>
      <c r="J226" s="48">
        <v>78.3</v>
      </c>
      <c r="K226" s="48">
        <v>77.707000000000008</v>
      </c>
      <c r="L226" s="48">
        <v>0</v>
      </c>
      <c r="M226" s="1" t="s">
        <v>570</v>
      </c>
      <c r="N226" s="48">
        <v>77.707000000000008</v>
      </c>
      <c r="O226" s="47">
        <v>-0.14449080513058263</v>
      </c>
      <c r="P226" s="1">
        <v>593</v>
      </c>
      <c r="Q226" s="47">
        <v>259.3173337409159</v>
      </c>
    </row>
    <row r="227" spans="2:17" s="1" customFormat="1">
      <c r="E227" s="2">
        <f t="shared" si="4"/>
        <v>220</v>
      </c>
      <c r="F227" s="2" t="s">
        <v>12</v>
      </c>
      <c r="G227" s="2" t="s">
        <v>14</v>
      </c>
      <c r="H227" s="47">
        <v>0.66</v>
      </c>
      <c r="I227" s="1" t="s">
        <v>571</v>
      </c>
      <c r="J227" s="48">
        <v>76.95</v>
      </c>
      <c r="K227" s="48">
        <v>76.597999999999999</v>
      </c>
      <c r="L227" s="48">
        <v>0</v>
      </c>
      <c r="M227" s="1" t="s">
        <v>572</v>
      </c>
      <c r="N227" s="48">
        <v>76.597999999999999</v>
      </c>
      <c r="O227" s="47">
        <v>-0.85398368883312425</v>
      </c>
      <c r="P227" s="1">
        <v>352</v>
      </c>
      <c r="Q227" s="47">
        <v>302.44375254449221</v>
      </c>
    </row>
    <row r="228" spans="2:17" s="1" customFormat="1">
      <c r="E228" s="2">
        <f t="shared" si="4"/>
        <v>221</v>
      </c>
      <c r="F228" s="2" t="s">
        <v>129</v>
      </c>
      <c r="G228" s="2" t="s">
        <v>14</v>
      </c>
      <c r="H228" s="47">
        <v>0.19</v>
      </c>
      <c r="I228" s="1" t="s">
        <v>576</v>
      </c>
      <c r="J228" s="48">
        <v>108.14</v>
      </c>
      <c r="K228" s="48">
        <v>109.62</v>
      </c>
      <c r="L228" s="48">
        <v>0</v>
      </c>
      <c r="M228" s="1" t="s">
        <v>577</v>
      </c>
      <c r="N228" s="48">
        <v>109.62</v>
      </c>
      <c r="O228" s="47">
        <v>0</v>
      </c>
      <c r="P228" s="1">
        <v>-1480</v>
      </c>
      <c r="Q228" s="47">
        <v>-367.14975845410726</v>
      </c>
    </row>
    <row r="229" spans="2:17" s="1" customFormat="1">
      <c r="E229" s="2">
        <f t="shared" si="4"/>
        <v>222</v>
      </c>
      <c r="F229" s="2" t="s">
        <v>129</v>
      </c>
      <c r="G229" s="2" t="s">
        <v>13</v>
      </c>
      <c r="H229" s="47">
        <v>0.87</v>
      </c>
      <c r="I229" s="1" t="s">
        <v>578</v>
      </c>
      <c r="J229" s="48">
        <v>109.96000000000001</v>
      </c>
      <c r="K229" s="48">
        <v>110.80800000000001</v>
      </c>
      <c r="L229" s="48">
        <v>0</v>
      </c>
      <c r="M229" s="1" t="s">
        <v>579</v>
      </c>
      <c r="N229" s="48">
        <v>110.80800000000001</v>
      </c>
      <c r="O229" s="47">
        <v>0.2043052837573385</v>
      </c>
      <c r="P229" s="1">
        <v>848</v>
      </c>
      <c r="Q229" s="47">
        <v>962.33263079236326</v>
      </c>
    </row>
    <row r="230" spans="2:17" s="1" customFormat="1">
      <c r="E230" s="2">
        <f t="shared" si="4"/>
        <v>223</v>
      </c>
      <c r="F230" s="2" t="s">
        <v>129</v>
      </c>
      <c r="G230" s="2" t="s">
        <v>14</v>
      </c>
      <c r="H230" s="47">
        <v>0.97</v>
      </c>
      <c r="I230" s="1" t="s">
        <v>580</v>
      </c>
      <c r="J230" s="48">
        <v>109.53</v>
      </c>
      <c r="K230" s="48">
        <v>109.84</v>
      </c>
      <c r="L230" s="48">
        <v>0</v>
      </c>
      <c r="M230" s="1" t="s">
        <v>581</v>
      </c>
      <c r="N230" s="48">
        <v>109.84</v>
      </c>
      <c r="O230" s="47">
        <v>-0.59563626861771612</v>
      </c>
      <c r="P230" s="1">
        <v>-310</v>
      </c>
      <c r="Q230" s="47">
        <v>-393.66753169345719</v>
      </c>
    </row>
    <row r="231" spans="2:17" s="1" customFormat="1">
      <c r="E231" s="2">
        <f t="shared" si="4"/>
        <v>224</v>
      </c>
      <c r="F231" s="2" t="s">
        <v>129</v>
      </c>
      <c r="G231" s="2" t="s">
        <v>14</v>
      </c>
      <c r="H231" s="47">
        <v>1.06</v>
      </c>
      <c r="I231" s="1" t="s">
        <v>582</v>
      </c>
      <c r="J231" s="48">
        <v>109.5</v>
      </c>
      <c r="K231" s="48">
        <v>109.77</v>
      </c>
      <c r="L231" s="48">
        <v>0</v>
      </c>
      <c r="M231" s="1" t="s">
        <v>583</v>
      </c>
      <c r="N231" s="48">
        <v>109.77</v>
      </c>
      <c r="O231" s="47">
        <v>0</v>
      </c>
      <c r="P231" s="1">
        <v>-270</v>
      </c>
      <c r="Q231" s="47">
        <v>-374.0687491831078</v>
      </c>
    </row>
    <row r="232" spans="2:17" s="1" customFormat="1">
      <c r="E232" s="2">
        <f t="shared" si="4"/>
        <v>225</v>
      </c>
      <c r="F232" s="2" t="s">
        <v>129</v>
      </c>
      <c r="G232" s="2" t="s">
        <v>13</v>
      </c>
      <c r="H232" s="47">
        <v>0.56000000000000005</v>
      </c>
      <c r="I232" s="1" t="s">
        <v>584</v>
      </c>
      <c r="J232" s="48">
        <v>110.17</v>
      </c>
      <c r="K232" s="48">
        <v>110.169</v>
      </c>
      <c r="L232" s="48">
        <v>0</v>
      </c>
      <c r="M232" s="1" t="s">
        <v>585</v>
      </c>
      <c r="N232" s="48">
        <v>110.169</v>
      </c>
      <c r="O232" s="47">
        <v>0.26316901782145785</v>
      </c>
      <c r="P232" s="1">
        <v>-1</v>
      </c>
      <c r="Q232" s="47">
        <v>-0.4662825908833409</v>
      </c>
    </row>
    <row r="233" spans="2:17" s="1" customFormat="1">
      <c r="E233" s="2">
        <f t="shared" si="4"/>
        <v>226</v>
      </c>
      <c r="F233" s="2" t="s">
        <v>129</v>
      </c>
      <c r="G233" s="2" t="s">
        <v>13</v>
      </c>
      <c r="H233" s="47">
        <v>0.9</v>
      </c>
      <c r="I233" s="1" t="s">
        <v>586</v>
      </c>
      <c r="J233" s="48">
        <v>111.13</v>
      </c>
      <c r="K233" s="48">
        <v>110.83</v>
      </c>
      <c r="L233" s="48">
        <v>0</v>
      </c>
      <c r="M233" s="1" t="s">
        <v>587</v>
      </c>
      <c r="N233" s="48">
        <v>110.83</v>
      </c>
      <c r="O233" s="47">
        <v>0</v>
      </c>
      <c r="P233" s="1">
        <v>-300</v>
      </c>
      <c r="Q233" s="47">
        <v>-351.69988276670239</v>
      </c>
    </row>
    <row r="234" spans="2:17" s="1" customFormat="1">
      <c r="E234" s="2">
        <f t="shared" si="4"/>
        <v>227</v>
      </c>
      <c r="F234" s="2" t="s">
        <v>129</v>
      </c>
      <c r="G234" s="2" t="s">
        <v>14</v>
      </c>
      <c r="H234" s="47">
        <v>0.43</v>
      </c>
      <c r="I234" s="1" t="s">
        <v>588</v>
      </c>
      <c r="J234" s="48">
        <v>111.01</v>
      </c>
      <c r="K234" s="48">
        <v>110.279</v>
      </c>
      <c r="L234" s="48">
        <v>0</v>
      </c>
      <c r="M234" s="1" t="s">
        <v>589</v>
      </c>
      <c r="N234" s="48">
        <v>110.279</v>
      </c>
      <c r="O234" s="47">
        <v>-0.26349413298565838</v>
      </c>
      <c r="P234" s="1">
        <v>731</v>
      </c>
      <c r="Q234" s="47">
        <v>410.35701533795327</v>
      </c>
    </row>
    <row r="235" spans="2:17" s="1" customFormat="1">
      <c r="E235" s="2">
        <f t="shared" si="4"/>
        <v>228</v>
      </c>
      <c r="F235" s="2" t="s">
        <v>129</v>
      </c>
      <c r="G235" s="2" t="s">
        <v>14</v>
      </c>
      <c r="H235" s="47">
        <v>0.53</v>
      </c>
      <c r="I235" s="1" t="s">
        <v>590</v>
      </c>
      <c r="J235" s="48">
        <v>109.91</v>
      </c>
      <c r="K235" s="48">
        <v>108.633</v>
      </c>
      <c r="L235" s="48">
        <v>0</v>
      </c>
      <c r="M235" s="1" t="s">
        <v>591</v>
      </c>
      <c r="N235" s="48">
        <v>108.633</v>
      </c>
      <c r="O235" s="47">
        <v>-1.2967223882867611</v>
      </c>
      <c r="P235" s="1">
        <v>1277</v>
      </c>
      <c r="Q235" s="47">
        <v>880.54041116220264</v>
      </c>
    </row>
    <row r="236" spans="2:17" s="1" customFormat="1">
      <c r="E236" s="2">
        <f t="shared" si="4"/>
        <v>229</v>
      </c>
      <c r="F236" s="2" t="s">
        <v>129</v>
      </c>
      <c r="G236" s="2" t="s">
        <v>14</v>
      </c>
      <c r="H236" s="47">
        <v>0.83000000000000007</v>
      </c>
      <c r="I236" s="1" t="s">
        <v>592</v>
      </c>
      <c r="J236" s="48">
        <v>108.09</v>
      </c>
      <c r="K236" s="48">
        <v>108.46000000000001</v>
      </c>
      <c r="L236" s="48">
        <v>0</v>
      </c>
      <c r="M236" s="1" t="s">
        <v>593</v>
      </c>
      <c r="N236" s="48">
        <v>108.46000000000001</v>
      </c>
      <c r="O236" s="47">
        <v>0</v>
      </c>
      <c r="P236" s="1">
        <v>-370</v>
      </c>
      <c r="Q236" s="47">
        <v>-399.34980494148738</v>
      </c>
    </row>
    <row r="237" spans="2:17" s="1" customFormat="1">
      <c r="E237" s="2">
        <f t="shared" si="4"/>
        <v>230</v>
      </c>
      <c r="F237" s="2" t="s">
        <v>129</v>
      </c>
      <c r="G237" s="2" t="s">
        <v>13</v>
      </c>
      <c r="H237" s="47">
        <v>0.57000000000000006</v>
      </c>
      <c r="I237" s="1" t="s">
        <v>594</v>
      </c>
      <c r="J237" s="48">
        <v>108.94</v>
      </c>
      <c r="K237" s="48">
        <v>108.43</v>
      </c>
      <c r="L237" s="48">
        <v>0</v>
      </c>
      <c r="M237" s="1" t="s">
        <v>595</v>
      </c>
      <c r="N237" s="48">
        <v>108.43</v>
      </c>
      <c r="O237" s="47">
        <v>0.39834347094603345</v>
      </c>
      <c r="P237" s="1">
        <v>-510</v>
      </c>
      <c r="Q237" s="47">
        <v>-375.52303245042322</v>
      </c>
    </row>
    <row r="238" spans="2:17" s="1" customFormat="1">
      <c r="E238" s="2">
        <f t="shared" si="4"/>
        <v>231</v>
      </c>
      <c r="F238" s="2" t="s">
        <v>129</v>
      </c>
      <c r="G238" s="2" t="s">
        <v>14</v>
      </c>
      <c r="H238" s="47">
        <v>0.77</v>
      </c>
      <c r="I238" s="1" t="s">
        <v>596</v>
      </c>
      <c r="J238" s="48">
        <v>104.87</v>
      </c>
      <c r="K238" s="48">
        <v>104.63500000000001</v>
      </c>
      <c r="L238" s="48">
        <v>0</v>
      </c>
      <c r="M238" s="1" t="s">
        <v>597</v>
      </c>
      <c r="N238" s="48">
        <v>104.63500000000001</v>
      </c>
      <c r="O238" s="47">
        <v>-0.47369109947643978</v>
      </c>
      <c r="P238" s="1">
        <v>235</v>
      </c>
      <c r="Q238" s="47">
        <v>235.87688361316668</v>
      </c>
    </row>
    <row r="239" spans="2:17" s="1" customFormat="1">
      <c r="E239" s="2">
        <f t="shared" si="4"/>
        <v>232</v>
      </c>
      <c r="F239" s="2" t="s">
        <v>129</v>
      </c>
      <c r="G239" s="2" t="s">
        <v>14</v>
      </c>
      <c r="H239" s="47">
        <v>1.06</v>
      </c>
      <c r="I239" s="1" t="s">
        <v>598</v>
      </c>
      <c r="J239" s="48">
        <v>103.64</v>
      </c>
      <c r="K239" s="48">
        <v>102.84</v>
      </c>
      <c r="L239" s="48">
        <v>0</v>
      </c>
      <c r="M239" s="1" t="s">
        <v>599</v>
      </c>
      <c r="N239" s="48">
        <v>102.84</v>
      </c>
      <c r="O239" s="47">
        <v>0</v>
      </c>
      <c r="P239" s="1">
        <v>800</v>
      </c>
      <c r="Q239" s="47">
        <v>1108.6416525035913</v>
      </c>
    </row>
    <row r="240" spans="2:17" s="1" customFormat="1">
      <c r="E240" s="2">
        <f t="shared" si="4"/>
        <v>233</v>
      </c>
      <c r="F240" s="2" t="s">
        <v>129</v>
      </c>
      <c r="G240" s="2" t="s">
        <v>13</v>
      </c>
      <c r="H240" s="47">
        <v>0.57000000000000006</v>
      </c>
      <c r="I240" s="1" t="s">
        <v>600</v>
      </c>
      <c r="J240" s="48">
        <v>103.44</v>
      </c>
      <c r="K240" s="48">
        <v>102.86</v>
      </c>
      <c r="L240" s="48">
        <v>0</v>
      </c>
      <c r="M240" s="1" t="s">
        <v>601</v>
      </c>
      <c r="N240" s="48">
        <v>102.86</v>
      </c>
      <c r="O240" s="47">
        <v>0.40253043250088422</v>
      </c>
      <c r="P240" s="1">
        <v>-580</v>
      </c>
      <c r="Q240" s="47">
        <v>-431.24650991219039</v>
      </c>
    </row>
    <row r="241" spans="5:17" s="1" customFormat="1">
      <c r="E241" s="2">
        <f t="shared" si="4"/>
        <v>234</v>
      </c>
      <c r="F241" s="2" t="s">
        <v>129</v>
      </c>
      <c r="G241" s="2" t="s">
        <v>13</v>
      </c>
      <c r="H241" s="47">
        <v>1.05</v>
      </c>
      <c r="I241" s="1" t="s">
        <v>602</v>
      </c>
      <c r="J241" s="48">
        <v>104.31</v>
      </c>
      <c r="K241" s="48">
        <v>104.01</v>
      </c>
      <c r="L241" s="48">
        <v>0</v>
      </c>
      <c r="M241" s="1" t="s">
        <v>603</v>
      </c>
      <c r="N241" s="48">
        <v>104.01</v>
      </c>
      <c r="O241" s="47">
        <v>0</v>
      </c>
      <c r="P241" s="1">
        <v>-300</v>
      </c>
      <c r="Q241" s="47">
        <v>-411.65708311552152</v>
      </c>
    </row>
    <row r="242" spans="5:17" s="1" customFormat="1">
      <c r="E242" s="2">
        <f t="shared" si="4"/>
        <v>235</v>
      </c>
      <c r="F242" s="2" t="s">
        <v>129</v>
      </c>
      <c r="G242" s="2" t="s">
        <v>13</v>
      </c>
      <c r="H242" s="47">
        <v>0.66</v>
      </c>
      <c r="I242" s="1" t="s">
        <v>604</v>
      </c>
      <c r="J242" s="48">
        <v>104.76</v>
      </c>
      <c r="K242" s="48">
        <v>104.31</v>
      </c>
      <c r="L242" s="48">
        <v>0</v>
      </c>
      <c r="M242" s="1" t="s">
        <v>605</v>
      </c>
      <c r="N242" s="48">
        <v>104.31</v>
      </c>
      <c r="O242" s="47">
        <v>0</v>
      </c>
      <c r="P242" s="1">
        <v>-450</v>
      </c>
      <c r="Q242" s="47">
        <v>-388.18455103908229</v>
      </c>
    </row>
    <row r="243" spans="5:17" s="1" customFormat="1">
      <c r="E243" s="2">
        <f t="shared" si="4"/>
        <v>236</v>
      </c>
      <c r="F243" s="2" t="s">
        <v>129</v>
      </c>
      <c r="G243" s="2" t="s">
        <v>14</v>
      </c>
      <c r="H243" s="47">
        <v>0.27</v>
      </c>
      <c r="I243" s="1" t="s">
        <v>606</v>
      </c>
      <c r="J243" s="48">
        <v>102.72</v>
      </c>
      <c r="K243" s="48">
        <v>103.74000000000001</v>
      </c>
      <c r="L243" s="48">
        <v>0</v>
      </c>
      <c r="M243" s="1" t="s">
        <v>607</v>
      </c>
      <c r="N243" s="48">
        <v>103.74000000000001</v>
      </c>
      <c r="O243" s="47">
        <v>-0.49576794726468459</v>
      </c>
      <c r="P243" s="1">
        <v>-1020</v>
      </c>
      <c r="Q243" s="47">
        <v>-359.27638285086397</v>
      </c>
    </row>
    <row r="244" spans="5:17" s="1" customFormat="1">
      <c r="E244" s="2">
        <f t="shared" si="4"/>
        <v>237</v>
      </c>
      <c r="F244" s="2" t="s">
        <v>129</v>
      </c>
      <c r="G244" s="2" t="s">
        <v>13</v>
      </c>
      <c r="H244" s="47">
        <v>0.43</v>
      </c>
      <c r="I244" s="1" t="s">
        <v>608</v>
      </c>
      <c r="J244" s="48">
        <v>106.32000000000001</v>
      </c>
      <c r="K244" s="48">
        <v>106.70100000000001</v>
      </c>
      <c r="L244" s="48">
        <v>0</v>
      </c>
      <c r="M244" s="1" t="s">
        <v>609</v>
      </c>
      <c r="N244" s="48">
        <v>106.70100000000001</v>
      </c>
      <c r="O244" s="47">
        <v>0.30063463307475008</v>
      </c>
      <c r="P244" s="1">
        <v>381</v>
      </c>
      <c r="Q244" s="47">
        <v>212.460696793137</v>
      </c>
    </row>
    <row r="245" spans="5:17" s="1" customFormat="1">
      <c r="E245" s="2">
        <f t="shared" si="4"/>
        <v>238</v>
      </c>
      <c r="F245" s="2" t="s">
        <v>129</v>
      </c>
      <c r="G245" s="2" t="s">
        <v>14</v>
      </c>
      <c r="H245" s="47">
        <v>0.69000000000000006</v>
      </c>
      <c r="I245" s="1" t="s">
        <v>610</v>
      </c>
      <c r="J245" s="48">
        <v>105.51</v>
      </c>
      <c r="K245" s="48">
        <v>105.07300000000001</v>
      </c>
      <c r="L245" s="48">
        <v>0</v>
      </c>
      <c r="M245" s="1" t="s">
        <v>611</v>
      </c>
      <c r="N245" s="48">
        <v>105.07300000000001</v>
      </c>
      <c r="O245" s="47">
        <v>0</v>
      </c>
      <c r="P245" s="1">
        <v>437</v>
      </c>
      <c r="Q245" s="47">
        <v>392.6171874999979</v>
      </c>
    </row>
    <row r="246" spans="5:17" s="1" customFormat="1">
      <c r="E246" s="2">
        <f t="shared" si="4"/>
        <v>239</v>
      </c>
      <c r="F246" s="2" t="s">
        <v>129</v>
      </c>
      <c r="G246" s="2" t="s">
        <v>14</v>
      </c>
      <c r="H246" s="47">
        <v>0.77</v>
      </c>
      <c r="I246" s="1" t="s">
        <v>612</v>
      </c>
      <c r="J246" s="48">
        <v>105.52</v>
      </c>
      <c r="K246" s="48">
        <v>105.9</v>
      </c>
      <c r="L246" s="48">
        <v>0</v>
      </c>
      <c r="M246" s="1" t="s">
        <v>613</v>
      </c>
      <c r="N246" s="48">
        <v>105.9</v>
      </c>
      <c r="O246" s="47">
        <v>0</v>
      </c>
      <c r="P246" s="1">
        <v>-380</v>
      </c>
      <c r="Q246" s="47">
        <v>-381.28746416472177</v>
      </c>
    </row>
    <row r="247" spans="5:17" s="1" customFormat="1">
      <c r="E247" s="2">
        <f t="shared" si="4"/>
        <v>240</v>
      </c>
      <c r="F247" s="2" t="s">
        <v>129</v>
      </c>
      <c r="G247" s="2" t="s">
        <v>13</v>
      </c>
      <c r="H247" s="47">
        <v>0.34</v>
      </c>
      <c r="I247" s="1" t="s">
        <v>614</v>
      </c>
      <c r="J247" s="48">
        <v>105.52</v>
      </c>
      <c r="K247" s="48">
        <v>105.52200000000001</v>
      </c>
      <c r="L247" s="48">
        <v>0</v>
      </c>
      <c r="M247" s="1" t="s">
        <v>615</v>
      </c>
      <c r="N247" s="48">
        <v>105.52200000000001</v>
      </c>
      <c r="O247" s="47">
        <v>0.3168859344724021</v>
      </c>
      <c r="P247" s="1">
        <v>2</v>
      </c>
      <c r="Q247" s="47">
        <v>1.1979432031990758</v>
      </c>
    </row>
    <row r="248" spans="5:17" s="1" customFormat="1">
      <c r="E248" s="2">
        <f t="shared" si="4"/>
        <v>241</v>
      </c>
      <c r="F248" s="2" t="s">
        <v>170</v>
      </c>
      <c r="G248" s="2" t="s">
        <v>14</v>
      </c>
      <c r="H248" s="47">
        <v>1.26</v>
      </c>
      <c r="I248" s="1" t="s">
        <v>616</v>
      </c>
      <c r="J248" s="48">
        <v>121.63</v>
      </c>
      <c r="K248" s="48">
        <v>121.599</v>
      </c>
      <c r="L248" s="48">
        <v>0</v>
      </c>
      <c r="M248" s="1" t="s">
        <v>617</v>
      </c>
      <c r="N248" s="48">
        <v>121.599</v>
      </c>
      <c r="O248" s="47">
        <v>0</v>
      </c>
      <c r="P248" s="1">
        <v>31</v>
      </c>
      <c r="Q248" s="47">
        <v>50.68777575913515</v>
      </c>
    </row>
    <row r="249" spans="5:17" s="1" customFormat="1">
      <c r="E249" s="2">
        <f t="shared" si="4"/>
        <v>242</v>
      </c>
      <c r="F249" s="2" t="s">
        <v>170</v>
      </c>
      <c r="G249" s="2" t="s">
        <v>14</v>
      </c>
      <c r="H249" s="47">
        <v>0.99</v>
      </c>
      <c r="I249" s="1" t="s">
        <v>618</v>
      </c>
      <c r="J249" s="48">
        <v>121.31</v>
      </c>
      <c r="K249" s="48">
        <v>121.227</v>
      </c>
      <c r="L249" s="48">
        <v>0</v>
      </c>
      <c r="M249" s="1" t="s">
        <v>619</v>
      </c>
      <c r="N249" s="48">
        <v>121.227</v>
      </c>
      <c r="O249" s="47">
        <v>-1.0421052631578949</v>
      </c>
      <c r="P249" s="1">
        <v>83</v>
      </c>
      <c r="Q249" s="47">
        <v>105.72764525659058</v>
      </c>
    </row>
    <row r="250" spans="5:17" s="1" customFormat="1">
      <c r="E250" s="2">
        <f t="shared" si="4"/>
        <v>243</v>
      </c>
      <c r="F250" s="2" t="s">
        <v>170</v>
      </c>
      <c r="G250" s="2" t="s">
        <v>13</v>
      </c>
      <c r="H250" s="47">
        <v>0.74</v>
      </c>
      <c r="I250" s="1" t="s">
        <v>620</v>
      </c>
      <c r="J250" s="48">
        <v>121.39</v>
      </c>
      <c r="K250" s="48">
        <v>121.01</v>
      </c>
      <c r="L250" s="48">
        <v>0</v>
      </c>
      <c r="M250" s="1" t="s">
        <v>621</v>
      </c>
      <c r="N250" s="48">
        <v>121.01</v>
      </c>
      <c r="O250" s="47">
        <v>5.7699805068226119E-2</v>
      </c>
      <c r="P250" s="1">
        <v>-380</v>
      </c>
      <c r="Q250" s="47">
        <v>-365.37439896035949</v>
      </c>
    </row>
    <row r="251" spans="5:17" s="1" customFormat="1">
      <c r="E251" s="2">
        <f t="shared" si="4"/>
        <v>244</v>
      </c>
      <c r="F251" s="2" t="s">
        <v>170</v>
      </c>
      <c r="G251" s="2" t="s">
        <v>13</v>
      </c>
      <c r="H251" s="47">
        <v>0.96</v>
      </c>
      <c r="I251" s="1" t="s">
        <v>622</v>
      </c>
      <c r="J251" s="48">
        <v>121.4</v>
      </c>
      <c r="K251" s="48">
        <v>121.12</v>
      </c>
      <c r="L251" s="48">
        <v>0</v>
      </c>
      <c r="M251" s="1" t="s">
        <v>623</v>
      </c>
      <c r="N251" s="48">
        <v>121.12</v>
      </c>
      <c r="O251" s="47">
        <v>0.14992197914799937</v>
      </c>
      <c r="P251" s="1">
        <v>-280</v>
      </c>
      <c r="Q251" s="47">
        <v>-349.44040186010426</v>
      </c>
    </row>
    <row r="252" spans="5:17" s="1" customFormat="1">
      <c r="E252" s="2">
        <f t="shared" si="4"/>
        <v>245</v>
      </c>
      <c r="F252" s="2" t="s">
        <v>170</v>
      </c>
      <c r="G252" s="2" t="s">
        <v>14</v>
      </c>
      <c r="H252" s="47">
        <v>0.74</v>
      </c>
      <c r="I252" s="1" t="s">
        <v>624</v>
      </c>
      <c r="J252" s="48">
        <v>121.09</v>
      </c>
      <c r="K252" s="48">
        <v>120.452</v>
      </c>
      <c r="L252" s="48">
        <v>0</v>
      </c>
      <c r="M252" s="1" t="s">
        <v>625</v>
      </c>
      <c r="N252" s="48">
        <v>120.452</v>
      </c>
      <c r="O252" s="47">
        <v>-0.25985173624658603</v>
      </c>
      <c r="P252" s="1">
        <v>638</v>
      </c>
      <c r="Q252" s="47">
        <v>613.36115164301498</v>
      </c>
    </row>
    <row r="253" spans="5:17" s="1" customFormat="1">
      <c r="E253" s="2">
        <f t="shared" si="4"/>
        <v>246</v>
      </c>
      <c r="F253" s="2" t="s">
        <v>170</v>
      </c>
      <c r="G253" s="2" t="s">
        <v>13</v>
      </c>
      <c r="H253" s="47">
        <v>1.21</v>
      </c>
      <c r="I253" s="1" t="s">
        <v>626</v>
      </c>
      <c r="J253" s="48">
        <v>120.53</v>
      </c>
      <c r="K253" s="48">
        <v>120.3</v>
      </c>
      <c r="L253" s="48">
        <v>0</v>
      </c>
      <c r="M253" s="1" t="s">
        <v>627</v>
      </c>
      <c r="N253" s="48">
        <v>120.3</v>
      </c>
      <c r="O253" s="47">
        <v>0</v>
      </c>
      <c r="P253" s="1">
        <v>-230</v>
      </c>
      <c r="Q253" s="47">
        <v>-361.85151475751502</v>
      </c>
    </row>
    <row r="254" spans="5:17" s="1" customFormat="1">
      <c r="E254" s="2">
        <f t="shared" si="4"/>
        <v>247</v>
      </c>
      <c r="F254" s="2" t="s">
        <v>170</v>
      </c>
      <c r="G254" s="2" t="s">
        <v>14</v>
      </c>
      <c r="H254" s="47">
        <v>1.8900000000000001</v>
      </c>
      <c r="I254" s="1" t="s">
        <v>628</v>
      </c>
      <c r="J254" s="48">
        <v>120.18</v>
      </c>
      <c r="K254" s="48">
        <v>120.32000000000001</v>
      </c>
      <c r="L254" s="48">
        <v>0</v>
      </c>
      <c r="M254" s="1" t="s">
        <v>629</v>
      </c>
      <c r="N254" s="48">
        <v>120.32000000000001</v>
      </c>
      <c r="O254" s="47">
        <v>0</v>
      </c>
      <c r="P254" s="1">
        <v>-140</v>
      </c>
      <c r="Q254" s="47">
        <v>-343.7256430241635</v>
      </c>
    </row>
    <row r="255" spans="5:17" s="1" customFormat="1">
      <c r="E255" s="2">
        <f t="shared" si="4"/>
        <v>248</v>
      </c>
      <c r="F255" s="2" t="s">
        <v>170</v>
      </c>
      <c r="G255" s="2" t="s">
        <v>14</v>
      </c>
      <c r="H255" s="47">
        <v>0.62</v>
      </c>
      <c r="I255" s="1" t="s">
        <v>630</v>
      </c>
      <c r="J255" s="48">
        <v>119.95</v>
      </c>
      <c r="K255" s="48">
        <v>119.503</v>
      </c>
      <c r="L255" s="48">
        <v>0</v>
      </c>
      <c r="M255" s="1" t="s">
        <v>631</v>
      </c>
      <c r="N255" s="48">
        <v>119.503</v>
      </c>
      <c r="O255" s="47">
        <v>-0.86716173044023337</v>
      </c>
      <c r="P255" s="1">
        <v>447</v>
      </c>
      <c r="Q255" s="47">
        <v>358.6813592866871</v>
      </c>
    </row>
    <row r="256" spans="5:17" s="1" customFormat="1">
      <c r="E256" s="2">
        <f t="shared" si="4"/>
        <v>249</v>
      </c>
      <c r="F256" s="2" t="s">
        <v>170</v>
      </c>
      <c r="G256" s="2" t="s">
        <v>13</v>
      </c>
      <c r="H256" s="47">
        <v>0.56000000000000005</v>
      </c>
      <c r="I256" s="1" t="s">
        <v>632</v>
      </c>
      <c r="J256" s="48">
        <v>120.24000000000001</v>
      </c>
      <c r="K256" s="48">
        <v>120.879</v>
      </c>
      <c r="L256" s="48">
        <v>0</v>
      </c>
      <c r="M256" s="1" t="s">
        <v>633</v>
      </c>
      <c r="N256" s="48">
        <v>120.879</v>
      </c>
      <c r="O256" s="47">
        <v>0.1297408920859647</v>
      </c>
      <c r="P256" s="1">
        <v>639</v>
      </c>
      <c r="Q256" s="47">
        <v>461.14494315953982</v>
      </c>
    </row>
    <row r="257" spans="5:17" s="1" customFormat="1">
      <c r="E257" s="2">
        <f t="shared" si="4"/>
        <v>250</v>
      </c>
      <c r="F257" s="2" t="s">
        <v>170</v>
      </c>
      <c r="G257" s="2" t="s">
        <v>13</v>
      </c>
      <c r="H257" s="47">
        <v>1.1300000000000001</v>
      </c>
      <c r="I257" s="1" t="s">
        <v>634</v>
      </c>
      <c r="J257" s="48">
        <v>121.07000000000001</v>
      </c>
      <c r="K257" s="48">
        <v>120.82000000000001</v>
      </c>
      <c r="L257" s="48">
        <v>0</v>
      </c>
      <c r="M257" s="1" t="s">
        <v>635</v>
      </c>
      <c r="N257" s="48">
        <v>120.82000000000001</v>
      </c>
      <c r="O257" s="47">
        <v>0</v>
      </c>
      <c r="P257" s="1">
        <v>-250</v>
      </c>
      <c r="Q257" s="47">
        <v>-362.04024093297454</v>
      </c>
    </row>
    <row r="258" spans="5:17" s="1" customFormat="1">
      <c r="E258" s="2">
        <f t="shared" si="4"/>
        <v>251</v>
      </c>
      <c r="F258" s="2" t="s">
        <v>170</v>
      </c>
      <c r="G258" s="2" t="s">
        <v>13</v>
      </c>
      <c r="H258" s="47">
        <v>0.48</v>
      </c>
      <c r="I258" s="1" t="s">
        <v>636</v>
      </c>
      <c r="J258" s="48">
        <v>121.71000000000001</v>
      </c>
      <c r="K258" s="48">
        <v>121.14</v>
      </c>
      <c r="L258" s="48">
        <v>0</v>
      </c>
      <c r="M258" s="1" t="s">
        <v>637</v>
      </c>
      <c r="N258" s="48">
        <v>121.14</v>
      </c>
      <c r="O258" s="47">
        <v>3.6956242781983825E-2</v>
      </c>
      <c r="P258" s="1">
        <v>-570</v>
      </c>
      <c r="Q258" s="47">
        <v>-351.00230472719949</v>
      </c>
    </row>
    <row r="259" spans="5:17" s="1" customFormat="1">
      <c r="E259" s="2">
        <f t="shared" si="4"/>
        <v>252</v>
      </c>
      <c r="F259" s="2" t="s">
        <v>170</v>
      </c>
      <c r="G259" s="2" t="s">
        <v>13</v>
      </c>
      <c r="H259" s="47">
        <v>0.56000000000000005</v>
      </c>
      <c r="I259" s="1" t="s">
        <v>638</v>
      </c>
      <c r="J259" s="48">
        <v>121.61</v>
      </c>
      <c r="K259" s="48">
        <v>121.99300000000001</v>
      </c>
      <c r="L259" s="48">
        <v>0</v>
      </c>
      <c r="M259" s="1" t="s">
        <v>639</v>
      </c>
      <c r="N259" s="48">
        <v>121.99300000000001</v>
      </c>
      <c r="O259" s="47">
        <v>0.17322458683226669</v>
      </c>
      <c r="P259" s="1">
        <v>383</v>
      </c>
      <c r="Q259" s="47">
        <v>276.5649771641589</v>
      </c>
    </row>
    <row r="260" spans="5:17" s="1" customFormat="1">
      <c r="E260" s="2">
        <f t="shared" si="4"/>
        <v>253</v>
      </c>
      <c r="F260" s="2" t="s">
        <v>170</v>
      </c>
      <c r="G260" s="2" t="s">
        <v>13</v>
      </c>
      <c r="H260" s="47">
        <v>0.91</v>
      </c>
      <c r="I260" s="1" t="s">
        <v>640</v>
      </c>
      <c r="J260" s="48">
        <v>121.79</v>
      </c>
      <c r="K260" s="48">
        <v>121.5</v>
      </c>
      <c r="L260" s="48">
        <v>0</v>
      </c>
      <c r="M260" s="1" t="s">
        <v>641</v>
      </c>
      <c r="N260" s="48">
        <v>121.5</v>
      </c>
      <c r="O260" s="47">
        <v>0</v>
      </c>
      <c r="P260" s="1">
        <v>-290</v>
      </c>
      <c r="Q260" s="47">
        <v>-338.28996282528607</v>
      </c>
    </row>
    <row r="261" spans="5:17" s="1" customFormat="1">
      <c r="E261" s="2">
        <f t="shared" si="4"/>
        <v>254</v>
      </c>
      <c r="F261" s="2" t="s">
        <v>170</v>
      </c>
      <c r="G261" s="2" t="s">
        <v>14</v>
      </c>
      <c r="H261" s="47">
        <v>1.01</v>
      </c>
      <c r="I261" s="1" t="s">
        <v>642</v>
      </c>
      <c r="J261" s="48">
        <v>121.4</v>
      </c>
      <c r="K261" s="48">
        <v>121.65</v>
      </c>
      <c r="L261" s="48">
        <v>0</v>
      </c>
      <c r="M261" s="1" t="s">
        <v>643</v>
      </c>
      <c r="N261" s="48">
        <v>121.65</v>
      </c>
      <c r="O261" s="47">
        <v>0</v>
      </c>
      <c r="P261" s="1">
        <v>-250</v>
      </c>
      <c r="Q261" s="47">
        <v>-324.71707818930037</v>
      </c>
    </row>
    <row r="262" spans="5:17" s="1" customFormat="1">
      <c r="E262" s="2">
        <f t="shared" si="4"/>
        <v>255</v>
      </c>
      <c r="F262" s="2" t="s">
        <v>170</v>
      </c>
      <c r="G262" s="2" t="s">
        <v>14</v>
      </c>
      <c r="H262" s="47">
        <v>0.92</v>
      </c>
      <c r="I262" s="1" t="s">
        <v>644</v>
      </c>
      <c r="J262" s="48">
        <v>121.75</v>
      </c>
      <c r="K262" s="48">
        <v>121.708</v>
      </c>
      <c r="L262" s="48">
        <v>0</v>
      </c>
      <c r="M262" s="1" t="s">
        <v>645</v>
      </c>
      <c r="N262" s="48">
        <v>121.708</v>
      </c>
      <c r="O262" s="47">
        <v>-0.32093023255813952</v>
      </c>
      <c r="P262" s="1">
        <v>42</v>
      </c>
      <c r="Q262" s="47">
        <v>49.428007581271473</v>
      </c>
    </row>
    <row r="263" spans="5:17" s="1" customFormat="1">
      <c r="E263" s="2">
        <f t="shared" si="4"/>
        <v>256</v>
      </c>
      <c r="F263" s="2" t="s">
        <v>170</v>
      </c>
      <c r="G263" s="2" t="s">
        <v>14</v>
      </c>
      <c r="H263" s="47">
        <v>0.57000000000000006</v>
      </c>
      <c r="I263" s="1" t="s">
        <v>646</v>
      </c>
      <c r="J263" s="48">
        <v>121.13</v>
      </c>
      <c r="K263" s="48">
        <v>121.55</v>
      </c>
      <c r="L263" s="48">
        <v>0</v>
      </c>
      <c r="M263" s="1" t="s">
        <v>647</v>
      </c>
      <c r="N263" s="48">
        <v>121.55</v>
      </c>
      <c r="O263" s="47">
        <v>-0.59538385601037058</v>
      </c>
      <c r="P263" s="1">
        <v>-420</v>
      </c>
      <c r="Q263" s="47">
        <v>-309.1402994379165</v>
      </c>
    </row>
    <row r="264" spans="5:17" s="1" customFormat="1">
      <c r="E264" s="2">
        <f t="shared" si="4"/>
        <v>257</v>
      </c>
      <c r="F264" s="2" t="s">
        <v>170</v>
      </c>
      <c r="G264" s="2" t="s">
        <v>14</v>
      </c>
      <c r="H264" s="47">
        <v>1.2</v>
      </c>
      <c r="I264" s="1" t="s">
        <v>648</v>
      </c>
      <c r="J264" s="48">
        <v>121.3</v>
      </c>
      <c r="K264" s="48">
        <v>121.49000000000001</v>
      </c>
      <c r="L264" s="48">
        <v>0</v>
      </c>
      <c r="M264" s="1" t="s">
        <v>649</v>
      </c>
      <c r="N264" s="48">
        <v>121.49000000000001</v>
      </c>
      <c r="O264" s="47">
        <v>-0.41586445899114366</v>
      </c>
      <c r="P264" s="1">
        <v>-190</v>
      </c>
      <c r="Q264" s="47">
        <v>-293.73890575580617</v>
      </c>
    </row>
    <row r="265" spans="5:17" s="1" customFormat="1">
      <c r="E265" s="2">
        <f t="shared" si="4"/>
        <v>258</v>
      </c>
      <c r="F265" s="2" t="s">
        <v>170</v>
      </c>
      <c r="G265" s="2" t="s">
        <v>14</v>
      </c>
      <c r="H265" s="47">
        <v>0.56000000000000005</v>
      </c>
      <c r="I265" s="1" t="s">
        <v>650</v>
      </c>
      <c r="J265" s="48">
        <v>121.25</v>
      </c>
      <c r="K265" s="48">
        <v>121.06</v>
      </c>
      <c r="L265" s="48">
        <v>0</v>
      </c>
      <c r="M265" s="1" t="s">
        <v>651</v>
      </c>
      <c r="N265" s="48">
        <v>121.06</v>
      </c>
      <c r="O265" s="47">
        <v>-0.19454451878538345</v>
      </c>
      <c r="P265" s="1">
        <v>190</v>
      </c>
      <c r="Q265" s="47">
        <v>136.35576348942655</v>
      </c>
    </row>
    <row r="266" spans="5:17" s="1" customFormat="1">
      <c r="E266" s="2">
        <f t="shared" si="4"/>
        <v>259</v>
      </c>
      <c r="F266" s="2" t="s">
        <v>170</v>
      </c>
      <c r="G266" s="2" t="s">
        <v>14</v>
      </c>
      <c r="H266" s="47">
        <v>0.56000000000000005</v>
      </c>
      <c r="I266" s="1" t="s">
        <v>652</v>
      </c>
      <c r="J266" s="48">
        <v>120.61</v>
      </c>
      <c r="K266" s="48">
        <v>121.01</v>
      </c>
      <c r="L266" s="48">
        <v>0</v>
      </c>
      <c r="M266" s="1" t="s">
        <v>653</v>
      </c>
      <c r="N266" s="48">
        <v>121.01</v>
      </c>
      <c r="O266" s="47">
        <v>-0.77585795774717525</v>
      </c>
      <c r="P266" s="1">
        <v>-400</v>
      </c>
      <c r="Q266" s="47">
        <v>-288.58261627716541</v>
      </c>
    </row>
    <row r="267" spans="5:17" s="1" customFormat="1">
      <c r="E267" s="2">
        <f t="shared" si="4"/>
        <v>260</v>
      </c>
      <c r="F267" s="2" t="s">
        <v>170</v>
      </c>
      <c r="G267" s="2" t="s">
        <v>13</v>
      </c>
      <c r="H267" s="47">
        <v>0.78</v>
      </c>
      <c r="I267" s="1" t="s">
        <v>654</v>
      </c>
      <c r="J267" s="48">
        <v>120.73</v>
      </c>
      <c r="K267" s="48">
        <v>120.87</v>
      </c>
      <c r="L267" s="48">
        <v>0</v>
      </c>
      <c r="M267" s="1" t="s">
        <v>655</v>
      </c>
      <c r="N267" s="48">
        <v>120.87</v>
      </c>
      <c r="O267" s="47">
        <v>6.0123329907502569E-2</v>
      </c>
      <c r="P267" s="1">
        <v>140</v>
      </c>
      <c r="Q267" s="47">
        <v>140.00629787815876</v>
      </c>
    </row>
    <row r="268" spans="5:17" s="1" customFormat="1">
      <c r="E268" s="2">
        <f t="shared" si="4"/>
        <v>261</v>
      </c>
      <c r="F268" s="2" t="s">
        <v>213</v>
      </c>
      <c r="G268" s="2" t="s">
        <v>13</v>
      </c>
      <c r="H268" s="47">
        <v>0.74</v>
      </c>
      <c r="I268" s="1" t="s">
        <v>657</v>
      </c>
      <c r="J268" s="69">
        <v>1.304</v>
      </c>
      <c r="K268" s="69">
        <v>1.31301</v>
      </c>
      <c r="L268" s="69">
        <v>0</v>
      </c>
      <c r="M268" s="1" t="s">
        <v>658</v>
      </c>
      <c r="N268" s="69">
        <v>1.31301</v>
      </c>
      <c r="O268" s="47">
        <v>0.14800000000000002</v>
      </c>
      <c r="P268" s="1">
        <v>901</v>
      </c>
      <c r="Q268" s="47">
        <v>666.88799999999731</v>
      </c>
    </row>
    <row r="269" spans="5:17" s="1" customFormat="1">
      <c r="E269" s="2">
        <f t="shared" si="4"/>
        <v>262</v>
      </c>
      <c r="F269" s="2" t="s">
        <v>213</v>
      </c>
      <c r="G269" s="2" t="s">
        <v>14</v>
      </c>
      <c r="H269" s="47">
        <v>0.79</v>
      </c>
      <c r="I269" s="1" t="s">
        <v>659</v>
      </c>
      <c r="J269" s="69">
        <v>1.3041</v>
      </c>
      <c r="K269" s="69">
        <v>1.3079000000000001</v>
      </c>
      <c r="L269" s="69">
        <v>0</v>
      </c>
      <c r="M269" s="1" t="s">
        <v>660</v>
      </c>
      <c r="N269" s="69">
        <v>1.3079000000000001</v>
      </c>
      <c r="O269" s="47">
        <v>-3.6339999999999999</v>
      </c>
      <c r="P269" s="1">
        <v>-380</v>
      </c>
      <c r="Q269" s="47">
        <v>-303.83400000000205</v>
      </c>
    </row>
    <row r="270" spans="5:17" s="1" customFormat="1">
      <c r="E270" s="2">
        <f t="shared" si="4"/>
        <v>263</v>
      </c>
      <c r="F270" s="2" t="s">
        <v>213</v>
      </c>
      <c r="G270" s="2" t="s">
        <v>13</v>
      </c>
      <c r="H270" s="47">
        <v>0.79</v>
      </c>
      <c r="I270" s="1" t="s">
        <v>661</v>
      </c>
      <c r="J270" s="69">
        <v>1.2963</v>
      </c>
      <c r="K270" s="69">
        <v>1.2927000000000002</v>
      </c>
      <c r="L270" s="69">
        <v>0</v>
      </c>
      <c r="M270" s="1" t="s">
        <v>662</v>
      </c>
      <c r="N270" s="69">
        <v>1.2927000000000002</v>
      </c>
      <c r="O270" s="47">
        <v>0.31600000000000006</v>
      </c>
      <c r="P270" s="1">
        <v>-360</v>
      </c>
      <c r="Q270" s="47">
        <v>-284.08399999998625</v>
      </c>
    </row>
    <row r="271" spans="5:17" s="1" customFormat="1">
      <c r="E271" s="2">
        <f t="shared" si="4"/>
        <v>264</v>
      </c>
      <c r="F271" s="2" t="s">
        <v>213</v>
      </c>
      <c r="G271" s="2" t="s">
        <v>14</v>
      </c>
      <c r="H271" s="47">
        <v>1.29</v>
      </c>
      <c r="I271" s="1" t="s">
        <v>663</v>
      </c>
      <c r="J271" s="69">
        <v>1.2929000000000002</v>
      </c>
      <c r="K271" s="69">
        <v>1.2950000000000002</v>
      </c>
      <c r="L271" s="69">
        <v>0</v>
      </c>
      <c r="M271" s="1" t="s">
        <v>664</v>
      </c>
      <c r="N271" s="69">
        <v>1.2950000000000002</v>
      </c>
      <c r="O271" s="47">
        <v>-1.4835</v>
      </c>
      <c r="P271" s="1">
        <v>-210</v>
      </c>
      <c r="Q271" s="47">
        <v>-272.38349999999878</v>
      </c>
    </row>
    <row r="272" spans="5:17" s="1" customFormat="1">
      <c r="E272" s="2">
        <f t="shared" si="4"/>
        <v>265</v>
      </c>
      <c r="F272" s="2" t="s">
        <v>213</v>
      </c>
      <c r="G272" s="2" t="s">
        <v>14</v>
      </c>
      <c r="H272" s="47">
        <v>0.57999999999999996</v>
      </c>
      <c r="I272" s="1" t="s">
        <v>665</v>
      </c>
      <c r="J272" s="69">
        <v>1.3028000000000002</v>
      </c>
      <c r="K272" s="69">
        <v>1.2937200000000002</v>
      </c>
      <c r="L272" s="69">
        <v>0</v>
      </c>
      <c r="M272" s="1" t="s">
        <v>666</v>
      </c>
      <c r="N272" s="69">
        <v>1.2937200000000002</v>
      </c>
      <c r="O272" s="47">
        <v>-2.0009999999999999</v>
      </c>
      <c r="P272" s="1">
        <v>908</v>
      </c>
      <c r="Q272" s="47">
        <v>524.63899999999865</v>
      </c>
    </row>
    <row r="273" spans="5:17" s="1" customFormat="1">
      <c r="E273" s="2">
        <f t="shared" si="4"/>
        <v>266</v>
      </c>
      <c r="F273" s="2" t="s">
        <v>213</v>
      </c>
      <c r="G273" s="2" t="s">
        <v>14</v>
      </c>
      <c r="H273" s="47">
        <v>1.42</v>
      </c>
      <c r="I273" s="1" t="s">
        <v>667</v>
      </c>
      <c r="J273" s="69">
        <v>1.2777000000000001</v>
      </c>
      <c r="K273" s="69">
        <v>1.2797000000000001</v>
      </c>
      <c r="L273" s="69">
        <v>0</v>
      </c>
      <c r="M273" s="1" t="s">
        <v>668</v>
      </c>
      <c r="N273" s="69">
        <v>1.2797000000000001</v>
      </c>
      <c r="O273" s="47">
        <v>0</v>
      </c>
      <c r="P273" s="1">
        <v>-200</v>
      </c>
      <c r="Q273" s="47">
        <v>-284.00000000000023</v>
      </c>
    </row>
    <row r="274" spans="5:17" s="1" customFormat="1">
      <c r="E274" s="2">
        <f t="shared" ref="E274:E307" si="5">SUM(E273+1)</f>
        <v>267</v>
      </c>
      <c r="F274" s="2" t="s">
        <v>213</v>
      </c>
      <c r="G274" s="2" t="s">
        <v>14</v>
      </c>
      <c r="H274" s="47">
        <v>1.04</v>
      </c>
      <c r="I274" s="1" t="s">
        <v>669</v>
      </c>
      <c r="J274" s="69">
        <v>1.278</v>
      </c>
      <c r="K274" s="69">
        <v>1.2776200000000002</v>
      </c>
      <c r="L274" s="69">
        <v>0</v>
      </c>
      <c r="M274" s="1" t="s">
        <v>670</v>
      </c>
      <c r="N274" s="69">
        <v>1.2776200000000002</v>
      </c>
      <c r="O274" s="47">
        <v>-4.7839999999999998</v>
      </c>
      <c r="P274" s="1">
        <v>38</v>
      </c>
      <c r="Q274" s="47">
        <v>34.735999999981793</v>
      </c>
    </row>
    <row r="275" spans="5:17" s="1" customFormat="1">
      <c r="E275" s="2">
        <f t="shared" si="5"/>
        <v>268</v>
      </c>
      <c r="F275" s="2" t="s">
        <v>213</v>
      </c>
      <c r="G275" s="2" t="s">
        <v>13</v>
      </c>
      <c r="H275" s="47">
        <v>0.6</v>
      </c>
      <c r="I275" s="1" t="s">
        <v>671</v>
      </c>
      <c r="J275" s="69">
        <v>1.2802</v>
      </c>
      <c r="K275" s="69">
        <v>1.2757000000000001</v>
      </c>
      <c r="L275" s="69">
        <v>0</v>
      </c>
      <c r="M275" s="1" t="s">
        <v>672</v>
      </c>
      <c r="N275" s="69">
        <v>1.2757000000000001</v>
      </c>
      <c r="O275" s="47">
        <v>0</v>
      </c>
      <c r="P275" s="1">
        <v>-450</v>
      </c>
      <c r="Q275" s="47">
        <v>-269.99999999999693</v>
      </c>
    </row>
    <row r="276" spans="5:17" s="1" customFormat="1">
      <c r="E276" s="2">
        <f t="shared" si="5"/>
        <v>269</v>
      </c>
      <c r="F276" s="2" t="s">
        <v>213</v>
      </c>
      <c r="G276" s="2" t="s">
        <v>13</v>
      </c>
      <c r="H276" s="47">
        <v>0.66</v>
      </c>
      <c r="I276" s="1" t="s">
        <v>673</v>
      </c>
      <c r="J276" s="69">
        <v>1.2782</v>
      </c>
      <c r="K276" s="69">
        <v>1.2743000000000002</v>
      </c>
      <c r="L276" s="69">
        <v>0</v>
      </c>
      <c r="M276" s="1" t="s">
        <v>674</v>
      </c>
      <c r="N276" s="69">
        <v>1.2743000000000002</v>
      </c>
      <c r="O276" s="47">
        <v>0</v>
      </c>
      <c r="P276" s="1">
        <v>-390</v>
      </c>
      <c r="Q276" s="47">
        <v>-257.39999999998633</v>
      </c>
    </row>
    <row r="277" spans="5:17" s="1" customFormat="1">
      <c r="E277" s="2">
        <f t="shared" si="5"/>
        <v>270</v>
      </c>
      <c r="F277" s="2" t="s">
        <v>213</v>
      </c>
      <c r="G277" s="2" t="s">
        <v>13</v>
      </c>
      <c r="H277" s="47">
        <v>1.37</v>
      </c>
      <c r="I277" s="1" t="s">
        <v>675</v>
      </c>
      <c r="J277" s="69">
        <v>1.2830000000000001</v>
      </c>
      <c r="K277" s="69">
        <v>1.2812000000000001</v>
      </c>
      <c r="L277" s="69">
        <v>0</v>
      </c>
      <c r="M277" s="1" t="s">
        <v>676</v>
      </c>
      <c r="N277" s="69">
        <v>1.2812000000000001</v>
      </c>
      <c r="O277" s="47">
        <v>0</v>
      </c>
      <c r="P277" s="1">
        <v>-180</v>
      </c>
      <c r="Q277" s="47">
        <v>-246.60000000000326</v>
      </c>
    </row>
    <row r="278" spans="5:17" s="1" customFormat="1">
      <c r="E278" s="2">
        <f t="shared" si="5"/>
        <v>271</v>
      </c>
      <c r="F278" s="2" t="s">
        <v>213</v>
      </c>
      <c r="G278" s="2" t="s">
        <v>13</v>
      </c>
      <c r="H278" s="47">
        <v>0.93</v>
      </c>
      <c r="I278" s="1" t="s">
        <v>677</v>
      </c>
      <c r="J278" s="69">
        <v>1.268</v>
      </c>
      <c r="K278" s="69">
        <v>1.2655000000000001</v>
      </c>
      <c r="L278" s="69">
        <v>0</v>
      </c>
      <c r="M278" s="1" t="s">
        <v>678</v>
      </c>
      <c r="N278" s="69">
        <v>1.2655000000000001</v>
      </c>
      <c r="O278" s="47">
        <v>0</v>
      </c>
      <c r="P278" s="1">
        <v>-250</v>
      </c>
      <c r="Q278" s="47">
        <v>-232.49999999999505</v>
      </c>
    </row>
    <row r="279" spans="5:17" s="1" customFormat="1">
      <c r="E279" s="2">
        <f t="shared" si="5"/>
        <v>272</v>
      </c>
      <c r="F279" s="2" t="s">
        <v>213</v>
      </c>
      <c r="G279" s="2" t="s">
        <v>14</v>
      </c>
      <c r="H279" s="47">
        <v>1.06</v>
      </c>
      <c r="I279" s="1" t="s">
        <v>679</v>
      </c>
      <c r="J279" s="69">
        <v>1.2648000000000001</v>
      </c>
      <c r="K279" s="69">
        <v>1.2669000000000001</v>
      </c>
      <c r="L279" s="69">
        <v>0</v>
      </c>
      <c r="M279" s="1" t="s">
        <v>680</v>
      </c>
      <c r="N279" s="69">
        <v>1.2669000000000001</v>
      </c>
      <c r="O279" s="47">
        <v>-1.2190000000000001</v>
      </c>
      <c r="P279" s="1">
        <v>-210</v>
      </c>
      <c r="Q279" s="47">
        <v>-223.81899999999902</v>
      </c>
    </row>
    <row r="280" spans="5:17" s="1" customFormat="1">
      <c r="E280" s="2">
        <f t="shared" si="5"/>
        <v>273</v>
      </c>
      <c r="F280" s="2" t="s">
        <v>213</v>
      </c>
      <c r="G280" s="2" t="s">
        <v>14</v>
      </c>
      <c r="H280" s="47">
        <v>0.72</v>
      </c>
      <c r="I280" s="1" t="s">
        <v>681</v>
      </c>
      <c r="J280" s="69">
        <v>1.2716000000000001</v>
      </c>
      <c r="K280" s="69">
        <v>1.2745000000000002</v>
      </c>
      <c r="L280" s="69">
        <v>0</v>
      </c>
      <c r="M280" s="1" t="s">
        <v>682</v>
      </c>
      <c r="N280" s="69">
        <v>1.2745000000000002</v>
      </c>
      <c r="O280" s="47">
        <v>-0.82799999999999996</v>
      </c>
      <c r="P280" s="1">
        <v>-290</v>
      </c>
      <c r="Q280" s="47">
        <v>-209.628000000009</v>
      </c>
    </row>
    <row r="281" spans="5:17" s="1" customFormat="1">
      <c r="E281" s="2">
        <f t="shared" si="5"/>
        <v>274</v>
      </c>
      <c r="F281" s="2" t="s">
        <v>213</v>
      </c>
      <c r="G281" s="2" t="s">
        <v>13</v>
      </c>
      <c r="H281" s="47">
        <v>0.39</v>
      </c>
      <c r="I281" s="1" t="s">
        <v>683</v>
      </c>
      <c r="J281" s="69">
        <v>1.2887000000000002</v>
      </c>
      <c r="K281" s="69">
        <v>1.2928300000000001</v>
      </c>
      <c r="L281" s="69">
        <v>0</v>
      </c>
      <c r="M281" s="1" t="s">
        <v>684</v>
      </c>
      <c r="N281" s="69">
        <v>1.2928300000000001</v>
      </c>
      <c r="O281" s="47">
        <v>7.8000000000000014E-2</v>
      </c>
      <c r="P281" s="1">
        <v>413</v>
      </c>
      <c r="Q281" s="47">
        <v>161.14799999999872</v>
      </c>
    </row>
    <row r="282" spans="5:17" s="1" customFormat="1">
      <c r="E282" s="2">
        <f t="shared" si="5"/>
        <v>275</v>
      </c>
      <c r="F282" s="2" t="s">
        <v>213</v>
      </c>
      <c r="G282" s="2" t="s">
        <v>13</v>
      </c>
      <c r="H282" s="47">
        <v>0.3</v>
      </c>
      <c r="I282" s="1" t="s">
        <v>685</v>
      </c>
      <c r="J282" s="69">
        <v>1.2978000000000001</v>
      </c>
      <c r="K282" s="69">
        <v>1.3008200000000001</v>
      </c>
      <c r="L282" s="69">
        <v>0</v>
      </c>
      <c r="M282" s="1" t="s">
        <v>686</v>
      </c>
      <c r="N282" s="69">
        <v>1.3008200000000001</v>
      </c>
      <c r="O282" s="47">
        <v>6.0000000000000012E-2</v>
      </c>
      <c r="P282" s="1">
        <v>302</v>
      </c>
      <c r="Q282" s="47">
        <v>90.660000000000679</v>
      </c>
    </row>
    <row r="283" spans="5:17" s="1" customFormat="1">
      <c r="E283" s="2">
        <f t="shared" si="5"/>
        <v>276</v>
      </c>
      <c r="F283" s="2" t="s">
        <v>213</v>
      </c>
      <c r="G283" s="2" t="s">
        <v>14</v>
      </c>
      <c r="H283" s="47">
        <v>0.28999999999999998</v>
      </c>
      <c r="I283" s="1" t="s">
        <v>687</v>
      </c>
      <c r="J283" s="69">
        <v>1.2990000000000002</v>
      </c>
      <c r="K283" s="69">
        <v>1.3062</v>
      </c>
      <c r="L283" s="69">
        <v>0</v>
      </c>
      <c r="M283" s="1" t="s">
        <v>688</v>
      </c>
      <c r="N283" s="69">
        <v>1.3062</v>
      </c>
      <c r="O283" s="47">
        <v>-0.33349999999999996</v>
      </c>
      <c r="P283" s="1">
        <v>-720</v>
      </c>
      <c r="Q283" s="47">
        <v>-209.13349999999627</v>
      </c>
    </row>
    <row r="284" spans="5:17" s="1" customFormat="1">
      <c r="E284" s="2">
        <f t="shared" si="5"/>
        <v>277</v>
      </c>
      <c r="F284" s="2" t="s">
        <v>213</v>
      </c>
      <c r="G284" s="2" t="s">
        <v>13</v>
      </c>
      <c r="H284" s="47">
        <v>0.26</v>
      </c>
      <c r="I284" s="1" t="s">
        <v>689</v>
      </c>
      <c r="J284" s="69">
        <v>1.3192000000000002</v>
      </c>
      <c r="K284" s="69">
        <v>1.3116000000000001</v>
      </c>
      <c r="L284" s="69">
        <v>0</v>
      </c>
      <c r="M284" s="1" t="s">
        <v>690</v>
      </c>
      <c r="N284" s="69">
        <v>1.3116000000000001</v>
      </c>
      <c r="O284" s="47">
        <v>0.15600000000000003</v>
      </c>
      <c r="P284" s="1">
        <v>-760</v>
      </c>
      <c r="Q284" s="47">
        <v>-197.44400000000132</v>
      </c>
    </row>
    <row r="285" spans="5:17" s="1" customFormat="1">
      <c r="E285" s="2">
        <f t="shared" si="5"/>
        <v>278</v>
      </c>
      <c r="F285" s="2" t="s">
        <v>213</v>
      </c>
      <c r="G285" s="2" t="s">
        <v>13</v>
      </c>
      <c r="H285" s="47">
        <v>0.64</v>
      </c>
      <c r="I285" s="1" t="s">
        <v>691</v>
      </c>
      <c r="J285" s="69">
        <v>1.3159000000000001</v>
      </c>
      <c r="K285" s="69">
        <v>1.3159100000000001</v>
      </c>
      <c r="L285" s="69">
        <v>0</v>
      </c>
      <c r="M285" s="1" t="s">
        <v>692</v>
      </c>
      <c r="N285" s="69">
        <v>1.3159100000000001</v>
      </c>
      <c r="O285" s="47">
        <v>0</v>
      </c>
      <c r="P285" s="1">
        <v>1</v>
      </c>
      <c r="Q285" s="47">
        <v>0.64000000000419277</v>
      </c>
    </row>
    <row r="286" spans="5:17" s="1" customFormat="1">
      <c r="E286" s="2">
        <f t="shared" si="5"/>
        <v>279</v>
      </c>
      <c r="F286" s="2" t="s">
        <v>213</v>
      </c>
      <c r="G286" s="2" t="s">
        <v>14</v>
      </c>
      <c r="H286" s="47">
        <v>0.87</v>
      </c>
      <c r="I286" s="1" t="s">
        <v>693</v>
      </c>
      <c r="J286" s="69">
        <v>1.3068000000000002</v>
      </c>
      <c r="K286" s="69">
        <v>1.3090000000000002</v>
      </c>
      <c r="L286" s="69">
        <v>0</v>
      </c>
      <c r="M286" s="1" t="s">
        <v>694</v>
      </c>
      <c r="N286" s="69">
        <v>1.3090000000000002</v>
      </c>
      <c r="O286" s="47">
        <v>0</v>
      </c>
      <c r="P286" s="1">
        <v>-220</v>
      </c>
      <c r="Q286" s="47">
        <v>-191.39999999999824</v>
      </c>
    </row>
    <row r="287" spans="5:17" s="1" customFormat="1">
      <c r="E287" s="2">
        <f t="shared" si="5"/>
        <v>280</v>
      </c>
      <c r="F287" s="2" t="s">
        <v>213</v>
      </c>
      <c r="G287" s="2" t="s">
        <v>14</v>
      </c>
      <c r="H287" s="47">
        <v>0.32</v>
      </c>
      <c r="I287" s="1" t="s">
        <v>695</v>
      </c>
      <c r="J287" s="69">
        <v>1.3129000000000002</v>
      </c>
      <c r="K287" s="69">
        <v>1.3186000000000002</v>
      </c>
      <c r="L287" s="69">
        <v>0</v>
      </c>
      <c r="M287" s="1" t="s">
        <v>696</v>
      </c>
      <c r="N287" s="69">
        <v>1.3186000000000002</v>
      </c>
      <c r="O287" s="47">
        <v>0</v>
      </c>
      <c r="P287" s="1">
        <v>-570</v>
      </c>
      <c r="Q287" s="47">
        <v>-182.40000000000123</v>
      </c>
    </row>
    <row r="288" spans="5:17" s="1" customFormat="1">
      <c r="E288" s="2">
        <f t="shared" si="5"/>
        <v>281</v>
      </c>
      <c r="F288" s="2" t="s">
        <v>254</v>
      </c>
      <c r="G288" s="2" t="s">
        <v>14</v>
      </c>
      <c r="H288" s="47">
        <v>0.37</v>
      </c>
      <c r="I288" s="1" t="s">
        <v>699</v>
      </c>
      <c r="J288" s="69">
        <v>1.5796000000000001</v>
      </c>
      <c r="K288" s="69">
        <v>1.5843</v>
      </c>
      <c r="L288" s="69">
        <v>0</v>
      </c>
      <c r="M288" s="1" t="s">
        <v>700</v>
      </c>
      <c r="N288" s="69">
        <v>1.5843</v>
      </c>
      <c r="O288" s="47">
        <v>-8.5100000000000009E-2</v>
      </c>
      <c r="P288" s="1">
        <v>-470</v>
      </c>
      <c r="Q288" s="47">
        <v>-173.98509999999729</v>
      </c>
    </row>
    <row r="289" spans="5:17" s="1" customFormat="1">
      <c r="E289" s="2">
        <f t="shared" si="5"/>
        <v>282</v>
      </c>
      <c r="F289" s="2" t="s">
        <v>254</v>
      </c>
      <c r="G289" s="2" t="s">
        <v>13</v>
      </c>
      <c r="H289" s="47">
        <v>0.42</v>
      </c>
      <c r="I289" s="1" t="s">
        <v>701</v>
      </c>
      <c r="J289" s="69">
        <v>1.5856000000000001</v>
      </c>
      <c r="K289" s="69">
        <v>1.5817000000000001</v>
      </c>
      <c r="L289" s="69">
        <v>0</v>
      </c>
      <c r="M289" s="1" t="s">
        <v>702</v>
      </c>
      <c r="N289" s="69">
        <v>1.5817000000000001</v>
      </c>
      <c r="O289" s="47">
        <v>0</v>
      </c>
      <c r="P289" s="1">
        <v>-390</v>
      </c>
      <c r="Q289" s="47">
        <v>-163.80000000000061</v>
      </c>
    </row>
    <row r="290" spans="5:17" s="1" customFormat="1">
      <c r="E290" s="2">
        <f t="shared" si="5"/>
        <v>283</v>
      </c>
      <c r="F290" s="2" t="s">
        <v>254</v>
      </c>
      <c r="G290" s="2" t="s">
        <v>14</v>
      </c>
      <c r="H290" s="47">
        <v>0.63</v>
      </c>
      <c r="I290" s="1" t="s">
        <v>703</v>
      </c>
      <c r="J290" s="69">
        <v>1.5774000000000001</v>
      </c>
      <c r="K290" s="69">
        <v>1.5799000000000001</v>
      </c>
      <c r="L290" s="69">
        <v>0</v>
      </c>
      <c r="M290" s="1" t="s">
        <v>704</v>
      </c>
      <c r="N290" s="69">
        <v>1.5799000000000001</v>
      </c>
      <c r="O290" s="47">
        <v>0</v>
      </c>
      <c r="P290" s="1">
        <v>-250</v>
      </c>
      <c r="Q290" s="47">
        <v>-157.49999999999665</v>
      </c>
    </row>
    <row r="291" spans="5:17" s="1" customFormat="1">
      <c r="E291" s="2">
        <f t="shared" si="5"/>
        <v>284</v>
      </c>
      <c r="F291" s="2" t="s">
        <v>254</v>
      </c>
      <c r="G291" s="2" t="s">
        <v>14</v>
      </c>
      <c r="H291" s="47">
        <v>0.55000000000000004</v>
      </c>
      <c r="I291" s="1" t="s">
        <v>705</v>
      </c>
      <c r="J291" s="69">
        <v>1.5788000000000002</v>
      </c>
      <c r="K291" s="69">
        <v>1.5815000000000001</v>
      </c>
      <c r="L291" s="69">
        <v>0</v>
      </c>
      <c r="M291" s="1" t="s">
        <v>706</v>
      </c>
      <c r="N291" s="69">
        <v>1.5815000000000001</v>
      </c>
      <c r="O291" s="47">
        <v>0</v>
      </c>
      <c r="P291" s="1">
        <v>-270</v>
      </c>
      <c r="Q291" s="47">
        <v>-148.49999999999588</v>
      </c>
    </row>
    <row r="292" spans="5:17" s="1" customFormat="1">
      <c r="E292" s="2">
        <f t="shared" si="5"/>
        <v>285</v>
      </c>
      <c r="F292" s="2" t="s">
        <v>254</v>
      </c>
      <c r="G292" s="2" t="s">
        <v>13</v>
      </c>
      <c r="H292" s="47">
        <v>0.5</v>
      </c>
      <c r="I292" s="1" t="s">
        <v>707</v>
      </c>
      <c r="J292" s="69">
        <v>1.5848000000000002</v>
      </c>
      <c r="K292" s="69">
        <v>1.5820000000000001</v>
      </c>
      <c r="L292" s="69">
        <v>0</v>
      </c>
      <c r="M292" s="1" t="s">
        <v>708</v>
      </c>
      <c r="N292" s="69">
        <v>1.5820000000000001</v>
      </c>
      <c r="O292" s="47">
        <v>0</v>
      </c>
      <c r="P292" s="1">
        <v>-280</v>
      </c>
      <c r="Q292" s="47">
        <v>-140.00000000000679</v>
      </c>
    </row>
    <row r="293" spans="5:17" s="1" customFormat="1">
      <c r="E293" s="2">
        <f t="shared" si="5"/>
        <v>286</v>
      </c>
      <c r="F293" s="2" t="s">
        <v>254</v>
      </c>
      <c r="G293" s="2" t="s">
        <v>13</v>
      </c>
      <c r="H293" s="47">
        <v>0.22</v>
      </c>
      <c r="I293" s="1" t="s">
        <v>709</v>
      </c>
      <c r="J293" s="69">
        <v>1.5878000000000001</v>
      </c>
      <c r="K293" s="69">
        <v>1.5817000000000001</v>
      </c>
      <c r="L293" s="69">
        <v>0</v>
      </c>
      <c r="M293" s="1" t="s">
        <v>710</v>
      </c>
      <c r="N293" s="69">
        <v>1.5817000000000001</v>
      </c>
      <c r="O293" s="47">
        <v>0</v>
      </c>
      <c r="P293" s="1">
        <v>-610</v>
      </c>
      <c r="Q293" s="47">
        <v>-134.19999999999987</v>
      </c>
    </row>
    <row r="294" spans="5:17" s="1" customFormat="1">
      <c r="E294" s="2">
        <f t="shared" si="5"/>
        <v>287</v>
      </c>
      <c r="F294" s="2" t="s">
        <v>254</v>
      </c>
      <c r="G294" s="2" t="s">
        <v>13</v>
      </c>
      <c r="H294" s="47">
        <v>0.28999999999999998</v>
      </c>
      <c r="I294" s="1" t="s">
        <v>711</v>
      </c>
      <c r="J294" s="69">
        <v>1.5715000000000001</v>
      </c>
      <c r="K294" s="69">
        <v>1.5672000000000001</v>
      </c>
      <c r="L294" s="69">
        <v>0</v>
      </c>
      <c r="M294" s="1" t="s">
        <v>712</v>
      </c>
      <c r="N294" s="69">
        <v>1.5672000000000001</v>
      </c>
      <c r="O294" s="47">
        <v>0</v>
      </c>
      <c r="P294" s="1">
        <v>-430</v>
      </c>
      <c r="Q294" s="47">
        <v>-124.69999999999914</v>
      </c>
    </row>
    <row r="295" spans="5:17" s="1" customFormat="1">
      <c r="E295" s="2">
        <f t="shared" si="5"/>
        <v>288</v>
      </c>
      <c r="F295" s="2" t="s">
        <v>254</v>
      </c>
      <c r="G295" s="2" t="s">
        <v>14</v>
      </c>
      <c r="H295" s="47">
        <v>0.53</v>
      </c>
      <c r="I295" s="1" t="s">
        <v>713</v>
      </c>
      <c r="J295" s="69">
        <v>1.5665000000000002</v>
      </c>
      <c r="K295" s="69">
        <v>1.5688000000000002</v>
      </c>
      <c r="L295" s="69">
        <v>0</v>
      </c>
      <c r="M295" s="1" t="s">
        <v>714</v>
      </c>
      <c r="N295" s="69">
        <v>1.5688000000000002</v>
      </c>
      <c r="O295" s="47">
        <v>0</v>
      </c>
      <c r="P295" s="1">
        <v>-230</v>
      </c>
      <c r="Q295" s="47">
        <v>-121.89999999999834</v>
      </c>
    </row>
    <row r="296" spans="5:17" s="1" customFormat="1">
      <c r="E296" s="2">
        <f t="shared" si="5"/>
        <v>289</v>
      </c>
      <c r="F296" s="2" t="s">
        <v>254</v>
      </c>
      <c r="G296" s="2" t="s">
        <v>13</v>
      </c>
      <c r="H296" s="47">
        <v>0.46</v>
      </c>
      <c r="I296" s="1" t="s">
        <v>715</v>
      </c>
      <c r="J296" s="69">
        <v>1.5832000000000002</v>
      </c>
      <c r="K296" s="69">
        <v>1.5843200000000002</v>
      </c>
      <c r="L296" s="69">
        <v>0</v>
      </c>
      <c r="M296" s="1" t="s">
        <v>716</v>
      </c>
      <c r="N296" s="69">
        <v>1.5843200000000002</v>
      </c>
      <c r="O296" s="47">
        <v>-1.3800000000000002E-2</v>
      </c>
      <c r="P296" s="1">
        <v>112</v>
      </c>
      <c r="Q296" s="47">
        <v>51.506200000000447</v>
      </c>
    </row>
    <row r="297" spans="5:17" s="1" customFormat="1">
      <c r="E297" s="2">
        <f t="shared" si="5"/>
        <v>290</v>
      </c>
      <c r="F297" s="2" t="s">
        <v>254</v>
      </c>
      <c r="G297" s="2" t="s">
        <v>14</v>
      </c>
      <c r="H297" s="47">
        <v>0.79</v>
      </c>
      <c r="I297" s="1" t="s">
        <v>717</v>
      </c>
      <c r="J297" s="69">
        <v>1.5837000000000001</v>
      </c>
      <c r="K297" s="69">
        <v>1.5852000000000002</v>
      </c>
      <c r="L297" s="69">
        <v>0</v>
      </c>
      <c r="M297" s="1" t="s">
        <v>718</v>
      </c>
      <c r="N297" s="69">
        <v>1.5852000000000002</v>
      </c>
      <c r="O297" s="47">
        <v>-0.18170000000000003</v>
      </c>
      <c r="P297" s="1">
        <v>-150</v>
      </c>
      <c r="Q297" s="47">
        <v>-118.6817000000045</v>
      </c>
    </row>
    <row r="298" spans="5:17" s="1" customFormat="1">
      <c r="E298" s="2">
        <f t="shared" si="5"/>
        <v>291</v>
      </c>
      <c r="F298" s="2" t="s">
        <v>254</v>
      </c>
      <c r="G298" s="2" t="s">
        <v>14</v>
      </c>
      <c r="H298" s="47">
        <v>0.70000000000000007</v>
      </c>
      <c r="I298" s="1" t="s">
        <v>719</v>
      </c>
      <c r="J298" s="69">
        <v>1.5785000000000002</v>
      </c>
      <c r="K298" s="69">
        <v>1.5805000000000002</v>
      </c>
      <c r="L298" s="69">
        <v>0</v>
      </c>
      <c r="M298" s="1" t="s">
        <v>720</v>
      </c>
      <c r="N298" s="69">
        <v>1.5805000000000002</v>
      </c>
      <c r="O298" s="47">
        <v>-0.16100000000000003</v>
      </c>
      <c r="P298" s="1">
        <v>-200</v>
      </c>
      <c r="Q298" s="47">
        <v>-140.16100000000012</v>
      </c>
    </row>
    <row r="299" spans="5:17" s="1" customFormat="1">
      <c r="E299" s="2">
        <f t="shared" si="5"/>
        <v>292</v>
      </c>
      <c r="F299" s="2" t="s">
        <v>254</v>
      </c>
      <c r="G299" s="2" t="s">
        <v>14</v>
      </c>
      <c r="H299" s="47">
        <v>0.25</v>
      </c>
      <c r="I299" s="1" t="s">
        <v>721</v>
      </c>
      <c r="J299" s="69">
        <v>1.5765000000000002</v>
      </c>
      <c r="K299" s="69">
        <v>1.56759</v>
      </c>
      <c r="L299" s="69">
        <v>0</v>
      </c>
      <c r="M299" s="1" t="s">
        <v>722</v>
      </c>
      <c r="N299" s="69">
        <v>1.56759</v>
      </c>
      <c r="O299" s="47">
        <v>0</v>
      </c>
      <c r="P299" s="1">
        <v>891</v>
      </c>
      <c r="Q299" s="47">
        <v>222.75000000000489</v>
      </c>
    </row>
    <row r="300" spans="5:17" s="1" customFormat="1">
      <c r="E300" s="2">
        <f t="shared" si="5"/>
        <v>293</v>
      </c>
      <c r="F300" s="2" t="s">
        <v>254</v>
      </c>
      <c r="G300" s="2" t="s">
        <v>14</v>
      </c>
      <c r="H300" s="47">
        <v>0.68</v>
      </c>
      <c r="I300" s="1" t="s">
        <v>723</v>
      </c>
      <c r="J300" s="69">
        <v>1.5654000000000001</v>
      </c>
      <c r="K300" s="69">
        <v>1.5671000000000002</v>
      </c>
      <c r="L300" s="69">
        <v>0</v>
      </c>
      <c r="M300" s="1" t="s">
        <v>724</v>
      </c>
      <c r="N300" s="69">
        <v>1.5671000000000002</v>
      </c>
      <c r="O300" s="47">
        <v>0</v>
      </c>
      <c r="P300" s="1">
        <v>-170</v>
      </c>
      <c r="Q300" s="47">
        <v>-115.60000000000237</v>
      </c>
    </row>
    <row r="301" spans="5:17" s="1" customFormat="1">
      <c r="E301" s="2">
        <f t="shared" si="5"/>
        <v>294</v>
      </c>
      <c r="F301" s="2" t="s">
        <v>254</v>
      </c>
      <c r="G301" s="2" t="s">
        <v>14</v>
      </c>
      <c r="H301" s="47">
        <v>0.26</v>
      </c>
      <c r="I301" s="1" t="s">
        <v>725</v>
      </c>
      <c r="J301" s="69">
        <v>1.5819000000000001</v>
      </c>
      <c r="K301" s="69">
        <v>1.5861000000000001</v>
      </c>
      <c r="L301" s="69">
        <v>0</v>
      </c>
      <c r="M301" s="1" t="s">
        <v>726</v>
      </c>
      <c r="N301" s="69">
        <v>1.5861000000000001</v>
      </c>
      <c r="O301" s="47">
        <v>0</v>
      </c>
      <c r="P301" s="1">
        <v>-420</v>
      </c>
      <c r="Q301" s="47">
        <v>-109.19999999999952</v>
      </c>
    </row>
    <row r="302" spans="5:17" s="1" customFormat="1">
      <c r="E302" s="2">
        <f t="shared" si="5"/>
        <v>295</v>
      </c>
      <c r="F302" s="2" t="s">
        <v>254</v>
      </c>
      <c r="G302" s="2" t="s">
        <v>13</v>
      </c>
      <c r="H302" s="47">
        <v>0.5</v>
      </c>
      <c r="I302" s="1" t="s">
        <v>727</v>
      </c>
      <c r="J302" s="69">
        <v>1.5935000000000001</v>
      </c>
      <c r="K302" s="69">
        <v>1.5914000000000001</v>
      </c>
      <c r="L302" s="69">
        <v>0</v>
      </c>
      <c r="M302" s="1" t="s">
        <v>728</v>
      </c>
      <c r="N302" s="69">
        <v>1.5914000000000001</v>
      </c>
      <c r="O302" s="47">
        <v>0</v>
      </c>
      <c r="P302" s="1">
        <v>-210</v>
      </c>
      <c r="Q302" s="47">
        <v>-104.99999999999955</v>
      </c>
    </row>
    <row r="303" spans="5:17" s="1" customFormat="1">
      <c r="E303" s="2">
        <f t="shared" si="5"/>
        <v>296</v>
      </c>
      <c r="F303" s="2" t="s">
        <v>254</v>
      </c>
      <c r="G303" s="2" t="s">
        <v>14</v>
      </c>
      <c r="H303" s="47">
        <v>0.67</v>
      </c>
      <c r="I303" s="1" t="s">
        <v>729</v>
      </c>
      <c r="J303" s="69">
        <v>1.5914000000000001</v>
      </c>
      <c r="K303" s="69">
        <v>1.5929000000000002</v>
      </c>
      <c r="L303" s="69">
        <v>0</v>
      </c>
      <c r="M303" s="1" t="s">
        <v>730</v>
      </c>
      <c r="N303" s="69">
        <v>1.5929000000000002</v>
      </c>
      <c r="O303" s="47">
        <v>0</v>
      </c>
      <c r="P303" s="1">
        <v>-150</v>
      </c>
      <c r="Q303" s="47">
        <v>-100.50000000000381</v>
      </c>
    </row>
    <row r="304" spans="5:17" s="1" customFormat="1">
      <c r="E304" s="2">
        <f t="shared" si="5"/>
        <v>297</v>
      </c>
      <c r="F304" s="2" t="s">
        <v>254</v>
      </c>
      <c r="G304" s="2" t="s">
        <v>13</v>
      </c>
      <c r="H304" s="47">
        <v>0.23</v>
      </c>
      <c r="I304" s="1" t="s">
        <v>731</v>
      </c>
      <c r="J304" s="69">
        <v>1.5942000000000001</v>
      </c>
      <c r="K304" s="69">
        <v>1.5902000000000001</v>
      </c>
      <c r="L304" s="69">
        <v>0</v>
      </c>
      <c r="M304" s="1" t="s">
        <v>732</v>
      </c>
      <c r="N304" s="69">
        <v>1.5902000000000001</v>
      </c>
      <c r="O304" s="47">
        <v>-2.3000000000000004E-3</v>
      </c>
      <c r="P304" s="1">
        <v>-400</v>
      </c>
      <c r="Q304" s="47">
        <v>-92.002300000000091</v>
      </c>
    </row>
    <row r="305" spans="5:17" s="1" customFormat="1">
      <c r="E305" s="2">
        <f t="shared" si="5"/>
        <v>298</v>
      </c>
      <c r="F305" s="2" t="s">
        <v>254</v>
      </c>
      <c r="G305" s="2" t="s">
        <v>14</v>
      </c>
      <c r="H305" s="47">
        <v>0.35000000000000003</v>
      </c>
      <c r="I305" s="1" t="s">
        <v>733</v>
      </c>
      <c r="J305" s="69">
        <v>1.5816000000000001</v>
      </c>
      <c r="K305" s="69">
        <v>1.5842000000000001</v>
      </c>
      <c r="L305" s="69">
        <v>0</v>
      </c>
      <c r="M305" s="1" t="s">
        <v>734</v>
      </c>
      <c r="N305" s="69">
        <v>1.5842000000000001</v>
      </c>
      <c r="O305" s="47">
        <v>0</v>
      </c>
      <c r="P305" s="1">
        <v>-260</v>
      </c>
      <c r="Q305" s="47">
        <v>-90.999999999997755</v>
      </c>
    </row>
    <row r="306" spans="5:17" s="1" customFormat="1">
      <c r="E306" s="2">
        <f t="shared" si="5"/>
        <v>299</v>
      </c>
      <c r="F306" s="2" t="s">
        <v>254</v>
      </c>
      <c r="G306" s="2" t="s">
        <v>13</v>
      </c>
      <c r="H306" s="47">
        <v>0.18</v>
      </c>
      <c r="I306" s="1" t="s">
        <v>735</v>
      </c>
      <c r="J306" s="69">
        <v>1.5823</v>
      </c>
      <c r="K306" s="69">
        <v>1.5777000000000001</v>
      </c>
      <c r="L306" s="69">
        <v>0</v>
      </c>
      <c r="M306" s="1" t="s">
        <v>736</v>
      </c>
      <c r="N306" s="69">
        <v>1.5777000000000001</v>
      </c>
      <c r="O306" s="47">
        <v>-1.8000000000000002E-3</v>
      </c>
      <c r="P306" s="1">
        <v>-460</v>
      </c>
      <c r="Q306" s="47">
        <v>-82.801799999998877</v>
      </c>
    </row>
    <row r="307" spans="5:17" s="1" customFormat="1">
      <c r="E307" s="2">
        <f t="shared" si="5"/>
        <v>300</v>
      </c>
      <c r="F307" s="2" t="s">
        <v>254</v>
      </c>
      <c r="G307" s="2" t="s">
        <v>14</v>
      </c>
      <c r="H307" s="47">
        <v>0.57999999999999996</v>
      </c>
      <c r="I307" s="1" t="s">
        <v>737</v>
      </c>
      <c r="J307" s="69">
        <v>1.5660000000000001</v>
      </c>
      <c r="K307" s="69">
        <v>1.5674000000000001</v>
      </c>
      <c r="L307" s="69">
        <v>0</v>
      </c>
      <c r="M307" s="1" t="s">
        <v>738</v>
      </c>
      <c r="N307" s="69">
        <v>1.5674000000000001</v>
      </c>
      <c r="O307" s="47">
        <v>0</v>
      </c>
      <c r="P307" s="1">
        <v>-140</v>
      </c>
      <c r="Q307" s="47">
        <v>-81.200000000003925</v>
      </c>
    </row>
  </sheetData>
  <phoneticPr fontId="1"/>
  <pageMargins left="0.7" right="0.7" top="0.75" bottom="0.75" header="0.3" footer="0.3"/>
  <pageSetup paperSize="9" orientation="portrait" horizontalDpi="4294967292" verticalDpi="0" r:id="rId1"/>
</worksheet>
</file>

<file path=xl/worksheets/sheet3.xml><?xml version="1.0" encoding="utf-8"?>
<worksheet xmlns="http://schemas.openxmlformats.org/spreadsheetml/2006/main" xmlns:r="http://schemas.openxmlformats.org/officeDocument/2006/relationships">
  <dimension ref="A3:B1827"/>
  <sheetViews>
    <sheetView zoomScale="84" zoomScaleNormal="84" workbookViewId="0"/>
  </sheetViews>
  <sheetFormatPr defaultRowHeight="13.5"/>
  <cols>
    <col min="1" max="1" width="9" style="1"/>
    <col min="2" max="2" width="20.25" customWidth="1"/>
  </cols>
  <sheetData>
    <row r="3" spans="2:2">
      <c r="B3" s="1" t="s">
        <v>295</v>
      </c>
    </row>
    <row r="35" spans="2:2">
      <c r="B35" s="1" t="s">
        <v>296</v>
      </c>
    </row>
    <row r="67" spans="2:2">
      <c r="B67" s="1" t="s">
        <v>297</v>
      </c>
    </row>
    <row r="99" spans="2:2">
      <c r="B99" s="1" t="s">
        <v>298</v>
      </c>
    </row>
    <row r="131" spans="2:2">
      <c r="B131" s="1" t="s">
        <v>299</v>
      </c>
    </row>
    <row r="163" spans="2:2">
      <c r="B163" s="1" t="s">
        <v>300</v>
      </c>
    </row>
    <row r="195" spans="2:2">
      <c r="B195" s="1" t="s">
        <v>301</v>
      </c>
    </row>
    <row r="227" spans="2:2">
      <c r="B227" s="1" t="s">
        <v>303</v>
      </c>
    </row>
    <row r="259" spans="2:2">
      <c r="B259" s="1" t="s">
        <v>302</v>
      </c>
    </row>
    <row r="291" spans="2:2">
      <c r="B291" s="1" t="s">
        <v>304</v>
      </c>
    </row>
    <row r="323" spans="2:2">
      <c r="B323" s="1" t="s">
        <v>306</v>
      </c>
    </row>
    <row r="355" spans="2:2">
      <c r="B355" s="1" t="s">
        <v>305</v>
      </c>
    </row>
    <row r="387" spans="2:2">
      <c r="B387" s="1" t="s">
        <v>307</v>
      </c>
    </row>
    <row r="419" spans="2:2">
      <c r="B419" s="1" t="s">
        <v>309</v>
      </c>
    </row>
    <row r="451" spans="2:2">
      <c r="B451" s="1" t="s">
        <v>308</v>
      </c>
    </row>
    <row r="483" spans="2:2">
      <c r="B483" s="1" t="s">
        <v>515</v>
      </c>
    </row>
    <row r="515" spans="2:2">
      <c r="B515" s="1" t="s">
        <v>516</v>
      </c>
    </row>
    <row r="547" spans="2:2">
      <c r="B547" s="1" t="s">
        <v>517</v>
      </c>
    </row>
    <row r="579" spans="2:2">
      <c r="B579" s="1" t="s">
        <v>518</v>
      </c>
    </row>
    <row r="611" spans="2:2">
      <c r="B611" s="1" t="s">
        <v>519</v>
      </c>
    </row>
    <row r="643" spans="2:2">
      <c r="B643" s="1" t="s">
        <v>520</v>
      </c>
    </row>
    <row r="675" spans="2:2">
      <c r="B675" s="1" t="s">
        <v>521</v>
      </c>
    </row>
    <row r="707" spans="2:2">
      <c r="B707" s="1" t="s">
        <v>522</v>
      </c>
    </row>
    <row r="739" spans="2:2">
      <c r="B739" s="1" t="s">
        <v>523</v>
      </c>
    </row>
    <row r="771" spans="2:2">
      <c r="B771" s="1" t="s">
        <v>524</v>
      </c>
    </row>
    <row r="803" spans="2:2">
      <c r="B803" s="1" t="s">
        <v>525</v>
      </c>
    </row>
    <row r="835" spans="2:2">
      <c r="B835" s="1" t="s">
        <v>526</v>
      </c>
    </row>
    <row r="867" spans="2:2">
      <c r="B867" s="1" t="s">
        <v>527</v>
      </c>
    </row>
    <row r="899" spans="2:2">
      <c r="B899" s="1" t="s">
        <v>528</v>
      </c>
    </row>
    <row r="931" spans="2:2">
      <c r="B931" s="1" t="s">
        <v>529</v>
      </c>
    </row>
    <row r="963" spans="2:2">
      <c r="B963" s="1" t="s">
        <v>530</v>
      </c>
    </row>
    <row r="995" spans="2:2">
      <c r="B995" s="1" t="s">
        <v>531</v>
      </c>
    </row>
    <row r="1027" spans="2:2">
      <c r="B1027" s="1" t="s">
        <v>532</v>
      </c>
    </row>
    <row r="1059" spans="2:2">
      <c r="B1059" s="1" t="s">
        <v>740</v>
      </c>
    </row>
    <row r="1091" spans="2:2">
      <c r="B1091" s="1" t="s">
        <v>740</v>
      </c>
    </row>
    <row r="1123" spans="2:2">
      <c r="B1123" s="1" t="s">
        <v>741</v>
      </c>
    </row>
    <row r="1155" spans="2:2">
      <c r="B1155" s="1" t="s">
        <v>742</v>
      </c>
    </row>
    <row r="1187" spans="2:2">
      <c r="B1187" s="1" t="s">
        <v>743</v>
      </c>
    </row>
    <row r="1219" spans="2:2">
      <c r="B1219" s="1" t="s">
        <v>744</v>
      </c>
    </row>
    <row r="1251" spans="2:2">
      <c r="B1251" s="1" t="s">
        <v>745</v>
      </c>
    </row>
    <row r="1283" spans="2:2">
      <c r="B1283" s="1" t="s">
        <v>746</v>
      </c>
    </row>
    <row r="1315" spans="2:2">
      <c r="B1315" s="1" t="s">
        <v>747</v>
      </c>
    </row>
    <row r="1347" spans="2:2">
      <c r="B1347" s="1" t="s">
        <v>748</v>
      </c>
    </row>
    <row r="1379" spans="2:2">
      <c r="B1379" s="1" t="s">
        <v>749</v>
      </c>
    </row>
    <row r="1411" spans="2:2">
      <c r="B1411" s="1" t="s">
        <v>750</v>
      </c>
    </row>
    <row r="1443" spans="2:2">
      <c r="B1443" s="1" t="s">
        <v>751</v>
      </c>
    </row>
    <row r="1475" spans="2:2">
      <c r="B1475" s="1" t="s">
        <v>752</v>
      </c>
    </row>
    <row r="1507" spans="2:2">
      <c r="B1507" s="1" t="s">
        <v>753</v>
      </c>
    </row>
    <row r="1539" spans="2:2">
      <c r="B1539" s="1" t="s">
        <v>755</v>
      </c>
    </row>
    <row r="1571" spans="2:2">
      <c r="B1571" s="1" t="s">
        <v>756</v>
      </c>
    </row>
    <row r="1603" spans="2:2">
      <c r="B1603" s="1" t="s">
        <v>754</v>
      </c>
    </row>
    <row r="1635" spans="2:2">
      <c r="B1635" s="1" t="s">
        <v>757</v>
      </c>
    </row>
    <row r="1667" spans="2:2">
      <c r="B1667" s="1" t="s">
        <v>758</v>
      </c>
    </row>
    <row r="1699" spans="2:2">
      <c r="B1699" s="1" t="s">
        <v>759</v>
      </c>
    </row>
    <row r="1731" spans="2:2">
      <c r="B1731" s="1" t="s">
        <v>760</v>
      </c>
    </row>
    <row r="1763" spans="2:2">
      <c r="B1763" s="1" t="s">
        <v>761</v>
      </c>
    </row>
    <row r="1795" spans="2:2">
      <c r="B1795" s="1" t="s">
        <v>762</v>
      </c>
    </row>
    <row r="1827" spans="2:2">
      <c r="B1827" s="1" t="s">
        <v>763</v>
      </c>
    </row>
  </sheetData>
  <phoneticPr fontId="12"/>
  <pageMargins left="0.7" right="0.7" top="0.75" bottom="0.75" header="0.3" footer="0.3"/>
  <pageSetup paperSize="9" orientation="portrait" horizontalDpi="0" verticalDpi="0" r:id="rId1"/>
  <drawing r:id="rId2"/>
</worksheet>
</file>

<file path=xl/worksheets/sheet4.xml><?xml version="1.0" encoding="utf-8"?>
<worksheet xmlns="http://schemas.openxmlformats.org/spreadsheetml/2006/main" xmlns:r="http://schemas.openxmlformats.org/officeDocument/2006/relationships">
  <dimension ref="B2:R68"/>
  <sheetViews>
    <sheetView workbookViewId="0"/>
  </sheetViews>
  <sheetFormatPr defaultRowHeight="13.5"/>
  <cols>
    <col min="1" max="1" width="9" customWidth="1"/>
    <col min="2" max="2" width="12.5" style="2" customWidth="1"/>
    <col min="3" max="3" width="9" style="2"/>
    <col min="4" max="5" width="9" style="3"/>
  </cols>
  <sheetData>
    <row r="2" spans="2:18">
      <c r="B2" s="2" t="s">
        <v>35</v>
      </c>
      <c r="C2" s="2" t="s">
        <v>36</v>
      </c>
      <c r="D2" s="3" t="s">
        <v>37</v>
      </c>
      <c r="F2" s="1"/>
      <c r="G2" s="1"/>
      <c r="H2" s="1"/>
      <c r="I2" s="1"/>
      <c r="J2" s="1"/>
      <c r="K2" s="1"/>
      <c r="L2" s="1"/>
      <c r="M2" s="1"/>
      <c r="N2" s="1"/>
      <c r="O2" s="1"/>
      <c r="P2" s="1"/>
      <c r="Q2" s="1"/>
      <c r="R2" s="1"/>
    </row>
    <row r="3" spans="2:18">
      <c r="C3" s="2" t="s">
        <v>38</v>
      </c>
      <c r="D3" s="3" t="s">
        <v>39</v>
      </c>
      <c r="F3" s="1"/>
      <c r="G3" s="1"/>
      <c r="H3" s="1"/>
      <c r="I3" s="1"/>
      <c r="J3" s="1"/>
      <c r="K3" s="1"/>
      <c r="L3" s="1"/>
      <c r="M3" s="1"/>
      <c r="N3" s="1"/>
      <c r="O3" s="1"/>
      <c r="P3" s="1"/>
      <c r="Q3" s="1"/>
      <c r="R3" s="1"/>
    </row>
    <row r="4" spans="2:18">
      <c r="C4" s="2" t="s">
        <v>40</v>
      </c>
      <c r="D4" s="3" t="s">
        <v>55</v>
      </c>
      <c r="F4" s="1"/>
      <c r="G4" s="1"/>
      <c r="H4" s="1"/>
      <c r="I4" s="1"/>
      <c r="J4" s="1"/>
      <c r="K4" s="1"/>
      <c r="L4" s="1"/>
      <c r="M4" s="1"/>
      <c r="N4" s="1"/>
      <c r="O4" s="1"/>
      <c r="P4" s="1"/>
      <c r="Q4" s="1"/>
      <c r="R4" s="1"/>
    </row>
    <row r="5" spans="2:18">
      <c r="C5" s="2" t="s">
        <v>41</v>
      </c>
      <c r="D5" s="3" t="s">
        <v>739</v>
      </c>
      <c r="F5" s="1"/>
      <c r="G5" s="1"/>
      <c r="H5" s="1"/>
      <c r="I5" s="1"/>
      <c r="J5" s="1"/>
      <c r="K5" s="1"/>
      <c r="L5" s="1"/>
      <c r="M5" s="1"/>
      <c r="N5" s="1"/>
      <c r="O5" s="1"/>
      <c r="P5" s="1"/>
      <c r="Q5" s="1"/>
      <c r="R5" s="1"/>
    </row>
    <row r="6" spans="2:18">
      <c r="C6" s="2" t="s">
        <v>42</v>
      </c>
      <c r="D6" s="3" t="s">
        <v>56</v>
      </c>
      <c r="F6" s="1"/>
      <c r="G6" s="1"/>
      <c r="H6" s="1"/>
      <c r="I6" s="1"/>
      <c r="J6" s="1"/>
      <c r="K6" s="1"/>
      <c r="L6" s="1"/>
      <c r="M6" s="1"/>
      <c r="N6" s="1"/>
      <c r="O6" s="1"/>
      <c r="P6" s="1"/>
      <c r="Q6" s="1"/>
      <c r="R6" s="1"/>
    </row>
    <row r="7" spans="2:18" s="1" customFormat="1">
      <c r="B7" s="2"/>
      <c r="C7" s="2"/>
      <c r="D7" s="3"/>
      <c r="E7" s="3"/>
    </row>
    <row r="8" spans="2:18">
      <c r="F8" s="1"/>
      <c r="G8" s="1"/>
      <c r="H8" s="1"/>
      <c r="I8" s="1"/>
      <c r="J8" s="1"/>
      <c r="K8" s="1"/>
      <c r="L8" s="1"/>
      <c r="M8" s="1"/>
      <c r="N8" s="1"/>
      <c r="O8" s="1"/>
      <c r="P8" s="1"/>
      <c r="Q8" s="1"/>
      <c r="R8" s="1"/>
    </row>
    <row r="9" spans="2:18">
      <c r="B9" s="2" t="s">
        <v>43</v>
      </c>
      <c r="D9" s="3" t="s">
        <v>53</v>
      </c>
      <c r="E9" s="3" t="s">
        <v>125</v>
      </c>
      <c r="F9" s="1"/>
      <c r="G9" s="1"/>
      <c r="H9" s="1"/>
      <c r="I9" s="1"/>
      <c r="J9" s="1"/>
      <c r="K9" s="1"/>
      <c r="L9" s="1"/>
      <c r="M9" s="1"/>
      <c r="N9" s="1"/>
      <c r="O9" s="1"/>
      <c r="P9" s="1"/>
      <c r="Q9" s="1"/>
      <c r="R9" s="1"/>
    </row>
    <row r="10" spans="2:18">
      <c r="D10" s="3" t="s">
        <v>54</v>
      </c>
      <c r="E10" s="3" t="s">
        <v>126</v>
      </c>
      <c r="F10" s="1"/>
      <c r="G10" s="1"/>
      <c r="H10" s="1"/>
      <c r="I10" s="1"/>
      <c r="J10" s="1"/>
      <c r="K10" s="1"/>
      <c r="L10" s="1"/>
      <c r="M10" s="1"/>
      <c r="N10" s="1"/>
      <c r="O10" s="1"/>
      <c r="P10" s="1"/>
      <c r="Q10" s="1"/>
      <c r="R10" s="1"/>
    </row>
    <row r="11" spans="2:18">
      <c r="F11" s="1"/>
      <c r="G11" s="1"/>
      <c r="H11" s="1"/>
      <c r="I11" s="1"/>
      <c r="J11" s="1"/>
      <c r="K11" s="1"/>
      <c r="L11" s="1"/>
      <c r="M11" s="1"/>
      <c r="N11" s="1"/>
      <c r="O11" s="1"/>
      <c r="P11" s="1"/>
      <c r="Q11" s="1"/>
      <c r="R11" s="1"/>
    </row>
    <row r="12" spans="2:18">
      <c r="D12" s="3" t="s">
        <v>53</v>
      </c>
      <c r="E12" s="3" t="s">
        <v>127</v>
      </c>
      <c r="F12" s="1"/>
      <c r="G12" s="1"/>
      <c r="H12" s="1"/>
      <c r="I12" s="1"/>
      <c r="J12" s="1"/>
      <c r="K12" s="1"/>
      <c r="L12" s="1"/>
      <c r="M12" s="1"/>
      <c r="N12" s="1"/>
      <c r="O12" s="1"/>
      <c r="P12" s="1"/>
      <c r="Q12" s="1"/>
      <c r="R12" s="1"/>
    </row>
    <row r="13" spans="2:18">
      <c r="D13" s="3" t="s">
        <v>54</v>
      </c>
      <c r="E13" s="3" t="s">
        <v>128</v>
      </c>
      <c r="F13" s="1"/>
      <c r="G13" s="1"/>
      <c r="H13" s="1"/>
      <c r="I13" s="1"/>
      <c r="J13" s="1"/>
      <c r="K13" s="1"/>
      <c r="L13" s="1"/>
      <c r="M13" s="1"/>
      <c r="N13" s="1"/>
      <c r="O13" s="1"/>
      <c r="P13" s="1"/>
      <c r="Q13" s="1"/>
      <c r="R13" s="1"/>
    </row>
    <row r="14" spans="2:18">
      <c r="F14" s="1"/>
      <c r="G14" s="1"/>
      <c r="H14" s="1"/>
      <c r="I14" s="1"/>
      <c r="J14" s="1"/>
      <c r="K14" s="1"/>
      <c r="L14" s="1"/>
      <c r="M14" s="1"/>
      <c r="N14" s="1"/>
      <c r="O14" s="1"/>
      <c r="P14" s="1"/>
      <c r="Q14" s="1"/>
      <c r="R14" s="1"/>
    </row>
    <row r="15" spans="2:18" s="1" customFormat="1">
      <c r="B15" s="2"/>
      <c r="C15" s="2"/>
      <c r="D15" s="3" t="s">
        <v>53</v>
      </c>
      <c r="E15" s="3" t="s">
        <v>211</v>
      </c>
    </row>
    <row r="16" spans="2:18" s="1" customFormat="1">
      <c r="B16" s="2"/>
      <c r="C16" s="2"/>
      <c r="D16" s="3" t="s">
        <v>54</v>
      </c>
      <c r="E16" s="3" t="s">
        <v>212</v>
      </c>
    </row>
    <row r="17" spans="2:18">
      <c r="F17" s="1"/>
      <c r="G17" s="1"/>
      <c r="H17" s="1"/>
      <c r="I17" s="1"/>
      <c r="J17" s="1"/>
      <c r="K17" s="1"/>
      <c r="L17" s="1"/>
      <c r="M17" s="1"/>
      <c r="N17" s="1"/>
      <c r="O17" s="1"/>
      <c r="P17" s="1"/>
      <c r="Q17" s="1"/>
      <c r="R17" s="1"/>
    </row>
    <row r="18" spans="2:18">
      <c r="F18" s="1"/>
      <c r="G18" s="1"/>
      <c r="H18" s="1"/>
      <c r="I18" s="1"/>
      <c r="J18" s="1"/>
      <c r="K18" s="1"/>
      <c r="L18" s="1"/>
      <c r="M18" s="1"/>
      <c r="N18" s="1"/>
      <c r="O18" s="1"/>
      <c r="P18" s="1"/>
      <c r="Q18" s="1"/>
      <c r="R18" s="1"/>
    </row>
    <row r="19" spans="2:18">
      <c r="B19" s="2" t="s">
        <v>101</v>
      </c>
      <c r="D19" s="3" t="s">
        <v>53</v>
      </c>
      <c r="E19" s="3" t="s">
        <v>390</v>
      </c>
      <c r="F19" s="1"/>
      <c r="G19" s="1"/>
      <c r="H19" s="1"/>
      <c r="I19" s="1"/>
      <c r="J19" s="1"/>
      <c r="K19" s="1"/>
      <c r="L19" s="1"/>
      <c r="M19" s="1"/>
      <c r="N19" s="1"/>
      <c r="O19" s="1"/>
      <c r="P19" s="1"/>
      <c r="Q19" s="1"/>
      <c r="R19" s="1"/>
    </row>
    <row r="20" spans="2:18" s="1" customFormat="1">
      <c r="B20" s="2"/>
      <c r="C20" s="2"/>
      <c r="D20" s="3"/>
      <c r="E20" s="3" t="s">
        <v>391</v>
      </c>
    </row>
    <row r="21" spans="2:18" s="1" customFormat="1">
      <c r="B21" s="2"/>
      <c r="C21" s="2"/>
      <c r="D21" s="3"/>
      <c r="E21" s="3" t="s">
        <v>394</v>
      </c>
    </row>
    <row r="22" spans="2:18">
      <c r="D22" s="3" t="s">
        <v>54</v>
      </c>
      <c r="E22" s="3" t="s">
        <v>392</v>
      </c>
      <c r="F22" s="1"/>
      <c r="G22" s="1"/>
      <c r="H22" s="1"/>
      <c r="I22" s="1"/>
      <c r="J22" s="1"/>
      <c r="K22" s="1"/>
      <c r="L22" s="1"/>
      <c r="M22" s="1"/>
      <c r="N22" s="1"/>
      <c r="O22" s="1"/>
      <c r="P22" s="1"/>
      <c r="Q22" s="1"/>
      <c r="R22" s="1"/>
    </row>
    <row r="23" spans="2:18">
      <c r="E23" s="3" t="s">
        <v>393</v>
      </c>
      <c r="F23" s="1"/>
      <c r="G23" s="1"/>
      <c r="H23" s="1"/>
      <c r="I23" s="1"/>
      <c r="J23" s="1"/>
      <c r="K23" s="1"/>
      <c r="L23" s="1"/>
      <c r="M23" s="1"/>
      <c r="N23" s="1"/>
      <c r="O23" s="1"/>
      <c r="P23" s="1"/>
      <c r="Q23" s="1"/>
      <c r="R23" s="1"/>
    </row>
    <row r="24" spans="2:18" s="1" customFormat="1">
      <c r="B24" s="2"/>
      <c r="C24" s="2"/>
      <c r="D24" s="3"/>
      <c r="E24" s="3"/>
    </row>
    <row r="25" spans="2:18" s="1" customFormat="1">
      <c r="B25" s="2"/>
      <c r="C25" s="2"/>
      <c r="D25" s="3"/>
      <c r="E25" s="3"/>
    </row>
    <row r="26" spans="2:18">
      <c r="B26" s="2" t="s">
        <v>102</v>
      </c>
      <c r="D26" s="3" t="s">
        <v>53</v>
      </c>
      <c r="E26" s="3" t="s">
        <v>573</v>
      </c>
      <c r="F26" s="1"/>
      <c r="G26" s="1"/>
      <c r="H26" s="1"/>
      <c r="I26" s="1"/>
      <c r="J26" s="1"/>
      <c r="K26" s="1"/>
      <c r="L26" s="1"/>
      <c r="M26" s="1"/>
      <c r="N26" s="1"/>
      <c r="O26" s="1"/>
      <c r="P26" s="1"/>
      <c r="Q26" s="1"/>
      <c r="R26" s="1"/>
    </row>
    <row r="27" spans="2:18">
      <c r="E27" s="3" t="s">
        <v>574</v>
      </c>
      <c r="F27" s="1"/>
      <c r="G27" s="1"/>
      <c r="H27" s="1"/>
      <c r="I27" s="1"/>
      <c r="J27" s="1"/>
      <c r="K27" s="1"/>
      <c r="L27" s="1"/>
      <c r="M27" s="1"/>
      <c r="N27" s="1"/>
      <c r="O27" s="1"/>
      <c r="P27" s="1"/>
      <c r="Q27" s="1"/>
      <c r="R27" s="1"/>
    </row>
    <row r="28" spans="2:18">
      <c r="E28" s="3" t="s">
        <v>575</v>
      </c>
      <c r="F28" s="1"/>
      <c r="G28" s="1"/>
      <c r="H28" s="1"/>
      <c r="I28" s="1"/>
      <c r="J28" s="1"/>
      <c r="K28" s="1"/>
      <c r="L28" s="1"/>
      <c r="M28" s="1"/>
      <c r="N28" s="1"/>
      <c r="O28" s="1"/>
      <c r="P28" s="1"/>
      <c r="Q28" s="1"/>
      <c r="R28" s="1"/>
    </row>
    <row r="29" spans="2:18" s="1" customFormat="1">
      <c r="B29" s="2"/>
      <c r="C29" s="2"/>
      <c r="E29" s="3" t="s">
        <v>697</v>
      </c>
    </row>
    <row r="30" spans="2:18">
      <c r="E30" s="3" t="s">
        <v>698</v>
      </c>
      <c r="F30" s="1"/>
      <c r="G30" s="1"/>
      <c r="H30" s="1"/>
      <c r="I30" s="1"/>
      <c r="J30" s="1"/>
      <c r="K30" s="1"/>
      <c r="L30" s="1"/>
      <c r="M30" s="1"/>
      <c r="N30" s="1"/>
      <c r="O30" s="1"/>
      <c r="P30" s="1"/>
      <c r="Q30" s="1"/>
      <c r="R30" s="1"/>
    </row>
    <row r="31" spans="2:18">
      <c r="D31" s="3" t="s">
        <v>54</v>
      </c>
      <c r="E31" s="3" t="s">
        <v>656</v>
      </c>
      <c r="F31" s="1"/>
      <c r="G31" s="1"/>
      <c r="H31" s="1"/>
      <c r="I31" s="1"/>
      <c r="J31" s="1"/>
      <c r="K31" s="1"/>
      <c r="L31" s="1"/>
      <c r="M31" s="1"/>
      <c r="N31" s="1"/>
      <c r="O31" s="1"/>
      <c r="P31" s="1"/>
      <c r="Q31" s="1"/>
      <c r="R31" s="1"/>
    </row>
    <row r="32" spans="2:18">
      <c r="F32" s="1"/>
      <c r="G32" s="1"/>
      <c r="H32" s="1"/>
      <c r="I32" s="1"/>
      <c r="J32" s="1"/>
      <c r="K32" s="1"/>
      <c r="L32" s="1"/>
      <c r="M32" s="1"/>
      <c r="N32" s="1"/>
      <c r="O32" s="1"/>
      <c r="P32" s="1"/>
      <c r="Q32" s="1"/>
      <c r="R32" s="1"/>
    </row>
    <row r="33" spans="2:18">
      <c r="F33" s="1"/>
      <c r="G33" s="1"/>
      <c r="H33" s="1"/>
      <c r="I33" s="1"/>
      <c r="J33" s="1"/>
      <c r="K33" s="1"/>
      <c r="L33" s="1"/>
      <c r="M33" s="1"/>
      <c r="N33" s="1"/>
      <c r="O33" s="1"/>
      <c r="P33" s="1"/>
      <c r="Q33" s="1"/>
      <c r="R33" s="1"/>
    </row>
    <row r="34" spans="2:18">
      <c r="F34" s="1"/>
      <c r="G34" s="1"/>
      <c r="H34" s="1"/>
      <c r="I34" s="1"/>
      <c r="J34" s="1"/>
      <c r="K34" s="1"/>
      <c r="L34" s="1"/>
      <c r="M34" s="1"/>
      <c r="N34" s="1"/>
      <c r="O34" s="1"/>
      <c r="P34" s="1"/>
      <c r="Q34" s="1"/>
      <c r="R34" s="1"/>
    </row>
    <row r="35" spans="2:18">
      <c r="F35" s="1"/>
      <c r="G35" s="1"/>
      <c r="H35" s="1"/>
      <c r="I35" s="1"/>
      <c r="J35" s="1"/>
      <c r="K35" s="1"/>
      <c r="L35" s="1"/>
      <c r="M35" s="1"/>
      <c r="N35" s="1"/>
      <c r="O35" s="1"/>
      <c r="P35" s="1"/>
      <c r="Q35" s="1"/>
      <c r="R35" s="1"/>
    </row>
    <row r="36" spans="2:18">
      <c r="F36" s="1"/>
      <c r="G36" s="1"/>
      <c r="H36" s="1"/>
      <c r="I36" s="1"/>
      <c r="J36" s="1"/>
      <c r="K36" s="1"/>
      <c r="L36" s="1"/>
      <c r="M36" s="1"/>
      <c r="N36" s="1"/>
      <c r="O36" s="1"/>
      <c r="P36" s="1"/>
      <c r="Q36" s="1"/>
      <c r="R36" s="1"/>
    </row>
    <row r="37" spans="2:18">
      <c r="F37" s="1"/>
      <c r="G37" s="1"/>
      <c r="H37" s="1"/>
      <c r="I37" s="1"/>
      <c r="J37" s="1"/>
      <c r="K37" s="1"/>
      <c r="L37" s="1"/>
      <c r="M37" s="1"/>
      <c r="N37" s="1"/>
      <c r="O37" s="1"/>
      <c r="P37" s="1"/>
      <c r="Q37" s="1"/>
      <c r="R37" s="1"/>
    </row>
    <row r="38" spans="2:18">
      <c r="F38" s="1"/>
      <c r="G38" s="1"/>
      <c r="H38" s="1"/>
      <c r="I38" s="1"/>
      <c r="J38" s="1"/>
      <c r="K38" s="1"/>
      <c r="L38" s="1"/>
      <c r="M38" s="1"/>
      <c r="N38" s="1"/>
      <c r="O38" s="1"/>
      <c r="P38" s="1"/>
      <c r="Q38" s="1"/>
      <c r="R38" s="1"/>
    </row>
    <row r="39" spans="2:18">
      <c r="F39" s="1"/>
      <c r="G39" s="1"/>
      <c r="H39" s="1"/>
      <c r="I39" s="1"/>
      <c r="J39" s="1"/>
      <c r="K39" s="1"/>
      <c r="L39" s="1"/>
      <c r="M39" s="1"/>
      <c r="N39" s="1"/>
      <c r="O39" s="1"/>
      <c r="P39" s="1"/>
      <c r="Q39" s="1"/>
      <c r="R39" s="1"/>
    </row>
    <row r="40" spans="2:18">
      <c r="F40" s="1"/>
      <c r="G40" s="1"/>
      <c r="H40" s="1"/>
      <c r="I40" s="1"/>
      <c r="J40" s="1"/>
      <c r="K40" s="1"/>
      <c r="L40" s="1"/>
      <c r="M40" s="1"/>
      <c r="N40" s="1"/>
      <c r="O40" s="1"/>
      <c r="P40" s="1"/>
      <c r="Q40" s="1"/>
      <c r="R40" s="1"/>
    </row>
    <row r="41" spans="2:18">
      <c r="F41" s="1"/>
      <c r="G41" s="1"/>
      <c r="H41" s="1"/>
      <c r="I41" s="1"/>
      <c r="J41" s="1"/>
      <c r="K41" s="1"/>
      <c r="L41" s="1"/>
      <c r="M41" s="1"/>
      <c r="N41" s="1"/>
      <c r="O41" s="1"/>
      <c r="P41" s="1"/>
      <c r="Q41" s="1"/>
      <c r="R41" s="1"/>
    </row>
    <row r="42" spans="2:18">
      <c r="F42" s="1"/>
      <c r="G42" s="1"/>
      <c r="H42" s="1"/>
      <c r="I42" s="1"/>
      <c r="J42" s="1"/>
      <c r="K42" s="1"/>
      <c r="L42" s="1"/>
      <c r="M42" s="1"/>
      <c r="N42" s="1"/>
      <c r="O42" s="1"/>
      <c r="P42" s="1"/>
      <c r="Q42" s="1"/>
      <c r="R42" s="1"/>
    </row>
    <row r="43" spans="2:18">
      <c r="F43" s="1"/>
      <c r="G43" s="1"/>
      <c r="H43" s="1"/>
      <c r="I43" s="1"/>
      <c r="J43" s="1"/>
      <c r="K43" s="1"/>
      <c r="L43" s="1"/>
      <c r="M43" s="1"/>
      <c r="N43" s="1"/>
      <c r="O43" s="1"/>
      <c r="P43" s="1"/>
      <c r="Q43" s="1"/>
      <c r="R43" s="1"/>
    </row>
    <row r="44" spans="2:18">
      <c r="F44" s="1"/>
      <c r="G44" s="1"/>
      <c r="H44" s="1"/>
      <c r="I44" s="1"/>
      <c r="J44" s="1"/>
      <c r="K44" s="1"/>
      <c r="L44" s="1"/>
      <c r="M44" s="1"/>
      <c r="N44" s="1"/>
      <c r="O44" s="1"/>
      <c r="P44" s="1"/>
      <c r="Q44" s="1"/>
      <c r="R44" s="1"/>
    </row>
    <row r="45" spans="2:18">
      <c r="F45" s="1"/>
      <c r="G45" s="1"/>
      <c r="H45" s="1"/>
      <c r="I45" s="1"/>
      <c r="J45" s="1"/>
      <c r="K45" s="1"/>
      <c r="L45" s="1"/>
      <c r="M45" s="1"/>
      <c r="N45" s="1"/>
      <c r="O45" s="1"/>
      <c r="P45" s="1"/>
      <c r="Q45" s="1"/>
      <c r="R45" s="1"/>
    </row>
    <row r="46" spans="2:18">
      <c r="F46" s="1"/>
      <c r="G46" s="1"/>
      <c r="H46" s="1"/>
      <c r="I46" s="1"/>
      <c r="J46" s="1"/>
      <c r="K46" s="1"/>
      <c r="L46" s="1"/>
      <c r="M46" s="1"/>
      <c r="N46" s="1"/>
      <c r="O46" s="1"/>
      <c r="P46" s="1"/>
      <c r="Q46" s="1"/>
      <c r="R46" s="1"/>
    </row>
    <row r="47" spans="2:18">
      <c r="F47" s="1"/>
      <c r="G47" s="1"/>
      <c r="H47" s="1"/>
      <c r="I47" s="1"/>
      <c r="J47" s="1"/>
      <c r="K47" s="1"/>
      <c r="L47" s="1"/>
      <c r="M47" s="1"/>
      <c r="N47" s="1"/>
      <c r="O47" s="1"/>
      <c r="P47" s="1"/>
      <c r="Q47" s="1"/>
      <c r="R47" s="1"/>
    </row>
    <row r="48" spans="2:18" s="1" customFormat="1">
      <c r="B48" s="2"/>
      <c r="C48" s="2"/>
      <c r="D48" s="3"/>
      <c r="E48" s="3"/>
    </row>
    <row r="49" spans="2:18" s="1" customFormat="1">
      <c r="B49" s="2"/>
      <c r="C49" s="2"/>
      <c r="D49" s="3"/>
      <c r="E49" s="3"/>
    </row>
    <row r="50" spans="2:18" s="1" customFormat="1">
      <c r="B50" s="2"/>
      <c r="C50" s="2"/>
      <c r="D50" s="3"/>
      <c r="E50" s="3"/>
    </row>
    <row r="51" spans="2:18" s="1" customFormat="1">
      <c r="B51" s="2"/>
      <c r="C51" s="2"/>
      <c r="D51" s="3"/>
      <c r="E51" s="3"/>
    </row>
    <row r="52" spans="2:18" s="1" customFormat="1">
      <c r="B52" s="2"/>
      <c r="C52" s="2"/>
      <c r="D52" s="3"/>
      <c r="E52" s="3"/>
    </row>
    <row r="53" spans="2:18">
      <c r="F53" s="1"/>
      <c r="G53" s="1"/>
      <c r="H53" s="1"/>
      <c r="I53" s="1"/>
      <c r="J53" s="1"/>
      <c r="K53" s="1"/>
      <c r="L53" s="1"/>
      <c r="M53" s="1"/>
      <c r="N53" s="1"/>
      <c r="O53" s="1"/>
      <c r="P53" s="1"/>
      <c r="Q53" s="1"/>
      <c r="R53" s="1"/>
    </row>
    <row r="54" spans="2:18">
      <c r="F54" s="1"/>
      <c r="G54" s="1"/>
      <c r="H54" s="1"/>
      <c r="I54" s="1"/>
      <c r="J54" s="1"/>
      <c r="K54" s="1"/>
      <c r="L54" s="1"/>
      <c r="M54" s="1"/>
      <c r="N54" s="1"/>
      <c r="O54" s="1"/>
      <c r="P54" s="1"/>
      <c r="Q54" s="1"/>
      <c r="R54" s="1"/>
    </row>
    <row r="55" spans="2:18">
      <c r="F55" s="1"/>
      <c r="G55" s="1"/>
      <c r="H55" s="1"/>
      <c r="I55" s="1"/>
      <c r="J55" s="1"/>
      <c r="K55" s="1"/>
      <c r="L55" s="1"/>
      <c r="M55" s="1"/>
      <c r="N55" s="1"/>
      <c r="O55" s="1"/>
      <c r="P55" s="1"/>
      <c r="Q55" s="1"/>
      <c r="R55" s="1"/>
    </row>
    <row r="56" spans="2:18">
      <c r="F56" s="1"/>
      <c r="G56" s="1"/>
      <c r="H56" s="1"/>
      <c r="I56" s="1"/>
      <c r="J56" s="1"/>
      <c r="K56" s="1"/>
      <c r="L56" s="1"/>
      <c r="M56" s="1"/>
      <c r="N56" s="1"/>
      <c r="O56" s="1"/>
      <c r="P56" s="1"/>
      <c r="Q56" s="1"/>
      <c r="R56" s="1"/>
    </row>
    <row r="57" spans="2:18">
      <c r="F57" s="1"/>
      <c r="G57" s="1"/>
      <c r="H57" s="1"/>
      <c r="I57" s="1"/>
      <c r="J57" s="1"/>
      <c r="K57" s="1"/>
      <c r="L57" s="1"/>
      <c r="M57" s="1"/>
      <c r="N57" s="1"/>
      <c r="O57" s="1"/>
      <c r="P57" s="1"/>
      <c r="Q57" s="1"/>
      <c r="R57" s="1"/>
    </row>
    <row r="58" spans="2:18">
      <c r="F58" s="1"/>
      <c r="G58" s="1"/>
      <c r="H58" s="1"/>
      <c r="I58" s="1"/>
      <c r="J58" s="1"/>
      <c r="K58" s="1"/>
      <c r="L58" s="1"/>
      <c r="M58" s="1"/>
      <c r="N58" s="1"/>
      <c r="O58" s="1"/>
      <c r="P58" s="1"/>
      <c r="Q58" s="1"/>
      <c r="R58" s="1"/>
    </row>
    <row r="59" spans="2:18">
      <c r="F59" s="1"/>
      <c r="G59" s="1"/>
      <c r="H59" s="1"/>
      <c r="I59" s="1"/>
      <c r="J59" s="1"/>
      <c r="K59" s="1"/>
      <c r="L59" s="1"/>
      <c r="M59" s="1"/>
      <c r="N59" s="1"/>
      <c r="O59" s="1"/>
      <c r="P59" s="1"/>
      <c r="Q59" s="1"/>
      <c r="R59" s="1"/>
    </row>
    <row r="60" spans="2:18">
      <c r="F60" s="1"/>
      <c r="G60" s="1"/>
      <c r="H60" s="1"/>
      <c r="I60" s="1"/>
      <c r="J60" s="1"/>
      <c r="K60" s="1"/>
      <c r="L60" s="1"/>
      <c r="M60" s="1"/>
      <c r="N60" s="1"/>
      <c r="O60" s="1"/>
      <c r="P60" s="1"/>
      <c r="Q60" s="1"/>
      <c r="R60" s="1"/>
    </row>
    <row r="61" spans="2:18">
      <c r="F61" s="1"/>
      <c r="G61" s="1"/>
      <c r="H61" s="1"/>
      <c r="I61" s="1"/>
      <c r="J61" s="1"/>
      <c r="K61" s="1"/>
      <c r="L61" s="1"/>
      <c r="M61" s="1"/>
      <c r="N61" s="1"/>
      <c r="O61" s="1"/>
      <c r="P61" s="1"/>
      <c r="Q61" s="1"/>
      <c r="R61" s="1"/>
    </row>
    <row r="62" spans="2:18">
      <c r="F62" s="1"/>
      <c r="G62" s="1"/>
      <c r="H62" s="1"/>
      <c r="I62" s="1"/>
      <c r="J62" s="1"/>
      <c r="K62" s="1"/>
      <c r="L62" s="1"/>
      <c r="M62" s="1"/>
      <c r="N62" s="1"/>
      <c r="O62" s="1"/>
      <c r="P62" s="1"/>
      <c r="Q62" s="1"/>
      <c r="R62" s="1"/>
    </row>
    <row r="63" spans="2:18">
      <c r="F63" s="1"/>
      <c r="G63" s="1"/>
      <c r="H63" s="1"/>
      <c r="I63" s="1"/>
      <c r="J63" s="1"/>
      <c r="K63" s="1"/>
      <c r="L63" s="1"/>
      <c r="M63" s="1"/>
      <c r="N63" s="1"/>
      <c r="O63" s="1"/>
      <c r="P63" s="1"/>
      <c r="Q63" s="1"/>
      <c r="R63" s="1"/>
    </row>
    <row r="64" spans="2:18">
      <c r="F64" s="1"/>
      <c r="G64" s="1"/>
      <c r="H64" s="1"/>
      <c r="I64" s="1"/>
      <c r="J64" s="1"/>
      <c r="K64" s="1"/>
      <c r="L64" s="1"/>
      <c r="M64" s="1"/>
      <c r="N64" s="1"/>
      <c r="O64" s="1"/>
      <c r="P64" s="1"/>
      <c r="Q64" s="1"/>
      <c r="R64" s="1"/>
    </row>
    <row r="65" spans="6:18">
      <c r="F65" s="1"/>
      <c r="G65" s="1"/>
      <c r="H65" s="1"/>
      <c r="I65" s="1"/>
      <c r="J65" s="1"/>
      <c r="K65" s="1"/>
      <c r="L65" s="1"/>
      <c r="M65" s="1"/>
      <c r="N65" s="1"/>
      <c r="O65" s="1"/>
      <c r="P65" s="1"/>
      <c r="Q65" s="1"/>
      <c r="R65" s="1"/>
    </row>
    <row r="66" spans="6:18">
      <c r="F66" s="1"/>
      <c r="G66" s="1"/>
      <c r="H66" s="1"/>
      <c r="I66" s="1"/>
      <c r="J66" s="1"/>
      <c r="K66" s="1"/>
      <c r="L66" s="1"/>
      <c r="M66" s="1"/>
      <c r="N66" s="1"/>
      <c r="O66" s="1"/>
      <c r="P66" s="1"/>
      <c r="Q66" s="1"/>
      <c r="R66" s="1"/>
    </row>
    <row r="67" spans="6:18">
      <c r="F67" s="1"/>
      <c r="G67" s="1"/>
      <c r="H67" s="1"/>
      <c r="I67" s="1"/>
      <c r="J67" s="1"/>
      <c r="K67" s="1"/>
      <c r="L67" s="1"/>
      <c r="M67" s="1"/>
      <c r="N67" s="1"/>
      <c r="O67" s="1"/>
      <c r="P67" s="1"/>
      <c r="Q67" s="1"/>
      <c r="R67" s="1"/>
    </row>
    <row r="68" spans="6:18">
      <c r="F68" s="1"/>
      <c r="G68" s="1"/>
      <c r="H68" s="1"/>
      <c r="I68" s="1"/>
      <c r="J68" s="1"/>
      <c r="K68" s="1"/>
      <c r="L68" s="1"/>
      <c r="M68" s="1"/>
      <c r="N68" s="1"/>
      <c r="O68" s="1"/>
      <c r="P68" s="1"/>
      <c r="Q68" s="1"/>
      <c r="R68" s="1"/>
    </row>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dimension ref="B2:F14"/>
  <sheetViews>
    <sheetView workbookViewId="0"/>
  </sheetViews>
  <sheetFormatPr defaultRowHeight="13.5"/>
  <cols>
    <col min="2" max="2" width="12.5" customWidth="1"/>
    <col min="3" max="6" width="12.5" style="2" customWidth="1"/>
  </cols>
  <sheetData>
    <row r="2" spans="2:6">
      <c r="B2" s="1" t="s">
        <v>52</v>
      </c>
      <c r="C2" s="2" t="s">
        <v>44</v>
      </c>
      <c r="D2" s="2" t="s">
        <v>49</v>
      </c>
      <c r="E2" s="2" t="s">
        <v>50</v>
      </c>
      <c r="F2" s="2" t="s">
        <v>51</v>
      </c>
    </row>
    <row r="3" spans="2:6">
      <c r="B3" s="1"/>
      <c r="C3" s="2" t="s">
        <v>45</v>
      </c>
      <c r="D3" s="2" t="s">
        <v>49</v>
      </c>
      <c r="E3" s="2" t="s">
        <v>50</v>
      </c>
      <c r="F3" s="2" t="s">
        <v>51</v>
      </c>
    </row>
    <row r="4" spans="2:6">
      <c r="B4" s="1"/>
      <c r="C4" s="2" t="s">
        <v>46</v>
      </c>
      <c r="D4" s="2" t="s">
        <v>49</v>
      </c>
      <c r="E4" s="2" t="s">
        <v>50</v>
      </c>
      <c r="F4" s="2" t="s">
        <v>51</v>
      </c>
    </row>
    <row r="5" spans="2:6">
      <c r="B5" s="1"/>
      <c r="C5" s="2" t="s">
        <v>47</v>
      </c>
      <c r="D5" s="2" t="s">
        <v>49</v>
      </c>
      <c r="E5" s="2" t="s">
        <v>50</v>
      </c>
      <c r="F5" s="2" t="s">
        <v>51</v>
      </c>
    </row>
    <row r="6" spans="2:6">
      <c r="B6" s="1"/>
      <c r="C6" s="2" t="s">
        <v>48</v>
      </c>
      <c r="D6" s="2" t="s">
        <v>49</v>
      </c>
      <c r="E6" s="2" t="s">
        <v>50</v>
      </c>
      <c r="F6" s="2" t="s">
        <v>51</v>
      </c>
    </row>
    <row r="7" spans="2:6">
      <c r="B7" s="1"/>
    </row>
    <row r="8" spans="2:6">
      <c r="B8" s="1"/>
    </row>
    <row r="9" spans="2:6">
      <c r="B9" s="1"/>
    </row>
    <row r="10" spans="2:6">
      <c r="B10" s="1"/>
    </row>
    <row r="11" spans="2:6">
      <c r="B11" s="1"/>
    </row>
    <row r="12" spans="2:6">
      <c r="B12" s="1"/>
    </row>
    <row r="13" spans="2:6">
      <c r="B13" s="1"/>
    </row>
    <row r="14" spans="2:6">
      <c r="B14" s="1"/>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ルール＆合計</vt:lpstr>
      <vt:lpstr>検証データ</vt:lpstr>
      <vt:lpstr>画像</vt:lpstr>
      <vt:lpstr>気づき</vt:lpstr>
      <vt:lpstr>検証終了通貨</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final-produce</cp:lastModifiedBy>
  <dcterms:created xsi:type="dcterms:W3CDTF">2015-07-24T22:36:56Z</dcterms:created>
  <dcterms:modified xsi:type="dcterms:W3CDTF">2015-08-21T06:59:32Z</dcterms:modified>
</cp:coreProperties>
</file>