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ran_000\Desktop\CMA\検証データ\Engulfing Bar\GBPJPY\"/>
    </mc:Choice>
  </mc:AlternateContent>
  <bookViews>
    <workbookView xWindow="0" yWindow="0" windowWidth="15345" windowHeight="4650" activeTab="1"/>
  </bookViews>
  <sheets>
    <sheet name="データ" sheetId="5" r:id="rId1"/>
    <sheet name="画像" sheetId="11" r:id="rId2"/>
    <sheet name="気づき" sheetId="10" r:id="rId3"/>
    <sheet name="検証終了通貨" sheetId="9" r:id="rId4"/>
  </sheets>
  <definedNames>
    <definedName name="_xlnm._FilterDatabase" localSheetId="0" hidden="1">データ!$A$10:$U$323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8" i="5" l="1"/>
  <c r="O19" i="5"/>
  <c r="O20" i="5"/>
  <c r="O23" i="5"/>
  <c r="O24" i="5"/>
  <c r="O26" i="5"/>
  <c r="O28" i="5"/>
  <c r="O31" i="5"/>
  <c r="O32"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C160" i="5" l="1"/>
  <c r="C161" i="5"/>
  <c r="C162" i="5"/>
  <c r="C163" i="5"/>
  <c r="C164" i="5"/>
  <c r="O16" i="5"/>
  <c r="O17" i="5"/>
  <c r="L15" i="5"/>
  <c r="J138" i="5" l="1"/>
  <c r="L138" i="5"/>
  <c r="M138" i="5" s="1"/>
  <c r="J139" i="5"/>
  <c r="L139" i="5"/>
  <c r="M139" i="5" s="1"/>
  <c r="J140" i="5"/>
  <c r="L140" i="5"/>
  <c r="M140" i="5" s="1"/>
  <c r="J141" i="5"/>
  <c r="L141" i="5"/>
  <c r="M141" i="5" s="1"/>
  <c r="J142" i="5"/>
  <c r="L142" i="5"/>
  <c r="M142" i="5" s="1"/>
  <c r="J143" i="5"/>
  <c r="L143" i="5"/>
  <c r="M143" i="5" s="1"/>
  <c r="J144" i="5"/>
  <c r="L144" i="5"/>
  <c r="J145" i="5"/>
  <c r="L145" i="5"/>
  <c r="J146" i="5"/>
  <c r="L146" i="5"/>
  <c r="J147" i="5"/>
  <c r="L147" i="5"/>
  <c r="M147" i="5" s="1"/>
  <c r="J148" i="5"/>
  <c r="L148" i="5"/>
  <c r="M148" i="5" s="1"/>
  <c r="J149" i="5"/>
  <c r="L149" i="5"/>
  <c r="J150" i="5"/>
  <c r="L150" i="5"/>
  <c r="M150" i="5" s="1"/>
  <c r="J151" i="5"/>
  <c r="L151" i="5"/>
  <c r="J152" i="5"/>
  <c r="L152" i="5"/>
  <c r="J153" i="5"/>
  <c r="L153" i="5"/>
  <c r="J154" i="5"/>
  <c r="L154" i="5"/>
  <c r="M154" i="5" s="1"/>
  <c r="J155" i="5"/>
  <c r="L155" i="5"/>
  <c r="M155" i="5" s="1"/>
  <c r="J156" i="5"/>
  <c r="L156" i="5"/>
  <c r="M156" i="5" s="1"/>
  <c r="J157" i="5"/>
  <c r="L157" i="5"/>
  <c r="M157" i="5" s="1"/>
  <c r="J158" i="5"/>
  <c r="L158" i="5"/>
  <c r="M158" i="5" s="1"/>
  <c r="J159" i="5"/>
  <c r="L159" i="5"/>
  <c r="M159" i="5"/>
  <c r="J160" i="5"/>
  <c r="L160" i="5"/>
  <c r="M160" i="5" s="1"/>
  <c r="J161" i="5"/>
  <c r="L161" i="5"/>
  <c r="M161" i="5" s="1"/>
  <c r="J162" i="5"/>
  <c r="L162" i="5"/>
  <c r="M162" i="5" s="1"/>
  <c r="J163" i="5"/>
  <c r="L163" i="5"/>
  <c r="M163" i="5" s="1"/>
  <c r="J164" i="5"/>
  <c r="L164" i="5"/>
  <c r="M164" i="5" s="1"/>
  <c r="J128" i="5"/>
  <c r="L128" i="5"/>
  <c r="M128" i="5" s="1"/>
  <c r="J129" i="5"/>
  <c r="L129" i="5"/>
  <c r="M129" i="5" s="1"/>
  <c r="J130" i="5"/>
  <c r="L130" i="5"/>
  <c r="J131" i="5"/>
  <c r="L131" i="5"/>
  <c r="J132" i="5"/>
  <c r="L132" i="5"/>
  <c r="M132" i="5" s="1"/>
  <c r="J133" i="5"/>
  <c r="L133" i="5"/>
  <c r="J134" i="5"/>
  <c r="L134" i="5"/>
  <c r="M134" i="5" s="1"/>
  <c r="J135" i="5"/>
  <c r="L135" i="5"/>
  <c r="M135" i="5" s="1"/>
  <c r="J136" i="5"/>
  <c r="L136" i="5"/>
  <c r="J137" i="5"/>
  <c r="L137" i="5"/>
  <c r="M137" i="5" s="1"/>
  <c r="J127" i="5"/>
  <c r="L121" i="5"/>
  <c r="J118" i="5" l="1"/>
  <c r="J119" i="5"/>
  <c r="J120" i="5"/>
  <c r="J121" i="5"/>
  <c r="J122" i="5"/>
  <c r="J123" i="5"/>
  <c r="J124" i="5"/>
  <c r="J125" i="5"/>
  <c r="J126" i="5"/>
  <c r="L118" i="5"/>
  <c r="L119" i="5"/>
  <c r="M119" i="5" s="1"/>
  <c r="L120" i="5"/>
  <c r="M120" i="5" s="1"/>
  <c r="L122" i="5"/>
  <c r="M122" i="5" s="1"/>
  <c r="L123" i="5"/>
  <c r="L124" i="5"/>
  <c r="L125" i="5"/>
  <c r="M125" i="5" s="1"/>
  <c r="L126" i="5"/>
  <c r="M126" i="5" s="1"/>
  <c r="L127" i="5"/>
  <c r="M127" i="5" s="1"/>
  <c r="L117" i="5"/>
  <c r="M117" i="5" s="1"/>
  <c r="L105" i="5"/>
  <c r="J117" i="5"/>
  <c r="J116" i="5"/>
  <c r="L116" i="5"/>
  <c r="J115" i="5"/>
  <c r="L115" i="5"/>
  <c r="J91" i="5"/>
  <c r="J56" i="5" l="1"/>
  <c r="J43" i="5"/>
  <c r="L43" i="5"/>
  <c r="M43" i="5" s="1"/>
  <c r="J44" i="5"/>
  <c r="L44" i="5"/>
  <c r="M44" i="5" s="1"/>
  <c r="J45" i="5"/>
  <c r="L45" i="5"/>
  <c r="M45" i="5" s="1"/>
  <c r="J46" i="5"/>
  <c r="L46" i="5"/>
  <c r="M46" i="5" s="1"/>
  <c r="J47" i="5"/>
  <c r="L47" i="5"/>
  <c r="J48" i="5"/>
  <c r="L48" i="5"/>
  <c r="J49" i="5"/>
  <c r="L49" i="5"/>
  <c r="M49" i="5" s="1"/>
  <c r="J50" i="5"/>
  <c r="L50" i="5"/>
  <c r="J51" i="5"/>
  <c r="L51" i="5"/>
  <c r="M51" i="5" s="1"/>
  <c r="J52" i="5"/>
  <c r="L52" i="5"/>
  <c r="M52" i="5" s="1"/>
  <c r="J53" i="5"/>
  <c r="L53" i="5"/>
  <c r="M53" i="5" s="1"/>
  <c r="J54" i="5"/>
  <c r="L54" i="5"/>
  <c r="M54" i="5" s="1"/>
  <c r="J55" i="5"/>
  <c r="L55" i="5"/>
  <c r="L56" i="5"/>
  <c r="M56" i="5" s="1"/>
  <c r="J57" i="5"/>
  <c r="L57" i="5"/>
  <c r="J58" i="5"/>
  <c r="L58" i="5"/>
  <c r="M58" i="5" s="1"/>
  <c r="J59" i="5"/>
  <c r="L59" i="5"/>
  <c r="M59" i="5" s="1"/>
  <c r="J60" i="5"/>
  <c r="L60" i="5"/>
  <c r="J61" i="5"/>
  <c r="L61" i="5"/>
  <c r="J62" i="5"/>
  <c r="L62" i="5"/>
  <c r="M62" i="5" s="1"/>
  <c r="J63" i="5"/>
  <c r="L63" i="5"/>
  <c r="J64" i="5"/>
  <c r="L64" i="5"/>
  <c r="M64" i="5" s="1"/>
  <c r="J65" i="5"/>
  <c r="L65" i="5"/>
  <c r="M65" i="5" s="1"/>
  <c r="J66" i="5"/>
  <c r="L66" i="5"/>
  <c r="J67" i="5"/>
  <c r="L67" i="5"/>
  <c r="M67" i="5" s="1"/>
  <c r="J68" i="5"/>
  <c r="L68" i="5"/>
  <c r="M68" i="5" s="1"/>
  <c r="J69" i="5"/>
  <c r="L69" i="5"/>
  <c r="M69" i="5" s="1"/>
  <c r="J70" i="5"/>
  <c r="L70" i="5"/>
  <c r="M70" i="5" s="1"/>
  <c r="J71" i="5"/>
  <c r="L71" i="5"/>
  <c r="J72" i="5"/>
  <c r="L72" i="5"/>
  <c r="J73" i="5"/>
  <c r="L73" i="5"/>
  <c r="J74" i="5"/>
  <c r="L74" i="5"/>
  <c r="J75" i="5"/>
  <c r="L75" i="5"/>
  <c r="J76" i="5"/>
  <c r="L76" i="5"/>
  <c r="J77" i="5"/>
  <c r="L77" i="5"/>
  <c r="M77" i="5" s="1"/>
  <c r="J78" i="5"/>
  <c r="L78" i="5"/>
  <c r="J79" i="5"/>
  <c r="L79" i="5"/>
  <c r="M79" i="5" s="1"/>
  <c r="J80" i="5"/>
  <c r="L80" i="5"/>
  <c r="M80" i="5" s="1"/>
  <c r="J81" i="5"/>
  <c r="L81" i="5"/>
  <c r="J82" i="5"/>
  <c r="L82" i="5"/>
  <c r="M82" i="5" s="1"/>
  <c r="J83" i="5"/>
  <c r="L83" i="5"/>
  <c r="M83" i="5" s="1"/>
  <c r="J84" i="5"/>
  <c r="L84" i="5"/>
  <c r="M84" i="5" s="1"/>
  <c r="J85" i="5"/>
  <c r="L85" i="5"/>
  <c r="J86" i="5"/>
  <c r="L86" i="5"/>
  <c r="J87" i="5"/>
  <c r="L87" i="5"/>
  <c r="M87" i="5" s="1"/>
  <c r="J88" i="5"/>
  <c r="L88" i="5"/>
  <c r="M88" i="5" s="1"/>
  <c r="J89" i="5"/>
  <c r="L89" i="5"/>
  <c r="J90" i="5"/>
  <c r="L90" i="5"/>
  <c r="L91" i="5"/>
  <c r="J92" i="5"/>
  <c r="L92" i="5"/>
  <c r="J93" i="5"/>
  <c r="L93" i="5"/>
  <c r="J94" i="5"/>
  <c r="L94" i="5"/>
  <c r="M94" i="5" s="1"/>
  <c r="J95" i="5"/>
  <c r="L95" i="5"/>
  <c r="J96" i="5"/>
  <c r="L96" i="5"/>
  <c r="M96" i="5" s="1"/>
  <c r="J97" i="5"/>
  <c r="L97" i="5"/>
  <c r="J98" i="5"/>
  <c r="L98" i="5"/>
  <c r="J99" i="5"/>
  <c r="L99" i="5"/>
  <c r="M99" i="5" s="1"/>
  <c r="J100" i="5"/>
  <c r="L100" i="5"/>
  <c r="M100" i="5" s="1"/>
  <c r="J101" i="5"/>
  <c r="L101" i="5"/>
  <c r="M101" i="5" s="1"/>
  <c r="J102" i="5"/>
  <c r="L102" i="5"/>
  <c r="J103" i="5"/>
  <c r="L103" i="5"/>
  <c r="M103" i="5" s="1"/>
  <c r="J104" i="5"/>
  <c r="L104" i="5"/>
  <c r="J105" i="5"/>
  <c r="J106" i="5"/>
  <c r="L106" i="5"/>
  <c r="J107" i="5"/>
  <c r="L107" i="5"/>
  <c r="M107" i="5" s="1"/>
  <c r="J108" i="5"/>
  <c r="L108" i="5"/>
  <c r="J109" i="5"/>
  <c r="L109" i="5"/>
  <c r="J110" i="5"/>
  <c r="L110" i="5"/>
  <c r="M110" i="5" s="1"/>
  <c r="J111" i="5"/>
  <c r="L111" i="5"/>
  <c r="M111" i="5" s="1"/>
  <c r="J112" i="5"/>
  <c r="L112" i="5"/>
  <c r="M112" i="5" s="1"/>
  <c r="J113" i="5"/>
  <c r="L113" i="5"/>
  <c r="J114" i="5"/>
  <c r="L114" i="5"/>
  <c r="J37" i="5"/>
  <c r="L37" i="5"/>
  <c r="M37" i="5" s="1"/>
  <c r="J38" i="5"/>
  <c r="L38" i="5"/>
  <c r="J39" i="5"/>
  <c r="L39" i="5"/>
  <c r="J40" i="5"/>
  <c r="L40" i="5"/>
  <c r="J41" i="5"/>
  <c r="L41" i="5"/>
  <c r="J42" i="5"/>
  <c r="L42" i="5"/>
  <c r="M42" i="5" s="1"/>
  <c r="J25" i="5" l="1"/>
  <c r="J26" i="5"/>
  <c r="J28" i="5"/>
  <c r="J29" i="5"/>
  <c r="J30" i="5"/>
  <c r="J31" i="5"/>
  <c r="J32" i="5"/>
  <c r="J33" i="5"/>
  <c r="J34" i="5"/>
  <c r="J35" i="5"/>
  <c r="J36" i="5"/>
  <c r="L26" i="5"/>
  <c r="L28" i="5"/>
  <c r="L29" i="5"/>
  <c r="L30" i="5"/>
  <c r="L31" i="5"/>
  <c r="L32" i="5"/>
  <c r="L33" i="5"/>
  <c r="L34" i="5"/>
  <c r="L35" i="5"/>
  <c r="L36" i="5"/>
  <c r="L25" i="5"/>
  <c r="O15" i="5"/>
  <c r="C15" i="5"/>
  <c r="I11" i="5" l="1"/>
  <c r="L16" i="5" l="1"/>
  <c r="L17" i="5"/>
  <c r="L18" i="5"/>
  <c r="L19" i="5"/>
  <c r="L20" i="5"/>
  <c r="L21" i="5"/>
  <c r="L22" i="5"/>
  <c r="L23" i="5"/>
  <c r="L24" i="5"/>
  <c r="J24" i="5"/>
  <c r="J21" i="5"/>
  <c r="J22" i="5"/>
  <c r="J23" i="5"/>
  <c r="J19" i="5"/>
  <c r="J20" i="5"/>
  <c r="J16" i="5"/>
  <c r="J17" i="5"/>
  <c r="J18" i="5"/>
  <c r="J15" i="5"/>
  <c r="J14" i="5"/>
  <c r="C14" i="5"/>
  <c r="J10" i="5" l="1"/>
  <c r="J11" i="5"/>
  <c r="N2" i="5"/>
  <c r="L11" i="5"/>
  <c r="K14" i="5"/>
  <c r="P5" i="5"/>
  <c r="Q5" i="5"/>
  <c r="L5" i="5"/>
  <c r="J5" i="5"/>
  <c r="O14" i="5"/>
  <c r="O2" i="5" s="1"/>
  <c r="N14" i="5" l="1"/>
  <c r="M15" i="5" l="1"/>
  <c r="K15" i="5"/>
  <c r="N15" i="5" l="1"/>
  <c r="C16" i="5" l="1"/>
  <c r="K16" i="5" s="1"/>
  <c r="C17" i="5"/>
  <c r="M16" i="5"/>
  <c r="N16" i="5" l="1"/>
  <c r="M17" i="5" l="1"/>
  <c r="K17" i="5"/>
  <c r="N17" i="5" l="1"/>
  <c r="C18" i="5" s="1"/>
  <c r="M18" i="5" l="1"/>
  <c r="K18" i="5"/>
  <c r="M19" i="5"/>
  <c r="N18" i="5" l="1"/>
  <c r="C19" i="5" l="1"/>
  <c r="K19" i="5" s="1"/>
  <c r="N19" i="5" s="1"/>
  <c r="C20" i="5" s="1"/>
  <c r="K20" i="5" s="1"/>
  <c r="M20" i="5"/>
  <c r="N20" i="5" l="1"/>
  <c r="M23" i="5"/>
  <c r="C21" i="5" l="1"/>
  <c r="K21" i="5" l="1"/>
  <c r="N21" i="5" s="1"/>
  <c r="C22" i="5" s="1"/>
  <c r="M21" i="5"/>
  <c r="K22" i="5" l="1"/>
  <c r="N22" i="5" s="1"/>
  <c r="C23" i="5" s="1"/>
  <c r="K23" i="5" s="1"/>
  <c r="N23" i="5" s="1"/>
  <c r="C24" i="5" s="1"/>
  <c r="K24" i="5" s="1"/>
  <c r="M22" i="5"/>
  <c r="M24" i="5"/>
  <c r="N24" i="5" l="1"/>
  <c r="C25" i="5" l="1"/>
  <c r="M31" i="5"/>
  <c r="K25" i="5" l="1"/>
  <c r="N25" i="5" s="1"/>
  <c r="C26" i="5" s="1"/>
  <c r="K26" i="5" s="1"/>
  <c r="M25" i="5"/>
  <c r="M26" i="5"/>
  <c r="N26" i="5" l="1"/>
  <c r="C28" i="5" s="1"/>
  <c r="K28" i="5" l="1"/>
  <c r="M28" i="5"/>
  <c r="M34" i="5" l="1"/>
  <c r="C29" i="5" l="1"/>
  <c r="K29" i="5" l="1"/>
  <c r="N29" i="5" s="1"/>
  <c r="C30" i="5" s="1"/>
  <c r="M30" i="5" s="1"/>
  <c r="M29" i="5"/>
  <c r="K30" i="5" l="1"/>
  <c r="N30" i="5"/>
  <c r="C31" i="5" l="1"/>
  <c r="K31" i="5" s="1"/>
  <c r="N31" i="5" s="1"/>
  <c r="C32" i="5" s="1"/>
  <c r="K32" i="5" s="1"/>
  <c r="M32" i="5"/>
  <c r="N32" i="5" l="1"/>
  <c r="C33" i="5" s="1"/>
  <c r="K33" i="5" l="1"/>
  <c r="M33" i="5"/>
  <c r="N33" i="5" l="1"/>
  <c r="C34" i="5" l="1"/>
  <c r="K34" i="5" s="1"/>
  <c r="N34" i="5" s="1"/>
  <c r="C35" i="5" s="1"/>
  <c r="K35" i="5" s="1"/>
  <c r="M35" i="5"/>
  <c r="N35" i="5" l="1"/>
  <c r="M36" i="5"/>
  <c r="C36" i="5" l="1"/>
  <c r="K36" i="5" s="1"/>
  <c r="N36" i="5" s="1"/>
  <c r="C37" i="5" l="1"/>
  <c r="K37" i="5" s="1"/>
  <c r="N37" i="5" s="1"/>
  <c r="C38" i="5" s="1"/>
  <c r="K38" i="5" s="1"/>
  <c r="M38" i="5"/>
  <c r="N38" i="5" l="1"/>
  <c r="C39" i="5" s="1"/>
  <c r="K39" i="5" l="1"/>
  <c r="M39" i="5"/>
  <c r="N39" i="5" l="1"/>
  <c r="C40" i="5" s="1"/>
  <c r="M40" i="5" l="1"/>
  <c r="K40" i="5"/>
  <c r="N40" i="5" l="1"/>
  <c r="C41" i="5" s="1"/>
  <c r="K41" i="5" l="1"/>
  <c r="M41" i="5"/>
  <c r="N41" i="5" l="1"/>
  <c r="C42" i="5" l="1"/>
  <c r="K42" i="5" s="1"/>
  <c r="N42" i="5" s="1"/>
  <c r="C43" i="5" l="1"/>
  <c r="K43" i="5" s="1"/>
  <c r="N43" i="5" s="1"/>
  <c r="C44" i="5" l="1"/>
  <c r="K44" i="5" s="1"/>
  <c r="N44" i="5" s="1"/>
  <c r="C45" i="5" l="1"/>
  <c r="K45" i="5" s="1"/>
  <c r="N45" i="5" s="1"/>
  <c r="C46" i="5" l="1"/>
  <c r="K46" i="5" s="1"/>
  <c r="N46" i="5" s="1"/>
  <c r="C47" i="5" s="1"/>
  <c r="K47" i="5" l="1"/>
  <c r="M47" i="5"/>
  <c r="N47" i="5" l="1"/>
  <c r="C48" i="5" s="1"/>
  <c r="K48" i="5" l="1"/>
  <c r="M48" i="5"/>
  <c r="N48" i="5" l="1"/>
  <c r="C49" i="5" l="1"/>
  <c r="K49" i="5" s="1"/>
  <c r="N49" i="5" s="1"/>
  <c r="C50" i="5" s="1"/>
  <c r="M50" i="5" l="1"/>
  <c r="K50" i="5"/>
  <c r="N50" i="5" l="1"/>
  <c r="C51" i="5" l="1"/>
  <c r="K51" i="5" s="1"/>
  <c r="N51" i="5" s="1"/>
  <c r="C52" i="5" l="1"/>
  <c r="K52" i="5" s="1"/>
  <c r="N52" i="5" s="1"/>
  <c r="C53" i="5" l="1"/>
  <c r="K53" i="5" s="1"/>
  <c r="N53" i="5" s="1"/>
  <c r="C54" i="5" s="1"/>
  <c r="K54" i="5" s="1"/>
  <c r="N54" i="5" s="1"/>
  <c r="C55" i="5" s="1"/>
  <c r="K55" i="5" s="1"/>
  <c r="M55" i="5"/>
  <c r="N55" i="5" l="1"/>
  <c r="C56" i="5" l="1"/>
  <c r="K56" i="5" s="1"/>
  <c r="N56" i="5" s="1"/>
  <c r="C57" i="5" s="1"/>
  <c r="K57" i="5" l="1"/>
  <c r="M57" i="5"/>
  <c r="N57" i="5" l="1"/>
  <c r="C58" i="5" l="1"/>
  <c r="K58" i="5" s="1"/>
  <c r="N58" i="5" s="1"/>
  <c r="C59" i="5" s="1"/>
  <c r="K59" i="5" s="1"/>
  <c r="N59" i="5" s="1"/>
  <c r="C60" i="5" s="1"/>
  <c r="K60" i="5" l="1"/>
  <c r="M60" i="5"/>
  <c r="N60" i="5" l="1"/>
  <c r="C61" i="5" s="1"/>
  <c r="K61" i="5" l="1"/>
  <c r="M61" i="5"/>
  <c r="N61" i="5" l="1"/>
  <c r="C62" i="5" l="1"/>
  <c r="K62" i="5" s="1"/>
  <c r="N62" i="5" s="1"/>
  <c r="C63" i="5" s="1"/>
  <c r="K63" i="5" l="1"/>
  <c r="M63" i="5"/>
  <c r="N63" i="5" l="1"/>
  <c r="C64" i="5" l="1"/>
  <c r="K64" i="5" s="1"/>
  <c r="N64" i="5" s="1"/>
  <c r="C65" i="5" s="1"/>
  <c r="K65" i="5" s="1"/>
  <c r="N65" i="5" s="1"/>
  <c r="C66" i="5" s="1"/>
  <c r="M66" i="5" l="1"/>
  <c r="K66" i="5"/>
  <c r="N66" i="5" l="1"/>
  <c r="C67" i="5" s="1"/>
  <c r="K67" i="5" l="1"/>
  <c r="N67" i="5" s="1"/>
  <c r="C68" i="5" s="1"/>
  <c r="K68" i="5" s="1"/>
  <c r="N68" i="5" l="1"/>
  <c r="C69" i="5" l="1"/>
  <c r="K69" i="5" s="1"/>
  <c r="N69" i="5" s="1"/>
  <c r="C70" i="5" s="1"/>
  <c r="K70" i="5" s="1"/>
  <c r="N70" i="5" s="1"/>
  <c r="C71" i="5" s="1"/>
  <c r="K71" i="5" l="1"/>
  <c r="M71" i="5"/>
  <c r="N71" i="5" l="1"/>
  <c r="C72" i="5" s="1"/>
  <c r="M72" i="5" l="1"/>
  <c r="K72" i="5"/>
  <c r="N72" i="5" l="1"/>
  <c r="C73" i="5" s="1"/>
  <c r="K73" i="5" l="1"/>
  <c r="M73" i="5"/>
  <c r="N73" i="5" l="1"/>
  <c r="C74" i="5" s="1"/>
  <c r="K74" i="5" l="1"/>
  <c r="M74" i="5"/>
  <c r="N74" i="5" l="1"/>
  <c r="C75" i="5" s="1"/>
  <c r="K75" i="5" l="1"/>
  <c r="M75" i="5"/>
  <c r="N75" i="5" l="1"/>
  <c r="M76" i="5"/>
  <c r="C76" i="5" l="1"/>
  <c r="K76" i="5" s="1"/>
  <c r="N76" i="5" s="1"/>
  <c r="C77" i="5" l="1"/>
  <c r="K77" i="5" s="1"/>
  <c r="N77" i="5" s="1"/>
  <c r="C78" i="5" s="1"/>
  <c r="M78" i="5"/>
  <c r="K78" i="5" l="1"/>
  <c r="N78" i="5" s="1"/>
  <c r="C79" i="5" l="1"/>
  <c r="K79" i="5" s="1"/>
  <c r="N79" i="5" s="1"/>
  <c r="C80" i="5" l="1"/>
  <c r="K80" i="5" s="1"/>
  <c r="N80" i="5" s="1"/>
  <c r="C81" i="5" s="1"/>
  <c r="K81" i="5" s="1"/>
  <c r="M81" i="5"/>
  <c r="N81" i="5" l="1"/>
  <c r="C82" i="5" s="1"/>
  <c r="K82" i="5" l="1"/>
  <c r="N82" i="5" s="1"/>
  <c r="C83" i="5" l="1"/>
  <c r="K83" i="5" s="1"/>
  <c r="N83" i="5" s="1"/>
  <c r="C84" i="5" l="1"/>
  <c r="K84" i="5" s="1"/>
  <c r="N84" i="5" s="1"/>
  <c r="C85" i="5" s="1"/>
  <c r="K85" i="5" s="1"/>
  <c r="M85" i="5"/>
  <c r="N85" i="5" l="1"/>
  <c r="C86" i="5" s="1"/>
  <c r="K86" i="5" l="1"/>
  <c r="M86" i="5"/>
  <c r="N86" i="5" l="1"/>
  <c r="C87" i="5" l="1"/>
  <c r="K87" i="5" s="1"/>
  <c r="N87" i="5" s="1"/>
  <c r="M89" i="5"/>
  <c r="C88" i="5" l="1"/>
  <c r="K88" i="5" s="1"/>
  <c r="N88" i="5" s="1"/>
  <c r="C89" i="5" s="1"/>
  <c r="K89" i="5" s="1"/>
  <c r="N89" i="5" s="1"/>
  <c r="M90" i="5" l="1"/>
  <c r="C90" i="5"/>
  <c r="K90" i="5" s="1"/>
  <c r="N90" i="5" l="1"/>
  <c r="C91" i="5" s="1"/>
  <c r="K91" i="5" s="1"/>
  <c r="M91" i="5"/>
  <c r="N91" i="5" l="1"/>
  <c r="M92" i="5"/>
  <c r="C92" i="5" l="1"/>
  <c r="K92" i="5" s="1"/>
  <c r="N92" i="5" s="1"/>
  <c r="M93" i="5"/>
  <c r="C93" i="5" l="1"/>
  <c r="K93" i="5" s="1"/>
  <c r="N93" i="5" s="1"/>
  <c r="C94" i="5" s="1"/>
  <c r="K94" i="5" s="1"/>
  <c r="N94" i="5" s="1"/>
  <c r="C95" i="5" s="1"/>
  <c r="K95" i="5" s="1"/>
  <c r="M95" i="5" l="1"/>
  <c r="N95" i="5" l="1"/>
  <c r="C96" i="5" s="1"/>
  <c r="K96" i="5" l="1"/>
  <c r="N96" i="5" s="1"/>
  <c r="C97" i="5" s="1"/>
  <c r="K97" i="5" l="1"/>
  <c r="M97" i="5"/>
  <c r="N97" i="5" l="1"/>
  <c r="M98" i="5"/>
  <c r="C98" i="5" l="1"/>
  <c r="K98" i="5" s="1"/>
  <c r="N98" i="5" s="1"/>
  <c r="C99" i="5" l="1"/>
  <c r="K99" i="5" s="1"/>
  <c r="N99" i="5" s="1"/>
  <c r="C100" i="5" s="1"/>
  <c r="K100" i="5" s="1"/>
  <c r="N100" i="5" l="1"/>
  <c r="C101" i="5" s="1"/>
  <c r="K101" i="5" l="1"/>
  <c r="N101" i="5" l="1"/>
  <c r="C102" i="5" s="1"/>
  <c r="K102" i="5" l="1"/>
  <c r="M102" i="5"/>
  <c r="N102" i="5" l="1"/>
  <c r="C103" i="5" l="1"/>
  <c r="K103" i="5" s="1"/>
  <c r="N103" i="5" s="1"/>
  <c r="C104" i="5" s="1"/>
  <c r="K104" i="5" s="1"/>
  <c r="M104" i="5"/>
  <c r="N104" i="5" l="1"/>
  <c r="M105" i="5"/>
  <c r="C105" i="5" l="1"/>
  <c r="K105" i="5" s="1"/>
  <c r="N105" i="5" s="1"/>
  <c r="C106" i="5" s="1"/>
  <c r="M106" i="5" l="1"/>
  <c r="K106" i="5"/>
  <c r="N106" i="5" l="1"/>
  <c r="C107" i="5" s="1"/>
  <c r="K107" i="5" s="1"/>
  <c r="N107" i="5" s="1"/>
  <c r="C108" i="5" s="1"/>
  <c r="K108" i="5" s="1"/>
  <c r="M108" i="5"/>
  <c r="N108" i="5" l="1"/>
  <c r="C109" i="5" s="1"/>
  <c r="K109" i="5" s="1"/>
  <c r="M109" i="5"/>
  <c r="N109" i="5" l="1"/>
  <c r="C110" i="5" s="1"/>
  <c r="K110" i="5" s="1"/>
  <c r="N110" i="5" s="1"/>
  <c r="C111" i="5" s="1"/>
  <c r="K111" i="5" s="1"/>
  <c r="N111" i="5" s="1"/>
  <c r="C112" i="5" s="1"/>
  <c r="K112" i="5" l="1"/>
  <c r="N112" i="5" s="1"/>
  <c r="C113" i="5" s="1"/>
  <c r="K113" i="5" l="1"/>
  <c r="M113" i="5"/>
  <c r="N113" i="5" l="1"/>
  <c r="C114" i="5" s="1"/>
  <c r="K114" i="5" s="1"/>
  <c r="M114" i="5"/>
  <c r="N114" i="5" l="1"/>
  <c r="C115" i="5" s="1"/>
  <c r="K115" i="5" l="1"/>
  <c r="M115" i="5"/>
  <c r="N115" i="5" l="1"/>
  <c r="M116" i="5" l="1"/>
  <c r="C116" i="5"/>
  <c r="K116" i="5" s="1"/>
  <c r="N116" i="5" l="1"/>
  <c r="C117" i="5" s="1"/>
  <c r="K117" i="5" s="1"/>
  <c r="N117" i="5" s="1"/>
  <c r="C118" i="5" s="1"/>
  <c r="K118" i="5" l="1"/>
  <c r="M118" i="5"/>
  <c r="N118" i="5" l="1"/>
  <c r="C119" i="5" s="1"/>
  <c r="K119" i="5" s="1"/>
  <c r="N119" i="5" s="1"/>
  <c r="C120" i="5" l="1"/>
  <c r="K120" i="5" s="1"/>
  <c r="N120" i="5" s="1"/>
  <c r="C121" i="5" s="1"/>
  <c r="K121" i="5" l="1"/>
  <c r="M121" i="5"/>
  <c r="N121" i="5" s="1"/>
  <c r="C122" i="5" l="1"/>
  <c r="K122" i="5" s="1"/>
  <c r="N122" i="5" s="1"/>
  <c r="C123" i="5" s="1"/>
  <c r="K123" i="5" s="1"/>
  <c r="M123" i="5"/>
  <c r="N123" i="5" l="1"/>
  <c r="M124" i="5"/>
  <c r="C124" i="5" l="1"/>
  <c r="K124" i="5" s="1"/>
  <c r="N124" i="5" s="1"/>
  <c r="C125" i="5" l="1"/>
  <c r="K125" i="5" s="1"/>
  <c r="N125" i="5" s="1"/>
  <c r="C126" i="5" s="1"/>
  <c r="K126" i="5" s="1"/>
  <c r="N126" i="5" s="1"/>
  <c r="C127" i="5" s="1"/>
  <c r="K127" i="5" s="1"/>
  <c r="N127" i="5" s="1"/>
  <c r="C128" i="5" l="1"/>
  <c r="K128" i="5" s="1"/>
  <c r="N128" i="5" s="1"/>
  <c r="C129" i="5" l="1"/>
  <c r="K129" i="5" s="1"/>
  <c r="N129" i="5" s="1"/>
  <c r="C130" i="5" s="1"/>
  <c r="K130" i="5" l="1"/>
  <c r="M130" i="5"/>
  <c r="N130" i="5" l="1"/>
  <c r="M131" i="5"/>
  <c r="C131" i="5" l="1"/>
  <c r="K131" i="5" s="1"/>
  <c r="N131" i="5" s="1"/>
  <c r="C132" i="5" l="1"/>
  <c r="K132" i="5" s="1"/>
  <c r="N132" i="5" s="1"/>
  <c r="C133" i="5" s="1"/>
  <c r="K133" i="5" s="1"/>
  <c r="M133" i="5"/>
  <c r="N133" i="5" l="1"/>
  <c r="C134" i="5" l="1"/>
  <c r="K134" i="5" s="1"/>
  <c r="N134" i="5" s="1"/>
  <c r="C135" i="5" s="1"/>
  <c r="K135" i="5" s="1"/>
  <c r="N135" i="5" s="1"/>
  <c r="C136" i="5" s="1"/>
  <c r="K136" i="5" l="1"/>
  <c r="M136" i="5"/>
  <c r="N136" i="5" l="1"/>
  <c r="C137" i="5" s="1"/>
  <c r="K137" i="5" l="1"/>
  <c r="N137" i="5" s="1"/>
  <c r="C138" i="5" l="1"/>
  <c r="K138" i="5" s="1"/>
  <c r="N138" i="5" s="1"/>
  <c r="C139" i="5" s="1"/>
  <c r="K139" i="5" s="1"/>
  <c r="N139" i="5" s="1"/>
  <c r="C140" i="5" l="1"/>
  <c r="K140" i="5" s="1"/>
  <c r="N140" i="5" s="1"/>
  <c r="C141" i="5" l="1"/>
  <c r="K141" i="5" s="1"/>
  <c r="N141" i="5" s="1"/>
  <c r="C142" i="5" l="1"/>
  <c r="K142" i="5" s="1"/>
  <c r="N142" i="5" s="1"/>
  <c r="C143" i="5" l="1"/>
  <c r="K143" i="5" s="1"/>
  <c r="N143" i="5" s="1"/>
  <c r="C144" i="5" s="1"/>
  <c r="K144" i="5" s="1"/>
  <c r="M144" i="5"/>
  <c r="N144" i="5" l="1"/>
  <c r="M145" i="5"/>
  <c r="C145" i="5" l="1"/>
  <c r="K145" i="5" s="1"/>
  <c r="N145" i="5" s="1"/>
  <c r="M146" i="5"/>
  <c r="C146" i="5" l="1"/>
  <c r="K146" i="5" s="1"/>
  <c r="N146" i="5" s="1"/>
  <c r="C147" i="5" s="1"/>
  <c r="K147" i="5" l="1"/>
  <c r="N147" i="5" s="1"/>
  <c r="C148" i="5" l="1"/>
  <c r="K148" i="5" s="1"/>
  <c r="N148" i="5" s="1"/>
  <c r="C149" i="5" s="1"/>
  <c r="K149" i="5" s="1"/>
  <c r="M149" i="5"/>
  <c r="N149" i="5" l="1"/>
  <c r="C150" i="5" l="1"/>
  <c r="K150" i="5" s="1"/>
  <c r="N150" i="5" s="1"/>
  <c r="C151" i="5" s="1"/>
  <c r="K151" i="5" s="1"/>
  <c r="M151" i="5"/>
  <c r="N151" i="5" l="1"/>
  <c r="M152" i="5"/>
  <c r="C152" i="5" l="1"/>
  <c r="K152" i="5" s="1"/>
  <c r="N152" i="5" s="1"/>
  <c r="M153" i="5"/>
  <c r="M5" i="5" s="1"/>
  <c r="C153" i="5" l="1"/>
  <c r="K153" i="5" s="1"/>
  <c r="N153" i="5" s="1"/>
  <c r="C154" i="5" l="1"/>
  <c r="K154" i="5" s="1"/>
  <c r="N154" i="5" s="1"/>
  <c r="C155" i="5" s="1"/>
  <c r="K155" i="5" s="1"/>
  <c r="N155" i="5" s="1"/>
  <c r="C156" i="5" l="1"/>
  <c r="K156" i="5" s="1"/>
  <c r="N156" i="5" s="1"/>
  <c r="C157" i="5" l="1"/>
  <c r="K157" i="5" s="1"/>
  <c r="N157" i="5" s="1"/>
  <c r="C158" i="5" l="1"/>
  <c r="K158" i="5" s="1"/>
  <c r="N158" i="5" s="1"/>
  <c r="C159" i="5" s="1"/>
  <c r="K159" i="5" l="1"/>
  <c r="Q158" i="5"/>
  <c r="K160" i="5"/>
  <c r="K161" i="5" l="1"/>
  <c r="K162" i="5" l="1"/>
  <c r="K163" i="5" l="1"/>
  <c r="K164" i="5" l="1"/>
  <c r="K5" i="5" l="1"/>
  <c r="O5" i="5" s="1"/>
  <c r="O6" i="5" s="1"/>
</calcChain>
</file>

<file path=xl/sharedStrings.xml><?xml version="1.0" encoding="utf-8"?>
<sst xmlns="http://schemas.openxmlformats.org/spreadsheetml/2006/main" count="187" uniqueCount="132">
  <si>
    <t>＜PBトレードルール＞　</t>
  </si>
  <si>
    <t>初期投資金額　</t>
    <rPh sb="0" eb="2">
      <t>ショキ</t>
    </rPh>
    <rPh sb="2" eb="4">
      <t>トウシ</t>
    </rPh>
    <rPh sb="4" eb="6">
      <t>キンガク</t>
    </rPh>
    <phoneticPr fontId="1"/>
  </si>
  <si>
    <t>損切り</t>
    <rPh sb="0" eb="2">
      <t>ソンギ</t>
    </rPh>
    <phoneticPr fontId="1"/>
  </si>
  <si>
    <t>１．移動平均線の１０EMAと２０ＥＭＡ、両⽅の上にキャンドルがあれば 買い⽅向、下なら売り⽅向。</t>
  </si>
  <si>
    <t>２．MAに触って、PBが出現したらエントリー待ち。</t>
  </si>
  <si>
    <t>３．PBのエントリールール成⽴（PB⾼値／安値ブレイク）で、エントリー</t>
  </si>
  <si>
    <t>４．ストップはPBのストップ（PB安値／⾼値）</t>
  </si>
  <si>
    <t>売買</t>
    <rPh sb="0" eb="2">
      <t>バイバイ</t>
    </rPh>
    <phoneticPr fontId="1"/>
  </si>
  <si>
    <t>ロット</t>
    <phoneticPr fontId="1"/>
  </si>
  <si>
    <t>エントリー日時</t>
    <rPh sb="5" eb="7">
      <t>ニチジ</t>
    </rPh>
    <phoneticPr fontId="1"/>
  </si>
  <si>
    <t>エントリー価格</t>
    <rPh sb="5" eb="7">
      <t>カカク</t>
    </rPh>
    <phoneticPr fontId="1"/>
  </si>
  <si>
    <t>ストップ</t>
    <phoneticPr fontId="1"/>
  </si>
  <si>
    <t>決済日時</t>
    <rPh sb="0" eb="2">
      <t>ケッサイ</t>
    </rPh>
    <rPh sb="2" eb="4">
      <t>ニチジ</t>
    </rPh>
    <phoneticPr fontId="1"/>
  </si>
  <si>
    <t>決済価格</t>
    <rPh sb="0" eb="2">
      <t>ケッサイ</t>
    </rPh>
    <rPh sb="2" eb="4">
      <t>カカク</t>
    </rPh>
    <phoneticPr fontId="1"/>
  </si>
  <si>
    <t>利益pips</t>
    <rPh sb="0" eb="2">
      <t>リエキ</t>
    </rPh>
    <phoneticPr fontId="1"/>
  </si>
  <si>
    <t>損益pips</t>
    <rPh sb="0" eb="2">
      <t>ソンエキ</t>
    </rPh>
    <phoneticPr fontId="1"/>
  </si>
  <si>
    <r>
      <t>５．決済はｃを適用する。  
a.S/Rを２つ以上とってターゲットとする。分割決済。  </t>
    </r>
    <r>
      <rPr>
        <sz val="11"/>
        <color rgb="FFFF0000"/>
        <rFont val="ＭＳ Ｐゴシック"/>
        <family val="3"/>
        <charset val="128"/>
      </rPr>
      <t xml:space="preserve">b.ストップを移動していく（トレーリングストップ） </t>
    </r>
    <r>
      <rPr>
        <sz val="11"/>
        <color indexed="8"/>
        <rFont val="ＭＳ Ｐゴシック"/>
        <family val="3"/>
        <charset val="128"/>
      </rPr>
      <t xml:space="preserve">　
</t>
    </r>
    <r>
      <rPr>
        <sz val="11"/>
        <rFont val="ＭＳ Ｐゴシック"/>
        <family val="3"/>
        <charset val="128"/>
      </rPr>
      <t>c.aと似てますが、FIBをS/Rとして⾒て、ターゲットとする。</t>
    </r>
    <r>
      <rPr>
        <sz val="11"/>
        <color indexed="8"/>
        <rFont val="ＭＳ Ｐゴシック"/>
        <family val="3"/>
        <charset val="128"/>
      </rPr>
      <t xml:space="preserve">  d.aのS/R１つバージョン。分割決済なし。ターゲット１つの⼀本狙い</t>
    </r>
    <rPh sb="7" eb="9">
      <t>テキヨウ</t>
    </rPh>
    <phoneticPr fontId="1"/>
  </si>
  <si>
    <t>※.1ロット＝10000通貨</t>
    <rPh sb="12" eb="14">
      <t>ツウカ</t>
    </rPh>
    <phoneticPr fontId="1"/>
  </si>
  <si>
    <t>リスクリワード</t>
    <phoneticPr fontId="1"/>
  </si>
  <si>
    <t>総資金</t>
    <rPh sb="0" eb="1">
      <t>ソウ</t>
    </rPh>
    <rPh sb="1" eb="3">
      <t>シキン</t>
    </rPh>
    <phoneticPr fontId="1"/>
  </si>
  <si>
    <t>利益額</t>
    <rPh sb="0" eb="2">
      <t>リエキ</t>
    </rPh>
    <rPh sb="2" eb="3">
      <t>ガク</t>
    </rPh>
    <phoneticPr fontId="1"/>
  </si>
  <si>
    <t>損益額</t>
    <rPh sb="0" eb="2">
      <t>ソンエキ</t>
    </rPh>
    <rPh sb="2" eb="3">
      <t>ガク</t>
    </rPh>
    <phoneticPr fontId="1"/>
  </si>
  <si>
    <t>勝率</t>
    <rPh sb="0" eb="2">
      <t>ショウリツ</t>
    </rPh>
    <phoneticPr fontId="1"/>
  </si>
  <si>
    <t>回数</t>
    <rPh sb="0" eb="2">
      <t>カイスウ</t>
    </rPh>
    <phoneticPr fontId="1"/>
  </si>
  <si>
    <t>総獲得pips</t>
    <rPh sb="0" eb="1">
      <t>ソウ</t>
    </rPh>
    <rPh sb="1" eb="3">
      <t>カクトク</t>
    </rPh>
    <phoneticPr fontId="1"/>
  </si>
  <si>
    <t>総利益</t>
    <rPh sb="0" eb="1">
      <t>ソウ</t>
    </rPh>
    <rPh sb="1" eb="3">
      <t>リエキ</t>
    </rPh>
    <phoneticPr fontId="1"/>
  </si>
  <si>
    <t>総損失pips</t>
    <rPh sb="0" eb="1">
      <t>ソウ</t>
    </rPh>
    <rPh sb="1" eb="3">
      <t>ソンシツ</t>
    </rPh>
    <phoneticPr fontId="1"/>
  </si>
  <si>
    <t>総損失</t>
    <rPh sb="0" eb="1">
      <t>ソウ</t>
    </rPh>
    <rPh sb="1" eb="3">
      <t>ソンシツ</t>
    </rPh>
    <phoneticPr fontId="1"/>
  </si>
  <si>
    <t>勝敗</t>
    <rPh sb="0" eb="2">
      <t>ショウハイ</t>
    </rPh>
    <phoneticPr fontId="1"/>
  </si>
  <si>
    <t>リスクリワード</t>
    <phoneticPr fontId="1"/>
  </si>
  <si>
    <t>最大連敗</t>
    <rPh sb="0" eb="2">
      <t>サイダイ</t>
    </rPh>
    <rPh sb="2" eb="4">
      <t>レンパイ</t>
    </rPh>
    <phoneticPr fontId="1"/>
  </si>
  <si>
    <t>総資産</t>
    <rPh sb="0" eb="3">
      <t>ソウシサン</t>
    </rPh>
    <phoneticPr fontId="1"/>
  </si>
  <si>
    <t>日足：</t>
    <rPh sb="0" eb="2">
      <t>ヒアシ</t>
    </rPh>
    <phoneticPr fontId="1"/>
  </si>
  <si>
    <t>GBPJPY</t>
    <phoneticPr fontId="1"/>
  </si>
  <si>
    <t>EURUSD</t>
    <phoneticPr fontId="1"/>
  </si>
  <si>
    <t>感想：</t>
    <rPh sb="0" eb="2">
      <t>カンソウ</t>
    </rPh>
    <phoneticPr fontId="1"/>
  </si>
  <si>
    <t>今後：</t>
    <rPh sb="0" eb="2">
      <t>コンゴ</t>
    </rPh>
    <phoneticPr fontId="1"/>
  </si>
  <si>
    <t>検証結果：　2005年～2008年までの間での検証を実施した
　　　　</t>
    <rPh sb="0" eb="2">
      <t>ケンショウ</t>
    </rPh>
    <rPh sb="2" eb="4">
      <t>ケッカ</t>
    </rPh>
    <rPh sb="10" eb="11">
      <t>ネン</t>
    </rPh>
    <rPh sb="16" eb="17">
      <t>ネン</t>
    </rPh>
    <rPh sb="20" eb="21">
      <t>アイダ</t>
    </rPh>
    <rPh sb="23" eb="25">
      <t>ケンショウ</t>
    </rPh>
    <rPh sb="26" eb="28">
      <t>ジッシ</t>
    </rPh>
    <phoneticPr fontId="1"/>
  </si>
  <si>
    <t>100トレードで32勝68敗、勝率32％。</t>
    <rPh sb="10" eb="11">
      <t>ショウ</t>
    </rPh>
    <rPh sb="13" eb="14">
      <t>ハイ</t>
    </rPh>
    <rPh sb="15" eb="17">
      <t>ショウリツ</t>
    </rPh>
    <phoneticPr fontId="1"/>
  </si>
  <si>
    <t>リスクリワード＝3.5</t>
    <phoneticPr fontId="1"/>
  </si>
  <si>
    <t>最大連敗9</t>
    <rPh sb="0" eb="2">
      <t>サイダイ</t>
    </rPh>
    <rPh sb="2" eb="4">
      <t>レンパイ</t>
    </rPh>
    <phoneticPr fontId="1"/>
  </si>
  <si>
    <t>最大利益　204853</t>
    <rPh sb="0" eb="2">
      <t>サイダイ</t>
    </rPh>
    <rPh sb="2" eb="4">
      <t>リエキ</t>
    </rPh>
    <phoneticPr fontId="1"/>
  </si>
  <si>
    <t>最大損益　48498</t>
    <rPh sb="0" eb="2">
      <t>サイダイ</t>
    </rPh>
    <rPh sb="2" eb="4">
      <t>ソンエキ</t>
    </rPh>
    <phoneticPr fontId="1"/>
  </si>
  <si>
    <t>最大ドローダウン　122969</t>
    <rPh sb="0" eb="2">
      <t>サイダイ</t>
    </rPh>
    <phoneticPr fontId="1"/>
  </si>
  <si>
    <t>ほぼ同条件にて約4倍のエントリー数</t>
    <rPh sb="2" eb="5">
      <t>ドウジョウケン</t>
    </rPh>
    <rPh sb="7" eb="8">
      <t>ヤク</t>
    </rPh>
    <rPh sb="9" eb="10">
      <t>バイ</t>
    </rPh>
    <rPh sb="16" eb="17">
      <t>スウ</t>
    </rPh>
    <phoneticPr fontId="1"/>
  </si>
  <si>
    <t>日足→240足にする事で、同じ期間での利益は減少するのではないか</t>
    <rPh sb="0" eb="2">
      <t>ヒアシ</t>
    </rPh>
    <rPh sb="6" eb="7">
      <t>アシ</t>
    </rPh>
    <rPh sb="10" eb="11">
      <t>コト</t>
    </rPh>
    <rPh sb="13" eb="14">
      <t>オナ</t>
    </rPh>
    <rPh sb="15" eb="17">
      <t>キカン</t>
    </rPh>
    <rPh sb="19" eb="21">
      <t>リエキ</t>
    </rPh>
    <rPh sb="22" eb="24">
      <t>ゲンショウ</t>
    </rPh>
    <phoneticPr fontId="1"/>
  </si>
  <si>
    <t>と、考えていたのでこの結果にびっくりしました。</t>
    <rPh sb="2" eb="3">
      <t>カンガ</t>
    </rPh>
    <rPh sb="11" eb="13">
      <t>ケッカ</t>
    </rPh>
    <phoneticPr fontId="1"/>
  </si>
  <si>
    <t>同期間のエントリー数：　日足 = ２３ 、 240分足 = 100</t>
    <rPh sb="0" eb="3">
      <t>ドウキカン</t>
    </rPh>
    <rPh sb="9" eb="10">
      <t>スウ</t>
    </rPh>
    <rPh sb="12" eb="14">
      <t>ヒアシ</t>
    </rPh>
    <rPh sb="25" eb="26">
      <t>フン</t>
    </rPh>
    <rPh sb="26" eb="27">
      <t>アシ</t>
    </rPh>
    <phoneticPr fontId="1"/>
  </si>
  <si>
    <t>資産は日足 = +2.2倍、240足 = +7倍</t>
    <rPh sb="0" eb="2">
      <t>シサン</t>
    </rPh>
    <rPh sb="3" eb="5">
      <t>ヒアシ</t>
    </rPh>
    <rPh sb="12" eb="13">
      <t>バイ</t>
    </rPh>
    <rPh sb="17" eb="18">
      <t>アシ</t>
    </rPh>
    <rPh sb="23" eb="24">
      <t>バイ</t>
    </rPh>
    <phoneticPr fontId="1"/>
  </si>
  <si>
    <t>勝率　→　日足 = 39% 、240分足 = 32%</t>
    <rPh sb="0" eb="2">
      <t>ショウリツ</t>
    </rPh>
    <rPh sb="5" eb="7">
      <t>ヒアシ</t>
    </rPh>
    <rPh sb="18" eb="19">
      <t>フン</t>
    </rPh>
    <rPh sb="19" eb="20">
      <t>アシ</t>
    </rPh>
    <phoneticPr fontId="1"/>
  </si>
  <si>
    <t>ただ、勝率は低くなっているのでエントリーエリアの絞り込みや</t>
    <rPh sb="3" eb="5">
      <t>ショウリツ</t>
    </rPh>
    <rPh sb="6" eb="7">
      <t>ヒク</t>
    </rPh>
    <rPh sb="24" eb="25">
      <t>シボ</t>
    </rPh>
    <rPh sb="26" eb="27">
      <t>コ</t>
    </rPh>
    <phoneticPr fontId="1"/>
  </si>
  <si>
    <t>トレーリングストップ位置（ダウ理論による）を修正する必要があると感じます。</t>
    <rPh sb="10" eb="12">
      <t>イチ</t>
    </rPh>
    <rPh sb="15" eb="17">
      <t>リロン</t>
    </rPh>
    <rPh sb="22" eb="24">
      <t>シュウセイ</t>
    </rPh>
    <rPh sb="26" eb="28">
      <t>ヒツヨウ</t>
    </rPh>
    <rPh sb="32" eb="33">
      <t>カン</t>
    </rPh>
    <phoneticPr fontId="1"/>
  </si>
  <si>
    <t>・２０pips利益出た時点で建値に</t>
    <rPh sb="7" eb="9">
      <t>リエキ</t>
    </rPh>
    <rPh sb="9" eb="10">
      <t>デ</t>
    </rPh>
    <rPh sb="11" eb="13">
      <t>ジテン</t>
    </rPh>
    <rPh sb="14" eb="16">
      <t>タテネ</t>
    </rPh>
    <phoneticPr fontId="1"/>
  </si>
  <si>
    <t>・レジサポにからんだPBでエントリー</t>
    <phoneticPr fontId="1"/>
  </si>
  <si>
    <t>・ストップ位置と１：１の利益が出たらストップ建値</t>
    <rPh sb="5" eb="7">
      <t>イチ</t>
    </rPh>
    <rPh sb="12" eb="14">
      <t>リエキ</t>
    </rPh>
    <rPh sb="15" eb="16">
      <t>デ</t>
    </rPh>
    <rPh sb="22" eb="24">
      <t>タテネ</t>
    </rPh>
    <phoneticPr fontId="1"/>
  </si>
  <si>
    <t>etc…</t>
    <phoneticPr fontId="1"/>
  </si>
  <si>
    <t>同通貨の240分足の検証を継続し、全期間の比較をしていきたいと思います。</t>
    <rPh sb="0" eb="1">
      <t>ドウ</t>
    </rPh>
    <rPh sb="1" eb="3">
      <t>ツウカ</t>
    </rPh>
    <rPh sb="7" eb="8">
      <t>フン</t>
    </rPh>
    <rPh sb="8" eb="9">
      <t>アシ</t>
    </rPh>
    <rPh sb="10" eb="12">
      <t>ケンショウ</t>
    </rPh>
    <rPh sb="13" eb="15">
      <t>ケイゾク</t>
    </rPh>
    <rPh sb="17" eb="20">
      <t>ゼンキカン</t>
    </rPh>
    <rPh sb="21" eb="23">
      <t>ヒカク</t>
    </rPh>
    <rPh sb="31" eb="32">
      <t>オモ</t>
    </rPh>
    <phoneticPr fontId="1"/>
  </si>
  <si>
    <t>とにかく時間がかかると思いますが、</t>
    <rPh sb="4" eb="6">
      <t>ジカン</t>
    </rPh>
    <rPh sb="11" eb="12">
      <t>オモ</t>
    </rPh>
    <phoneticPr fontId="1"/>
  </si>
  <si>
    <t>何か見えてくる事もあるはず・・・</t>
    <rPh sb="0" eb="1">
      <t>ナニ</t>
    </rPh>
    <rPh sb="2" eb="3">
      <t>ミ</t>
    </rPh>
    <rPh sb="7" eb="8">
      <t>コト</t>
    </rPh>
    <phoneticPr fontId="1"/>
  </si>
  <si>
    <t>線の種類</t>
    <rPh sb="0" eb="1">
      <t>セン</t>
    </rPh>
    <rPh sb="2" eb="4">
      <t>シュルイ</t>
    </rPh>
    <phoneticPr fontId="1"/>
  </si>
  <si>
    <t>GBPJPY　(2005～2012）</t>
    <phoneticPr fontId="1"/>
  </si>
  <si>
    <t>収支</t>
    <rPh sb="0" eb="2">
      <t>シュウシ</t>
    </rPh>
    <phoneticPr fontId="1"/>
  </si>
  <si>
    <t>買い_陽線</t>
    <rPh sb="0" eb="1">
      <t>カ</t>
    </rPh>
    <rPh sb="3" eb="4">
      <t>ヨウ</t>
    </rPh>
    <rPh sb="4" eb="5">
      <t>セン</t>
    </rPh>
    <phoneticPr fontId="1"/>
  </si>
  <si>
    <t>買い_陰線</t>
    <rPh sb="0" eb="1">
      <t>カ</t>
    </rPh>
    <rPh sb="3" eb="5">
      <t>インセン</t>
    </rPh>
    <phoneticPr fontId="1"/>
  </si>
  <si>
    <t>売り_陰線</t>
    <rPh sb="0" eb="1">
      <t>ウ</t>
    </rPh>
    <rPh sb="3" eb="5">
      <t>インセン</t>
    </rPh>
    <phoneticPr fontId="1"/>
  </si>
  <si>
    <t>売り_陽線</t>
    <rPh sb="0" eb="1">
      <t>ウ</t>
    </rPh>
    <rPh sb="3" eb="4">
      <t>ヨウ</t>
    </rPh>
    <rPh sb="4" eb="5">
      <t>セン</t>
    </rPh>
    <phoneticPr fontId="1"/>
  </si>
  <si>
    <t>検証結果：</t>
    <rPh sb="0" eb="2">
      <t>ケンショウ</t>
    </rPh>
    <rPh sb="2" eb="4">
      <t>ケッカ</t>
    </rPh>
    <phoneticPr fontId="1"/>
  </si>
  <si>
    <t>2005～2012間の検証を実施</t>
    <rPh sb="9" eb="10">
      <t>カン</t>
    </rPh>
    <rPh sb="11" eb="13">
      <t>ケンショウ</t>
    </rPh>
    <rPh sb="14" eb="16">
      <t>ジッシ</t>
    </rPh>
    <phoneticPr fontId="1"/>
  </si>
  <si>
    <t>エントリー数：　日足=５５　240足 = 201</t>
    <rPh sb="5" eb="6">
      <t>スウ</t>
    </rPh>
    <rPh sb="8" eb="10">
      <t>ヒアシ</t>
    </rPh>
    <rPh sb="17" eb="18">
      <t>アシ</t>
    </rPh>
    <phoneticPr fontId="1"/>
  </si>
  <si>
    <t>総資産 日足 = 7倍　240足 = 250倍</t>
    <rPh sb="0" eb="3">
      <t>ソウシサン</t>
    </rPh>
    <rPh sb="4" eb="6">
      <t>ヒアシ</t>
    </rPh>
    <rPh sb="10" eb="11">
      <t>バイ</t>
    </rPh>
    <rPh sb="15" eb="16">
      <t>アシ</t>
    </rPh>
    <rPh sb="22" eb="23">
      <t>バイ</t>
    </rPh>
    <phoneticPr fontId="1"/>
  </si>
  <si>
    <t>勝率 → 日足 = 40%  240足 = 38％</t>
    <rPh sb="0" eb="2">
      <t>ショウリツ</t>
    </rPh>
    <rPh sb="5" eb="7">
      <t>ヒアシ</t>
    </rPh>
    <rPh sb="18" eb="19">
      <t>アシ</t>
    </rPh>
    <phoneticPr fontId="1"/>
  </si>
  <si>
    <t>（ロット数100を超えている為、現実的ではない）</t>
    <rPh sb="4" eb="5">
      <t>スウ</t>
    </rPh>
    <rPh sb="9" eb="10">
      <t>コ</t>
    </rPh>
    <rPh sb="14" eb="15">
      <t>タメ</t>
    </rPh>
    <rPh sb="16" eb="19">
      <t>ゲンジツテキ</t>
    </rPh>
    <phoneticPr fontId="1"/>
  </si>
  <si>
    <t>201トレードで78勝120敗3引き分け、勝率38%</t>
    <rPh sb="10" eb="11">
      <t>ショウ</t>
    </rPh>
    <rPh sb="14" eb="15">
      <t>ハイ</t>
    </rPh>
    <rPh sb="16" eb="17">
      <t>ヒ</t>
    </rPh>
    <rPh sb="18" eb="19">
      <t>ワ</t>
    </rPh>
    <rPh sb="21" eb="23">
      <t>ショウリツ</t>
    </rPh>
    <phoneticPr fontId="1"/>
  </si>
  <si>
    <t>また、エントリー後20pipsの利益確定後</t>
    <rPh sb="8" eb="9">
      <t>ゴ</t>
    </rPh>
    <rPh sb="16" eb="18">
      <t>リエキ</t>
    </rPh>
    <rPh sb="18" eb="20">
      <t>カクテイ</t>
    </rPh>
    <rPh sb="20" eb="21">
      <t>ゴ</t>
    </rPh>
    <phoneticPr fontId="1"/>
  </si>
  <si>
    <t>ストップを建値に移動した場合の検証も行った。</t>
    <rPh sb="5" eb="7">
      <t>タテネ</t>
    </rPh>
    <rPh sb="8" eb="10">
      <t>イドウ</t>
    </rPh>
    <rPh sb="12" eb="14">
      <t>バアイ</t>
    </rPh>
    <rPh sb="15" eb="17">
      <t>ケンショウ</t>
    </rPh>
    <rPh sb="18" eb="19">
      <t>オコナ</t>
    </rPh>
    <phoneticPr fontId="1"/>
  </si>
  <si>
    <t>2009～2012間の検証を実施</t>
    <rPh sb="9" eb="10">
      <t>カン</t>
    </rPh>
    <rPh sb="11" eb="13">
      <t>ケンショウ</t>
    </rPh>
    <rPh sb="14" eb="16">
      <t>ジッシ</t>
    </rPh>
    <phoneticPr fontId="1"/>
  </si>
  <si>
    <t>31勝28敗37引き分け、勝率34％</t>
    <rPh sb="2" eb="3">
      <t>ショウ</t>
    </rPh>
    <rPh sb="5" eb="6">
      <t>ハイ</t>
    </rPh>
    <rPh sb="8" eb="9">
      <t>ヒ</t>
    </rPh>
    <rPh sb="10" eb="11">
      <t>ワ</t>
    </rPh>
    <rPh sb="13" eb="15">
      <t>ショウリツ</t>
    </rPh>
    <phoneticPr fontId="1"/>
  </si>
  <si>
    <t>総資産</t>
    <rPh sb="0" eb="3">
      <t>ソウシサン</t>
    </rPh>
    <phoneticPr fontId="1"/>
  </si>
  <si>
    <t>ストップ変更前 ： ストップ変更後　＝　37倍 ： 19.4倍</t>
    <rPh sb="22" eb="23">
      <t>バイ</t>
    </rPh>
    <rPh sb="30" eb="31">
      <t>バイ</t>
    </rPh>
    <phoneticPr fontId="1"/>
  </si>
  <si>
    <t>ストップ変更前</t>
    <rPh sb="4" eb="6">
      <t>ヘンコウ</t>
    </rPh>
    <rPh sb="6" eb="7">
      <t>マエ</t>
    </rPh>
    <phoneticPr fontId="1"/>
  </si>
  <si>
    <t>ストップ変更後</t>
    <rPh sb="4" eb="6">
      <t>ヘンコウ</t>
    </rPh>
    <rPh sb="6" eb="7">
      <t>ゴ</t>
    </rPh>
    <phoneticPr fontId="1"/>
  </si>
  <si>
    <t>42勝56敗0引き分け、勝率43％</t>
    <rPh sb="2" eb="3">
      <t>ショウ</t>
    </rPh>
    <rPh sb="5" eb="6">
      <t>ハイ</t>
    </rPh>
    <rPh sb="7" eb="8">
      <t>ヒ</t>
    </rPh>
    <rPh sb="9" eb="10">
      <t>ワ</t>
    </rPh>
    <rPh sb="12" eb="14">
      <t>ショウリツ</t>
    </rPh>
    <phoneticPr fontId="1"/>
  </si>
  <si>
    <t>感想：</t>
    <rPh sb="0" eb="2">
      <t>カンソウ</t>
    </rPh>
    <phoneticPr fontId="1"/>
  </si>
  <si>
    <t>検証を続けていくにつれて仕掛け１ではトータルでは</t>
    <rPh sb="0" eb="2">
      <t>ケンショウ</t>
    </rPh>
    <rPh sb="3" eb="4">
      <t>ツヅ</t>
    </rPh>
    <rPh sb="12" eb="14">
      <t>シカ</t>
    </rPh>
    <phoneticPr fontId="1"/>
  </si>
  <si>
    <t>プラス収支になる事が確認できた。</t>
    <rPh sb="3" eb="5">
      <t>シュウシ</t>
    </rPh>
    <rPh sb="8" eb="9">
      <t>コト</t>
    </rPh>
    <rPh sb="10" eb="12">
      <t>カクニン</t>
    </rPh>
    <phoneticPr fontId="1"/>
  </si>
  <si>
    <t>ストップ位置を変更する検証では、負け数が半減したが</t>
    <rPh sb="4" eb="6">
      <t>イチ</t>
    </rPh>
    <rPh sb="7" eb="9">
      <t>ヘンコウ</t>
    </rPh>
    <rPh sb="11" eb="13">
      <t>ケンショウ</t>
    </rPh>
    <rPh sb="16" eb="17">
      <t>マ</t>
    </rPh>
    <rPh sb="18" eb="19">
      <t>スウ</t>
    </rPh>
    <rPh sb="20" eb="22">
      <t>ハンゲン</t>
    </rPh>
    <phoneticPr fontId="1"/>
  </si>
  <si>
    <t>大きくプラス収支になる局面で建値ストップをして取り切れない時が</t>
    <rPh sb="0" eb="1">
      <t>オオ</t>
    </rPh>
    <rPh sb="6" eb="8">
      <t>シュウシ</t>
    </rPh>
    <rPh sb="11" eb="13">
      <t>キョクメン</t>
    </rPh>
    <rPh sb="14" eb="16">
      <t>タテネ</t>
    </rPh>
    <rPh sb="23" eb="24">
      <t>ト</t>
    </rPh>
    <rPh sb="25" eb="26">
      <t>キ</t>
    </rPh>
    <rPh sb="29" eb="30">
      <t>トキ</t>
    </rPh>
    <phoneticPr fontId="1"/>
  </si>
  <si>
    <t>よくあり、さらに３年間の資産も半減とあまり好ましくない</t>
    <rPh sb="9" eb="11">
      <t>ネンカン</t>
    </rPh>
    <rPh sb="12" eb="14">
      <t>シサン</t>
    </rPh>
    <rPh sb="15" eb="17">
      <t>ハンゲン</t>
    </rPh>
    <rPh sb="21" eb="22">
      <t>コノ</t>
    </rPh>
    <phoneticPr fontId="1"/>
  </si>
  <si>
    <t>続けていく為のメンタルを保つためには良いかもしれないが・・・</t>
    <rPh sb="0" eb="1">
      <t>ツヅ</t>
    </rPh>
    <rPh sb="5" eb="6">
      <t>タメ</t>
    </rPh>
    <rPh sb="12" eb="13">
      <t>タモ</t>
    </rPh>
    <rPh sb="18" eb="19">
      <t>ヨ</t>
    </rPh>
    <phoneticPr fontId="1"/>
  </si>
  <si>
    <t>　また、陽線・陰線での検証もやってみたが</t>
    <rPh sb="4" eb="5">
      <t>ヨウ</t>
    </rPh>
    <rPh sb="5" eb="6">
      <t>セン</t>
    </rPh>
    <rPh sb="7" eb="9">
      <t>インセン</t>
    </rPh>
    <rPh sb="11" eb="13">
      <t>ケンショウ</t>
    </rPh>
    <phoneticPr fontId="1"/>
  </si>
  <si>
    <t>・・・勝率が悪い方が収支は高くなる？</t>
    <rPh sb="3" eb="5">
      <t>ショウリツ</t>
    </rPh>
    <rPh sb="6" eb="7">
      <t>ワル</t>
    </rPh>
    <rPh sb="8" eb="9">
      <t>ホウ</t>
    </rPh>
    <rPh sb="10" eb="12">
      <t>シュウシ</t>
    </rPh>
    <rPh sb="13" eb="14">
      <t>タカ</t>
    </rPh>
    <phoneticPr fontId="1"/>
  </si>
  <si>
    <t>勝率上げると利益率が低くなるの？</t>
    <rPh sb="0" eb="2">
      <t>ショウリツ</t>
    </rPh>
    <rPh sb="2" eb="3">
      <t>ア</t>
    </rPh>
    <rPh sb="6" eb="8">
      <t>リエキ</t>
    </rPh>
    <rPh sb="8" eb="9">
      <t>リツ</t>
    </rPh>
    <rPh sb="10" eb="11">
      <t>ヒク</t>
    </rPh>
    <phoneticPr fontId="1"/>
  </si>
  <si>
    <t>よくわからなかった。</t>
    <phoneticPr fontId="1"/>
  </si>
  <si>
    <t>今後：</t>
    <rPh sb="0" eb="2">
      <t>コンゴ</t>
    </rPh>
    <phoneticPr fontId="1"/>
  </si>
  <si>
    <t>240足での検証を続ける予定でしたが、</t>
    <rPh sb="3" eb="4">
      <t>アシ</t>
    </rPh>
    <rPh sb="6" eb="8">
      <t>ケンショウ</t>
    </rPh>
    <rPh sb="9" eb="10">
      <t>ツヅ</t>
    </rPh>
    <rPh sb="12" eb="14">
      <t>ヨテイ</t>
    </rPh>
    <phoneticPr fontId="1"/>
  </si>
  <si>
    <t>今月の課題が終わりそうもないので</t>
    <rPh sb="0" eb="2">
      <t>コンゲツ</t>
    </rPh>
    <rPh sb="3" eb="5">
      <t>カダイ</t>
    </rPh>
    <rPh sb="6" eb="7">
      <t>オ</t>
    </rPh>
    <phoneticPr fontId="1"/>
  </si>
  <si>
    <t>まずは、60足での検証を実施する。</t>
    <rPh sb="6" eb="7">
      <t>アシ</t>
    </rPh>
    <rPh sb="9" eb="11">
      <t>ケンショウ</t>
    </rPh>
    <rPh sb="12" eb="14">
      <t>ジッシ</t>
    </rPh>
    <phoneticPr fontId="1"/>
  </si>
  <si>
    <t>ただ、2009年はどちらのストップ位置でもマイナス収支となった</t>
    <rPh sb="7" eb="8">
      <t>ネン</t>
    </rPh>
    <rPh sb="17" eb="19">
      <t>イチ</t>
    </rPh>
    <rPh sb="25" eb="27">
      <t>シュウシ</t>
    </rPh>
    <phoneticPr fontId="1"/>
  </si>
  <si>
    <t>エントリー位置の改善でプラスになる？</t>
    <rPh sb="5" eb="7">
      <t>イチ</t>
    </rPh>
    <rPh sb="8" eb="10">
      <t>カイゼン</t>
    </rPh>
    <phoneticPr fontId="1"/>
  </si>
  <si>
    <t>時間足を短くすればプラスになる？</t>
    <rPh sb="0" eb="2">
      <t>ジカン</t>
    </rPh>
    <rPh sb="2" eb="3">
      <t>アシ</t>
    </rPh>
    <rPh sb="4" eb="5">
      <t>ミジカ</t>
    </rPh>
    <phoneticPr fontId="1"/>
  </si>
  <si>
    <t>2009年で実施しようと思います。</t>
    <rPh sb="4" eb="5">
      <t>ネン</t>
    </rPh>
    <rPh sb="6" eb="8">
      <t>ジッシ</t>
    </rPh>
    <rPh sb="12" eb="13">
      <t>オモ</t>
    </rPh>
    <phoneticPr fontId="1"/>
  </si>
  <si>
    <t>PB（MAサポレジ）</t>
    <phoneticPr fontId="1"/>
  </si>
  <si>
    <t>240分足</t>
    <rPh sb="3" eb="4">
      <t>フン</t>
    </rPh>
    <rPh sb="4" eb="5">
      <t>アシ</t>
    </rPh>
    <phoneticPr fontId="1"/>
  </si>
  <si>
    <t>60分足</t>
    <rPh sb="2" eb="3">
      <t>フン</t>
    </rPh>
    <rPh sb="3" eb="4">
      <t>アシ</t>
    </rPh>
    <phoneticPr fontId="1"/>
  </si>
  <si>
    <t>GBPJPY(2009)</t>
    <phoneticPr fontId="1"/>
  </si>
  <si>
    <t>Engulfing Bar</t>
    <phoneticPr fontId="1"/>
  </si>
  <si>
    <t>検証結果：</t>
    <rPh sb="0" eb="2">
      <t>ケンショウ</t>
    </rPh>
    <rPh sb="2" eb="4">
      <t>ケッカ</t>
    </rPh>
    <phoneticPr fontId="1"/>
  </si>
  <si>
    <t>2009年の検証を実施</t>
    <rPh sb="4" eb="5">
      <t>ネン</t>
    </rPh>
    <rPh sb="6" eb="8">
      <t>ケンショウ</t>
    </rPh>
    <rPh sb="9" eb="11">
      <t>ジッシ</t>
    </rPh>
    <phoneticPr fontId="1"/>
  </si>
  <si>
    <t>144トレードで68勝75敗1引き分け</t>
    <rPh sb="10" eb="11">
      <t>ショウ</t>
    </rPh>
    <rPh sb="13" eb="14">
      <t>ハイ</t>
    </rPh>
    <rPh sb="15" eb="16">
      <t>ヒ</t>
    </rPh>
    <rPh sb="17" eb="18">
      <t>ワ</t>
    </rPh>
    <phoneticPr fontId="1"/>
  </si>
  <si>
    <t>エントリー数：　日足=8　240足 = 23　60分足 = 144</t>
    <rPh sb="5" eb="6">
      <t>スウ</t>
    </rPh>
    <rPh sb="8" eb="10">
      <t>ヒアシ</t>
    </rPh>
    <rPh sb="16" eb="17">
      <t>アシ</t>
    </rPh>
    <rPh sb="25" eb="26">
      <t>フン</t>
    </rPh>
    <rPh sb="26" eb="27">
      <t>アシ</t>
    </rPh>
    <phoneticPr fontId="1"/>
  </si>
  <si>
    <t>総資産 日足 = 1.12倍　240足 = 0.86倍  60分足 = 145.95倍</t>
    <rPh sb="0" eb="3">
      <t>ソウシサン</t>
    </rPh>
    <rPh sb="4" eb="6">
      <t>ヒアシ</t>
    </rPh>
    <rPh sb="13" eb="14">
      <t>バイ</t>
    </rPh>
    <rPh sb="18" eb="19">
      <t>アシ</t>
    </rPh>
    <rPh sb="26" eb="27">
      <t>バイ</t>
    </rPh>
    <rPh sb="31" eb="32">
      <t>フン</t>
    </rPh>
    <rPh sb="32" eb="33">
      <t>アシ</t>
    </rPh>
    <rPh sb="42" eb="43">
      <t>バイ</t>
    </rPh>
    <phoneticPr fontId="1"/>
  </si>
  <si>
    <t>勝率 → 日足 = 40%  240足 = 38％　60分足 = 48%</t>
    <rPh sb="0" eb="2">
      <t>ショウリツ</t>
    </rPh>
    <rPh sb="5" eb="7">
      <t>ヒアシ</t>
    </rPh>
    <rPh sb="18" eb="19">
      <t>アシ</t>
    </rPh>
    <rPh sb="28" eb="29">
      <t>フン</t>
    </rPh>
    <rPh sb="29" eb="30">
      <t>アシ</t>
    </rPh>
    <phoneticPr fontId="1"/>
  </si>
  <si>
    <t>今回も特に単純にMAサポートでのPBエントリー</t>
    <rPh sb="0" eb="2">
      <t>コンカイ</t>
    </rPh>
    <rPh sb="3" eb="4">
      <t>トク</t>
    </rPh>
    <rPh sb="5" eb="7">
      <t>タンジュン</t>
    </rPh>
    <phoneticPr fontId="1"/>
  </si>
  <si>
    <t>→トレーリングストップでの決済を検証してみたが</t>
    <rPh sb="13" eb="15">
      <t>ケッサイ</t>
    </rPh>
    <rPh sb="16" eb="18">
      <t>ケンショウ</t>
    </rPh>
    <phoneticPr fontId="1"/>
  </si>
  <si>
    <t>240分足では同期間でマイナス収支であったものが、</t>
    <rPh sb="3" eb="4">
      <t>フン</t>
    </rPh>
    <rPh sb="4" eb="5">
      <t>アシ</t>
    </rPh>
    <rPh sb="7" eb="10">
      <t>ドウキカン</t>
    </rPh>
    <rPh sb="15" eb="17">
      <t>シュウシ</t>
    </rPh>
    <phoneticPr fontId="1"/>
  </si>
  <si>
    <t>かなりのでプラス収支で幕を閉じた。</t>
    <rPh sb="8" eb="10">
      <t>シュウシ</t>
    </rPh>
    <rPh sb="11" eb="12">
      <t>マク</t>
    </rPh>
    <rPh sb="13" eb="14">
      <t>ト</t>
    </rPh>
    <phoneticPr fontId="1"/>
  </si>
  <si>
    <t>60分足では68勝のうち、22トレードが50pips以内で勝っている。</t>
    <rPh sb="2" eb="3">
      <t>フン</t>
    </rPh>
    <rPh sb="3" eb="4">
      <t>アシ</t>
    </rPh>
    <rPh sb="8" eb="9">
      <t>ショウ</t>
    </rPh>
    <rPh sb="26" eb="28">
      <t>イナイ</t>
    </rPh>
    <rPh sb="29" eb="30">
      <t>カ</t>
    </rPh>
    <phoneticPr fontId="1"/>
  </si>
  <si>
    <t>4時間足ではエントリー後、5つ前後のロウソク足でストップにひっかかっていたが</t>
    <rPh sb="1" eb="3">
      <t>ジカン</t>
    </rPh>
    <rPh sb="3" eb="4">
      <t>アシ</t>
    </rPh>
    <rPh sb="11" eb="12">
      <t>ゴ</t>
    </rPh>
    <rPh sb="15" eb="17">
      <t>ゼンゴ</t>
    </rPh>
    <rPh sb="22" eb="23">
      <t>アシ</t>
    </rPh>
    <phoneticPr fontId="1"/>
  </si>
  <si>
    <t>60分足ではその中での動きに対応できたためだと考えられる。</t>
    <rPh sb="2" eb="3">
      <t>フン</t>
    </rPh>
    <rPh sb="3" eb="4">
      <t>アシ</t>
    </rPh>
    <rPh sb="8" eb="9">
      <t>ナカ</t>
    </rPh>
    <rPh sb="11" eb="12">
      <t>ウゴ</t>
    </rPh>
    <rPh sb="14" eb="16">
      <t>タイオウ</t>
    </rPh>
    <rPh sb="23" eb="24">
      <t>カンガ</t>
    </rPh>
    <phoneticPr fontId="1"/>
  </si>
  <si>
    <t>つまり、３つの時間足での検証結果は60足でのトレードが</t>
    <rPh sb="7" eb="9">
      <t>ジカン</t>
    </rPh>
    <rPh sb="9" eb="10">
      <t>アシ</t>
    </rPh>
    <rPh sb="12" eb="14">
      <t>ケンショウ</t>
    </rPh>
    <rPh sb="14" eb="16">
      <t>ケッカ</t>
    </rPh>
    <rPh sb="19" eb="20">
      <t>アシ</t>
    </rPh>
    <phoneticPr fontId="1"/>
  </si>
  <si>
    <t>一番有効であると思う。</t>
    <phoneticPr fontId="1"/>
  </si>
  <si>
    <t>但し、今の生活リズムでは60分毎のエントリーや決済は難しいため</t>
    <rPh sb="0" eb="1">
      <t>タダ</t>
    </rPh>
    <rPh sb="3" eb="4">
      <t>イマ</t>
    </rPh>
    <rPh sb="5" eb="7">
      <t>セイカツ</t>
    </rPh>
    <rPh sb="14" eb="15">
      <t>フン</t>
    </rPh>
    <rPh sb="15" eb="16">
      <t>ゴト</t>
    </rPh>
    <rPh sb="23" eb="25">
      <t>ケッサイ</t>
    </rPh>
    <rPh sb="26" eb="27">
      <t>ムズカ</t>
    </rPh>
    <phoneticPr fontId="1"/>
  </si>
  <si>
    <t>やはり日足、240分でのシステム構築をし</t>
    <rPh sb="3" eb="5">
      <t>ヒアシ</t>
    </rPh>
    <rPh sb="9" eb="10">
      <t>フン</t>
    </rPh>
    <rPh sb="16" eb="18">
      <t>コウチク</t>
    </rPh>
    <phoneticPr fontId="1"/>
  </si>
  <si>
    <t>それを精査するのが必要だと考える。</t>
    <rPh sb="3" eb="5">
      <t>セイサ</t>
    </rPh>
    <rPh sb="9" eb="11">
      <t>ヒツヨウ</t>
    </rPh>
    <rPh sb="13" eb="14">
      <t>カンガ</t>
    </rPh>
    <phoneticPr fontId="1"/>
  </si>
  <si>
    <t>「仕掛け1」の課題がひと段落したため、</t>
    <rPh sb="1" eb="3">
      <t>シカ</t>
    </rPh>
    <rPh sb="7" eb="9">
      <t>カダイ</t>
    </rPh>
    <rPh sb="12" eb="14">
      <t>ダンラク</t>
    </rPh>
    <phoneticPr fontId="1"/>
  </si>
  <si>
    <t>「仕掛け2」の検証を同通貨で実施していく</t>
    <rPh sb="1" eb="3">
      <t>シカ</t>
    </rPh>
    <rPh sb="7" eb="9">
      <t>ケンショウ</t>
    </rPh>
    <rPh sb="10" eb="11">
      <t>ドウ</t>
    </rPh>
    <rPh sb="11" eb="13">
      <t>ツウカ</t>
    </rPh>
    <rPh sb="14" eb="16">
      <t>ジッシ</t>
    </rPh>
    <phoneticPr fontId="1"/>
  </si>
  <si>
    <t>買</t>
    <rPh sb="0" eb="1">
      <t>カ</t>
    </rPh>
    <phoneticPr fontId="1"/>
  </si>
  <si>
    <t>売</t>
    <rPh sb="0" eb="1">
      <t>ウ</t>
    </rPh>
    <phoneticPr fontId="1"/>
  </si>
  <si>
    <t>2005年</t>
    <rPh sb="4" eb="5">
      <t>ネン</t>
    </rPh>
    <phoneticPr fontId="1"/>
  </si>
  <si>
    <t>勝</t>
    <rPh sb="0" eb="1">
      <t>カ</t>
    </rPh>
    <phoneticPr fontId="1"/>
  </si>
  <si>
    <t>負</t>
    <rPh sb="0" eb="1">
      <t>マ</t>
    </rPh>
    <phoneticPr fontId="1"/>
  </si>
  <si>
    <t>2006年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</si>
</sst>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0.0_ "/>
    <numFmt numFmtId="177" formatCode="0_ "/>
    <numFmt numFmtId="178" formatCode="0.000"/>
    <numFmt numFmtId="179" formatCode="0.0"/>
    <numFmt numFmtId="180" formatCode="m&quot;月&quot;d&quot;日&quot;;@"/>
  </numFmts>
  <fonts count="6" x14ac:knownFonts="1">
    <font>
      <sz val="11"/>
      <color indexed="8"/>
      <name val="ＭＳ Ｐゴシック"/>
      <family val="3"/>
      <charset val="128"/>
    </font>
    <font>
      <sz val="6"/>
      <name val="ＭＳ Ｐゴシック"/>
      <family val="3"/>
      <charset val="128"/>
    </font>
    <font>
      <sz val="11"/>
      <name val="ＭＳ Ｐゴシック"/>
      <family val="3"/>
      <charset val="128"/>
    </font>
    <font>
      <sz val="11"/>
      <color rgb="FFFF0000"/>
      <name val="ＭＳ Ｐゴシック"/>
      <family val="3"/>
      <charset val="128"/>
    </font>
    <font>
      <b/>
      <sz val="11"/>
      <color rgb="FF7030A0"/>
      <name val="ＭＳ Ｐゴシック"/>
      <family val="3"/>
      <charset val="128"/>
    </font>
    <font>
      <sz val="11"/>
      <color indexed="8"/>
      <name val="ＭＳ Ｐゴシック"/>
      <family val="3"/>
      <charset val="128"/>
    </font>
  </fonts>
  <fills count="10">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39997558519241921"/>
        <bgColor indexed="64"/>
      </patternFill>
    </fill>
  </fills>
  <borders count="1">
    <border>
      <left/>
      <right/>
      <top/>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65">
    <xf numFmtId="0" fontId="0" fillId="0" borderId="0" xfId="0">
      <alignment vertical="center"/>
    </xf>
    <xf numFmtId="14" fontId="0" fillId="0" borderId="0" xfId="0" applyNumberFormat="1">
      <alignment vertical="center"/>
    </xf>
    <xf numFmtId="0" fontId="0" fillId="3" borderId="0" xfId="0" applyFill="1" applyAlignment="1">
      <alignment horizontal="center"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178" fontId="0" fillId="0" borderId="0" xfId="0" applyNumberFormat="1"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1" fontId="2" fillId="4" borderId="0" xfId="0" applyNumberFormat="1" applyFont="1" applyFill="1" applyAlignment="1">
      <alignment horizontal="center" vertical="center"/>
    </xf>
    <xf numFmtId="0" fontId="2" fillId="5" borderId="0" xfId="0" applyFont="1" applyFill="1" applyAlignment="1">
      <alignment horizontal="center" vertical="center"/>
    </xf>
    <xf numFmtId="1" fontId="2" fillId="5" borderId="0" xfId="0" applyNumberFormat="1" applyFont="1" applyFill="1" applyAlignment="1">
      <alignment horizontal="center" vertical="center"/>
    </xf>
    <xf numFmtId="178" fontId="0" fillId="0" borderId="0" xfId="0" applyNumberFormat="1">
      <alignment vertical="center"/>
    </xf>
    <xf numFmtId="0" fontId="0" fillId="0" borderId="0" xfId="0" applyFill="1">
      <alignment vertical="center"/>
    </xf>
    <xf numFmtId="0" fontId="0" fillId="0" borderId="0" xfId="0" applyAlignment="1">
      <alignment horizontal="left" vertical="center" wrapText="1"/>
    </xf>
    <xf numFmtId="0" fontId="0" fillId="2" borderId="0" xfId="0" applyFill="1" applyAlignment="1">
      <alignment horizontal="center" vertical="center"/>
    </xf>
    <xf numFmtId="9"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center" vertical="center"/>
    </xf>
    <xf numFmtId="0" fontId="0" fillId="6" borderId="0" xfId="0" applyFill="1" applyAlignment="1">
      <alignment horizontal="center" vertical="center"/>
    </xf>
    <xf numFmtId="1" fontId="2" fillId="7" borderId="0" xfId="0" applyNumberFormat="1" applyFont="1" applyFill="1" applyAlignment="1">
      <alignment horizontal="center" vertical="center"/>
    </xf>
    <xf numFmtId="1" fontId="0" fillId="7" borderId="0" xfId="0" applyNumberFormat="1" applyFill="1">
      <alignment vertical="center"/>
    </xf>
    <xf numFmtId="0" fontId="2" fillId="8" borderId="0" xfId="0" applyFont="1" applyFill="1" applyAlignment="1">
      <alignment horizontal="center" vertical="center"/>
    </xf>
    <xf numFmtId="1" fontId="2" fillId="8" borderId="0" xfId="0" applyNumberFormat="1" applyFont="1" applyFill="1" applyAlignment="1">
      <alignment horizontal="center" vertical="center"/>
    </xf>
    <xf numFmtId="1" fontId="0" fillId="8" borderId="0" xfId="0" applyNumberFormat="1" applyFill="1">
      <alignment vertical="center"/>
    </xf>
    <xf numFmtId="0" fontId="0" fillId="0" borderId="0" xfId="0" applyAlignment="1">
      <alignment horizontal="center" vertical="center"/>
    </xf>
    <xf numFmtId="178" fontId="0" fillId="2" borderId="0" xfId="0" applyNumberFormat="1" applyFill="1" applyAlignment="1">
      <alignment horizontal="center" vertical="center"/>
    </xf>
    <xf numFmtId="177" fontId="0" fillId="8" borderId="0" xfId="0" applyNumberFormat="1" applyFill="1" applyAlignment="1">
      <alignment horizontal="center" vertical="center"/>
    </xf>
    <xf numFmtId="0" fontId="0" fillId="0" borderId="0" xfId="0" applyAlignment="1">
      <alignment horizontal="center" vertical="center" wrapText="1"/>
    </xf>
    <xf numFmtId="0" fontId="0" fillId="9" borderId="0" xfId="0" applyFill="1">
      <alignment vertical="center"/>
    </xf>
    <xf numFmtId="177" fontId="0" fillId="9" borderId="0" xfId="0" applyNumberFormat="1" applyFill="1">
      <alignment vertical="center"/>
    </xf>
    <xf numFmtId="0" fontId="0" fillId="0" borderId="0" xfId="0" applyAlignment="1">
      <alignment horizontal="center" vertical="center"/>
    </xf>
    <xf numFmtId="0" fontId="0" fillId="0" borderId="0" xfId="0" applyAlignment="1">
      <alignment horizontal="center" vertical="center"/>
    </xf>
    <xf numFmtId="1" fontId="0" fillId="0" borderId="0" xfId="0" applyNumberFormat="1">
      <alignment vertical="center"/>
    </xf>
    <xf numFmtId="0"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Fill="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179" fontId="0" fillId="0" borderId="0" xfId="0" applyNumberFormat="1">
      <alignment vertical="center"/>
    </xf>
    <xf numFmtId="0" fontId="0" fillId="0" borderId="0" xfId="0" applyNumberFormat="1">
      <alignment vertical="center"/>
    </xf>
    <xf numFmtId="9" fontId="0" fillId="0" borderId="0" xfId="1" applyFo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0" fontId="0" fillId="3" borderId="0" xfId="0" applyFill="1" applyAlignment="1">
      <alignment vertical="center"/>
    </xf>
    <xf numFmtId="0" fontId="0" fillId="2" borderId="0" xfId="0" applyFill="1">
      <alignment vertical="center"/>
    </xf>
    <xf numFmtId="0" fontId="0" fillId="0" borderId="0" xfId="0" applyAlignment="1">
      <alignment horizontal="center" vertical="center"/>
    </xf>
    <xf numFmtId="180" fontId="0" fillId="0" borderId="0" xfId="0" applyNumberFormat="1" applyAlignment="1">
      <alignment horizontal="center" vertical="center"/>
    </xf>
    <xf numFmtId="1" fontId="2" fillId="0" borderId="0" xfId="0" applyNumberFormat="1" applyFont="1" applyFill="1" applyAlignment="1">
      <alignment horizontal="center" vertical="center"/>
    </xf>
    <xf numFmtId="0" fontId="0" fillId="0" borderId="0" xfId="0" applyAlignment="1">
      <alignment horizontal="center" vertical="center"/>
    </xf>
    <xf numFmtId="5" fontId="0" fillId="0" borderId="0" xfId="0" applyNumberFormat="1" applyAlignment="1">
      <alignment horizontal="center" vertical="center"/>
    </xf>
    <xf numFmtId="9" fontId="0" fillId="0" borderId="0" xfId="0" applyNumberFormat="1" applyAlignment="1">
      <alignment horizontal="center" vertical="center"/>
    </xf>
    <xf numFmtId="0" fontId="0" fillId="0" borderId="0" xfId="0" applyAlignment="1">
      <alignment horizontal="left" vertical="center" wrapText="1"/>
    </xf>
    <xf numFmtId="0" fontId="0" fillId="2" borderId="0" xfId="0" applyFill="1" applyAlignment="1">
      <alignment horizontal="center" vertical="center"/>
    </xf>
    <xf numFmtId="180" fontId="0" fillId="0" borderId="0" xfId="0" applyNumberFormat="1" applyFont="1" applyAlignment="1">
      <alignment horizontal="center" vertical="center"/>
    </xf>
    <xf numFmtId="180" fontId="0" fillId="0" borderId="0" xfId="0" applyNumberFormat="1" applyFill="1" applyAlignment="1">
      <alignment horizontal="center" vertical="center"/>
    </xf>
    <xf numFmtId="180" fontId="2" fillId="0" borderId="0" xfId="0" applyNumberFormat="1" applyFont="1" applyAlignment="1">
      <alignment horizontal="center" vertical="center"/>
    </xf>
    <xf numFmtId="180" fontId="2" fillId="0" borderId="0" xfId="0" applyNumberFormat="1" applyFont="1" applyAlignment="1">
      <alignment horizontal="center" vertical="center" wrapText="1"/>
    </xf>
    <xf numFmtId="180" fontId="2" fillId="0" borderId="0" xfId="0" applyNumberFormat="1" applyFont="1" applyFill="1" applyAlignment="1">
      <alignment horizontal="center" vertical="center"/>
    </xf>
    <xf numFmtId="180" fontId="4" fillId="0" borderId="0" xfId="0" applyNumberFormat="1" applyFont="1" applyAlignment="1">
      <alignment horizontal="left" vertical="center"/>
    </xf>
  </cellXfs>
  <cellStyles count="2">
    <cellStyle name="パーセント" xfId="1" builtinId="5"/>
    <cellStyle name="標準" xfId="0" builtinId="0"/>
  </cellStyles>
  <dxfs count="3">
    <dxf>
      <font>
        <color rgb="FF9C0006"/>
      </font>
      <fill>
        <patternFill>
          <bgColor rgb="FFFFC7CE"/>
        </patternFill>
      </fill>
    </dxf>
    <dxf>
      <fill>
        <patternFill>
          <bgColor theme="4" tint="0.39994506668294322"/>
        </patternFill>
      </fill>
    </dxf>
    <dxf>
      <fill>
        <patternFill>
          <bgColor theme="7" tint="0.59996337778862885"/>
        </patternFill>
      </fill>
    </dxf>
  </dxfs>
  <tableStyles count="0" defaultTableStyle="TableStyleMedium2" defaultPivotStyle="PivotStyleLight16"/>
  <colors>
    <mruColors>
      <color rgb="FFCC9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103219</xdr:colOff>
      <xdr:row>31</xdr:row>
      <xdr:rowOff>37431</xdr:rowOff>
    </xdr:to>
    <xdr:pic>
      <xdr:nvPicPr>
        <xdr:cNvPr id="4" name="図 3"/>
        <xdr:cNvPicPr>
          <a:picLocks noChangeAspect="1"/>
        </xdr:cNvPicPr>
      </xdr:nvPicPr>
      <xdr:blipFill>
        <a:blip xmlns:r="http://schemas.openxmlformats.org/officeDocument/2006/relationships" r:embed="rId1"/>
        <a:stretch>
          <a:fillRect/>
        </a:stretch>
      </xdr:blipFill>
      <xdr:spPr>
        <a:xfrm>
          <a:off x="0" y="0"/>
          <a:ext cx="12447619" cy="5352381"/>
        </a:xfrm>
        <a:prstGeom prst="rect">
          <a:avLst/>
        </a:prstGeom>
      </xdr:spPr>
    </xdr:pic>
    <xdr:clientData/>
  </xdr:twoCellAnchor>
  <xdr:twoCellAnchor editAs="oneCell">
    <xdr:from>
      <xdr:col>0</xdr:col>
      <xdr:colOff>0</xdr:colOff>
      <xdr:row>32</xdr:row>
      <xdr:rowOff>0</xdr:rowOff>
    </xdr:from>
    <xdr:to>
      <xdr:col>18</xdr:col>
      <xdr:colOff>141314</xdr:colOff>
      <xdr:row>63</xdr:row>
      <xdr:rowOff>66002</xdr:rowOff>
    </xdr:to>
    <xdr:pic>
      <xdr:nvPicPr>
        <xdr:cNvPr id="3" name="図 2"/>
        <xdr:cNvPicPr>
          <a:picLocks noChangeAspect="1"/>
        </xdr:cNvPicPr>
      </xdr:nvPicPr>
      <xdr:blipFill>
        <a:blip xmlns:r="http://schemas.openxmlformats.org/officeDocument/2006/relationships" r:embed="rId2"/>
        <a:stretch>
          <a:fillRect/>
        </a:stretch>
      </xdr:blipFill>
      <xdr:spPr>
        <a:xfrm>
          <a:off x="0" y="5486400"/>
          <a:ext cx="12485714" cy="5380952"/>
        </a:xfrm>
        <a:prstGeom prst="rect">
          <a:avLst/>
        </a:prstGeom>
      </xdr:spPr>
    </xdr:pic>
    <xdr:clientData/>
  </xdr:twoCellAnchor>
  <xdr:twoCellAnchor editAs="oneCell">
    <xdr:from>
      <xdr:col>0</xdr:col>
      <xdr:colOff>0</xdr:colOff>
      <xdr:row>64</xdr:row>
      <xdr:rowOff>0</xdr:rowOff>
    </xdr:from>
    <xdr:to>
      <xdr:col>18</xdr:col>
      <xdr:colOff>103219</xdr:colOff>
      <xdr:row>95</xdr:row>
      <xdr:rowOff>66002</xdr:rowOff>
    </xdr:to>
    <xdr:pic>
      <xdr:nvPicPr>
        <xdr:cNvPr id="6" name="図 5"/>
        <xdr:cNvPicPr>
          <a:picLocks noChangeAspect="1"/>
        </xdr:cNvPicPr>
      </xdr:nvPicPr>
      <xdr:blipFill>
        <a:blip xmlns:r="http://schemas.openxmlformats.org/officeDocument/2006/relationships" r:embed="rId3"/>
        <a:stretch>
          <a:fillRect/>
        </a:stretch>
      </xdr:blipFill>
      <xdr:spPr>
        <a:xfrm>
          <a:off x="0" y="10972800"/>
          <a:ext cx="12447619" cy="5380952"/>
        </a:xfrm>
        <a:prstGeom prst="rect">
          <a:avLst/>
        </a:prstGeom>
      </xdr:spPr>
    </xdr:pic>
    <xdr:clientData/>
  </xdr:twoCellAnchor>
  <xdr:twoCellAnchor editAs="oneCell">
    <xdr:from>
      <xdr:col>0</xdr:col>
      <xdr:colOff>0</xdr:colOff>
      <xdr:row>96</xdr:row>
      <xdr:rowOff>0</xdr:rowOff>
    </xdr:from>
    <xdr:to>
      <xdr:col>18</xdr:col>
      <xdr:colOff>131790</xdr:colOff>
      <xdr:row>127</xdr:row>
      <xdr:rowOff>37431</xdr:rowOff>
    </xdr:to>
    <xdr:pic>
      <xdr:nvPicPr>
        <xdr:cNvPr id="8" name="図 7"/>
        <xdr:cNvPicPr>
          <a:picLocks noChangeAspect="1"/>
        </xdr:cNvPicPr>
      </xdr:nvPicPr>
      <xdr:blipFill>
        <a:blip xmlns:r="http://schemas.openxmlformats.org/officeDocument/2006/relationships" r:embed="rId4"/>
        <a:stretch>
          <a:fillRect/>
        </a:stretch>
      </xdr:blipFill>
      <xdr:spPr>
        <a:xfrm>
          <a:off x="0" y="16459200"/>
          <a:ext cx="12476190" cy="535238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3"/>
  <sheetViews>
    <sheetView zoomScale="85" zoomScaleNormal="85" workbookViewId="0">
      <pane ySplit="12" topLeftCell="A19" activePane="bottomLeft" state="frozen"/>
      <selection pane="bottomLeft" activeCell="R19" sqref="R19"/>
    </sheetView>
  </sheetViews>
  <sheetFormatPr defaultRowHeight="13.5" x14ac:dyDescent="0.15"/>
  <cols>
    <col min="1" max="1" width="5.25" customWidth="1"/>
    <col min="2" max="2" width="9" style="39"/>
    <col min="4" max="4" width="15.375" style="52" bestFit="1" customWidth="1"/>
    <col min="5" max="5" width="13.125" bestFit="1" customWidth="1"/>
    <col min="6" max="6" width="10.5" bestFit="1" customWidth="1"/>
    <col min="7" max="7" width="15.875" style="52" bestFit="1" customWidth="1"/>
    <col min="10" max="10" width="8.875" style="33" bestFit="1" customWidth="1"/>
    <col min="11" max="11" width="8.875" customWidth="1"/>
    <col min="12" max="12" width="8.875" bestFit="1" customWidth="1"/>
    <col min="13" max="13" width="11" bestFit="1" customWidth="1"/>
    <col min="14" max="14" width="9.875" customWidth="1"/>
    <col min="15" max="16" width="12.625" bestFit="1" customWidth="1"/>
  </cols>
  <sheetData>
    <row r="1" spans="1:18" x14ac:dyDescent="0.15">
      <c r="A1" t="s">
        <v>0</v>
      </c>
      <c r="C1" s="6"/>
      <c r="D1" s="25"/>
      <c r="F1" s="6"/>
      <c r="G1" s="25"/>
      <c r="J1" s="58" t="s">
        <v>1</v>
      </c>
      <c r="K1" s="58"/>
      <c r="L1" s="58" t="s">
        <v>2</v>
      </c>
      <c r="M1" s="58"/>
      <c r="N1" s="14" t="s">
        <v>22</v>
      </c>
      <c r="O1" s="26" t="s">
        <v>29</v>
      </c>
      <c r="Q1" s="54"/>
      <c r="R1" s="54"/>
    </row>
    <row r="2" spans="1:18" x14ac:dyDescent="0.15">
      <c r="A2" t="s">
        <v>3</v>
      </c>
      <c r="C2" s="6"/>
      <c r="D2" s="25"/>
      <c r="F2" s="6"/>
      <c r="G2" s="25"/>
      <c r="J2" s="55">
        <v>100000</v>
      </c>
      <c r="K2" s="55"/>
      <c r="L2" s="56">
        <v>0.05</v>
      </c>
      <c r="M2" s="56"/>
      <c r="N2" s="15">
        <f>COUNTIF(J14:J158,"&gt;1")/COUNTIF(A14:A158,"&gt;=1")</f>
        <v>9.7222222222222224E-2</v>
      </c>
      <c r="O2" s="11" t="e">
        <f>AVERAGE(O14:O158)</f>
        <v>#DIV/0!</v>
      </c>
      <c r="Q2" s="54"/>
      <c r="R2" s="54"/>
    </row>
    <row r="3" spans="1:18" x14ac:dyDescent="0.15">
      <c r="A3" t="s">
        <v>4</v>
      </c>
      <c r="C3" s="6"/>
      <c r="D3" s="25"/>
      <c r="F3" s="6"/>
      <c r="G3" s="25"/>
      <c r="J3"/>
    </row>
    <row r="4" spans="1:18" x14ac:dyDescent="0.15">
      <c r="A4" t="s">
        <v>5</v>
      </c>
      <c r="C4" s="6"/>
      <c r="D4" s="25"/>
      <c r="F4" s="6"/>
      <c r="G4" s="25"/>
      <c r="J4" s="20" t="s">
        <v>24</v>
      </c>
      <c r="K4" s="20" t="s">
        <v>25</v>
      </c>
      <c r="L4" s="22" t="s">
        <v>26</v>
      </c>
      <c r="M4" s="23" t="s">
        <v>27</v>
      </c>
      <c r="N4" s="27" t="s">
        <v>30</v>
      </c>
      <c r="O4" s="29" t="s">
        <v>31</v>
      </c>
    </row>
    <row r="5" spans="1:18" x14ac:dyDescent="0.15">
      <c r="A5" t="s">
        <v>6</v>
      </c>
      <c r="C5" s="6"/>
      <c r="D5" s="25"/>
      <c r="F5" s="6"/>
      <c r="G5" s="25"/>
      <c r="J5" s="21">
        <f>SUM(J14:J323)</f>
        <v>3571.0000000000036</v>
      </c>
      <c r="K5" s="21">
        <f>SUM(K14:K323)</f>
        <v>164717.31290969183</v>
      </c>
      <c r="L5" s="24">
        <f>SUM(L14:L323)</f>
        <v>-1441.9999999999959</v>
      </c>
      <c r="M5" s="24">
        <f>SUM(M14:M323)</f>
        <v>-47256.258307661097</v>
      </c>
      <c r="N5" s="24"/>
      <c r="O5" s="30">
        <f>J2+K5+M5</f>
        <v>217461.05460203072</v>
      </c>
      <c r="P5">
        <f>COUNTIF(J14:J224,"&gt;1")</f>
        <v>14</v>
      </c>
      <c r="Q5">
        <f>COUNTIF(L14:L224,"&lt;0")</f>
        <v>7</v>
      </c>
    </row>
    <row r="6" spans="1:18" x14ac:dyDescent="0.15">
      <c r="A6" s="57" t="s">
        <v>16</v>
      </c>
      <c r="B6" s="57"/>
      <c r="C6" s="57"/>
      <c r="D6" s="57"/>
      <c r="E6" s="57"/>
      <c r="F6" s="57"/>
      <c r="G6" s="57"/>
      <c r="H6" s="57"/>
      <c r="I6" s="57"/>
      <c r="J6" s="57"/>
      <c r="K6" s="57"/>
      <c r="L6" s="57"/>
      <c r="M6" s="57"/>
      <c r="N6" s="57"/>
      <c r="O6" s="40" t="e">
        <f>O5/N120</f>
        <v>#VALUE!</v>
      </c>
    </row>
    <row r="7" spans="1:18" x14ac:dyDescent="0.15">
      <c r="A7" s="57"/>
      <c r="B7" s="57"/>
      <c r="C7" s="57"/>
      <c r="D7" s="57"/>
      <c r="E7" s="57"/>
      <c r="F7" s="57"/>
      <c r="G7" s="57"/>
      <c r="H7" s="57"/>
      <c r="I7" s="57"/>
      <c r="J7" s="57"/>
      <c r="K7" s="57"/>
      <c r="L7" s="57"/>
      <c r="M7" s="57"/>
      <c r="N7" s="57"/>
    </row>
    <row r="8" spans="1:18" x14ac:dyDescent="0.15">
      <c r="A8" s="57"/>
      <c r="B8" s="57"/>
      <c r="C8" s="57"/>
      <c r="D8" s="57"/>
      <c r="E8" s="57"/>
      <c r="F8" s="57"/>
      <c r="G8" s="57"/>
      <c r="H8" s="57"/>
      <c r="I8" s="57"/>
      <c r="J8" s="57"/>
      <c r="K8" s="57"/>
      <c r="L8" s="57"/>
      <c r="M8" s="57"/>
      <c r="N8" s="57"/>
    </row>
    <row r="9" spans="1:18" x14ac:dyDescent="0.15">
      <c r="B9" s="28"/>
      <c r="C9" s="13"/>
      <c r="D9" s="28"/>
      <c r="E9" s="13"/>
      <c r="F9" s="13"/>
      <c r="G9" s="28"/>
      <c r="H9" s="13"/>
      <c r="I9" s="16"/>
      <c r="J9" s="13"/>
      <c r="K9" s="13"/>
      <c r="L9" s="13"/>
      <c r="M9" s="13"/>
      <c r="N9" s="13"/>
      <c r="O9" s="13"/>
    </row>
    <row r="10" spans="1:18" x14ac:dyDescent="0.15">
      <c r="D10"/>
      <c r="G10"/>
      <c r="J10">
        <f>COUNTIF(J14:J158,"&lt;50")</f>
        <v>2</v>
      </c>
    </row>
    <row r="11" spans="1:18" x14ac:dyDescent="0.15">
      <c r="C11" t="s">
        <v>17</v>
      </c>
      <c r="D11" s="31"/>
      <c r="G11" s="31"/>
      <c r="I11">
        <f>COUNTIF(I117:I217,"ー")</f>
        <v>0</v>
      </c>
      <c r="J11">
        <f>COUNTIF(J14:J158,"&gt;0")</f>
        <v>14</v>
      </c>
      <c r="L11">
        <f>COUNTIF(L14:L158,"&lt;0")</f>
        <v>7</v>
      </c>
      <c r="N11" s="42"/>
    </row>
    <row r="12" spans="1:18" x14ac:dyDescent="0.15">
      <c r="A12" s="19" t="s">
        <v>23</v>
      </c>
      <c r="B12" s="2" t="s">
        <v>7</v>
      </c>
      <c r="C12" s="2" t="s">
        <v>8</v>
      </c>
      <c r="D12" s="2" t="s">
        <v>9</v>
      </c>
      <c r="E12" s="2" t="s">
        <v>10</v>
      </c>
      <c r="F12" s="2" t="s">
        <v>11</v>
      </c>
      <c r="G12" s="2" t="s">
        <v>12</v>
      </c>
      <c r="H12" s="2" t="s">
        <v>13</v>
      </c>
      <c r="I12" s="2" t="s">
        <v>28</v>
      </c>
      <c r="J12" s="2" t="s">
        <v>14</v>
      </c>
      <c r="K12" s="2" t="s">
        <v>20</v>
      </c>
      <c r="L12" s="2" t="s">
        <v>15</v>
      </c>
      <c r="M12" s="2" t="s">
        <v>21</v>
      </c>
      <c r="N12" s="2" t="s">
        <v>19</v>
      </c>
      <c r="O12" s="2" t="s">
        <v>18</v>
      </c>
      <c r="P12" s="2" t="s">
        <v>59</v>
      </c>
    </row>
    <row r="13" spans="1:18" x14ac:dyDescent="0.15">
      <c r="A13" s="7"/>
      <c r="B13" s="7"/>
      <c r="C13" s="3"/>
      <c r="D13" s="36" t="s">
        <v>128</v>
      </c>
      <c r="E13" s="7"/>
      <c r="F13" s="7"/>
      <c r="G13" s="7"/>
      <c r="H13" s="7"/>
      <c r="I13" s="7"/>
      <c r="J13" s="53"/>
      <c r="K13" s="53"/>
      <c r="L13" s="7"/>
      <c r="M13" s="7"/>
      <c r="N13" s="7"/>
      <c r="O13" s="7"/>
    </row>
    <row r="14" spans="1:18" x14ac:dyDescent="0.15">
      <c r="A14" s="17">
        <v>1</v>
      </c>
      <c r="B14" s="39" t="s">
        <v>126</v>
      </c>
      <c r="C14" s="3">
        <f>$J$2*$L$2/(E14-F14)/10000</f>
        <v>0.23148148148148184</v>
      </c>
      <c r="D14" s="52">
        <v>42043</v>
      </c>
      <c r="E14" s="17">
        <v>196.63</v>
      </c>
      <c r="F14" s="17">
        <v>194.47</v>
      </c>
      <c r="G14" s="52">
        <v>42071</v>
      </c>
      <c r="H14" s="17">
        <v>200.75</v>
      </c>
      <c r="I14" s="17" t="s">
        <v>129</v>
      </c>
      <c r="J14" s="8">
        <f>ABS(H14-E14)*100</f>
        <v>412.00000000000045</v>
      </c>
      <c r="K14" s="8">
        <f>J14*C14*100</f>
        <v>9537.037037037062</v>
      </c>
      <c r="L14" s="9"/>
      <c r="M14" s="10"/>
      <c r="N14" s="4">
        <f>J2+J14*C14*100</f>
        <v>109537.03703703707</v>
      </c>
      <c r="O14" s="5">
        <f t="shared" ref="O14:O78" si="0">(H14-E14)/(E14-F14)</f>
        <v>1.9074074074074125</v>
      </c>
    </row>
    <row r="15" spans="1:18" x14ac:dyDescent="0.15">
      <c r="A15" s="17">
        <v>2</v>
      </c>
      <c r="B15" s="39" t="s">
        <v>127</v>
      </c>
      <c r="C15" s="3">
        <f>IFERROR(ABS(J2*$L$2/(E15-F15)/10000),"")</f>
        <v>0.20576131687242741</v>
      </c>
      <c r="D15" s="52">
        <v>42072</v>
      </c>
      <c r="E15" s="17">
        <v>199.53</v>
      </c>
      <c r="F15" s="17">
        <v>201.96</v>
      </c>
      <c r="G15" s="52">
        <v>42091</v>
      </c>
      <c r="H15" s="17">
        <v>199.07</v>
      </c>
      <c r="I15" s="17" t="s">
        <v>129</v>
      </c>
      <c r="J15" s="8">
        <f>IFERROR(IF(AND(B15="売",I15="勝"),ABS(E15-H15),IF(AND(B15="買",I15="勝"),ABS(E15-H15),""))*100,"")</f>
        <v>46.000000000000796</v>
      </c>
      <c r="K15" s="8">
        <f>IFERROR(IF(J15&gt;=1,J15*C15*100,""),"")</f>
        <v>946.50205761318239</v>
      </c>
      <c r="L15" s="9" t="str">
        <f>IFERROR(IF(AND(B15="売",I15="負"),(E15-H15),IF(AND(B15="買",I15="負"),(H15-E15),""))*100,"")</f>
        <v/>
      </c>
      <c r="M15" s="10" t="str">
        <f>IFERROR(IF(L15&lt;=1,L15*C15*100,""),"")</f>
        <v/>
      </c>
      <c r="N15" s="4">
        <f t="shared" ref="N15:N79" si="1">IF(I15="ー",N14+0,IF(M15&lt;1,M15+N14,K15+N14))</f>
        <v>110483.53909465024</v>
      </c>
      <c r="O15" s="5">
        <f t="shared" si="0"/>
        <v>0.18930041152263649</v>
      </c>
    </row>
    <row r="16" spans="1:18" x14ac:dyDescent="0.15">
      <c r="A16" s="17">
        <v>3</v>
      </c>
      <c r="B16" s="39" t="s">
        <v>126</v>
      </c>
      <c r="C16" s="3">
        <f>IFERROR(ABS(N15*$L$2/(E16-F16)/10000),"")</f>
        <v>0.31210039292273906</v>
      </c>
      <c r="D16" s="52">
        <v>42091</v>
      </c>
      <c r="E16" s="17">
        <v>200.28</v>
      </c>
      <c r="F16" s="17">
        <v>198.51</v>
      </c>
      <c r="G16" s="52">
        <v>42116</v>
      </c>
      <c r="H16" s="17">
        <v>202.66</v>
      </c>
      <c r="I16" s="17" t="s">
        <v>129</v>
      </c>
      <c r="J16" s="8">
        <f t="shared" ref="J16:J18" si="2">IFERROR(IF(AND(B16="売",I16="勝"),ABS(E16-H16),IF(AND(B16="買",I16="勝"),ABS(E16-H16),""))*100,"")</f>
        <v>237.99999999999955</v>
      </c>
      <c r="K16" s="8">
        <f t="shared" ref="K16:K18" si="3">IFERROR(IF(J16&gt;=1,J16*C16*100,""),"")</f>
        <v>7427.9893515611748</v>
      </c>
      <c r="L16" s="9" t="str">
        <f t="shared" ref="L16:L36" si="4">IFERROR(IF(AND(B16="売",I16="負"),(E16-H16),IF(AND(B16="買",I16="負"),(H16-E16),""))*100,"")</f>
        <v/>
      </c>
      <c r="M16" s="10" t="str">
        <f t="shared" ref="M16:M36" si="5">IFERROR(IF(L16&lt;=1,L16*C16*100,""),"")</f>
        <v/>
      </c>
      <c r="N16" s="4">
        <f t="shared" si="1"/>
        <v>117911.52844621142</v>
      </c>
      <c r="O16" s="5">
        <f t="shared" si="0"/>
        <v>1.3446327683615715</v>
      </c>
    </row>
    <row r="17" spans="1:21" x14ac:dyDescent="0.15">
      <c r="A17" s="17">
        <v>4</v>
      </c>
      <c r="B17" s="39" t="s">
        <v>127</v>
      </c>
      <c r="C17" s="3">
        <f>IFERROR(ABS(N15*$L$2/(E17-F17)/10000),"")</f>
        <v>0.36343269439029446</v>
      </c>
      <c r="D17" s="52">
        <v>42115</v>
      </c>
      <c r="E17" s="17">
        <v>203.81</v>
      </c>
      <c r="F17" s="17">
        <v>205.33</v>
      </c>
      <c r="G17" s="52">
        <v>42134</v>
      </c>
      <c r="H17" s="17">
        <v>199.19</v>
      </c>
      <c r="I17" s="17" t="s">
        <v>129</v>
      </c>
      <c r="J17" s="8">
        <f t="shared" si="2"/>
        <v>462.00000000000045</v>
      </c>
      <c r="K17" s="8">
        <f t="shared" si="3"/>
        <v>16790.590480831619</v>
      </c>
      <c r="L17" s="9" t="str">
        <f t="shared" si="4"/>
        <v/>
      </c>
      <c r="M17" s="10" t="str">
        <f t="shared" si="5"/>
        <v/>
      </c>
      <c r="N17" s="4">
        <f t="shared" si="1"/>
        <v>134702.11892704305</v>
      </c>
      <c r="O17" s="5">
        <f t="shared" si="0"/>
        <v>3.0394736842105088</v>
      </c>
    </row>
    <row r="18" spans="1:21" x14ac:dyDescent="0.15">
      <c r="A18" s="17">
        <v>5</v>
      </c>
      <c r="B18" s="39" t="s">
        <v>126</v>
      </c>
      <c r="C18" s="3">
        <f t="shared" ref="C18:C81" si="6">IFERROR(ABS(N17*$L$2/(E18-F18)/10000),"")</f>
        <v>0.45507472610487831</v>
      </c>
      <c r="D18" s="52">
        <v>42136</v>
      </c>
      <c r="E18" s="17">
        <v>199.23</v>
      </c>
      <c r="F18" s="17">
        <v>197.75</v>
      </c>
      <c r="G18" s="52">
        <v>42140</v>
      </c>
      <c r="H18" s="17">
        <v>197.95</v>
      </c>
      <c r="I18" s="17" t="s">
        <v>130</v>
      </c>
      <c r="J18" s="8" t="str">
        <f t="shared" si="2"/>
        <v/>
      </c>
      <c r="K18" s="8" t="str">
        <f t="shared" si="3"/>
        <v/>
      </c>
      <c r="L18" s="9">
        <f t="shared" si="4"/>
        <v>-128.00000000000011</v>
      </c>
      <c r="M18" s="10">
        <f t="shared" si="5"/>
        <v>-5824.9564941424478</v>
      </c>
      <c r="N18" s="4">
        <f t="shared" si="1"/>
        <v>128877.1624329006</v>
      </c>
      <c r="O18" s="5"/>
    </row>
    <row r="19" spans="1:21" x14ac:dyDescent="0.15">
      <c r="A19" s="17">
        <v>6</v>
      </c>
      <c r="B19" s="39" t="s">
        <v>127</v>
      </c>
      <c r="C19" s="3">
        <f t="shared" si="6"/>
        <v>0.47035460741934365</v>
      </c>
      <c r="D19" s="52">
        <v>42150</v>
      </c>
      <c r="E19" s="17">
        <v>196.29</v>
      </c>
      <c r="F19" s="17">
        <v>197.66</v>
      </c>
      <c r="G19" s="52">
        <v>42163</v>
      </c>
      <c r="H19" s="17">
        <v>195.68</v>
      </c>
      <c r="I19" s="17" t="s">
        <v>129</v>
      </c>
      <c r="J19" s="8">
        <f>IFERROR(IF(AND(B19="売",I19="勝"),ABS(E19-H19),IF(AND(B19="買",I19="勝"),ABS(E19-H19),""))*100,"")</f>
        <v>60.999999999998522</v>
      </c>
      <c r="K19" s="8">
        <f>IFERROR(IF(J19&gt;=1,J19*C19*100,""),"")</f>
        <v>2869.1631052579269</v>
      </c>
      <c r="L19" s="9" t="str">
        <f t="shared" si="4"/>
        <v/>
      </c>
      <c r="M19" s="10" t="str">
        <f t="shared" si="5"/>
        <v/>
      </c>
      <c r="N19" s="4">
        <f t="shared" si="1"/>
        <v>131746.32553815853</v>
      </c>
      <c r="O19" s="5">
        <f t="shared" si="0"/>
        <v>0.44525547445254249</v>
      </c>
    </row>
    <row r="20" spans="1:21" x14ac:dyDescent="0.15">
      <c r="A20" s="17">
        <v>7</v>
      </c>
      <c r="B20" s="39" t="s">
        <v>126</v>
      </c>
      <c r="C20" s="3">
        <f t="shared" si="6"/>
        <v>0.3944500764615555</v>
      </c>
      <c r="D20" s="52">
        <v>42165</v>
      </c>
      <c r="E20" s="17">
        <v>196.89</v>
      </c>
      <c r="F20" s="17">
        <v>195.22</v>
      </c>
      <c r="G20" s="52">
        <v>42186</v>
      </c>
      <c r="H20" s="17">
        <v>197.61</v>
      </c>
      <c r="I20" s="17" t="s">
        <v>129</v>
      </c>
      <c r="J20" s="8">
        <f t="shared" ref="J20" si="7">IFERROR(IF(AND(B20="売",I20="勝"),ABS(E20-H20),IF(AND(B20="買",I20="勝"),ABS(E20-H20),""))*100,"")</f>
        <v>72.000000000002728</v>
      </c>
      <c r="K20" s="8">
        <f t="shared" ref="K20" si="8">IFERROR(IF(J20&gt;=1,J20*C20*100,""),"")</f>
        <v>2840.040550523307</v>
      </c>
      <c r="L20" s="9" t="str">
        <f t="shared" si="4"/>
        <v/>
      </c>
      <c r="M20" s="10" t="str">
        <f t="shared" si="5"/>
        <v/>
      </c>
      <c r="N20" s="4">
        <f t="shared" si="1"/>
        <v>134586.36608868185</v>
      </c>
      <c r="O20" s="5">
        <f t="shared" si="0"/>
        <v>0.43113772455091776</v>
      </c>
    </row>
    <row r="21" spans="1:21" x14ac:dyDescent="0.15">
      <c r="A21" s="17">
        <v>8</v>
      </c>
      <c r="B21" s="39" t="s">
        <v>127</v>
      </c>
      <c r="C21" s="3">
        <f t="shared" si="6"/>
        <v>0.44271830950224833</v>
      </c>
      <c r="D21" s="52">
        <v>42231</v>
      </c>
      <c r="E21" s="17">
        <v>197.49</v>
      </c>
      <c r="F21" s="17">
        <v>199.01</v>
      </c>
      <c r="G21" s="52">
        <v>42234</v>
      </c>
      <c r="H21" s="17">
        <v>199.01</v>
      </c>
      <c r="I21" s="17" t="s">
        <v>130</v>
      </c>
      <c r="J21" s="8" t="str">
        <f>IFERROR(IF(AND(B21="売",I21="勝"),ABS(E21-H21),IF(AND(B21="買",I21="勝"),ABS(E21-H21),""))*100,"")</f>
        <v/>
      </c>
      <c r="K21" s="8" t="str">
        <f>IFERROR(IF(J21&gt;=1,J21*C21*100,""),"")</f>
        <v/>
      </c>
      <c r="L21" s="9">
        <f t="shared" si="4"/>
        <v>-151.99999999999818</v>
      </c>
      <c r="M21" s="10">
        <f t="shared" si="5"/>
        <v>-6729.3183044340931</v>
      </c>
      <c r="N21" s="4">
        <f t="shared" si="1"/>
        <v>127857.04778424776</v>
      </c>
      <c r="O21" s="5"/>
    </row>
    <row r="22" spans="1:21" x14ac:dyDescent="0.15">
      <c r="A22" s="17">
        <v>9</v>
      </c>
      <c r="B22" s="39" t="s">
        <v>127</v>
      </c>
      <c r="C22" s="3">
        <f t="shared" si="6"/>
        <v>0.2598720483419692</v>
      </c>
      <c r="D22" s="52">
        <v>42269</v>
      </c>
      <c r="E22" s="17">
        <v>199.55</v>
      </c>
      <c r="F22" s="17">
        <v>202.01</v>
      </c>
      <c r="G22" s="52">
        <v>42283</v>
      </c>
      <c r="H22" s="17">
        <v>202.01</v>
      </c>
      <c r="I22" s="17" t="s">
        <v>130</v>
      </c>
      <c r="J22" s="8" t="str">
        <f t="shared" ref="J22:J23" si="9">IFERROR(IF(AND(B22="売",I22="勝"),ABS(E22-H22),IF(AND(B22="買",I22="勝"),ABS(E22-H22),""))*100,"")</f>
        <v/>
      </c>
      <c r="K22" s="8" t="str">
        <f t="shared" ref="K22:K23" si="10">IFERROR(IF(J22&gt;=1,J22*C22*100,""),"")</f>
        <v/>
      </c>
      <c r="L22" s="9">
        <f t="shared" si="4"/>
        <v>-245.99999999999795</v>
      </c>
      <c r="M22" s="10">
        <f t="shared" si="5"/>
        <v>-6392.8523892123894</v>
      </c>
      <c r="N22" s="4">
        <f t="shared" si="1"/>
        <v>121464.19539503536</v>
      </c>
      <c r="O22" s="5"/>
    </row>
    <row r="23" spans="1:21" x14ac:dyDescent="0.15">
      <c r="A23" s="17">
        <v>10</v>
      </c>
      <c r="B23" s="39" t="s">
        <v>127</v>
      </c>
      <c r="C23" s="3">
        <f t="shared" si="6"/>
        <v>0.66738568898369244</v>
      </c>
      <c r="D23" s="52">
        <v>42284</v>
      </c>
      <c r="E23" s="17">
        <v>200.7</v>
      </c>
      <c r="F23" s="17">
        <v>201.61</v>
      </c>
      <c r="G23" s="52">
        <v>42289</v>
      </c>
      <c r="H23" s="17">
        <v>200.45</v>
      </c>
      <c r="I23" s="17" t="s">
        <v>129</v>
      </c>
      <c r="J23" s="8">
        <f t="shared" si="9"/>
        <v>25</v>
      </c>
      <c r="K23" s="8">
        <f t="shared" si="10"/>
        <v>1668.464222459231</v>
      </c>
      <c r="L23" s="9" t="str">
        <f t="shared" si="4"/>
        <v/>
      </c>
      <c r="M23" s="10" t="str">
        <f t="shared" si="5"/>
        <v/>
      </c>
      <c r="N23" s="4">
        <f t="shared" si="1"/>
        <v>123132.65961749459</v>
      </c>
      <c r="O23" s="5">
        <f t="shared" si="0"/>
        <v>0.2747252747252672</v>
      </c>
    </row>
    <row r="24" spans="1:21" x14ac:dyDescent="0.15">
      <c r="A24" s="17">
        <v>11</v>
      </c>
      <c r="B24" s="39" t="s">
        <v>126</v>
      </c>
      <c r="C24" s="3">
        <f t="shared" si="6"/>
        <v>0.58081443215799211</v>
      </c>
      <c r="D24" s="52">
        <v>42289</v>
      </c>
      <c r="E24" s="17">
        <v>200.58</v>
      </c>
      <c r="F24" s="17">
        <v>199.52</v>
      </c>
      <c r="G24" s="52">
        <v>42315</v>
      </c>
      <c r="H24" s="17">
        <v>205.8</v>
      </c>
      <c r="I24" s="17" t="s">
        <v>129</v>
      </c>
      <c r="J24" s="8">
        <f>IFERROR(IF(AND(B24="売",I24="勝"),ABS(E24-H24),IF(AND(B24="買",I24="勝"),ABS(E24-H24),""))*100,"")</f>
        <v>521.99999999999989</v>
      </c>
      <c r="K24" s="8">
        <f>IFERROR(IF(J24&gt;=1,J24*C24*100,""),"")</f>
        <v>30318.513358647182</v>
      </c>
      <c r="L24" s="9" t="str">
        <f t="shared" si="4"/>
        <v/>
      </c>
      <c r="M24" s="10" t="str">
        <f t="shared" si="5"/>
        <v/>
      </c>
      <c r="N24" s="4">
        <f t="shared" si="1"/>
        <v>153451.17297614177</v>
      </c>
      <c r="O24" s="5">
        <f t="shared" si="0"/>
        <v>4.9245283018867809</v>
      </c>
    </row>
    <row r="25" spans="1:21" x14ac:dyDescent="0.15">
      <c r="A25" s="17">
        <v>12</v>
      </c>
      <c r="B25" s="39" t="s">
        <v>127</v>
      </c>
      <c r="C25" s="3">
        <f t="shared" si="6"/>
        <v>0.27304479177249402</v>
      </c>
      <c r="D25" s="52">
        <v>42324</v>
      </c>
      <c r="E25" s="17">
        <v>204.14</v>
      </c>
      <c r="F25" s="17">
        <v>206.95</v>
      </c>
      <c r="G25" s="52">
        <v>42338</v>
      </c>
      <c r="H25" s="17">
        <v>206.95</v>
      </c>
      <c r="I25" s="17" t="s">
        <v>130</v>
      </c>
      <c r="J25" s="8" t="str">
        <f t="shared" ref="J25:J36" si="11">IFERROR(IF(AND(B25="売",I25="勝"),ABS(E25-H25),IF(AND(B25="買",I25="勝"),ABS(E25-H25),""))*100,"")</f>
        <v/>
      </c>
      <c r="K25" s="8" t="str">
        <f t="shared" ref="K25" si="12">IFERROR(IF(J25&gt;=1,J25*C25*100,""),"")</f>
        <v/>
      </c>
      <c r="L25" s="9">
        <f t="shared" si="4"/>
        <v>-281.00000000000023</v>
      </c>
      <c r="M25" s="10">
        <f t="shared" si="5"/>
        <v>-7672.5586488070885</v>
      </c>
      <c r="N25" s="4">
        <f t="shared" si="1"/>
        <v>145778.61432733468</v>
      </c>
      <c r="O25" s="5"/>
    </row>
    <row r="26" spans="1:21" x14ac:dyDescent="0.15">
      <c r="A26" s="17">
        <v>13</v>
      </c>
      <c r="B26" s="39" t="s">
        <v>126</v>
      </c>
      <c r="C26" s="3">
        <f t="shared" si="6"/>
        <v>0.29995599655830096</v>
      </c>
      <c r="D26" s="52">
        <v>42338</v>
      </c>
      <c r="E26" s="17">
        <v>207.57</v>
      </c>
      <c r="F26" s="17">
        <v>205.14</v>
      </c>
      <c r="G26" s="52">
        <v>42352</v>
      </c>
      <c r="H26" s="17">
        <v>208.85</v>
      </c>
      <c r="I26" s="17" t="s">
        <v>129</v>
      </c>
      <c r="J26" s="8">
        <f t="shared" si="11"/>
        <v>128.00000000000011</v>
      </c>
      <c r="K26" s="8">
        <f t="shared" ref="K26:K36" si="13">IFERROR(IF(J26&gt;=1,J26*C26*100,""),"")</f>
        <v>3839.4367559462557</v>
      </c>
      <c r="L26" s="9" t="str">
        <f t="shared" si="4"/>
        <v/>
      </c>
      <c r="M26" s="10" t="str">
        <f t="shared" si="5"/>
        <v/>
      </c>
      <c r="N26" s="4">
        <f t="shared" si="1"/>
        <v>149618.05108328094</v>
      </c>
      <c r="O26" s="5">
        <f t="shared" si="0"/>
        <v>0.52674897119341457</v>
      </c>
    </row>
    <row r="27" spans="1:21" x14ac:dyDescent="0.15">
      <c r="A27" s="51"/>
      <c r="B27" s="51"/>
      <c r="C27" s="3"/>
      <c r="D27" s="52" t="s">
        <v>131</v>
      </c>
      <c r="E27" s="51"/>
      <c r="F27" s="51"/>
      <c r="H27" s="51"/>
      <c r="I27" s="51"/>
      <c r="J27" s="8"/>
      <c r="K27" s="8"/>
      <c r="L27" s="9"/>
      <c r="M27" s="10"/>
      <c r="N27" s="4"/>
      <c r="O27" s="5"/>
    </row>
    <row r="28" spans="1:21" x14ac:dyDescent="0.15">
      <c r="A28" s="17">
        <v>14</v>
      </c>
      <c r="B28" s="39" t="s">
        <v>126</v>
      </c>
      <c r="C28" s="3">
        <f>IFERROR(ABS(N26*$L$2/(E28-F28)/10000),"")</f>
        <v>0.3613962586552692</v>
      </c>
      <c r="D28" s="52">
        <v>42017</v>
      </c>
      <c r="E28" s="17">
        <v>203.2</v>
      </c>
      <c r="F28" s="17">
        <v>201.13</v>
      </c>
      <c r="G28" s="52">
        <v>42042</v>
      </c>
      <c r="H28" s="17">
        <v>206.96</v>
      </c>
      <c r="I28" s="17" t="s">
        <v>129</v>
      </c>
      <c r="J28" s="8">
        <f t="shared" si="11"/>
        <v>376.00000000000193</v>
      </c>
      <c r="K28" s="8">
        <f t="shared" si="13"/>
        <v>13588.499325438192</v>
      </c>
      <c r="L28" s="9" t="str">
        <f t="shared" si="4"/>
        <v/>
      </c>
      <c r="M28" s="10" t="str">
        <f t="shared" si="5"/>
        <v/>
      </c>
      <c r="N28" s="4">
        <f>IF(I28="ー",N26+0,IF(M28&lt;1,M28+N26,K28+N26))</f>
        <v>163206.55040871914</v>
      </c>
      <c r="O28" s="5">
        <f t="shared" si="0"/>
        <v>1.8164251207729623</v>
      </c>
    </row>
    <row r="29" spans="1:21" x14ac:dyDescent="0.15">
      <c r="A29" s="17">
        <v>15</v>
      </c>
      <c r="B29" s="39" t="s">
        <v>127</v>
      </c>
      <c r="C29" s="3">
        <f t="shared" si="6"/>
        <v>0.31629176435798129</v>
      </c>
      <c r="D29" s="52">
        <v>42045</v>
      </c>
      <c r="E29" s="17">
        <v>204.75</v>
      </c>
      <c r="F29" s="17">
        <v>207.33</v>
      </c>
      <c r="G29" s="52">
        <v>42056</v>
      </c>
      <c r="H29" s="17">
        <v>207.33</v>
      </c>
      <c r="I29" s="17" t="s">
        <v>130</v>
      </c>
      <c r="J29" s="8" t="str">
        <f t="shared" si="11"/>
        <v/>
      </c>
      <c r="K29" s="8" t="str">
        <f t="shared" si="13"/>
        <v/>
      </c>
      <c r="L29" s="9">
        <f t="shared" si="4"/>
        <v>-258.00000000000125</v>
      </c>
      <c r="M29" s="10">
        <f t="shared" si="5"/>
        <v>-8160.3275204359561</v>
      </c>
      <c r="N29" s="4">
        <f t="shared" si="1"/>
        <v>155046.22288828317</v>
      </c>
      <c r="O29" s="5"/>
    </row>
    <row r="30" spans="1:21" x14ac:dyDescent="0.15">
      <c r="A30" s="17">
        <v>16</v>
      </c>
      <c r="B30" s="39" t="s">
        <v>127</v>
      </c>
      <c r="C30" s="3">
        <f t="shared" si="6"/>
        <v>0.34454716197396262</v>
      </c>
      <c r="D30" s="52">
        <v>42080</v>
      </c>
      <c r="E30" s="17">
        <v>203.18</v>
      </c>
      <c r="F30" s="17">
        <v>205.43</v>
      </c>
      <c r="G30" s="52">
        <v>42087</v>
      </c>
      <c r="H30" s="17">
        <v>205.43</v>
      </c>
      <c r="I30" s="17" t="s">
        <v>130</v>
      </c>
      <c r="J30" s="8" t="str">
        <f t="shared" si="11"/>
        <v/>
      </c>
      <c r="K30" s="8" t="str">
        <f t="shared" si="13"/>
        <v/>
      </c>
      <c r="L30" s="9">
        <f t="shared" si="4"/>
        <v>-225</v>
      </c>
      <c r="M30" s="10">
        <f t="shared" si="5"/>
        <v>-7752.3111444141596</v>
      </c>
      <c r="N30" s="4">
        <f t="shared" si="1"/>
        <v>147293.91174386902</v>
      </c>
      <c r="O30" s="5"/>
    </row>
    <row r="31" spans="1:21" x14ac:dyDescent="0.15">
      <c r="A31" s="17">
        <v>17</v>
      </c>
      <c r="B31" s="39" t="s">
        <v>126</v>
      </c>
      <c r="C31" s="3">
        <f t="shared" si="6"/>
        <v>0.27583129540050216</v>
      </c>
      <c r="D31" s="52">
        <v>42090</v>
      </c>
      <c r="E31" s="17">
        <v>205.8</v>
      </c>
      <c r="F31" s="17">
        <v>203.13</v>
      </c>
      <c r="G31" s="52">
        <v>42115</v>
      </c>
      <c r="H31" s="17">
        <v>207.55</v>
      </c>
      <c r="I31" s="17" t="s">
        <v>129</v>
      </c>
      <c r="J31" s="8">
        <f t="shared" si="11"/>
        <v>175</v>
      </c>
      <c r="K31" s="8">
        <f t="shared" si="13"/>
        <v>4827.0476695087882</v>
      </c>
      <c r="L31" s="9" t="str">
        <f t="shared" si="4"/>
        <v/>
      </c>
      <c r="M31" s="10" t="str">
        <f t="shared" si="5"/>
        <v/>
      </c>
      <c r="N31" s="4">
        <f t="shared" si="1"/>
        <v>152120.9594133778</v>
      </c>
      <c r="O31" s="5">
        <f t="shared" si="0"/>
        <v>0.65543071161048294</v>
      </c>
      <c r="R31" s="33"/>
      <c r="S31" s="33"/>
      <c r="T31" s="33"/>
      <c r="U31" s="33"/>
    </row>
    <row r="32" spans="1:21" x14ac:dyDescent="0.15">
      <c r="A32" s="17">
        <v>18</v>
      </c>
      <c r="B32" s="39" t="s">
        <v>126</v>
      </c>
      <c r="C32" s="3">
        <f t="shared" si="6"/>
        <v>0.28810787767685336</v>
      </c>
      <c r="D32" s="52">
        <v>42135</v>
      </c>
      <c r="E32" s="17">
        <v>208.44</v>
      </c>
      <c r="F32" s="17">
        <v>205.8</v>
      </c>
      <c r="G32" s="52">
        <v>42184</v>
      </c>
      <c r="H32" s="17">
        <v>210.87</v>
      </c>
      <c r="I32" s="17" t="s">
        <v>129</v>
      </c>
      <c r="J32" s="8">
        <f t="shared" si="11"/>
        <v>243.00000000000068</v>
      </c>
      <c r="K32" s="8">
        <f t="shared" si="13"/>
        <v>7001.0214275475564</v>
      </c>
      <c r="L32" s="9" t="str">
        <f t="shared" si="4"/>
        <v/>
      </c>
      <c r="M32" s="10" t="str">
        <f t="shared" si="5"/>
        <v/>
      </c>
      <c r="N32" s="4">
        <f t="shared" si="1"/>
        <v>159121.98084092536</v>
      </c>
      <c r="O32" s="5">
        <f t="shared" si="0"/>
        <v>0.92045454545455274</v>
      </c>
    </row>
    <row r="33" spans="1:16" x14ac:dyDescent="0.15">
      <c r="A33" s="17">
        <v>19</v>
      </c>
      <c r="B33" s="39" t="s">
        <v>126</v>
      </c>
      <c r="C33" s="3">
        <f t="shared" si="6"/>
        <v>0.31078511882993554</v>
      </c>
      <c r="D33" s="52">
        <v>42154</v>
      </c>
      <c r="E33" s="17">
        <v>211.39</v>
      </c>
      <c r="F33" s="17">
        <v>208.83</v>
      </c>
      <c r="G33" s="52">
        <v>42164</v>
      </c>
      <c r="H33" s="17">
        <v>209.87</v>
      </c>
      <c r="I33" s="17" t="s">
        <v>130</v>
      </c>
      <c r="J33" s="8" t="str">
        <f t="shared" si="11"/>
        <v/>
      </c>
      <c r="K33" s="8" t="str">
        <f t="shared" si="13"/>
        <v/>
      </c>
      <c r="L33" s="9">
        <f t="shared" si="4"/>
        <v>-151.99999999999818</v>
      </c>
      <c r="M33" s="10">
        <f t="shared" si="5"/>
        <v>-4723.9338062149636</v>
      </c>
      <c r="N33" s="4">
        <f t="shared" si="1"/>
        <v>154398.04703471038</v>
      </c>
      <c r="O33" s="5"/>
    </row>
    <row r="34" spans="1:16" x14ac:dyDescent="0.15">
      <c r="A34" s="17">
        <v>20</v>
      </c>
      <c r="B34" s="45" t="s">
        <v>126</v>
      </c>
      <c r="C34" s="3">
        <f t="shared" si="6"/>
        <v>0.8212662076314402</v>
      </c>
      <c r="D34" s="59">
        <v>42196</v>
      </c>
      <c r="E34" s="45">
        <v>210.95</v>
      </c>
      <c r="F34" s="45">
        <v>210.01</v>
      </c>
      <c r="G34" s="59">
        <v>42236</v>
      </c>
      <c r="H34" s="45">
        <v>217.98</v>
      </c>
      <c r="I34" s="45" t="s">
        <v>129</v>
      </c>
      <c r="J34" s="8">
        <f t="shared" si="11"/>
        <v>703.00000000000011</v>
      </c>
      <c r="K34" s="8">
        <f t="shared" si="13"/>
        <v>57735.01439649026</v>
      </c>
      <c r="L34" s="9" t="str">
        <f t="shared" si="4"/>
        <v/>
      </c>
      <c r="M34" s="10" t="str">
        <f t="shared" si="5"/>
        <v/>
      </c>
      <c r="N34" s="4">
        <f t="shared" si="1"/>
        <v>212133.06143120065</v>
      </c>
      <c r="O34" s="5">
        <f t="shared" si="0"/>
        <v>7.4787234042553381</v>
      </c>
    </row>
    <row r="35" spans="1:16" x14ac:dyDescent="0.15">
      <c r="A35" s="17">
        <v>21</v>
      </c>
      <c r="B35" s="45" t="s">
        <v>126</v>
      </c>
      <c r="C35" s="3">
        <f t="shared" si="6"/>
        <v>0.49333270100279097</v>
      </c>
      <c r="D35" s="59">
        <v>42237</v>
      </c>
      <c r="E35" s="45">
        <v>219.83</v>
      </c>
      <c r="F35" s="45">
        <v>217.68</v>
      </c>
      <c r="G35" s="59">
        <v>42251</v>
      </c>
      <c r="H35" s="45">
        <v>220.91</v>
      </c>
      <c r="I35" s="45" t="s">
        <v>129</v>
      </c>
      <c r="J35" s="8">
        <f t="shared" si="11"/>
        <v>107.99999999999841</v>
      </c>
      <c r="K35" s="8">
        <f t="shared" si="13"/>
        <v>5327.9931708300637</v>
      </c>
      <c r="L35" s="9" t="str">
        <f t="shared" si="4"/>
        <v/>
      </c>
      <c r="M35" s="10" t="str">
        <f t="shared" si="5"/>
        <v/>
      </c>
      <c r="N35" s="4">
        <f t="shared" si="1"/>
        <v>217461.05460203072</v>
      </c>
      <c r="O35" s="5">
        <f t="shared" si="0"/>
        <v>0.50232558139534011</v>
      </c>
    </row>
    <row r="36" spans="1:16" x14ac:dyDescent="0.15">
      <c r="A36" s="17">
        <v>22</v>
      </c>
      <c r="B36" s="45"/>
      <c r="C36" s="3" t="str">
        <f t="shared" si="6"/>
        <v/>
      </c>
      <c r="D36" s="59"/>
      <c r="E36" s="45"/>
      <c r="F36" s="45"/>
      <c r="G36" s="59"/>
      <c r="H36" s="45"/>
      <c r="I36" s="45"/>
      <c r="J36" s="8" t="str">
        <f t="shared" si="11"/>
        <v/>
      </c>
      <c r="K36" s="8" t="str">
        <f t="shared" si="13"/>
        <v/>
      </c>
      <c r="L36" s="9" t="str">
        <f t="shared" si="4"/>
        <v/>
      </c>
      <c r="M36" s="10" t="str">
        <f t="shared" si="5"/>
        <v/>
      </c>
      <c r="N36" s="4" t="e">
        <f t="shared" si="1"/>
        <v>#VALUE!</v>
      </c>
      <c r="O36" s="5" t="e">
        <f t="shared" si="0"/>
        <v>#DIV/0!</v>
      </c>
    </row>
    <row r="37" spans="1:16" s="6" customFormat="1" x14ac:dyDescent="0.15">
      <c r="A37" s="43">
        <v>23</v>
      </c>
      <c r="B37" s="45"/>
      <c r="C37" s="3" t="str">
        <f t="shared" si="6"/>
        <v/>
      </c>
      <c r="D37" s="59"/>
      <c r="E37" s="45"/>
      <c r="F37" s="45"/>
      <c r="G37" s="59"/>
      <c r="H37" s="45"/>
      <c r="I37" s="45"/>
      <c r="J37" s="8" t="str">
        <f t="shared" ref="J37:J42" si="14">IFERROR(IF(AND(B37="売",I37="勝"),ABS(E37-H37),IF(AND(B37="買",I37="勝"),ABS(E37-H37),""))*100,"")</f>
        <v/>
      </c>
      <c r="K37" s="8" t="str">
        <f t="shared" ref="K37:K42" si="15">IFERROR(IF(J37&gt;=1,J37*C37*100,""),"")</f>
        <v/>
      </c>
      <c r="L37" s="9" t="str">
        <f t="shared" ref="L37:L42" si="16">IFERROR(IF(AND(B37="売",I37="負"),(E37-H37),IF(AND(B37="買",I37="負"),(H37-E37),""))*100,"")</f>
        <v/>
      </c>
      <c r="M37" s="10" t="str">
        <f t="shared" ref="M37:M42" si="17">IFERROR(IF(L37&lt;=1,L37*C37*100,""),"")</f>
        <v/>
      </c>
      <c r="N37" s="4" t="e">
        <f t="shared" si="1"/>
        <v>#VALUE!</v>
      </c>
      <c r="O37" s="5" t="e">
        <f t="shared" si="0"/>
        <v>#DIV/0!</v>
      </c>
    </row>
    <row r="38" spans="1:16" x14ac:dyDescent="0.15">
      <c r="A38" s="43">
        <v>24</v>
      </c>
      <c r="B38" s="45"/>
      <c r="C38" s="3" t="str">
        <f t="shared" si="6"/>
        <v/>
      </c>
      <c r="D38" s="59"/>
      <c r="E38" s="45"/>
      <c r="F38" s="45"/>
      <c r="G38" s="59"/>
      <c r="H38" s="45"/>
      <c r="I38" s="45"/>
      <c r="J38" s="8" t="str">
        <f t="shared" si="14"/>
        <v/>
      </c>
      <c r="K38" s="8" t="str">
        <f t="shared" si="15"/>
        <v/>
      </c>
      <c r="L38" s="9" t="str">
        <f t="shared" si="16"/>
        <v/>
      </c>
      <c r="M38" s="10" t="str">
        <f t="shared" si="17"/>
        <v/>
      </c>
      <c r="N38" s="4" t="e">
        <f t="shared" si="1"/>
        <v>#VALUE!</v>
      </c>
      <c r="O38" s="5" t="e">
        <f t="shared" si="0"/>
        <v>#DIV/0!</v>
      </c>
    </row>
    <row r="39" spans="1:16" x14ac:dyDescent="0.15">
      <c r="A39" s="43">
        <v>25</v>
      </c>
      <c r="B39" s="45"/>
      <c r="C39" s="3" t="str">
        <f t="shared" si="6"/>
        <v/>
      </c>
      <c r="D39" s="59"/>
      <c r="E39" s="45"/>
      <c r="F39" s="45"/>
      <c r="G39" s="59"/>
      <c r="H39" s="45"/>
      <c r="I39" s="45"/>
      <c r="J39" s="8" t="str">
        <f t="shared" si="14"/>
        <v/>
      </c>
      <c r="K39" s="8" t="str">
        <f t="shared" si="15"/>
        <v/>
      </c>
      <c r="L39" s="9" t="str">
        <f t="shared" si="16"/>
        <v/>
      </c>
      <c r="M39" s="10" t="str">
        <f t="shared" si="17"/>
        <v/>
      </c>
      <c r="N39" s="4" t="e">
        <f t="shared" si="1"/>
        <v>#VALUE!</v>
      </c>
      <c r="O39" s="5" t="e">
        <f t="shared" si="0"/>
        <v>#DIV/0!</v>
      </c>
    </row>
    <row r="40" spans="1:16" x14ac:dyDescent="0.15">
      <c r="A40" s="43">
        <v>26</v>
      </c>
      <c r="B40" s="45"/>
      <c r="C40" s="3" t="str">
        <f t="shared" si="6"/>
        <v/>
      </c>
      <c r="D40" s="59"/>
      <c r="E40" s="45"/>
      <c r="F40" s="45"/>
      <c r="G40" s="59"/>
      <c r="H40" s="45"/>
      <c r="I40" s="45"/>
      <c r="J40" s="8" t="str">
        <f t="shared" si="14"/>
        <v/>
      </c>
      <c r="K40" s="8" t="str">
        <f t="shared" si="15"/>
        <v/>
      </c>
      <c r="L40" s="9" t="str">
        <f t="shared" si="16"/>
        <v/>
      </c>
      <c r="M40" s="10" t="str">
        <f t="shared" si="17"/>
        <v/>
      </c>
      <c r="N40" s="4" t="e">
        <f t="shared" si="1"/>
        <v>#VALUE!</v>
      </c>
      <c r="O40" s="5" t="e">
        <f t="shared" si="0"/>
        <v>#DIV/0!</v>
      </c>
    </row>
    <row r="41" spans="1:16" x14ac:dyDescent="0.15">
      <c r="A41" s="43">
        <v>27</v>
      </c>
      <c r="C41" s="3" t="str">
        <f t="shared" si="6"/>
        <v/>
      </c>
      <c r="E41" s="17"/>
      <c r="F41" s="17"/>
      <c r="H41" s="17"/>
      <c r="I41" s="17"/>
      <c r="J41" s="8" t="str">
        <f t="shared" si="14"/>
        <v/>
      </c>
      <c r="K41" s="8" t="str">
        <f t="shared" si="15"/>
        <v/>
      </c>
      <c r="L41" s="9" t="str">
        <f t="shared" si="16"/>
        <v/>
      </c>
      <c r="M41" s="10" t="str">
        <f t="shared" si="17"/>
        <v/>
      </c>
      <c r="N41" s="4" t="e">
        <f t="shared" si="1"/>
        <v>#VALUE!</v>
      </c>
      <c r="O41" s="5" t="e">
        <f t="shared" si="0"/>
        <v>#DIV/0!</v>
      </c>
    </row>
    <row r="42" spans="1:16" x14ac:dyDescent="0.15">
      <c r="A42" s="43">
        <v>28</v>
      </c>
      <c r="C42" s="3" t="str">
        <f t="shared" si="6"/>
        <v/>
      </c>
      <c r="E42" s="17"/>
      <c r="F42" s="17"/>
      <c r="H42" s="17"/>
      <c r="I42" s="17"/>
      <c r="J42" s="8" t="str">
        <f t="shared" si="14"/>
        <v/>
      </c>
      <c r="K42" s="8" t="str">
        <f t="shared" si="15"/>
        <v/>
      </c>
      <c r="L42" s="9" t="str">
        <f t="shared" si="16"/>
        <v/>
      </c>
      <c r="M42" s="10" t="str">
        <f t="shared" si="17"/>
        <v/>
      </c>
      <c r="N42" s="4" t="e">
        <f t="shared" si="1"/>
        <v>#VALUE!</v>
      </c>
      <c r="O42" s="5" t="e">
        <f t="shared" si="0"/>
        <v>#DIV/0!</v>
      </c>
    </row>
    <row r="43" spans="1:16" s="12" customFormat="1" x14ac:dyDescent="0.15">
      <c r="A43" s="43">
        <v>29</v>
      </c>
      <c r="B43" s="39"/>
      <c r="C43" s="3" t="str">
        <f t="shared" si="6"/>
        <v/>
      </c>
      <c r="D43" s="60"/>
      <c r="E43" s="7"/>
      <c r="F43" s="7"/>
      <c r="G43" s="60"/>
      <c r="H43" s="7"/>
      <c r="I43" s="7"/>
      <c r="J43" s="8" t="str">
        <f t="shared" ref="J43:J106" si="18">IFERROR(IF(AND(B43="売",I43="勝"),ABS(E43-H43),IF(AND(B43="買",I43="勝"),ABS(E43-H43),""))*100,"")</f>
        <v/>
      </c>
      <c r="K43" s="8" t="str">
        <f t="shared" ref="K43:K106" si="19">IFERROR(IF(J43&gt;=1,J43*C43*100,""),"")</f>
        <v/>
      </c>
      <c r="L43" s="9" t="str">
        <f t="shared" ref="L43:L106" si="20">IFERROR(IF(AND(B43="売",I43="負"),(E43-H43),IF(AND(B43="買",I43="負"),(H43-E43),""))*100,"")</f>
        <v/>
      </c>
      <c r="M43" s="10" t="str">
        <f t="shared" ref="M43:M106" si="21">IFERROR(IF(L43&lt;=1,L43*C43*100,""),"")</f>
        <v/>
      </c>
      <c r="N43" s="4" t="e">
        <f t="shared" si="1"/>
        <v>#VALUE!</v>
      </c>
      <c r="O43" s="5" t="e">
        <f t="shared" si="0"/>
        <v>#DIV/0!</v>
      </c>
    </row>
    <row r="44" spans="1:16" s="12" customFormat="1" x14ac:dyDescent="0.15">
      <c r="A44" s="43">
        <v>30</v>
      </c>
      <c r="B44" s="39"/>
      <c r="C44" s="3" t="str">
        <f t="shared" si="6"/>
        <v/>
      </c>
      <c r="D44" s="60"/>
      <c r="E44" s="7"/>
      <c r="F44" s="7"/>
      <c r="G44" s="60"/>
      <c r="H44" s="7"/>
      <c r="I44" s="7"/>
      <c r="J44" s="8" t="str">
        <f t="shared" si="18"/>
        <v/>
      </c>
      <c r="K44" s="8" t="str">
        <f t="shared" si="19"/>
        <v/>
      </c>
      <c r="L44" s="9" t="str">
        <f t="shared" si="20"/>
        <v/>
      </c>
      <c r="M44" s="10" t="str">
        <f t="shared" si="21"/>
        <v/>
      </c>
      <c r="N44" s="4" t="e">
        <f t="shared" si="1"/>
        <v>#VALUE!</v>
      </c>
      <c r="O44" s="5" t="e">
        <f t="shared" si="0"/>
        <v>#DIV/0!</v>
      </c>
    </row>
    <row r="45" spans="1:16" x14ac:dyDescent="0.15">
      <c r="A45" s="43">
        <v>31</v>
      </c>
      <c r="C45" s="3" t="str">
        <f t="shared" si="6"/>
        <v/>
      </c>
      <c r="E45" s="7"/>
      <c r="F45" s="7"/>
      <c r="H45" s="7"/>
      <c r="I45" s="7"/>
      <c r="J45" s="8" t="str">
        <f t="shared" si="18"/>
        <v/>
      </c>
      <c r="K45" s="8" t="str">
        <f t="shared" si="19"/>
        <v/>
      </c>
      <c r="L45" s="9" t="str">
        <f t="shared" si="20"/>
        <v/>
      </c>
      <c r="M45" s="10" t="str">
        <f t="shared" si="21"/>
        <v/>
      </c>
      <c r="N45" s="4" t="e">
        <f t="shared" si="1"/>
        <v>#VALUE!</v>
      </c>
      <c r="O45" s="5" t="e">
        <f t="shared" si="0"/>
        <v>#DIV/0!</v>
      </c>
      <c r="P45" s="12"/>
    </row>
    <row r="46" spans="1:16" x14ac:dyDescent="0.15">
      <c r="A46" s="43">
        <v>32</v>
      </c>
      <c r="C46" s="3" t="str">
        <f t="shared" si="6"/>
        <v/>
      </c>
      <c r="E46" s="7"/>
      <c r="F46" s="7"/>
      <c r="H46" s="7"/>
      <c r="I46" s="7"/>
      <c r="J46" s="8" t="str">
        <f t="shared" si="18"/>
        <v/>
      </c>
      <c r="K46" s="8" t="str">
        <f t="shared" si="19"/>
        <v/>
      </c>
      <c r="L46" s="9" t="str">
        <f t="shared" si="20"/>
        <v/>
      </c>
      <c r="M46" s="10" t="str">
        <f t="shared" si="21"/>
        <v/>
      </c>
      <c r="N46" s="4" t="e">
        <f t="shared" si="1"/>
        <v>#VALUE!</v>
      </c>
      <c r="O46" s="5" t="e">
        <f t="shared" si="0"/>
        <v>#DIV/0!</v>
      </c>
      <c r="P46" s="12"/>
    </row>
    <row r="47" spans="1:16" x14ac:dyDescent="0.15">
      <c r="A47" s="43">
        <v>33</v>
      </c>
      <c r="B47" s="43"/>
      <c r="C47" s="3" t="str">
        <f t="shared" si="6"/>
        <v/>
      </c>
      <c r="E47" s="7"/>
      <c r="F47" s="7"/>
      <c r="H47" s="7"/>
      <c r="I47" s="7"/>
      <c r="J47" s="8" t="str">
        <f t="shared" si="18"/>
        <v/>
      </c>
      <c r="K47" s="8" t="str">
        <f t="shared" si="19"/>
        <v/>
      </c>
      <c r="L47" s="9" t="str">
        <f t="shared" si="20"/>
        <v/>
      </c>
      <c r="M47" s="10" t="str">
        <f t="shared" si="21"/>
        <v/>
      </c>
      <c r="N47" s="4" t="e">
        <f t="shared" si="1"/>
        <v>#VALUE!</v>
      </c>
      <c r="O47" s="5" t="e">
        <f t="shared" si="0"/>
        <v>#DIV/0!</v>
      </c>
      <c r="P47" s="12"/>
    </row>
    <row r="48" spans="1:16" x14ac:dyDescent="0.15">
      <c r="A48" s="43">
        <v>34</v>
      </c>
      <c r="B48" s="43"/>
      <c r="C48" s="3" t="str">
        <f t="shared" si="6"/>
        <v/>
      </c>
      <c r="E48" s="7"/>
      <c r="F48" s="7"/>
      <c r="H48" s="7"/>
      <c r="I48" s="7"/>
      <c r="J48" s="8" t="str">
        <f t="shared" si="18"/>
        <v/>
      </c>
      <c r="K48" s="8" t="str">
        <f t="shared" si="19"/>
        <v/>
      </c>
      <c r="L48" s="9" t="str">
        <f t="shared" si="20"/>
        <v/>
      </c>
      <c r="M48" s="10" t="str">
        <f t="shared" si="21"/>
        <v/>
      </c>
      <c r="N48" s="4" t="e">
        <f t="shared" si="1"/>
        <v>#VALUE!</v>
      </c>
      <c r="O48" s="5" t="e">
        <f t="shared" si="0"/>
        <v>#DIV/0!</v>
      </c>
      <c r="P48" s="12"/>
    </row>
    <row r="49" spans="1:16" x14ac:dyDescent="0.15">
      <c r="A49" s="43">
        <v>35</v>
      </c>
      <c r="C49" s="3" t="str">
        <f t="shared" si="6"/>
        <v/>
      </c>
      <c r="E49" s="7"/>
      <c r="F49" s="7"/>
      <c r="H49" s="7"/>
      <c r="I49" s="7"/>
      <c r="J49" s="8" t="str">
        <f t="shared" si="18"/>
        <v/>
      </c>
      <c r="K49" s="8" t="str">
        <f t="shared" si="19"/>
        <v/>
      </c>
      <c r="L49" s="9" t="str">
        <f t="shared" si="20"/>
        <v/>
      </c>
      <c r="M49" s="10" t="str">
        <f t="shared" si="21"/>
        <v/>
      </c>
      <c r="N49" s="4" t="e">
        <f t="shared" si="1"/>
        <v>#VALUE!</v>
      </c>
      <c r="O49" s="5" t="e">
        <f t="shared" si="0"/>
        <v>#DIV/0!</v>
      </c>
      <c r="P49" s="12"/>
    </row>
    <row r="50" spans="1:16" x14ac:dyDescent="0.15">
      <c r="A50" s="43">
        <v>36</v>
      </c>
      <c r="C50" s="3" t="str">
        <f t="shared" si="6"/>
        <v/>
      </c>
      <c r="E50" s="7"/>
      <c r="F50" s="7"/>
      <c r="H50" s="7"/>
      <c r="I50" s="7"/>
      <c r="J50" s="8" t="str">
        <f t="shared" si="18"/>
        <v/>
      </c>
      <c r="K50" s="8" t="str">
        <f t="shared" si="19"/>
        <v/>
      </c>
      <c r="L50" s="9" t="str">
        <f t="shared" si="20"/>
        <v/>
      </c>
      <c r="M50" s="10" t="str">
        <f t="shared" si="21"/>
        <v/>
      </c>
      <c r="N50" s="4" t="e">
        <f t="shared" si="1"/>
        <v>#VALUE!</v>
      </c>
      <c r="O50" s="5" t="e">
        <f t="shared" si="0"/>
        <v>#DIV/0!</v>
      </c>
      <c r="P50" s="12"/>
    </row>
    <row r="51" spans="1:16" x14ac:dyDescent="0.15">
      <c r="A51" s="43">
        <v>37</v>
      </c>
      <c r="C51" s="3" t="str">
        <f t="shared" si="6"/>
        <v/>
      </c>
      <c r="E51" s="7"/>
      <c r="F51" s="7"/>
      <c r="H51" s="17"/>
      <c r="I51" s="7"/>
      <c r="J51" s="8" t="str">
        <f t="shared" si="18"/>
        <v/>
      </c>
      <c r="K51" s="8" t="str">
        <f t="shared" si="19"/>
        <v/>
      </c>
      <c r="L51" s="9" t="str">
        <f t="shared" si="20"/>
        <v/>
      </c>
      <c r="M51" s="10" t="str">
        <f t="shared" si="21"/>
        <v/>
      </c>
      <c r="N51" s="4" t="e">
        <f t="shared" si="1"/>
        <v>#VALUE!</v>
      </c>
      <c r="O51" s="5" t="e">
        <f t="shared" si="0"/>
        <v>#DIV/0!</v>
      </c>
      <c r="P51" s="12"/>
    </row>
    <row r="52" spans="1:16" x14ac:dyDescent="0.15">
      <c r="A52" s="43">
        <v>38</v>
      </c>
      <c r="C52" s="3" t="str">
        <f t="shared" si="6"/>
        <v/>
      </c>
      <c r="E52" s="7"/>
      <c r="F52" s="7"/>
      <c r="H52" s="7"/>
      <c r="I52" s="7"/>
      <c r="J52" s="8" t="str">
        <f t="shared" si="18"/>
        <v/>
      </c>
      <c r="K52" s="8" t="str">
        <f t="shared" si="19"/>
        <v/>
      </c>
      <c r="L52" s="9" t="str">
        <f t="shared" si="20"/>
        <v/>
      </c>
      <c r="M52" s="10" t="str">
        <f t="shared" si="21"/>
        <v/>
      </c>
      <c r="N52" s="4" t="e">
        <f t="shared" si="1"/>
        <v>#VALUE!</v>
      </c>
      <c r="O52" s="5" t="e">
        <f t="shared" si="0"/>
        <v>#DIV/0!</v>
      </c>
      <c r="P52" s="12"/>
    </row>
    <row r="53" spans="1:16" x14ac:dyDescent="0.15">
      <c r="A53" s="43">
        <v>39</v>
      </c>
      <c r="C53" s="3" t="str">
        <f t="shared" si="6"/>
        <v/>
      </c>
      <c r="E53" s="7"/>
      <c r="F53" s="7"/>
      <c r="H53" s="7"/>
      <c r="I53" s="7"/>
      <c r="J53" s="8" t="str">
        <f t="shared" si="18"/>
        <v/>
      </c>
      <c r="K53" s="8" t="str">
        <f t="shared" si="19"/>
        <v/>
      </c>
      <c r="L53" s="9" t="str">
        <f t="shared" si="20"/>
        <v/>
      </c>
      <c r="M53" s="10" t="str">
        <f t="shared" si="21"/>
        <v/>
      </c>
      <c r="N53" s="4" t="e">
        <f t="shared" si="1"/>
        <v>#VALUE!</v>
      </c>
      <c r="O53" s="5" t="e">
        <f t="shared" si="0"/>
        <v>#DIV/0!</v>
      </c>
      <c r="P53" s="12"/>
    </row>
    <row r="54" spans="1:16" x14ac:dyDescent="0.15">
      <c r="A54" s="43">
        <v>40</v>
      </c>
      <c r="C54" s="3" t="str">
        <f t="shared" si="6"/>
        <v/>
      </c>
      <c r="E54" s="7"/>
      <c r="F54" s="7"/>
      <c r="H54" s="7"/>
      <c r="I54" s="7"/>
      <c r="J54" s="8" t="str">
        <f t="shared" si="18"/>
        <v/>
      </c>
      <c r="K54" s="8" t="str">
        <f t="shared" si="19"/>
        <v/>
      </c>
      <c r="L54" s="9" t="str">
        <f t="shared" si="20"/>
        <v/>
      </c>
      <c r="M54" s="10" t="str">
        <f t="shared" si="21"/>
        <v/>
      </c>
      <c r="N54" s="4" t="e">
        <f t="shared" si="1"/>
        <v>#VALUE!</v>
      </c>
      <c r="O54" s="5" t="e">
        <f t="shared" si="0"/>
        <v>#DIV/0!</v>
      </c>
      <c r="P54" s="12"/>
    </row>
    <row r="55" spans="1:16" x14ac:dyDescent="0.15">
      <c r="A55" s="43">
        <v>41</v>
      </c>
      <c r="C55" s="3" t="str">
        <f t="shared" si="6"/>
        <v/>
      </c>
      <c r="E55" s="7"/>
      <c r="F55" s="7"/>
      <c r="H55" s="7"/>
      <c r="I55" s="7"/>
      <c r="J55" s="8" t="str">
        <f t="shared" si="18"/>
        <v/>
      </c>
      <c r="K55" s="8" t="str">
        <f t="shared" si="19"/>
        <v/>
      </c>
      <c r="L55" s="9" t="str">
        <f t="shared" si="20"/>
        <v/>
      </c>
      <c r="M55" s="10" t="str">
        <f t="shared" si="21"/>
        <v/>
      </c>
      <c r="N55" s="4" t="e">
        <f t="shared" si="1"/>
        <v>#VALUE!</v>
      </c>
      <c r="O55" s="5" t="e">
        <f t="shared" si="0"/>
        <v>#DIV/0!</v>
      </c>
      <c r="P55" s="12"/>
    </row>
    <row r="56" spans="1:16" x14ac:dyDescent="0.15">
      <c r="A56" s="43">
        <v>42</v>
      </c>
      <c r="C56" s="3" t="str">
        <f t="shared" si="6"/>
        <v/>
      </c>
      <c r="E56" s="7"/>
      <c r="F56" s="7"/>
      <c r="H56" s="7"/>
      <c r="I56" s="7"/>
      <c r="J56" s="8" t="str">
        <f t="shared" si="18"/>
        <v/>
      </c>
      <c r="K56" s="8" t="str">
        <f t="shared" si="19"/>
        <v/>
      </c>
      <c r="L56" s="9" t="str">
        <f t="shared" si="20"/>
        <v/>
      </c>
      <c r="M56" s="10" t="str">
        <f t="shared" si="21"/>
        <v/>
      </c>
      <c r="N56" s="4" t="e">
        <f t="shared" si="1"/>
        <v>#VALUE!</v>
      </c>
      <c r="O56" s="5" t="e">
        <f t="shared" si="0"/>
        <v>#DIV/0!</v>
      </c>
      <c r="P56" s="12"/>
    </row>
    <row r="57" spans="1:16" x14ac:dyDescent="0.15">
      <c r="A57" s="43">
        <v>43</v>
      </c>
      <c r="C57" s="3" t="str">
        <f t="shared" si="6"/>
        <v/>
      </c>
      <c r="E57" s="7"/>
      <c r="F57" s="7"/>
      <c r="H57" s="7"/>
      <c r="I57" s="7"/>
      <c r="J57" s="8" t="str">
        <f t="shared" si="18"/>
        <v/>
      </c>
      <c r="K57" s="8" t="str">
        <f t="shared" si="19"/>
        <v/>
      </c>
      <c r="L57" s="9" t="str">
        <f t="shared" si="20"/>
        <v/>
      </c>
      <c r="M57" s="10" t="str">
        <f t="shared" si="21"/>
        <v/>
      </c>
      <c r="N57" s="4" t="e">
        <f t="shared" si="1"/>
        <v>#VALUE!</v>
      </c>
      <c r="O57" s="5" t="e">
        <f t="shared" si="0"/>
        <v>#DIV/0!</v>
      </c>
      <c r="P57" s="12"/>
    </row>
    <row r="58" spans="1:16" x14ac:dyDescent="0.15">
      <c r="A58" s="43">
        <v>44</v>
      </c>
      <c r="C58" s="3" t="str">
        <f t="shared" si="6"/>
        <v/>
      </c>
      <c r="E58" s="7"/>
      <c r="F58" s="7"/>
      <c r="H58" s="7"/>
      <c r="I58" s="7"/>
      <c r="J58" s="8" t="str">
        <f t="shared" si="18"/>
        <v/>
      </c>
      <c r="K58" s="8" t="str">
        <f t="shared" si="19"/>
        <v/>
      </c>
      <c r="L58" s="9" t="str">
        <f t="shared" si="20"/>
        <v/>
      </c>
      <c r="M58" s="10" t="str">
        <f t="shared" si="21"/>
        <v/>
      </c>
      <c r="N58" s="4" t="e">
        <f t="shared" si="1"/>
        <v>#VALUE!</v>
      </c>
      <c r="O58" s="5" t="e">
        <f t="shared" si="0"/>
        <v>#DIV/0!</v>
      </c>
      <c r="P58" s="12"/>
    </row>
    <row r="59" spans="1:16" x14ac:dyDescent="0.15">
      <c r="A59" s="43">
        <v>45</v>
      </c>
      <c r="C59" s="3" t="str">
        <f t="shared" si="6"/>
        <v/>
      </c>
      <c r="E59" s="7"/>
      <c r="F59" s="7"/>
      <c r="H59" s="7"/>
      <c r="I59" s="7"/>
      <c r="J59" s="8" t="str">
        <f t="shared" si="18"/>
        <v/>
      </c>
      <c r="K59" s="8" t="str">
        <f t="shared" si="19"/>
        <v/>
      </c>
      <c r="L59" s="9" t="str">
        <f t="shared" si="20"/>
        <v/>
      </c>
      <c r="M59" s="10" t="str">
        <f t="shared" si="21"/>
        <v/>
      </c>
      <c r="N59" s="4" t="e">
        <f t="shared" si="1"/>
        <v>#VALUE!</v>
      </c>
      <c r="O59" s="5" t="e">
        <f t="shared" si="0"/>
        <v>#DIV/0!</v>
      </c>
      <c r="P59" s="12"/>
    </row>
    <row r="60" spans="1:16" x14ac:dyDescent="0.15">
      <c r="A60" s="43">
        <v>46</v>
      </c>
      <c r="C60" s="3" t="str">
        <f t="shared" si="6"/>
        <v/>
      </c>
      <c r="E60" s="7"/>
      <c r="F60" s="7"/>
      <c r="H60" s="7"/>
      <c r="I60" s="7"/>
      <c r="J60" s="8" t="str">
        <f t="shared" si="18"/>
        <v/>
      </c>
      <c r="K60" s="8" t="str">
        <f t="shared" si="19"/>
        <v/>
      </c>
      <c r="L60" s="9" t="str">
        <f t="shared" si="20"/>
        <v/>
      </c>
      <c r="M60" s="10" t="str">
        <f t="shared" si="21"/>
        <v/>
      </c>
      <c r="N60" s="4" t="e">
        <f t="shared" si="1"/>
        <v>#VALUE!</v>
      </c>
      <c r="O60" s="5" t="e">
        <f t="shared" si="0"/>
        <v>#DIV/0!</v>
      </c>
      <c r="P60" s="12"/>
    </row>
    <row r="61" spans="1:16" x14ac:dyDescent="0.15">
      <c r="A61" s="43">
        <v>47</v>
      </c>
      <c r="C61" s="3" t="str">
        <f t="shared" si="6"/>
        <v/>
      </c>
      <c r="E61" s="18"/>
      <c r="F61" s="18"/>
      <c r="H61" s="18"/>
      <c r="I61" s="18"/>
      <c r="J61" s="8" t="str">
        <f t="shared" si="18"/>
        <v/>
      </c>
      <c r="K61" s="8" t="str">
        <f t="shared" si="19"/>
        <v/>
      </c>
      <c r="L61" s="9" t="str">
        <f t="shared" si="20"/>
        <v/>
      </c>
      <c r="M61" s="10" t="str">
        <f t="shared" si="21"/>
        <v/>
      </c>
      <c r="N61" s="4" t="e">
        <f t="shared" si="1"/>
        <v>#VALUE!</v>
      </c>
      <c r="O61" s="5" t="e">
        <f t="shared" si="0"/>
        <v>#DIV/0!</v>
      </c>
      <c r="P61" s="12"/>
    </row>
    <row r="62" spans="1:16" x14ac:dyDescent="0.15">
      <c r="A62" s="43">
        <v>48</v>
      </c>
      <c r="C62" s="3" t="str">
        <f t="shared" si="6"/>
        <v/>
      </c>
      <c r="E62" s="18"/>
      <c r="F62" s="18"/>
      <c r="H62" s="18"/>
      <c r="I62" s="18"/>
      <c r="J62" s="8" t="str">
        <f t="shared" si="18"/>
        <v/>
      </c>
      <c r="K62" s="8" t="str">
        <f t="shared" si="19"/>
        <v/>
      </c>
      <c r="L62" s="9" t="str">
        <f t="shared" si="20"/>
        <v/>
      </c>
      <c r="M62" s="10" t="str">
        <f t="shared" si="21"/>
        <v/>
      </c>
      <c r="N62" s="4" t="e">
        <f t="shared" si="1"/>
        <v>#VALUE!</v>
      </c>
      <c r="O62" s="5" t="e">
        <f t="shared" si="0"/>
        <v>#DIV/0!</v>
      </c>
      <c r="P62" s="12"/>
    </row>
    <row r="63" spans="1:16" x14ac:dyDescent="0.15">
      <c r="A63" s="43">
        <v>49</v>
      </c>
      <c r="C63" s="3" t="str">
        <f t="shared" si="6"/>
        <v/>
      </c>
      <c r="E63" s="18"/>
      <c r="F63" s="18"/>
      <c r="H63" s="18"/>
      <c r="I63" s="18"/>
      <c r="J63" s="8" t="str">
        <f t="shared" si="18"/>
        <v/>
      </c>
      <c r="K63" s="8" t="str">
        <f t="shared" si="19"/>
        <v/>
      </c>
      <c r="L63" s="9" t="str">
        <f t="shared" si="20"/>
        <v/>
      </c>
      <c r="M63" s="10" t="str">
        <f t="shared" si="21"/>
        <v/>
      </c>
      <c r="N63" s="4" t="e">
        <f t="shared" si="1"/>
        <v>#VALUE!</v>
      </c>
      <c r="O63" s="5" t="e">
        <f t="shared" si="0"/>
        <v>#DIV/0!</v>
      </c>
      <c r="P63" s="12"/>
    </row>
    <row r="64" spans="1:16" x14ac:dyDescent="0.15">
      <c r="A64" s="43">
        <v>50</v>
      </c>
      <c r="C64" s="3" t="str">
        <f t="shared" si="6"/>
        <v/>
      </c>
      <c r="E64" s="18"/>
      <c r="F64" s="18"/>
      <c r="H64" s="18"/>
      <c r="I64" s="18"/>
      <c r="J64" s="8" t="str">
        <f t="shared" si="18"/>
        <v/>
      </c>
      <c r="K64" s="8" t="str">
        <f t="shared" si="19"/>
        <v/>
      </c>
      <c r="L64" s="9" t="str">
        <f t="shared" si="20"/>
        <v/>
      </c>
      <c r="M64" s="10" t="str">
        <f t="shared" si="21"/>
        <v/>
      </c>
      <c r="N64" s="4" t="e">
        <f t="shared" si="1"/>
        <v>#VALUE!</v>
      </c>
      <c r="O64" s="5" t="e">
        <f t="shared" si="0"/>
        <v>#DIV/0!</v>
      </c>
      <c r="P64" s="12"/>
    </row>
    <row r="65" spans="1:16" x14ac:dyDescent="0.15">
      <c r="A65" s="43">
        <v>51</v>
      </c>
      <c r="B65" s="46"/>
      <c r="C65" s="3" t="str">
        <f t="shared" si="6"/>
        <v/>
      </c>
      <c r="D65" s="61"/>
      <c r="E65" s="46"/>
      <c r="F65" s="46"/>
      <c r="G65" s="61"/>
      <c r="H65" s="46"/>
      <c r="I65" s="46"/>
      <c r="J65" s="8" t="str">
        <f t="shared" si="18"/>
        <v/>
      </c>
      <c r="K65" s="8" t="str">
        <f t="shared" si="19"/>
        <v/>
      </c>
      <c r="L65" s="9" t="str">
        <f t="shared" si="20"/>
        <v/>
      </c>
      <c r="M65" s="10" t="str">
        <f t="shared" si="21"/>
        <v/>
      </c>
      <c r="N65" s="4" t="e">
        <f t="shared" si="1"/>
        <v>#VALUE!</v>
      </c>
      <c r="O65" s="5" t="e">
        <f t="shared" si="0"/>
        <v>#DIV/0!</v>
      </c>
      <c r="P65" s="12"/>
    </row>
    <row r="66" spans="1:16" x14ac:dyDescent="0.15">
      <c r="A66" s="43">
        <v>52</v>
      </c>
      <c r="B66" s="46"/>
      <c r="C66" s="3" t="str">
        <f t="shared" si="6"/>
        <v/>
      </c>
      <c r="D66" s="61"/>
      <c r="E66" s="46"/>
      <c r="F66" s="46"/>
      <c r="G66" s="61"/>
      <c r="H66" s="46"/>
      <c r="I66" s="46"/>
      <c r="J66" s="8" t="str">
        <f t="shared" si="18"/>
        <v/>
      </c>
      <c r="K66" s="8" t="str">
        <f t="shared" si="19"/>
        <v/>
      </c>
      <c r="L66" s="9" t="str">
        <f t="shared" si="20"/>
        <v/>
      </c>
      <c r="M66" s="10" t="str">
        <f t="shared" si="21"/>
        <v/>
      </c>
      <c r="N66" s="4" t="e">
        <f t="shared" si="1"/>
        <v>#VALUE!</v>
      </c>
      <c r="O66" s="5" t="e">
        <f t="shared" si="0"/>
        <v>#DIV/0!</v>
      </c>
      <c r="P66" s="12"/>
    </row>
    <row r="67" spans="1:16" x14ac:dyDescent="0.15">
      <c r="A67" s="43">
        <v>53</v>
      </c>
      <c r="B67" s="46"/>
      <c r="C67" s="3" t="str">
        <f t="shared" si="6"/>
        <v/>
      </c>
      <c r="D67" s="61"/>
      <c r="E67" s="46"/>
      <c r="F67" s="46"/>
      <c r="G67" s="61"/>
      <c r="H67" s="46"/>
      <c r="I67" s="46"/>
      <c r="J67" s="8" t="str">
        <f t="shared" si="18"/>
        <v/>
      </c>
      <c r="K67" s="8" t="str">
        <f t="shared" si="19"/>
        <v/>
      </c>
      <c r="L67" s="9" t="str">
        <f t="shared" si="20"/>
        <v/>
      </c>
      <c r="M67" s="10" t="str">
        <f t="shared" si="21"/>
        <v/>
      </c>
      <c r="N67" s="4" t="e">
        <f t="shared" si="1"/>
        <v>#VALUE!</v>
      </c>
      <c r="O67" s="5" t="e">
        <f t="shared" si="0"/>
        <v>#DIV/0!</v>
      </c>
      <c r="P67" s="12"/>
    </row>
    <row r="68" spans="1:16" x14ac:dyDescent="0.15">
      <c r="A68" s="43">
        <v>54</v>
      </c>
      <c r="B68" s="46"/>
      <c r="C68" s="3" t="str">
        <f t="shared" si="6"/>
        <v/>
      </c>
      <c r="D68" s="62"/>
      <c r="E68" s="47"/>
      <c r="F68" s="47"/>
      <c r="G68" s="62"/>
      <c r="H68" s="47"/>
      <c r="I68" s="47"/>
      <c r="J68" s="8" t="str">
        <f t="shared" si="18"/>
        <v/>
      </c>
      <c r="K68" s="8" t="str">
        <f t="shared" si="19"/>
        <v/>
      </c>
      <c r="L68" s="9" t="str">
        <f t="shared" si="20"/>
        <v/>
      </c>
      <c r="M68" s="10" t="str">
        <f t="shared" si="21"/>
        <v/>
      </c>
      <c r="N68" s="4" t="e">
        <f t="shared" si="1"/>
        <v>#VALUE!</v>
      </c>
      <c r="O68" s="5" t="e">
        <f t="shared" si="0"/>
        <v>#DIV/0!</v>
      </c>
      <c r="P68" s="12"/>
    </row>
    <row r="69" spans="1:16" x14ac:dyDescent="0.15">
      <c r="A69" s="43">
        <v>55</v>
      </c>
      <c r="B69" s="47"/>
      <c r="C69" s="3" t="str">
        <f t="shared" si="6"/>
        <v/>
      </c>
      <c r="D69" s="62"/>
      <c r="E69" s="47"/>
      <c r="F69" s="47"/>
      <c r="G69" s="62"/>
      <c r="H69" s="47"/>
      <c r="I69" s="47"/>
      <c r="J69" s="8" t="str">
        <f t="shared" si="18"/>
        <v/>
      </c>
      <c r="K69" s="8" t="str">
        <f t="shared" si="19"/>
        <v/>
      </c>
      <c r="L69" s="9" t="str">
        <f t="shared" si="20"/>
        <v/>
      </c>
      <c r="M69" s="10" t="str">
        <f t="shared" si="21"/>
        <v/>
      </c>
      <c r="N69" s="4" t="e">
        <f t="shared" si="1"/>
        <v>#VALUE!</v>
      </c>
      <c r="O69" s="5" t="e">
        <f t="shared" si="0"/>
        <v>#DIV/0!</v>
      </c>
      <c r="P69" s="12"/>
    </row>
    <row r="70" spans="1:16" x14ac:dyDescent="0.15">
      <c r="A70" s="43">
        <v>56</v>
      </c>
      <c r="B70" s="47"/>
      <c r="C70" s="3" t="str">
        <f t="shared" si="6"/>
        <v/>
      </c>
      <c r="D70" s="61"/>
      <c r="E70" s="46"/>
      <c r="F70" s="46"/>
      <c r="G70" s="61"/>
      <c r="H70" s="46"/>
      <c r="I70" s="46"/>
      <c r="J70" s="8" t="str">
        <f t="shared" si="18"/>
        <v/>
      </c>
      <c r="K70" s="8" t="str">
        <f t="shared" si="19"/>
        <v/>
      </c>
      <c r="L70" s="9" t="str">
        <f t="shared" si="20"/>
        <v/>
      </c>
      <c r="M70" s="10" t="str">
        <f t="shared" si="21"/>
        <v/>
      </c>
      <c r="N70" s="4" t="e">
        <f t="shared" si="1"/>
        <v>#VALUE!</v>
      </c>
      <c r="O70" s="5" t="e">
        <f t="shared" si="0"/>
        <v>#DIV/0!</v>
      </c>
      <c r="P70" s="12"/>
    </row>
    <row r="71" spans="1:16" x14ac:dyDescent="0.15">
      <c r="A71" s="43">
        <v>57</v>
      </c>
      <c r="B71" s="46"/>
      <c r="C71" s="3" t="str">
        <f t="shared" si="6"/>
        <v/>
      </c>
      <c r="D71" s="61"/>
      <c r="E71" s="46"/>
      <c r="F71" s="46"/>
      <c r="G71" s="61"/>
      <c r="H71" s="46"/>
      <c r="I71" s="46"/>
      <c r="J71" s="8" t="str">
        <f t="shared" si="18"/>
        <v/>
      </c>
      <c r="K71" s="8" t="str">
        <f t="shared" si="19"/>
        <v/>
      </c>
      <c r="L71" s="9" t="str">
        <f t="shared" si="20"/>
        <v/>
      </c>
      <c r="M71" s="10" t="str">
        <f t="shared" si="21"/>
        <v/>
      </c>
      <c r="N71" s="4" t="e">
        <f t="shared" si="1"/>
        <v>#VALUE!</v>
      </c>
      <c r="O71" s="5" t="e">
        <f t="shared" si="0"/>
        <v>#DIV/0!</v>
      </c>
      <c r="P71" s="12"/>
    </row>
    <row r="72" spans="1:16" x14ac:dyDescent="0.15">
      <c r="A72" s="43">
        <v>58</v>
      </c>
      <c r="C72" s="3" t="str">
        <f t="shared" si="6"/>
        <v/>
      </c>
      <c r="E72" s="18"/>
      <c r="F72" s="18"/>
      <c r="H72" s="18"/>
      <c r="I72" s="18"/>
      <c r="J72" s="8" t="str">
        <f t="shared" si="18"/>
        <v/>
      </c>
      <c r="K72" s="8" t="str">
        <f t="shared" si="19"/>
        <v/>
      </c>
      <c r="L72" s="9" t="str">
        <f t="shared" si="20"/>
        <v/>
      </c>
      <c r="M72" s="10" t="str">
        <f t="shared" si="21"/>
        <v/>
      </c>
      <c r="N72" s="4" t="e">
        <f t="shared" si="1"/>
        <v>#VALUE!</v>
      </c>
      <c r="O72" s="5" t="e">
        <f t="shared" si="0"/>
        <v>#DIV/0!</v>
      </c>
      <c r="P72" s="12"/>
    </row>
    <row r="73" spans="1:16" x14ac:dyDescent="0.15">
      <c r="A73" s="43">
        <v>59</v>
      </c>
      <c r="C73" s="3" t="str">
        <f t="shared" si="6"/>
        <v/>
      </c>
      <c r="E73" s="18"/>
      <c r="F73" s="18"/>
      <c r="H73" s="18"/>
      <c r="I73" s="18"/>
      <c r="J73" s="8" t="str">
        <f t="shared" si="18"/>
        <v/>
      </c>
      <c r="K73" s="8" t="str">
        <f t="shared" si="19"/>
        <v/>
      </c>
      <c r="L73" s="9" t="str">
        <f t="shared" si="20"/>
        <v/>
      </c>
      <c r="M73" s="10" t="str">
        <f t="shared" si="21"/>
        <v/>
      </c>
      <c r="N73" s="4" t="e">
        <f t="shared" si="1"/>
        <v>#VALUE!</v>
      </c>
      <c r="O73" s="5" t="e">
        <f t="shared" si="0"/>
        <v>#DIV/0!</v>
      </c>
      <c r="P73" s="12"/>
    </row>
    <row r="74" spans="1:16" x14ac:dyDescent="0.15">
      <c r="A74" s="43">
        <v>60</v>
      </c>
      <c r="C74" s="3" t="str">
        <f t="shared" si="6"/>
        <v/>
      </c>
      <c r="E74" s="18"/>
      <c r="F74" s="18"/>
      <c r="H74" s="18"/>
      <c r="I74" s="18"/>
      <c r="J74" s="8" t="str">
        <f t="shared" si="18"/>
        <v/>
      </c>
      <c r="K74" s="8" t="str">
        <f t="shared" si="19"/>
        <v/>
      </c>
      <c r="L74" s="9" t="str">
        <f t="shared" si="20"/>
        <v/>
      </c>
      <c r="M74" s="10" t="str">
        <f t="shared" si="21"/>
        <v/>
      </c>
      <c r="N74" s="4" t="e">
        <f t="shared" si="1"/>
        <v>#VALUE!</v>
      </c>
      <c r="O74" s="5" t="e">
        <f t="shared" si="0"/>
        <v>#DIV/0!</v>
      </c>
      <c r="P74" s="12"/>
    </row>
    <row r="75" spans="1:16" x14ac:dyDescent="0.15">
      <c r="A75" s="43">
        <v>61</v>
      </c>
      <c r="C75" s="3" t="str">
        <f t="shared" si="6"/>
        <v/>
      </c>
      <c r="E75" s="18"/>
      <c r="F75" s="18"/>
      <c r="H75" s="18"/>
      <c r="I75" s="18"/>
      <c r="J75" s="8" t="str">
        <f t="shared" si="18"/>
        <v/>
      </c>
      <c r="K75" s="8" t="str">
        <f t="shared" si="19"/>
        <v/>
      </c>
      <c r="L75" s="9" t="str">
        <f t="shared" si="20"/>
        <v/>
      </c>
      <c r="M75" s="10" t="str">
        <f t="shared" si="21"/>
        <v/>
      </c>
      <c r="N75" s="4" t="e">
        <f t="shared" si="1"/>
        <v>#VALUE!</v>
      </c>
      <c r="O75" s="5" t="e">
        <f t="shared" si="0"/>
        <v>#DIV/0!</v>
      </c>
      <c r="P75" s="12"/>
    </row>
    <row r="76" spans="1:16" x14ac:dyDescent="0.15">
      <c r="A76" s="43">
        <v>62</v>
      </c>
      <c r="C76" s="3" t="str">
        <f t="shared" si="6"/>
        <v/>
      </c>
      <c r="E76" s="18"/>
      <c r="F76" s="18"/>
      <c r="H76" s="18"/>
      <c r="I76" s="18"/>
      <c r="J76" s="8" t="str">
        <f t="shared" si="18"/>
        <v/>
      </c>
      <c r="K76" s="8" t="str">
        <f t="shared" si="19"/>
        <v/>
      </c>
      <c r="L76" s="9" t="str">
        <f t="shared" si="20"/>
        <v/>
      </c>
      <c r="M76" s="10" t="str">
        <f t="shared" si="21"/>
        <v/>
      </c>
      <c r="N76" s="4" t="e">
        <f t="shared" si="1"/>
        <v>#VALUE!</v>
      </c>
      <c r="O76" s="5" t="e">
        <f t="shared" si="0"/>
        <v>#DIV/0!</v>
      </c>
      <c r="P76" s="12"/>
    </row>
    <row r="77" spans="1:16" x14ac:dyDescent="0.15">
      <c r="A77" s="43">
        <v>63</v>
      </c>
      <c r="C77" s="3" t="str">
        <f t="shared" si="6"/>
        <v/>
      </c>
      <c r="E77" s="34"/>
      <c r="F77" s="18"/>
      <c r="H77" s="18"/>
      <c r="I77" s="18"/>
      <c r="J77" s="8" t="str">
        <f t="shared" si="18"/>
        <v/>
      </c>
      <c r="K77" s="8" t="str">
        <f t="shared" si="19"/>
        <v/>
      </c>
      <c r="L77" s="9" t="str">
        <f t="shared" si="20"/>
        <v/>
      </c>
      <c r="M77" s="10" t="str">
        <f t="shared" si="21"/>
        <v/>
      </c>
      <c r="N77" s="4" t="e">
        <f t="shared" si="1"/>
        <v>#VALUE!</v>
      </c>
      <c r="O77" s="5" t="e">
        <f t="shared" si="0"/>
        <v>#DIV/0!</v>
      </c>
      <c r="P77" s="12"/>
    </row>
    <row r="78" spans="1:16" x14ac:dyDescent="0.15">
      <c r="A78" s="43">
        <v>64</v>
      </c>
      <c r="C78" s="3" t="str">
        <f t="shared" si="6"/>
        <v/>
      </c>
      <c r="E78" s="18"/>
      <c r="F78" s="18"/>
      <c r="H78" s="18"/>
      <c r="I78" s="18"/>
      <c r="J78" s="8" t="str">
        <f t="shared" si="18"/>
        <v/>
      </c>
      <c r="K78" s="8" t="str">
        <f t="shared" si="19"/>
        <v/>
      </c>
      <c r="L78" s="9" t="str">
        <f t="shared" si="20"/>
        <v/>
      </c>
      <c r="M78" s="10" t="str">
        <f t="shared" si="21"/>
        <v/>
      </c>
      <c r="N78" s="4" t="e">
        <f t="shared" si="1"/>
        <v>#VALUE!</v>
      </c>
      <c r="O78" s="5" t="e">
        <f t="shared" si="0"/>
        <v>#DIV/0!</v>
      </c>
      <c r="P78" s="12"/>
    </row>
    <row r="79" spans="1:16" x14ac:dyDescent="0.15">
      <c r="A79" s="43">
        <v>65</v>
      </c>
      <c r="C79" s="3" t="str">
        <f t="shared" si="6"/>
        <v/>
      </c>
      <c r="E79" s="18"/>
      <c r="F79" s="18"/>
      <c r="H79" s="18"/>
      <c r="I79" s="18"/>
      <c r="J79" s="8" t="str">
        <f t="shared" si="18"/>
        <v/>
      </c>
      <c r="K79" s="8" t="str">
        <f t="shared" si="19"/>
        <v/>
      </c>
      <c r="L79" s="9" t="str">
        <f t="shared" si="20"/>
        <v/>
      </c>
      <c r="M79" s="10" t="str">
        <f t="shared" si="21"/>
        <v/>
      </c>
      <c r="N79" s="4" t="e">
        <f t="shared" si="1"/>
        <v>#VALUE!</v>
      </c>
      <c r="O79" s="5" t="e">
        <f t="shared" ref="O79:O142" si="22">(H79-E79)/(E79-F79)</f>
        <v>#DIV/0!</v>
      </c>
      <c r="P79" s="12"/>
    </row>
    <row r="80" spans="1:16" x14ac:dyDescent="0.15">
      <c r="A80" s="43">
        <v>66</v>
      </c>
      <c r="C80" s="3" t="str">
        <f t="shared" si="6"/>
        <v/>
      </c>
      <c r="E80" s="18"/>
      <c r="F80" s="18"/>
      <c r="H80" s="18"/>
      <c r="I80" s="18"/>
      <c r="J80" s="8" t="str">
        <f t="shared" si="18"/>
        <v/>
      </c>
      <c r="K80" s="8" t="str">
        <f t="shared" si="19"/>
        <v/>
      </c>
      <c r="L80" s="9" t="str">
        <f t="shared" si="20"/>
        <v/>
      </c>
      <c r="M80" s="10" t="str">
        <f t="shared" si="21"/>
        <v/>
      </c>
      <c r="N80" s="4" t="e">
        <f t="shared" ref="N80:N130" si="23">IF(I80="ー",N79+0,IF(M80&lt;1,M80+N79,K80+N79))</f>
        <v>#VALUE!</v>
      </c>
      <c r="O80" s="5" t="e">
        <f t="shared" si="22"/>
        <v>#DIV/0!</v>
      </c>
      <c r="P80" s="12"/>
    </row>
    <row r="81" spans="1:16" x14ac:dyDescent="0.15">
      <c r="A81" s="43">
        <v>67</v>
      </c>
      <c r="C81" s="3" t="str">
        <f t="shared" si="6"/>
        <v/>
      </c>
      <c r="E81" s="18"/>
      <c r="F81" s="18"/>
      <c r="H81" s="18"/>
      <c r="I81" s="18"/>
      <c r="J81" s="8" t="str">
        <f t="shared" si="18"/>
        <v/>
      </c>
      <c r="K81" s="8" t="str">
        <f t="shared" si="19"/>
        <v/>
      </c>
      <c r="L81" s="9" t="str">
        <f t="shared" si="20"/>
        <v/>
      </c>
      <c r="M81" s="10" t="str">
        <f t="shared" si="21"/>
        <v/>
      </c>
      <c r="N81" s="4" t="e">
        <f t="shared" si="23"/>
        <v>#VALUE!</v>
      </c>
      <c r="O81" s="5" t="e">
        <f t="shared" si="22"/>
        <v>#DIV/0!</v>
      </c>
      <c r="P81" s="12"/>
    </row>
    <row r="82" spans="1:16" x14ac:dyDescent="0.15">
      <c r="A82" s="43">
        <v>68</v>
      </c>
      <c r="C82" s="3" t="str">
        <f t="shared" ref="C82:C145" si="24">IFERROR(ABS(N81*$L$2/(E82-F82)/10000),"")</f>
        <v/>
      </c>
      <c r="E82" s="18"/>
      <c r="F82" s="18"/>
      <c r="H82" s="18"/>
      <c r="I82" s="18"/>
      <c r="J82" s="8" t="str">
        <f t="shared" si="18"/>
        <v/>
      </c>
      <c r="K82" s="8" t="str">
        <f t="shared" si="19"/>
        <v/>
      </c>
      <c r="L82" s="9" t="str">
        <f t="shared" si="20"/>
        <v/>
      </c>
      <c r="M82" s="10" t="str">
        <f t="shared" si="21"/>
        <v/>
      </c>
      <c r="N82" s="4" t="e">
        <f t="shared" si="23"/>
        <v>#VALUE!</v>
      </c>
      <c r="O82" s="5" t="e">
        <f t="shared" si="22"/>
        <v>#DIV/0!</v>
      </c>
      <c r="P82" s="12"/>
    </row>
    <row r="83" spans="1:16" x14ac:dyDescent="0.15">
      <c r="A83" s="43">
        <v>69</v>
      </c>
      <c r="C83" s="3" t="str">
        <f t="shared" si="24"/>
        <v/>
      </c>
      <c r="E83" s="18"/>
      <c r="F83" s="18"/>
      <c r="H83" s="18"/>
      <c r="I83" s="18"/>
      <c r="J83" s="8" t="str">
        <f t="shared" si="18"/>
        <v/>
      </c>
      <c r="K83" s="8" t="str">
        <f t="shared" si="19"/>
        <v/>
      </c>
      <c r="L83" s="9" t="str">
        <f t="shared" si="20"/>
        <v/>
      </c>
      <c r="M83" s="10" t="str">
        <f t="shared" si="21"/>
        <v/>
      </c>
      <c r="N83" s="4" t="e">
        <f t="shared" si="23"/>
        <v>#VALUE!</v>
      </c>
      <c r="O83" s="5" t="e">
        <f t="shared" si="22"/>
        <v>#DIV/0!</v>
      </c>
      <c r="P83" s="12"/>
    </row>
    <row r="84" spans="1:16" x14ac:dyDescent="0.15">
      <c r="A84" s="43">
        <v>70</v>
      </c>
      <c r="C84" s="3" t="str">
        <f t="shared" si="24"/>
        <v/>
      </c>
      <c r="E84" s="18"/>
      <c r="F84" s="18"/>
      <c r="H84" s="18"/>
      <c r="I84" s="18"/>
      <c r="J84" s="8" t="str">
        <f t="shared" si="18"/>
        <v/>
      </c>
      <c r="K84" s="8" t="str">
        <f t="shared" si="19"/>
        <v/>
      </c>
      <c r="L84" s="9" t="str">
        <f t="shared" si="20"/>
        <v/>
      </c>
      <c r="M84" s="10" t="str">
        <f t="shared" si="21"/>
        <v/>
      </c>
      <c r="N84" s="4" t="e">
        <f t="shared" si="23"/>
        <v>#VALUE!</v>
      </c>
      <c r="O84" s="5" t="e">
        <f t="shared" si="22"/>
        <v>#DIV/0!</v>
      </c>
      <c r="P84" s="12"/>
    </row>
    <row r="85" spans="1:16" x14ac:dyDescent="0.15">
      <c r="A85" s="43">
        <v>71</v>
      </c>
      <c r="C85" s="3" t="str">
        <f t="shared" si="24"/>
        <v/>
      </c>
      <c r="E85" s="18"/>
      <c r="F85" s="18"/>
      <c r="H85" s="18"/>
      <c r="I85" s="18"/>
      <c r="J85" s="8" t="str">
        <f t="shared" si="18"/>
        <v/>
      </c>
      <c r="K85" s="8" t="str">
        <f t="shared" si="19"/>
        <v/>
      </c>
      <c r="L85" s="9" t="str">
        <f t="shared" si="20"/>
        <v/>
      </c>
      <c r="M85" s="10" t="str">
        <f t="shared" si="21"/>
        <v/>
      </c>
      <c r="N85" s="4" t="e">
        <f t="shared" si="23"/>
        <v>#VALUE!</v>
      </c>
      <c r="O85" s="5" t="e">
        <f t="shared" si="22"/>
        <v>#DIV/0!</v>
      </c>
      <c r="P85" s="12"/>
    </row>
    <row r="86" spans="1:16" x14ac:dyDescent="0.15">
      <c r="A86" s="43">
        <v>72</v>
      </c>
      <c r="C86" s="3" t="str">
        <f t="shared" si="24"/>
        <v/>
      </c>
      <c r="E86" s="18"/>
      <c r="F86" s="18"/>
      <c r="H86" s="18"/>
      <c r="I86" s="18"/>
      <c r="J86" s="8" t="str">
        <f t="shared" si="18"/>
        <v/>
      </c>
      <c r="K86" s="8" t="str">
        <f t="shared" si="19"/>
        <v/>
      </c>
      <c r="L86" s="9" t="str">
        <f t="shared" si="20"/>
        <v/>
      </c>
      <c r="M86" s="10" t="str">
        <f t="shared" si="21"/>
        <v/>
      </c>
      <c r="N86" s="4" t="e">
        <f t="shared" si="23"/>
        <v>#VALUE!</v>
      </c>
      <c r="O86" s="5" t="e">
        <f t="shared" si="22"/>
        <v>#DIV/0!</v>
      </c>
      <c r="P86" s="12"/>
    </row>
    <row r="87" spans="1:16" x14ac:dyDescent="0.15">
      <c r="A87" s="43">
        <v>73</v>
      </c>
      <c r="C87" s="3" t="str">
        <f t="shared" si="24"/>
        <v/>
      </c>
      <c r="E87" s="44"/>
      <c r="F87" s="44"/>
      <c r="H87" s="44"/>
      <c r="I87" s="18"/>
      <c r="J87" s="8" t="str">
        <f t="shared" si="18"/>
        <v/>
      </c>
      <c r="K87" s="8" t="str">
        <f t="shared" si="19"/>
        <v/>
      </c>
      <c r="L87" s="9" t="str">
        <f t="shared" si="20"/>
        <v/>
      </c>
      <c r="M87" s="10" t="str">
        <f t="shared" si="21"/>
        <v/>
      </c>
      <c r="N87" s="4" t="e">
        <f t="shared" si="23"/>
        <v>#VALUE!</v>
      </c>
      <c r="O87" s="5" t="e">
        <f t="shared" si="22"/>
        <v>#DIV/0!</v>
      </c>
      <c r="P87" s="12"/>
    </row>
    <row r="88" spans="1:16" x14ac:dyDescent="0.15">
      <c r="A88" s="43">
        <v>74</v>
      </c>
      <c r="C88" s="3" t="str">
        <f t="shared" si="24"/>
        <v/>
      </c>
      <c r="D88" s="61"/>
      <c r="E88" s="32"/>
      <c r="F88" s="32"/>
      <c r="H88" s="32"/>
      <c r="I88" s="32"/>
      <c r="J88" s="8" t="str">
        <f t="shared" si="18"/>
        <v/>
      </c>
      <c r="K88" s="8" t="str">
        <f t="shared" si="19"/>
        <v/>
      </c>
      <c r="L88" s="9" t="str">
        <f t="shared" si="20"/>
        <v/>
      </c>
      <c r="M88" s="10" t="str">
        <f t="shared" si="21"/>
        <v/>
      </c>
      <c r="N88" s="4" t="e">
        <f t="shared" si="23"/>
        <v>#VALUE!</v>
      </c>
      <c r="O88" s="5" t="e">
        <f t="shared" si="22"/>
        <v>#DIV/0!</v>
      </c>
      <c r="P88" s="12"/>
    </row>
    <row r="89" spans="1:16" x14ac:dyDescent="0.15">
      <c r="A89" s="43">
        <v>75</v>
      </c>
      <c r="C89" s="3" t="str">
        <f t="shared" si="24"/>
        <v/>
      </c>
      <c r="E89" s="31"/>
      <c r="F89" s="31"/>
      <c r="H89" s="31"/>
      <c r="I89" s="31"/>
      <c r="J89" s="8" t="str">
        <f t="shared" si="18"/>
        <v/>
      </c>
      <c r="K89" s="8" t="str">
        <f t="shared" si="19"/>
        <v/>
      </c>
      <c r="L89" s="9" t="str">
        <f t="shared" si="20"/>
        <v/>
      </c>
      <c r="M89" s="10" t="str">
        <f t="shared" si="21"/>
        <v/>
      </c>
      <c r="N89" s="4" t="e">
        <f t="shared" si="23"/>
        <v>#VALUE!</v>
      </c>
      <c r="O89" s="5" t="e">
        <f t="shared" si="22"/>
        <v>#DIV/0!</v>
      </c>
      <c r="P89" s="12"/>
    </row>
    <row r="90" spans="1:16" x14ac:dyDescent="0.15">
      <c r="A90" s="43">
        <v>76</v>
      </c>
      <c r="C90" s="3" t="str">
        <f t="shared" si="24"/>
        <v/>
      </c>
      <c r="E90" s="31"/>
      <c r="F90" s="31"/>
      <c r="H90" s="31"/>
      <c r="I90" s="31"/>
      <c r="J90" s="8" t="str">
        <f t="shared" si="18"/>
        <v/>
      </c>
      <c r="K90" s="8" t="str">
        <f t="shared" si="19"/>
        <v/>
      </c>
      <c r="L90" s="9" t="str">
        <f t="shared" si="20"/>
        <v/>
      </c>
      <c r="M90" s="10" t="str">
        <f>IFERROR(IF(L90&lt;=1,L90*C90*100,""),"")</f>
        <v/>
      </c>
      <c r="N90" s="4" t="e">
        <f t="shared" si="23"/>
        <v>#VALUE!</v>
      </c>
      <c r="O90" s="5" t="e">
        <f t="shared" si="22"/>
        <v>#DIV/0!</v>
      </c>
      <c r="P90" s="12"/>
    </row>
    <row r="91" spans="1:16" x14ac:dyDescent="0.15">
      <c r="A91" s="43">
        <v>77</v>
      </c>
      <c r="C91" s="3" t="str">
        <f t="shared" si="24"/>
        <v/>
      </c>
      <c r="E91" s="32"/>
      <c r="F91" s="32"/>
      <c r="H91" s="32"/>
      <c r="I91" s="32"/>
      <c r="J91" s="8" t="str">
        <f t="shared" si="18"/>
        <v/>
      </c>
      <c r="K91" s="8" t="str">
        <f t="shared" si="19"/>
        <v/>
      </c>
      <c r="L91" s="9" t="str">
        <f t="shared" si="20"/>
        <v/>
      </c>
      <c r="M91" s="10" t="str">
        <f t="shared" si="21"/>
        <v/>
      </c>
      <c r="N91" s="4" t="e">
        <f t="shared" si="23"/>
        <v>#VALUE!</v>
      </c>
      <c r="O91" s="5" t="e">
        <f t="shared" si="22"/>
        <v>#DIV/0!</v>
      </c>
      <c r="P91" s="12"/>
    </row>
    <row r="92" spans="1:16" x14ac:dyDescent="0.15">
      <c r="A92" s="43">
        <v>78</v>
      </c>
      <c r="C92" s="3" t="str">
        <f t="shared" si="24"/>
        <v/>
      </c>
      <c r="E92" s="32"/>
      <c r="F92" s="32"/>
      <c r="H92" s="32"/>
      <c r="I92" s="32"/>
      <c r="J92" s="8" t="str">
        <f t="shared" si="18"/>
        <v/>
      </c>
      <c r="K92" s="8" t="str">
        <f t="shared" si="19"/>
        <v/>
      </c>
      <c r="L92" s="9" t="str">
        <f t="shared" si="20"/>
        <v/>
      </c>
      <c r="M92" s="10" t="str">
        <f t="shared" si="21"/>
        <v/>
      </c>
      <c r="N92" s="4" t="e">
        <f t="shared" si="23"/>
        <v>#VALUE!</v>
      </c>
      <c r="O92" s="5" t="e">
        <f t="shared" si="22"/>
        <v>#DIV/0!</v>
      </c>
      <c r="P92" s="12"/>
    </row>
    <row r="93" spans="1:16" x14ac:dyDescent="0.15">
      <c r="A93" s="43">
        <v>79</v>
      </c>
      <c r="C93" s="3" t="str">
        <f t="shared" si="24"/>
        <v/>
      </c>
      <c r="E93" s="32"/>
      <c r="F93" s="32"/>
      <c r="H93" s="32"/>
      <c r="I93" s="32"/>
      <c r="J93" s="8" t="str">
        <f t="shared" si="18"/>
        <v/>
      </c>
      <c r="K93" s="8" t="str">
        <f t="shared" si="19"/>
        <v/>
      </c>
      <c r="L93" s="9" t="str">
        <f t="shared" si="20"/>
        <v/>
      </c>
      <c r="M93" s="10" t="str">
        <f t="shared" si="21"/>
        <v/>
      </c>
      <c r="N93" s="4" t="e">
        <f t="shared" si="23"/>
        <v>#VALUE!</v>
      </c>
      <c r="O93" s="5" t="e">
        <f t="shared" si="22"/>
        <v>#DIV/0!</v>
      </c>
      <c r="P93" s="12"/>
    </row>
    <row r="94" spans="1:16" x14ac:dyDescent="0.15">
      <c r="A94" s="43">
        <v>80</v>
      </c>
      <c r="C94" s="3" t="str">
        <f t="shared" si="24"/>
        <v/>
      </c>
      <c r="E94" s="32"/>
      <c r="F94" s="32"/>
      <c r="H94" s="32"/>
      <c r="I94" s="32"/>
      <c r="J94" s="8" t="str">
        <f t="shared" si="18"/>
        <v/>
      </c>
      <c r="K94" s="8" t="str">
        <f t="shared" si="19"/>
        <v/>
      </c>
      <c r="L94" s="9" t="str">
        <f t="shared" si="20"/>
        <v/>
      </c>
      <c r="M94" s="10" t="str">
        <f t="shared" si="21"/>
        <v/>
      </c>
      <c r="N94" s="4" t="e">
        <f t="shared" si="23"/>
        <v>#VALUE!</v>
      </c>
      <c r="O94" s="5" t="e">
        <f t="shared" si="22"/>
        <v>#DIV/0!</v>
      </c>
      <c r="P94" s="12"/>
    </row>
    <row r="95" spans="1:16" x14ac:dyDescent="0.15">
      <c r="A95" s="43">
        <v>81</v>
      </c>
      <c r="C95" s="3" t="str">
        <f t="shared" si="24"/>
        <v/>
      </c>
      <c r="E95" s="32"/>
      <c r="F95" s="32"/>
      <c r="H95" s="32"/>
      <c r="I95" s="32"/>
      <c r="J95" s="8" t="str">
        <f t="shared" si="18"/>
        <v/>
      </c>
      <c r="K95" s="8" t="str">
        <f t="shared" si="19"/>
        <v/>
      </c>
      <c r="L95" s="9" t="str">
        <f t="shared" si="20"/>
        <v/>
      </c>
      <c r="M95" s="10" t="str">
        <f t="shared" si="21"/>
        <v/>
      </c>
      <c r="N95" s="4" t="e">
        <f t="shared" si="23"/>
        <v>#VALUE!</v>
      </c>
      <c r="O95" s="5" t="e">
        <f t="shared" si="22"/>
        <v>#DIV/0!</v>
      </c>
      <c r="P95" s="12"/>
    </row>
    <row r="96" spans="1:16" x14ac:dyDescent="0.15">
      <c r="A96" s="43">
        <v>82</v>
      </c>
      <c r="C96" s="3" t="str">
        <f t="shared" si="24"/>
        <v/>
      </c>
      <c r="E96" s="32"/>
      <c r="F96" s="32"/>
      <c r="H96" s="32"/>
      <c r="I96" s="32"/>
      <c r="J96" s="8" t="str">
        <f t="shared" si="18"/>
        <v/>
      </c>
      <c r="K96" s="8" t="str">
        <f t="shared" si="19"/>
        <v/>
      </c>
      <c r="L96" s="9" t="str">
        <f t="shared" si="20"/>
        <v/>
      </c>
      <c r="M96" s="10" t="str">
        <f t="shared" si="21"/>
        <v/>
      </c>
      <c r="N96" s="4" t="e">
        <f t="shared" si="23"/>
        <v>#VALUE!</v>
      </c>
      <c r="O96" s="5" t="e">
        <f t="shared" si="22"/>
        <v>#DIV/0!</v>
      </c>
      <c r="P96" s="12"/>
    </row>
    <row r="97" spans="1:16" x14ac:dyDescent="0.15">
      <c r="A97" s="43">
        <v>83</v>
      </c>
      <c r="C97" s="3" t="str">
        <f t="shared" si="24"/>
        <v/>
      </c>
      <c r="E97" s="32"/>
      <c r="F97" s="32"/>
      <c r="H97" s="32"/>
      <c r="I97" s="32"/>
      <c r="J97" s="8" t="str">
        <f t="shared" si="18"/>
        <v/>
      </c>
      <c r="K97" s="8" t="str">
        <f t="shared" si="19"/>
        <v/>
      </c>
      <c r="L97" s="9" t="str">
        <f t="shared" si="20"/>
        <v/>
      </c>
      <c r="M97" s="10" t="str">
        <f t="shared" si="21"/>
        <v/>
      </c>
      <c r="N97" s="4" t="e">
        <f t="shared" si="23"/>
        <v>#VALUE!</v>
      </c>
      <c r="O97" s="5" t="e">
        <f t="shared" si="22"/>
        <v>#DIV/0!</v>
      </c>
      <c r="P97" s="12"/>
    </row>
    <row r="98" spans="1:16" x14ac:dyDescent="0.15">
      <c r="A98" s="43">
        <v>84</v>
      </c>
      <c r="C98" s="3" t="str">
        <f t="shared" si="24"/>
        <v/>
      </c>
      <c r="E98" s="32"/>
      <c r="F98" s="32"/>
      <c r="H98" s="32"/>
      <c r="I98" s="32"/>
      <c r="J98" s="8" t="str">
        <f t="shared" si="18"/>
        <v/>
      </c>
      <c r="K98" s="8" t="str">
        <f t="shared" si="19"/>
        <v/>
      </c>
      <c r="L98" s="9" t="str">
        <f t="shared" si="20"/>
        <v/>
      </c>
      <c r="M98" s="10" t="str">
        <f t="shared" si="21"/>
        <v/>
      </c>
      <c r="N98" s="4" t="e">
        <f t="shared" si="23"/>
        <v>#VALUE!</v>
      </c>
      <c r="O98" s="5" t="e">
        <f t="shared" si="22"/>
        <v>#DIV/0!</v>
      </c>
      <c r="P98" s="12"/>
    </row>
    <row r="99" spans="1:16" x14ac:dyDescent="0.15">
      <c r="A99" s="43">
        <v>85</v>
      </c>
      <c r="C99" s="3" t="str">
        <f t="shared" si="24"/>
        <v/>
      </c>
      <c r="E99" s="32"/>
      <c r="F99" s="32"/>
      <c r="H99" s="32"/>
      <c r="I99" s="32"/>
      <c r="J99" s="8" t="str">
        <f t="shared" si="18"/>
        <v/>
      </c>
      <c r="K99" s="8" t="str">
        <f t="shared" si="19"/>
        <v/>
      </c>
      <c r="L99" s="9" t="str">
        <f t="shared" si="20"/>
        <v/>
      </c>
      <c r="M99" s="10" t="str">
        <f t="shared" si="21"/>
        <v/>
      </c>
      <c r="N99" s="4" t="e">
        <f t="shared" si="23"/>
        <v>#VALUE!</v>
      </c>
      <c r="O99" s="5" t="e">
        <f t="shared" si="22"/>
        <v>#DIV/0!</v>
      </c>
      <c r="P99" s="12"/>
    </row>
    <row r="100" spans="1:16" x14ac:dyDescent="0.15">
      <c r="A100" s="43">
        <v>86</v>
      </c>
      <c r="C100" s="3" t="str">
        <f t="shared" si="24"/>
        <v/>
      </c>
      <c r="E100" s="32"/>
      <c r="F100" s="32"/>
      <c r="H100" s="32"/>
      <c r="I100" s="32"/>
      <c r="J100" s="8" t="str">
        <f t="shared" si="18"/>
        <v/>
      </c>
      <c r="K100" s="8" t="str">
        <f t="shared" si="19"/>
        <v/>
      </c>
      <c r="L100" s="9" t="str">
        <f t="shared" si="20"/>
        <v/>
      </c>
      <c r="M100" s="10" t="str">
        <f t="shared" si="21"/>
        <v/>
      </c>
      <c r="N100" s="4" t="e">
        <f t="shared" si="23"/>
        <v>#VALUE!</v>
      </c>
      <c r="O100" s="5" t="e">
        <f t="shared" si="22"/>
        <v>#DIV/0!</v>
      </c>
      <c r="P100" s="12"/>
    </row>
    <row r="101" spans="1:16" x14ac:dyDescent="0.15">
      <c r="A101" s="43">
        <v>87</v>
      </c>
      <c r="C101" s="3" t="str">
        <f t="shared" si="24"/>
        <v/>
      </c>
      <c r="E101" s="32"/>
      <c r="F101" s="32"/>
      <c r="H101" s="32"/>
      <c r="I101" s="32"/>
      <c r="J101" s="8" t="str">
        <f t="shared" si="18"/>
        <v/>
      </c>
      <c r="K101" s="8" t="str">
        <f t="shared" si="19"/>
        <v/>
      </c>
      <c r="L101" s="9" t="str">
        <f t="shared" si="20"/>
        <v/>
      </c>
      <c r="M101" s="10" t="str">
        <f t="shared" si="21"/>
        <v/>
      </c>
      <c r="N101" s="4" t="e">
        <f t="shared" si="23"/>
        <v>#VALUE!</v>
      </c>
      <c r="O101" s="5" t="e">
        <f t="shared" si="22"/>
        <v>#DIV/0!</v>
      </c>
      <c r="P101" s="12"/>
    </row>
    <row r="102" spans="1:16" x14ac:dyDescent="0.15">
      <c r="A102" s="43">
        <v>88</v>
      </c>
      <c r="C102" s="3" t="str">
        <f t="shared" si="24"/>
        <v/>
      </c>
      <c r="E102" s="32"/>
      <c r="F102" s="32"/>
      <c r="H102" s="32"/>
      <c r="I102" s="32"/>
      <c r="J102" s="8" t="str">
        <f t="shared" si="18"/>
        <v/>
      </c>
      <c r="K102" s="8" t="str">
        <f t="shared" si="19"/>
        <v/>
      </c>
      <c r="L102" s="9" t="str">
        <f t="shared" si="20"/>
        <v/>
      </c>
      <c r="M102" s="10" t="str">
        <f t="shared" si="21"/>
        <v/>
      </c>
      <c r="N102" s="4" t="e">
        <f t="shared" si="23"/>
        <v>#VALUE!</v>
      </c>
      <c r="O102" s="5" t="e">
        <f t="shared" si="22"/>
        <v>#DIV/0!</v>
      </c>
      <c r="P102" s="12"/>
    </row>
    <row r="103" spans="1:16" x14ac:dyDescent="0.15">
      <c r="A103" s="43">
        <v>89</v>
      </c>
      <c r="C103" s="3" t="str">
        <f t="shared" si="24"/>
        <v/>
      </c>
      <c r="E103" s="32"/>
      <c r="F103" s="32"/>
      <c r="H103" s="32"/>
      <c r="I103" s="32"/>
      <c r="J103" s="8" t="str">
        <f t="shared" si="18"/>
        <v/>
      </c>
      <c r="K103" s="8" t="str">
        <f t="shared" si="19"/>
        <v/>
      </c>
      <c r="L103" s="9" t="str">
        <f t="shared" si="20"/>
        <v/>
      </c>
      <c r="M103" s="10" t="str">
        <f t="shared" si="21"/>
        <v/>
      </c>
      <c r="N103" s="4" t="e">
        <f t="shared" si="23"/>
        <v>#VALUE!</v>
      </c>
      <c r="O103" s="5" t="e">
        <f t="shared" si="22"/>
        <v>#DIV/0!</v>
      </c>
      <c r="P103" s="12"/>
    </row>
    <row r="104" spans="1:16" x14ac:dyDescent="0.15">
      <c r="A104" s="43">
        <v>90</v>
      </c>
      <c r="C104" s="3" t="str">
        <f t="shared" si="24"/>
        <v/>
      </c>
      <c r="E104" s="32"/>
      <c r="F104" s="32"/>
      <c r="H104" s="32"/>
      <c r="I104" s="32"/>
      <c r="J104" s="8" t="str">
        <f t="shared" si="18"/>
        <v/>
      </c>
      <c r="K104" s="8" t="str">
        <f t="shared" si="19"/>
        <v/>
      </c>
      <c r="L104" s="9" t="str">
        <f t="shared" si="20"/>
        <v/>
      </c>
      <c r="M104" s="10" t="str">
        <f t="shared" si="21"/>
        <v/>
      </c>
      <c r="N104" s="4" t="e">
        <f t="shared" si="23"/>
        <v>#VALUE!</v>
      </c>
      <c r="O104" s="5" t="e">
        <f t="shared" si="22"/>
        <v>#DIV/0!</v>
      </c>
      <c r="P104" s="12"/>
    </row>
    <row r="105" spans="1:16" x14ac:dyDescent="0.15">
      <c r="A105" s="43">
        <v>91</v>
      </c>
      <c r="C105" s="3" t="str">
        <f t="shared" si="24"/>
        <v/>
      </c>
      <c r="E105" s="32"/>
      <c r="F105" s="32"/>
      <c r="H105" s="32"/>
      <c r="I105" s="32"/>
      <c r="J105" s="8" t="str">
        <f t="shared" si="18"/>
        <v/>
      </c>
      <c r="K105" s="8" t="str">
        <f t="shared" si="19"/>
        <v/>
      </c>
      <c r="L105" s="9" t="str">
        <f>IFERROR(IF(AND(B105="売",I105="負"),(E105-H105),IF(AND(B105="買",I105="負"),(H105-E105),""))*100,"")</f>
        <v/>
      </c>
      <c r="M105" s="10" t="str">
        <f t="shared" si="21"/>
        <v/>
      </c>
      <c r="N105" s="4" t="e">
        <f t="shared" si="23"/>
        <v>#VALUE!</v>
      </c>
      <c r="O105" s="5" t="e">
        <f t="shared" si="22"/>
        <v>#DIV/0!</v>
      </c>
      <c r="P105" s="12"/>
    </row>
    <row r="106" spans="1:16" x14ac:dyDescent="0.15">
      <c r="A106" s="43">
        <v>92</v>
      </c>
      <c r="C106" s="3" t="str">
        <f t="shared" si="24"/>
        <v/>
      </c>
      <c r="E106" s="32"/>
      <c r="F106" s="32"/>
      <c r="H106" s="32"/>
      <c r="I106" s="32"/>
      <c r="J106" s="8" t="str">
        <f t="shared" si="18"/>
        <v/>
      </c>
      <c r="K106" s="8" t="str">
        <f t="shared" si="19"/>
        <v/>
      </c>
      <c r="L106" s="9" t="str">
        <f t="shared" si="20"/>
        <v/>
      </c>
      <c r="M106" s="10" t="str">
        <f t="shared" si="21"/>
        <v/>
      </c>
      <c r="N106" s="4" t="e">
        <f t="shared" si="23"/>
        <v>#VALUE!</v>
      </c>
      <c r="O106" s="5" t="e">
        <f t="shared" si="22"/>
        <v>#DIV/0!</v>
      </c>
      <c r="P106" s="12"/>
    </row>
    <row r="107" spans="1:16" x14ac:dyDescent="0.15">
      <c r="A107" s="43">
        <v>93</v>
      </c>
      <c r="C107" s="3" t="str">
        <f t="shared" si="24"/>
        <v/>
      </c>
      <c r="E107" s="32"/>
      <c r="F107" s="32"/>
      <c r="H107" s="32"/>
      <c r="I107" s="32"/>
      <c r="J107" s="8" t="str">
        <f t="shared" ref="J107:J126" si="25">IFERROR(IF(AND(B107="売",I107="勝"),ABS(E107-H107),IF(AND(B107="買",I107="勝"),ABS(E107-H107),""))*100,"")</f>
        <v/>
      </c>
      <c r="K107" s="8" t="str">
        <f t="shared" ref="K107:K127" si="26">IFERROR(IF(J107&gt;=1,J107*C107*100,""),"")</f>
        <v/>
      </c>
      <c r="L107" s="9" t="str">
        <f t="shared" ref="L107:L127" si="27">IFERROR(IF(AND(B107="売",I107="負"),(E107-H107),IF(AND(B107="買",I107="負"),(H107-E107),""))*100,"")</f>
        <v/>
      </c>
      <c r="M107" s="10" t="str">
        <f t="shared" ref="M107:M127" si="28">IFERROR(IF(L107&lt;=1,L107*C107*100,""),"")</f>
        <v/>
      </c>
      <c r="N107" s="4" t="e">
        <f t="shared" si="23"/>
        <v>#VALUE!</v>
      </c>
      <c r="O107" s="5" t="e">
        <f t="shared" si="22"/>
        <v>#DIV/0!</v>
      </c>
      <c r="P107" s="12"/>
    </row>
    <row r="108" spans="1:16" x14ac:dyDescent="0.15">
      <c r="A108" s="43">
        <v>94</v>
      </c>
      <c r="C108" s="3" t="str">
        <f t="shared" si="24"/>
        <v/>
      </c>
      <c r="E108" s="32"/>
      <c r="F108" s="32"/>
      <c r="H108" s="32"/>
      <c r="I108" s="32"/>
      <c r="J108" s="8" t="str">
        <f t="shared" si="25"/>
        <v/>
      </c>
      <c r="K108" s="8" t="str">
        <f t="shared" si="26"/>
        <v/>
      </c>
      <c r="L108" s="9" t="str">
        <f t="shared" si="27"/>
        <v/>
      </c>
      <c r="M108" s="10" t="str">
        <f t="shared" si="28"/>
        <v/>
      </c>
      <c r="N108" s="4" t="e">
        <f t="shared" si="23"/>
        <v>#VALUE!</v>
      </c>
      <c r="O108" s="5" t="e">
        <f t="shared" si="22"/>
        <v>#DIV/0!</v>
      </c>
      <c r="P108" s="12"/>
    </row>
    <row r="109" spans="1:16" x14ac:dyDescent="0.15">
      <c r="A109" s="43">
        <v>95</v>
      </c>
      <c r="C109" s="3" t="str">
        <f t="shared" si="24"/>
        <v/>
      </c>
      <c r="E109" s="32"/>
      <c r="F109" s="32"/>
      <c r="H109" s="32"/>
      <c r="I109" s="32"/>
      <c r="J109" s="8" t="str">
        <f t="shared" si="25"/>
        <v/>
      </c>
      <c r="K109" s="8" t="str">
        <f t="shared" si="26"/>
        <v/>
      </c>
      <c r="L109" s="9" t="str">
        <f t="shared" si="27"/>
        <v/>
      </c>
      <c r="M109" s="10" t="str">
        <f t="shared" si="28"/>
        <v/>
      </c>
      <c r="N109" s="4" t="e">
        <f t="shared" si="23"/>
        <v>#VALUE!</v>
      </c>
      <c r="O109" s="5" t="e">
        <f t="shared" si="22"/>
        <v>#DIV/0!</v>
      </c>
      <c r="P109" s="12"/>
    </row>
    <row r="110" spans="1:16" x14ac:dyDescent="0.15">
      <c r="A110" s="43">
        <v>96</v>
      </c>
      <c r="C110" s="3" t="str">
        <f t="shared" si="24"/>
        <v/>
      </c>
      <c r="E110" s="32"/>
      <c r="F110" s="32"/>
      <c r="H110" s="32"/>
      <c r="I110" s="32"/>
      <c r="J110" s="8" t="str">
        <f t="shared" si="25"/>
        <v/>
      </c>
      <c r="K110" s="8" t="str">
        <f t="shared" si="26"/>
        <v/>
      </c>
      <c r="L110" s="9" t="str">
        <f t="shared" si="27"/>
        <v/>
      </c>
      <c r="M110" s="10" t="str">
        <f t="shared" si="28"/>
        <v/>
      </c>
      <c r="N110" s="4" t="e">
        <f t="shared" si="23"/>
        <v>#VALUE!</v>
      </c>
      <c r="O110" s="5" t="e">
        <f t="shared" si="22"/>
        <v>#DIV/0!</v>
      </c>
      <c r="P110" s="12"/>
    </row>
    <row r="111" spans="1:16" x14ac:dyDescent="0.15">
      <c r="A111" s="43">
        <v>97</v>
      </c>
      <c r="C111" s="3" t="str">
        <f t="shared" si="24"/>
        <v/>
      </c>
      <c r="E111" s="32"/>
      <c r="F111" s="32"/>
      <c r="H111" s="32"/>
      <c r="I111" s="32"/>
      <c r="J111" s="8" t="str">
        <f t="shared" si="25"/>
        <v/>
      </c>
      <c r="K111" s="8" t="str">
        <f t="shared" si="26"/>
        <v/>
      </c>
      <c r="L111" s="9" t="str">
        <f t="shared" si="27"/>
        <v/>
      </c>
      <c r="M111" s="10" t="str">
        <f t="shared" si="28"/>
        <v/>
      </c>
      <c r="N111" s="4" t="e">
        <f t="shared" si="23"/>
        <v>#VALUE!</v>
      </c>
      <c r="O111" s="5" t="e">
        <f t="shared" si="22"/>
        <v>#DIV/0!</v>
      </c>
      <c r="P111" s="12"/>
    </row>
    <row r="112" spans="1:16" x14ac:dyDescent="0.15">
      <c r="A112" s="43">
        <v>98</v>
      </c>
      <c r="C112" s="3" t="str">
        <f t="shared" si="24"/>
        <v/>
      </c>
      <c r="E112" s="32"/>
      <c r="F112" s="32"/>
      <c r="H112" s="32"/>
      <c r="I112" s="32"/>
      <c r="J112" s="8" t="str">
        <f t="shared" si="25"/>
        <v/>
      </c>
      <c r="K112" s="8" t="str">
        <f t="shared" si="26"/>
        <v/>
      </c>
      <c r="L112" s="9" t="str">
        <f t="shared" si="27"/>
        <v/>
      </c>
      <c r="M112" s="10" t="str">
        <f t="shared" si="28"/>
        <v/>
      </c>
      <c r="N112" s="4" t="e">
        <f t="shared" si="23"/>
        <v>#VALUE!</v>
      </c>
      <c r="O112" s="5" t="e">
        <f t="shared" si="22"/>
        <v>#DIV/0!</v>
      </c>
      <c r="P112" s="12"/>
    </row>
    <row r="113" spans="1:16" x14ac:dyDescent="0.15">
      <c r="A113" s="43">
        <v>99</v>
      </c>
      <c r="C113" s="3" t="str">
        <f t="shared" si="24"/>
        <v/>
      </c>
      <c r="E113" s="32"/>
      <c r="F113" s="32"/>
      <c r="H113" s="32"/>
      <c r="I113" s="32"/>
      <c r="J113" s="8" t="str">
        <f t="shared" si="25"/>
        <v/>
      </c>
      <c r="K113" s="8" t="str">
        <f t="shared" si="26"/>
        <v/>
      </c>
      <c r="L113" s="9" t="str">
        <f t="shared" si="27"/>
        <v/>
      </c>
      <c r="M113" s="10" t="str">
        <f t="shared" si="28"/>
        <v/>
      </c>
      <c r="N113" s="4" t="e">
        <f t="shared" si="23"/>
        <v>#VALUE!</v>
      </c>
      <c r="O113" s="5" t="e">
        <f t="shared" si="22"/>
        <v>#DIV/0!</v>
      </c>
      <c r="P113" s="12"/>
    </row>
    <row r="114" spans="1:16" x14ac:dyDescent="0.15">
      <c r="A114" s="43">
        <v>100</v>
      </c>
      <c r="C114" s="3" t="str">
        <f t="shared" si="24"/>
        <v/>
      </c>
      <c r="E114" s="32"/>
      <c r="F114" s="32"/>
      <c r="H114" s="32"/>
      <c r="I114" s="32"/>
      <c r="J114" s="8" t="str">
        <f t="shared" si="25"/>
        <v/>
      </c>
      <c r="K114" s="8" t="str">
        <f t="shared" si="26"/>
        <v/>
      </c>
      <c r="L114" s="9" t="str">
        <f t="shared" si="27"/>
        <v/>
      </c>
      <c r="M114" s="10" t="str">
        <f t="shared" si="28"/>
        <v/>
      </c>
      <c r="N114" s="4" t="e">
        <f t="shared" si="23"/>
        <v>#VALUE!</v>
      </c>
      <c r="O114" s="5" t="e">
        <f t="shared" si="22"/>
        <v>#DIV/0!</v>
      </c>
      <c r="P114" s="12"/>
    </row>
    <row r="115" spans="1:16" x14ac:dyDescent="0.15">
      <c r="A115" s="44">
        <v>101</v>
      </c>
      <c r="C115" s="3" t="str">
        <f t="shared" si="24"/>
        <v/>
      </c>
      <c r="E115" s="32"/>
      <c r="F115" s="32"/>
      <c r="H115" s="32"/>
      <c r="I115" s="32"/>
      <c r="J115" s="8" t="str">
        <f t="shared" si="25"/>
        <v/>
      </c>
      <c r="K115" s="8" t="str">
        <f t="shared" si="26"/>
        <v/>
      </c>
      <c r="L115" s="9" t="str">
        <f t="shared" si="27"/>
        <v/>
      </c>
      <c r="M115" s="10" t="str">
        <f t="shared" si="28"/>
        <v/>
      </c>
      <c r="N115" s="4" t="e">
        <f t="shared" si="23"/>
        <v>#VALUE!</v>
      </c>
      <c r="O115" s="5" t="e">
        <f t="shared" si="22"/>
        <v>#DIV/0!</v>
      </c>
      <c r="P115" s="12"/>
    </row>
    <row r="116" spans="1:16" x14ac:dyDescent="0.15">
      <c r="A116" s="44">
        <v>102</v>
      </c>
      <c r="C116" s="3" t="str">
        <f t="shared" si="24"/>
        <v/>
      </c>
      <c r="D116" s="63"/>
      <c r="E116" s="32"/>
      <c r="F116" s="32"/>
      <c r="H116" s="32"/>
      <c r="I116" s="32"/>
      <c r="J116" s="8" t="str">
        <f t="shared" si="25"/>
        <v/>
      </c>
      <c r="K116" s="8" t="str">
        <f t="shared" si="26"/>
        <v/>
      </c>
      <c r="L116" s="9" t="str">
        <f t="shared" si="27"/>
        <v/>
      </c>
      <c r="M116" s="10" t="str">
        <f t="shared" si="28"/>
        <v/>
      </c>
      <c r="N116" s="4" t="e">
        <f t="shared" si="23"/>
        <v>#VALUE!</v>
      </c>
      <c r="O116" s="5" t="e">
        <f t="shared" si="22"/>
        <v>#DIV/0!</v>
      </c>
      <c r="P116" s="12"/>
    </row>
    <row r="117" spans="1:16" x14ac:dyDescent="0.15">
      <c r="A117" s="44">
        <v>103</v>
      </c>
      <c r="C117" s="3" t="str">
        <f t="shared" si="24"/>
        <v/>
      </c>
      <c r="E117" s="32"/>
      <c r="F117" s="32"/>
      <c r="H117" s="32"/>
      <c r="I117" s="32"/>
      <c r="J117" s="8" t="str">
        <f t="shared" si="25"/>
        <v/>
      </c>
      <c r="K117" s="8" t="str">
        <f t="shared" si="26"/>
        <v/>
      </c>
      <c r="L117" s="9" t="str">
        <f t="shared" si="27"/>
        <v/>
      </c>
      <c r="M117" s="10" t="str">
        <f t="shared" si="28"/>
        <v/>
      </c>
      <c r="N117" s="4" t="e">
        <f t="shared" si="23"/>
        <v>#VALUE!</v>
      </c>
      <c r="O117" s="5" t="e">
        <f t="shared" si="22"/>
        <v>#DIV/0!</v>
      </c>
      <c r="P117" s="12"/>
    </row>
    <row r="118" spans="1:16" x14ac:dyDescent="0.15">
      <c r="A118" s="44">
        <v>104</v>
      </c>
      <c r="C118" s="3" t="str">
        <f t="shared" si="24"/>
        <v/>
      </c>
      <c r="E118" s="32"/>
      <c r="F118" s="32"/>
      <c r="H118" s="32"/>
      <c r="I118" s="32"/>
      <c r="J118" s="8" t="str">
        <f t="shared" si="25"/>
        <v/>
      </c>
      <c r="K118" s="8" t="str">
        <f t="shared" si="26"/>
        <v/>
      </c>
      <c r="L118" s="9" t="str">
        <f t="shared" si="27"/>
        <v/>
      </c>
      <c r="M118" s="10" t="str">
        <f t="shared" si="28"/>
        <v/>
      </c>
      <c r="N118" s="4" t="e">
        <f t="shared" si="23"/>
        <v>#VALUE!</v>
      </c>
      <c r="O118" s="5" t="e">
        <f t="shared" si="22"/>
        <v>#DIV/0!</v>
      </c>
      <c r="P118" s="12"/>
    </row>
    <row r="119" spans="1:16" x14ac:dyDescent="0.15">
      <c r="A119" s="44">
        <v>105</v>
      </c>
      <c r="C119" s="3" t="str">
        <f t="shared" si="24"/>
        <v/>
      </c>
      <c r="E119" s="32"/>
      <c r="F119" s="32"/>
      <c r="H119" s="32"/>
      <c r="I119" s="32"/>
      <c r="J119" s="8" t="str">
        <f t="shared" si="25"/>
        <v/>
      </c>
      <c r="K119" s="8" t="str">
        <f t="shared" si="26"/>
        <v/>
      </c>
      <c r="L119" s="9" t="str">
        <f t="shared" si="27"/>
        <v/>
      </c>
      <c r="M119" s="10" t="str">
        <f t="shared" si="28"/>
        <v/>
      </c>
      <c r="N119" s="4" t="e">
        <f t="shared" si="23"/>
        <v>#VALUE!</v>
      </c>
      <c r="O119" s="5" t="e">
        <f t="shared" si="22"/>
        <v>#DIV/0!</v>
      </c>
      <c r="P119" s="12"/>
    </row>
    <row r="120" spans="1:16" x14ac:dyDescent="0.15">
      <c r="A120" s="44">
        <v>106</v>
      </c>
      <c r="C120" s="3" t="str">
        <f t="shared" si="24"/>
        <v/>
      </c>
      <c r="E120" s="35"/>
      <c r="F120" s="35"/>
      <c r="H120" s="35"/>
      <c r="I120" s="35"/>
      <c r="J120" s="8" t="str">
        <f t="shared" si="25"/>
        <v/>
      </c>
      <c r="K120" s="8" t="str">
        <f t="shared" si="26"/>
        <v/>
      </c>
      <c r="L120" s="9" t="str">
        <f t="shared" si="27"/>
        <v/>
      </c>
      <c r="M120" s="10" t="str">
        <f t="shared" si="28"/>
        <v/>
      </c>
      <c r="N120" s="4" t="e">
        <f t="shared" si="23"/>
        <v>#VALUE!</v>
      </c>
      <c r="O120" s="5" t="e">
        <f t="shared" si="22"/>
        <v>#DIV/0!</v>
      </c>
      <c r="P120" s="12"/>
    </row>
    <row r="121" spans="1:16" x14ac:dyDescent="0.15">
      <c r="A121" s="44">
        <v>107</v>
      </c>
      <c r="C121" s="3" t="str">
        <f t="shared" si="24"/>
        <v/>
      </c>
      <c r="E121" s="35"/>
      <c r="F121" s="35"/>
      <c r="H121" s="35"/>
      <c r="I121" s="35"/>
      <c r="J121" s="8" t="str">
        <f t="shared" si="25"/>
        <v/>
      </c>
      <c r="K121" s="8" t="str">
        <f t="shared" si="26"/>
        <v/>
      </c>
      <c r="L121" s="9" t="str">
        <f>IFERROR(IF(AND(B121="売",I121="負"),(E121-H121),IF(AND(B121="買",I121="負"),(H121-E121),""))*100,"")</f>
        <v/>
      </c>
      <c r="M121" s="10" t="str">
        <f t="shared" si="28"/>
        <v/>
      </c>
      <c r="N121" s="4" t="e">
        <f>IF(I121="ー",N120+0,IF(M121&lt;1,M121+N120,L121+N120))</f>
        <v>#VALUE!</v>
      </c>
      <c r="O121" s="5" t="e">
        <f t="shared" si="22"/>
        <v>#DIV/0!</v>
      </c>
      <c r="P121" s="12"/>
    </row>
    <row r="122" spans="1:16" x14ac:dyDescent="0.15">
      <c r="A122" s="44">
        <v>108</v>
      </c>
      <c r="C122" s="3" t="str">
        <f t="shared" si="24"/>
        <v/>
      </c>
      <c r="E122" s="48"/>
      <c r="F122" s="48"/>
      <c r="H122" s="48"/>
      <c r="I122" s="35"/>
      <c r="J122" s="8" t="str">
        <f t="shared" si="25"/>
        <v/>
      </c>
      <c r="K122" s="8" t="str">
        <f t="shared" si="26"/>
        <v/>
      </c>
      <c r="L122" s="9" t="str">
        <f t="shared" si="27"/>
        <v/>
      </c>
      <c r="M122" s="10" t="str">
        <f t="shared" si="28"/>
        <v/>
      </c>
      <c r="N122" s="4" t="e">
        <f t="shared" si="23"/>
        <v>#VALUE!</v>
      </c>
      <c r="O122" s="5" t="e">
        <f t="shared" si="22"/>
        <v>#DIV/0!</v>
      </c>
      <c r="P122" s="12"/>
    </row>
    <row r="123" spans="1:16" x14ac:dyDescent="0.15">
      <c r="A123" s="44">
        <v>109</v>
      </c>
      <c r="C123" s="3" t="str">
        <f t="shared" si="24"/>
        <v/>
      </c>
      <c r="E123" s="35"/>
      <c r="F123" s="35"/>
      <c r="H123" s="35"/>
      <c r="I123" s="35"/>
      <c r="J123" s="8" t="str">
        <f t="shared" si="25"/>
        <v/>
      </c>
      <c r="K123" s="8" t="str">
        <f t="shared" si="26"/>
        <v/>
      </c>
      <c r="L123" s="9" t="str">
        <f t="shared" si="27"/>
        <v/>
      </c>
      <c r="M123" s="10" t="str">
        <f t="shared" si="28"/>
        <v/>
      </c>
      <c r="N123" s="4" t="e">
        <f t="shared" si="23"/>
        <v>#VALUE!</v>
      </c>
      <c r="O123" s="5" t="e">
        <f t="shared" si="22"/>
        <v>#DIV/0!</v>
      </c>
      <c r="P123" s="12"/>
    </row>
    <row r="124" spans="1:16" x14ac:dyDescent="0.15">
      <c r="A124" s="44">
        <v>110</v>
      </c>
      <c r="C124" s="3" t="str">
        <f t="shared" si="24"/>
        <v/>
      </c>
      <c r="E124" s="35"/>
      <c r="F124" s="35"/>
      <c r="H124" s="35"/>
      <c r="I124" s="35"/>
      <c r="J124" s="8" t="str">
        <f t="shared" si="25"/>
        <v/>
      </c>
      <c r="K124" s="8" t="str">
        <f t="shared" si="26"/>
        <v/>
      </c>
      <c r="L124" s="9" t="str">
        <f t="shared" si="27"/>
        <v/>
      </c>
      <c r="M124" s="10" t="str">
        <f t="shared" si="28"/>
        <v/>
      </c>
      <c r="N124" s="4" t="e">
        <f t="shared" si="23"/>
        <v>#VALUE!</v>
      </c>
      <c r="O124" s="5" t="e">
        <f t="shared" si="22"/>
        <v>#DIV/0!</v>
      </c>
      <c r="P124" s="12"/>
    </row>
    <row r="125" spans="1:16" x14ac:dyDescent="0.15">
      <c r="A125" s="44">
        <v>111</v>
      </c>
      <c r="C125" s="3" t="str">
        <f t="shared" si="24"/>
        <v/>
      </c>
      <c r="E125" s="35"/>
      <c r="F125" s="35"/>
      <c r="H125" s="35"/>
      <c r="I125" s="35"/>
      <c r="J125" s="8" t="str">
        <f t="shared" si="25"/>
        <v/>
      </c>
      <c r="K125" s="8" t="str">
        <f t="shared" si="26"/>
        <v/>
      </c>
      <c r="L125" s="9" t="str">
        <f t="shared" si="27"/>
        <v/>
      </c>
      <c r="M125" s="10" t="str">
        <f t="shared" si="28"/>
        <v/>
      </c>
      <c r="N125" s="4" t="e">
        <f t="shared" si="23"/>
        <v>#VALUE!</v>
      </c>
      <c r="O125" s="5" t="e">
        <f t="shared" si="22"/>
        <v>#DIV/0!</v>
      </c>
      <c r="P125" s="12"/>
    </row>
    <row r="126" spans="1:16" x14ac:dyDescent="0.15">
      <c r="A126" s="44">
        <v>112</v>
      </c>
      <c r="C126" s="3" t="str">
        <f t="shared" si="24"/>
        <v/>
      </c>
      <c r="E126" s="35"/>
      <c r="F126" s="35"/>
      <c r="H126" s="35"/>
      <c r="I126" s="35"/>
      <c r="J126" s="8" t="str">
        <f t="shared" si="25"/>
        <v/>
      </c>
      <c r="K126" s="8" t="str">
        <f t="shared" si="26"/>
        <v/>
      </c>
      <c r="L126" s="9" t="str">
        <f t="shared" si="27"/>
        <v/>
      </c>
      <c r="M126" s="10" t="str">
        <f t="shared" si="28"/>
        <v/>
      </c>
      <c r="N126" s="4" t="e">
        <f t="shared" si="23"/>
        <v>#VALUE!</v>
      </c>
      <c r="O126" s="5" t="e">
        <f t="shared" si="22"/>
        <v>#DIV/0!</v>
      </c>
      <c r="P126" s="12"/>
    </row>
    <row r="127" spans="1:16" x14ac:dyDescent="0.15">
      <c r="A127" s="44">
        <v>113</v>
      </c>
      <c r="C127" s="3" t="str">
        <f t="shared" si="24"/>
        <v/>
      </c>
      <c r="E127" s="35"/>
      <c r="F127" s="35"/>
      <c r="H127" s="35"/>
      <c r="I127" s="35"/>
      <c r="J127" s="8" t="str">
        <f>IFERROR(IF(AND(B127="売",I127="勝"),ABS(E127-H127),IF(AND(B127="買",I127="勝"),ABS(E127-H127),""))*100,"")</f>
        <v/>
      </c>
      <c r="K127" s="8" t="str">
        <f t="shared" si="26"/>
        <v/>
      </c>
      <c r="L127" s="9" t="str">
        <f t="shared" si="27"/>
        <v/>
      </c>
      <c r="M127" s="10" t="str">
        <f t="shared" si="28"/>
        <v/>
      </c>
      <c r="N127" s="4" t="e">
        <f t="shared" si="23"/>
        <v>#VALUE!</v>
      </c>
      <c r="O127" s="5" t="e">
        <f t="shared" si="22"/>
        <v>#DIV/0!</v>
      </c>
      <c r="P127" s="12"/>
    </row>
    <row r="128" spans="1:16" x14ac:dyDescent="0.15">
      <c r="A128" s="44">
        <v>114</v>
      </c>
      <c r="C128" s="3" t="str">
        <f t="shared" si="24"/>
        <v/>
      </c>
      <c r="E128" s="35"/>
      <c r="F128" s="35"/>
      <c r="H128" s="35"/>
      <c r="I128" s="35"/>
      <c r="J128" s="8" t="str">
        <f t="shared" ref="J128:J137" si="29">IFERROR(IF(AND(B128="売",I128="勝"),ABS(E128-H128),IF(AND(B128="買",I128="勝"),ABS(E128-H128),""))*100,"")</f>
        <v/>
      </c>
      <c r="K128" s="8" t="str">
        <f t="shared" ref="K128:K136" si="30">IFERROR(IF(J128&gt;=1,J128*C128*100,""),"")</f>
        <v/>
      </c>
      <c r="L128" s="9" t="str">
        <f t="shared" ref="L128:L137" si="31">IFERROR(IF(AND(B128="売",I128="負"),(E128-H128),IF(AND(B128="買",I128="負"),(H128-E128),""))*100,"")</f>
        <v/>
      </c>
      <c r="M128" s="10" t="str">
        <f t="shared" ref="M128:M136" si="32">IFERROR(IF(L128&lt;=1,L128*C128*100,""),"")</f>
        <v/>
      </c>
      <c r="N128" s="4" t="e">
        <f t="shared" si="23"/>
        <v>#VALUE!</v>
      </c>
      <c r="O128" s="5" t="e">
        <f t="shared" si="22"/>
        <v>#DIV/0!</v>
      </c>
      <c r="P128" s="12"/>
    </row>
    <row r="129" spans="1:16" x14ac:dyDescent="0.15">
      <c r="A129" s="44">
        <v>115</v>
      </c>
      <c r="C129" s="3" t="str">
        <f t="shared" si="24"/>
        <v/>
      </c>
      <c r="E129" s="38"/>
      <c r="F129" s="38"/>
      <c r="H129" s="38"/>
      <c r="I129" s="38"/>
      <c r="J129" s="8" t="str">
        <f t="shared" si="29"/>
        <v/>
      </c>
      <c r="K129" s="8" t="str">
        <f t="shared" si="30"/>
        <v/>
      </c>
      <c r="L129" s="9" t="str">
        <f t="shared" si="31"/>
        <v/>
      </c>
      <c r="M129" s="10" t="str">
        <f t="shared" si="32"/>
        <v/>
      </c>
      <c r="N129" s="4" t="e">
        <f t="shared" si="23"/>
        <v>#VALUE!</v>
      </c>
      <c r="O129" s="5" t="e">
        <f t="shared" si="22"/>
        <v>#DIV/0!</v>
      </c>
      <c r="P129" s="12"/>
    </row>
    <row r="130" spans="1:16" x14ac:dyDescent="0.15">
      <c r="A130" s="44">
        <v>116</v>
      </c>
      <c r="C130" s="3" t="str">
        <f t="shared" si="24"/>
        <v/>
      </c>
      <c r="E130" s="38"/>
      <c r="F130" s="38"/>
      <c r="H130" s="38"/>
      <c r="I130" s="38"/>
      <c r="J130" s="8" t="str">
        <f t="shared" si="29"/>
        <v/>
      </c>
      <c r="K130" s="8" t="str">
        <f t="shared" si="30"/>
        <v/>
      </c>
      <c r="L130" s="9" t="str">
        <f t="shared" si="31"/>
        <v/>
      </c>
      <c r="M130" s="10" t="str">
        <f t="shared" si="32"/>
        <v/>
      </c>
      <c r="N130" s="4" t="e">
        <f t="shared" si="23"/>
        <v>#VALUE!</v>
      </c>
      <c r="O130" s="5" t="e">
        <f t="shared" si="22"/>
        <v>#DIV/0!</v>
      </c>
      <c r="P130" s="12"/>
    </row>
    <row r="131" spans="1:16" x14ac:dyDescent="0.15">
      <c r="A131" s="44">
        <v>117</v>
      </c>
      <c r="C131" s="3" t="str">
        <f t="shared" si="24"/>
        <v/>
      </c>
      <c r="E131" s="38"/>
      <c r="F131" s="38"/>
      <c r="H131" s="38"/>
      <c r="I131" s="38"/>
      <c r="J131" s="8" t="str">
        <f t="shared" si="29"/>
        <v/>
      </c>
      <c r="K131" s="8" t="str">
        <f t="shared" si="30"/>
        <v/>
      </c>
      <c r="L131" s="9" t="str">
        <f t="shared" si="31"/>
        <v/>
      </c>
      <c r="M131" s="10" t="str">
        <f t="shared" si="32"/>
        <v/>
      </c>
      <c r="N131" s="4" t="e">
        <f>IF(I130="ー",N130+0,IF(M131&lt;1,M131+N130,K131+N130))</f>
        <v>#VALUE!</v>
      </c>
      <c r="O131" s="5" t="e">
        <f t="shared" si="22"/>
        <v>#DIV/0!</v>
      </c>
      <c r="P131" s="12"/>
    </row>
    <row r="132" spans="1:16" x14ac:dyDescent="0.15">
      <c r="A132" s="44">
        <v>118</v>
      </c>
      <c r="C132" s="3" t="str">
        <f t="shared" si="24"/>
        <v/>
      </c>
      <c r="E132" s="38"/>
      <c r="F132" s="38"/>
      <c r="H132" s="38"/>
      <c r="I132" s="38"/>
      <c r="J132" s="8" t="str">
        <f t="shared" si="29"/>
        <v/>
      </c>
      <c r="K132" s="8" t="str">
        <f t="shared" si="30"/>
        <v/>
      </c>
      <c r="L132" s="9" t="str">
        <f t="shared" si="31"/>
        <v/>
      </c>
      <c r="M132" s="10" t="str">
        <f t="shared" si="32"/>
        <v/>
      </c>
      <c r="N132" s="4" t="e">
        <f>IF(I131="ー",N131+0,IF(M132&lt;1,M132+N131,K132+N131))</f>
        <v>#VALUE!</v>
      </c>
      <c r="O132" s="5" t="e">
        <f t="shared" si="22"/>
        <v>#DIV/0!</v>
      </c>
      <c r="P132" s="12"/>
    </row>
    <row r="133" spans="1:16" x14ac:dyDescent="0.15">
      <c r="A133" s="44">
        <v>119</v>
      </c>
      <c r="C133" s="3" t="str">
        <f t="shared" si="24"/>
        <v/>
      </c>
      <c r="E133" s="38"/>
      <c r="F133" s="38"/>
      <c r="H133" s="38"/>
      <c r="I133" s="38"/>
      <c r="J133" s="8" t="str">
        <f t="shared" si="29"/>
        <v/>
      </c>
      <c r="K133" s="8" t="str">
        <f t="shared" si="30"/>
        <v/>
      </c>
      <c r="L133" s="9" t="str">
        <f t="shared" si="31"/>
        <v/>
      </c>
      <c r="M133" s="10" t="str">
        <f t="shared" si="32"/>
        <v/>
      </c>
      <c r="N133" s="4" t="e">
        <f>IF(I132="ー",N132+0,IF(M133&lt;1,M133+N132,K133+N132))</f>
        <v>#VALUE!</v>
      </c>
      <c r="O133" s="5" t="e">
        <f t="shared" si="22"/>
        <v>#DIV/0!</v>
      </c>
      <c r="P133" s="12"/>
    </row>
    <row r="134" spans="1:16" x14ac:dyDescent="0.15">
      <c r="A134" s="44">
        <v>120</v>
      </c>
      <c r="C134" s="3" t="str">
        <f t="shared" si="24"/>
        <v/>
      </c>
      <c r="E134" s="38"/>
      <c r="F134" s="38"/>
      <c r="H134" s="38"/>
      <c r="I134" s="38"/>
      <c r="J134" s="8" t="str">
        <f t="shared" si="29"/>
        <v/>
      </c>
      <c r="K134" s="8" t="str">
        <f t="shared" si="30"/>
        <v/>
      </c>
      <c r="L134" s="9" t="str">
        <f t="shared" si="31"/>
        <v/>
      </c>
      <c r="M134" s="10" t="str">
        <f t="shared" si="32"/>
        <v/>
      </c>
      <c r="N134" s="4" t="e">
        <f>IF(I134="ー",N133+0,IF(M134&lt;1,M134+N133,K134+N133))</f>
        <v>#VALUE!</v>
      </c>
      <c r="O134" s="5" t="e">
        <f t="shared" si="22"/>
        <v>#DIV/0!</v>
      </c>
      <c r="P134" s="12"/>
    </row>
    <row r="135" spans="1:16" x14ac:dyDescent="0.15">
      <c r="A135" s="44">
        <v>121</v>
      </c>
      <c r="C135" s="3" t="str">
        <f t="shared" si="24"/>
        <v/>
      </c>
      <c r="E135" s="38"/>
      <c r="F135" s="38"/>
      <c r="H135" s="38"/>
      <c r="I135" s="38"/>
      <c r="J135" s="8" t="str">
        <f t="shared" si="29"/>
        <v/>
      </c>
      <c r="K135" s="8" t="str">
        <f t="shared" si="30"/>
        <v/>
      </c>
      <c r="L135" s="9" t="str">
        <f t="shared" si="31"/>
        <v/>
      </c>
      <c r="M135" s="10" t="str">
        <f t="shared" si="32"/>
        <v/>
      </c>
      <c r="N135" s="4" t="e">
        <f>IF(I134="ー",N134+0,IF(M135&lt;1,M135+N134,K135+N134))</f>
        <v>#VALUE!</v>
      </c>
      <c r="O135" s="5" t="e">
        <f t="shared" si="22"/>
        <v>#DIV/0!</v>
      </c>
      <c r="P135" s="12"/>
    </row>
    <row r="136" spans="1:16" x14ac:dyDescent="0.15">
      <c r="A136" s="44">
        <v>122</v>
      </c>
      <c r="C136" s="3" t="str">
        <f t="shared" si="24"/>
        <v/>
      </c>
      <c r="E136" s="38"/>
      <c r="F136" s="38"/>
      <c r="H136" s="38"/>
      <c r="I136" s="38"/>
      <c r="J136" s="8" t="str">
        <f t="shared" si="29"/>
        <v/>
      </c>
      <c r="K136" s="8" t="str">
        <f t="shared" si="30"/>
        <v/>
      </c>
      <c r="L136" s="9" t="str">
        <f t="shared" si="31"/>
        <v/>
      </c>
      <c r="M136" s="10" t="str">
        <f t="shared" si="32"/>
        <v/>
      </c>
      <c r="N136" s="4" t="e">
        <f>IF(I135="ー",N135+0,IF(M136&lt;1,M136+N135,K136+N135))</f>
        <v>#VALUE!</v>
      </c>
      <c r="O136" s="5" t="e">
        <f t="shared" si="22"/>
        <v>#DIV/0!</v>
      </c>
      <c r="P136" s="12"/>
    </row>
    <row r="137" spans="1:16" x14ac:dyDescent="0.15">
      <c r="A137" s="44">
        <v>123</v>
      </c>
      <c r="C137" s="3" t="str">
        <f t="shared" si="24"/>
        <v/>
      </c>
      <c r="E137" s="38"/>
      <c r="F137" s="38"/>
      <c r="H137" s="38"/>
      <c r="I137" s="38"/>
      <c r="J137" s="8" t="str">
        <f t="shared" si="29"/>
        <v/>
      </c>
      <c r="K137" s="8" t="str">
        <f>IFERROR(IF(J137&gt;=0,J137*C137*100,""),"")</f>
        <v/>
      </c>
      <c r="L137" s="9" t="str">
        <f t="shared" si="31"/>
        <v/>
      </c>
      <c r="M137" s="10" t="str">
        <f>IFERROR(IF(L137&lt;=0,L137*C137*100,""),"")</f>
        <v/>
      </c>
      <c r="N137" s="4" t="e">
        <f>IF(I137="ー",N136+0,IF(M137&lt;1,M137+N136,K137+N136))</f>
        <v>#VALUE!</v>
      </c>
      <c r="O137" s="5" t="e">
        <f t="shared" si="22"/>
        <v>#DIV/0!</v>
      </c>
      <c r="P137" s="12"/>
    </row>
    <row r="138" spans="1:16" x14ac:dyDescent="0.15">
      <c r="A138" s="44">
        <v>124</v>
      </c>
      <c r="C138" s="3" t="str">
        <f t="shared" si="24"/>
        <v/>
      </c>
      <c r="E138" s="38"/>
      <c r="F138" s="38"/>
      <c r="H138" s="38"/>
      <c r="I138" s="38"/>
      <c r="J138" s="8" t="str">
        <f t="shared" ref="J138:J164" si="33">IFERROR(IF(AND(B138="売",I138="勝"),ABS(E138-H138),IF(AND(B138="買",I138="勝"),ABS(E138-H138),""))*100,"")</f>
        <v/>
      </c>
      <c r="K138" s="8" t="str">
        <f t="shared" ref="K138:K164" si="34">IFERROR(IF(J138&gt;=0,J138*C138*100,""),"")</f>
        <v/>
      </c>
      <c r="L138" s="9" t="str">
        <f t="shared" ref="L138:L164" si="35">IFERROR(IF(AND(B138="売",I138="負"),(E138-H138),IF(AND(B138="買",I138="負"),(H138-E138),""))*100,"")</f>
        <v/>
      </c>
      <c r="M138" s="10" t="str">
        <f t="shared" ref="M138:M164" si="36">IFERROR(IF(L138&lt;=0,L138*C138*100,""),"")</f>
        <v/>
      </c>
      <c r="N138" s="4" t="e">
        <f t="shared" ref="N138:N158" si="37">IF(I137="ー",N137+0,IF(M138&lt;1,M138+N137,K138+N137))</f>
        <v>#VALUE!</v>
      </c>
      <c r="O138" s="5" t="e">
        <f t="shared" si="22"/>
        <v>#DIV/0!</v>
      </c>
      <c r="P138" s="12"/>
    </row>
    <row r="139" spans="1:16" x14ac:dyDescent="0.15">
      <c r="A139" s="44">
        <v>125</v>
      </c>
      <c r="C139" s="3" t="str">
        <f t="shared" si="24"/>
        <v/>
      </c>
      <c r="D139" s="63"/>
      <c r="E139" s="38"/>
      <c r="F139" s="38"/>
      <c r="H139" s="38"/>
      <c r="I139" s="38"/>
      <c r="J139" s="8" t="str">
        <f t="shared" si="33"/>
        <v/>
      </c>
      <c r="K139" s="8" t="str">
        <f t="shared" si="34"/>
        <v/>
      </c>
      <c r="L139" s="9" t="str">
        <f t="shared" si="35"/>
        <v/>
      </c>
      <c r="M139" s="10" t="str">
        <f t="shared" si="36"/>
        <v/>
      </c>
      <c r="N139" s="4" t="e">
        <f t="shared" si="37"/>
        <v>#VALUE!</v>
      </c>
      <c r="O139" s="5" t="e">
        <f t="shared" si="22"/>
        <v>#DIV/0!</v>
      </c>
      <c r="P139" s="12"/>
    </row>
    <row r="140" spans="1:16" x14ac:dyDescent="0.15">
      <c r="A140" s="44">
        <v>126</v>
      </c>
      <c r="C140" s="3" t="str">
        <f t="shared" si="24"/>
        <v/>
      </c>
      <c r="E140" s="38"/>
      <c r="F140" s="38"/>
      <c r="H140" s="38"/>
      <c r="I140" s="38"/>
      <c r="J140" s="8" t="str">
        <f t="shared" si="33"/>
        <v/>
      </c>
      <c r="K140" s="8" t="str">
        <f t="shared" si="34"/>
        <v/>
      </c>
      <c r="L140" s="9" t="str">
        <f t="shared" si="35"/>
        <v/>
      </c>
      <c r="M140" s="10" t="str">
        <f t="shared" si="36"/>
        <v/>
      </c>
      <c r="N140" s="4" t="e">
        <f t="shared" si="37"/>
        <v>#VALUE!</v>
      </c>
      <c r="O140" s="5" t="e">
        <f t="shared" si="22"/>
        <v>#DIV/0!</v>
      </c>
      <c r="P140" s="12"/>
    </row>
    <row r="141" spans="1:16" x14ac:dyDescent="0.15">
      <c r="A141" s="44">
        <v>127</v>
      </c>
      <c r="C141" s="3" t="str">
        <f t="shared" si="24"/>
        <v/>
      </c>
      <c r="E141" s="38"/>
      <c r="F141" s="38"/>
      <c r="H141" s="38"/>
      <c r="I141" s="38"/>
      <c r="J141" s="8" t="str">
        <f t="shared" si="33"/>
        <v/>
      </c>
      <c r="K141" s="8" t="str">
        <f t="shared" si="34"/>
        <v/>
      </c>
      <c r="L141" s="9" t="str">
        <f t="shared" si="35"/>
        <v/>
      </c>
      <c r="M141" s="10" t="str">
        <f t="shared" si="36"/>
        <v/>
      </c>
      <c r="N141" s="4" t="e">
        <f t="shared" si="37"/>
        <v>#VALUE!</v>
      </c>
      <c r="O141" s="5" t="e">
        <f t="shared" si="22"/>
        <v>#DIV/0!</v>
      </c>
      <c r="P141" s="12"/>
    </row>
    <row r="142" spans="1:16" x14ac:dyDescent="0.15">
      <c r="A142" s="44">
        <v>128</v>
      </c>
      <c r="C142" s="3" t="str">
        <f t="shared" si="24"/>
        <v/>
      </c>
      <c r="E142" s="38"/>
      <c r="F142" s="38"/>
      <c r="H142" s="38"/>
      <c r="I142" s="38"/>
      <c r="J142" s="8" t="str">
        <f t="shared" si="33"/>
        <v/>
      </c>
      <c r="K142" s="8" t="str">
        <f t="shared" si="34"/>
        <v/>
      </c>
      <c r="L142" s="9" t="str">
        <f t="shared" si="35"/>
        <v/>
      </c>
      <c r="M142" s="10" t="str">
        <f t="shared" si="36"/>
        <v/>
      </c>
      <c r="N142" s="4" t="e">
        <f t="shared" si="37"/>
        <v>#VALUE!</v>
      </c>
      <c r="O142" s="5" t="e">
        <f t="shared" si="22"/>
        <v>#DIV/0!</v>
      </c>
      <c r="P142" s="12"/>
    </row>
    <row r="143" spans="1:16" x14ac:dyDescent="0.15">
      <c r="A143" s="44">
        <v>129</v>
      </c>
      <c r="C143" s="3" t="str">
        <f t="shared" si="24"/>
        <v/>
      </c>
      <c r="E143" s="38"/>
      <c r="F143" s="38"/>
      <c r="H143" s="38"/>
      <c r="I143" s="38"/>
      <c r="J143" s="8" t="str">
        <f t="shared" si="33"/>
        <v/>
      </c>
      <c r="K143" s="8" t="str">
        <f t="shared" si="34"/>
        <v/>
      </c>
      <c r="L143" s="9" t="str">
        <f t="shared" si="35"/>
        <v/>
      </c>
      <c r="M143" s="10" t="str">
        <f t="shared" si="36"/>
        <v/>
      </c>
      <c r="N143" s="4" t="e">
        <f t="shared" si="37"/>
        <v>#VALUE!</v>
      </c>
      <c r="O143" s="5" t="e">
        <f t="shared" ref="O143:O164" si="38">(H143-E143)/(E143-F143)</f>
        <v>#DIV/0!</v>
      </c>
      <c r="P143" s="12"/>
    </row>
    <row r="144" spans="1:16" x14ac:dyDescent="0.15">
      <c r="A144" s="44">
        <v>130</v>
      </c>
      <c r="C144" s="3" t="str">
        <f t="shared" si="24"/>
        <v/>
      </c>
      <c r="E144" s="48"/>
      <c r="F144" s="48"/>
      <c r="H144" s="48"/>
      <c r="I144" s="48"/>
      <c r="J144" s="8" t="str">
        <f t="shared" si="33"/>
        <v/>
      </c>
      <c r="K144" s="8" t="str">
        <f t="shared" si="34"/>
        <v/>
      </c>
      <c r="L144" s="9" t="str">
        <f t="shared" si="35"/>
        <v/>
      </c>
      <c r="M144" s="10" t="str">
        <f t="shared" si="36"/>
        <v/>
      </c>
      <c r="N144" s="4" t="e">
        <f t="shared" si="37"/>
        <v>#VALUE!</v>
      </c>
      <c r="O144" s="5" t="e">
        <f t="shared" si="38"/>
        <v>#DIV/0!</v>
      </c>
      <c r="P144" s="12"/>
    </row>
    <row r="145" spans="1:17" x14ac:dyDescent="0.15">
      <c r="A145" s="44">
        <v>131</v>
      </c>
      <c r="C145" s="3" t="str">
        <f t="shared" si="24"/>
        <v/>
      </c>
      <c r="E145" s="48"/>
      <c r="F145" s="48"/>
      <c r="H145" s="48"/>
      <c r="I145" s="48"/>
      <c r="J145" s="8" t="str">
        <f t="shared" si="33"/>
        <v/>
      </c>
      <c r="K145" s="8" t="str">
        <f t="shared" si="34"/>
        <v/>
      </c>
      <c r="L145" s="9" t="str">
        <f t="shared" si="35"/>
        <v/>
      </c>
      <c r="M145" s="10" t="str">
        <f t="shared" si="36"/>
        <v/>
      </c>
      <c r="N145" s="4" t="e">
        <f t="shared" si="37"/>
        <v>#VALUE!</v>
      </c>
      <c r="O145" s="5" t="e">
        <f t="shared" si="38"/>
        <v>#DIV/0!</v>
      </c>
      <c r="P145" s="12"/>
    </row>
    <row r="146" spans="1:17" x14ac:dyDescent="0.15">
      <c r="A146" s="44">
        <v>132</v>
      </c>
      <c r="C146" s="3" t="str">
        <f t="shared" ref="C146:C164" si="39">IFERROR(ABS(N145*$L$2/(E146-F146)/10000),"")</f>
        <v/>
      </c>
      <c r="E146" s="48"/>
      <c r="F146" s="48"/>
      <c r="H146" s="48"/>
      <c r="I146" s="48"/>
      <c r="J146" s="8" t="str">
        <f t="shared" si="33"/>
        <v/>
      </c>
      <c r="K146" s="8" t="str">
        <f t="shared" si="34"/>
        <v/>
      </c>
      <c r="L146" s="9" t="str">
        <f t="shared" si="35"/>
        <v/>
      </c>
      <c r="M146" s="10" t="str">
        <f t="shared" si="36"/>
        <v/>
      </c>
      <c r="N146" s="4" t="e">
        <f t="shared" si="37"/>
        <v>#VALUE!</v>
      </c>
      <c r="O146" s="5" t="e">
        <f t="shared" si="38"/>
        <v>#DIV/0!</v>
      </c>
      <c r="P146" s="12"/>
    </row>
    <row r="147" spans="1:17" x14ac:dyDescent="0.15">
      <c r="A147" s="44">
        <v>133</v>
      </c>
      <c r="C147" s="3" t="str">
        <f t="shared" si="39"/>
        <v/>
      </c>
      <c r="E147" s="38"/>
      <c r="F147" s="38"/>
      <c r="H147" s="38"/>
      <c r="I147" s="38"/>
      <c r="J147" s="8" t="str">
        <f t="shared" si="33"/>
        <v/>
      </c>
      <c r="K147" s="8" t="str">
        <f t="shared" si="34"/>
        <v/>
      </c>
      <c r="L147" s="9" t="str">
        <f t="shared" si="35"/>
        <v/>
      </c>
      <c r="M147" s="10" t="str">
        <f t="shared" si="36"/>
        <v/>
      </c>
      <c r="N147" s="4" t="e">
        <f t="shared" si="37"/>
        <v>#VALUE!</v>
      </c>
      <c r="O147" s="5" t="e">
        <f t="shared" si="38"/>
        <v>#DIV/0!</v>
      </c>
      <c r="P147" s="12"/>
    </row>
    <row r="148" spans="1:17" x14ac:dyDescent="0.15">
      <c r="A148" s="44">
        <v>134</v>
      </c>
      <c r="C148" s="3" t="str">
        <f t="shared" si="39"/>
        <v/>
      </c>
      <c r="E148" s="38"/>
      <c r="F148" s="38"/>
      <c r="H148" s="38"/>
      <c r="I148" s="38"/>
      <c r="J148" s="8" t="str">
        <f t="shared" si="33"/>
        <v/>
      </c>
      <c r="K148" s="8" t="str">
        <f t="shared" si="34"/>
        <v/>
      </c>
      <c r="L148" s="9" t="str">
        <f t="shared" si="35"/>
        <v/>
      </c>
      <c r="M148" s="10" t="str">
        <f t="shared" si="36"/>
        <v/>
      </c>
      <c r="N148" s="4" t="e">
        <f t="shared" si="37"/>
        <v>#VALUE!</v>
      </c>
      <c r="O148" s="5" t="e">
        <f t="shared" si="38"/>
        <v>#DIV/0!</v>
      </c>
      <c r="P148" s="12"/>
    </row>
    <row r="149" spans="1:17" x14ac:dyDescent="0.15">
      <c r="A149" s="44">
        <v>135</v>
      </c>
      <c r="C149" s="3" t="str">
        <f t="shared" si="39"/>
        <v/>
      </c>
      <c r="E149" s="38"/>
      <c r="F149" s="38"/>
      <c r="H149" s="38"/>
      <c r="I149" s="38"/>
      <c r="J149" s="8" t="str">
        <f t="shared" si="33"/>
        <v/>
      </c>
      <c r="K149" s="8" t="str">
        <f t="shared" si="34"/>
        <v/>
      </c>
      <c r="L149" s="9" t="str">
        <f t="shared" si="35"/>
        <v/>
      </c>
      <c r="M149" s="10" t="str">
        <f t="shared" si="36"/>
        <v/>
      </c>
      <c r="N149" s="4" t="e">
        <f t="shared" si="37"/>
        <v>#VALUE!</v>
      </c>
      <c r="O149" s="5" t="e">
        <f t="shared" si="38"/>
        <v>#DIV/0!</v>
      </c>
      <c r="P149" s="12"/>
    </row>
    <row r="150" spans="1:17" x14ac:dyDescent="0.15">
      <c r="A150" s="44">
        <v>136</v>
      </c>
      <c r="C150" s="3" t="str">
        <f t="shared" si="39"/>
        <v/>
      </c>
      <c r="E150" s="38"/>
      <c r="F150" s="38"/>
      <c r="H150" s="38"/>
      <c r="I150" s="38"/>
      <c r="J150" s="8" t="str">
        <f t="shared" si="33"/>
        <v/>
      </c>
      <c r="K150" s="8" t="str">
        <f t="shared" si="34"/>
        <v/>
      </c>
      <c r="L150" s="9" t="str">
        <f t="shared" si="35"/>
        <v/>
      </c>
      <c r="M150" s="10" t="str">
        <f t="shared" si="36"/>
        <v/>
      </c>
      <c r="N150" s="4" t="e">
        <f t="shared" si="37"/>
        <v>#VALUE!</v>
      </c>
      <c r="O150" s="5" t="e">
        <f t="shared" si="38"/>
        <v>#DIV/0!</v>
      </c>
      <c r="P150" s="12"/>
    </row>
    <row r="151" spans="1:17" x14ac:dyDescent="0.15">
      <c r="A151" s="44">
        <v>137</v>
      </c>
      <c r="C151" s="3" t="str">
        <f t="shared" si="39"/>
        <v/>
      </c>
      <c r="E151" s="38"/>
      <c r="F151" s="38"/>
      <c r="H151" s="38"/>
      <c r="I151" s="38"/>
      <c r="J151" s="8" t="str">
        <f t="shared" si="33"/>
        <v/>
      </c>
      <c r="K151" s="8" t="str">
        <f t="shared" si="34"/>
        <v/>
      </c>
      <c r="L151" s="9" t="str">
        <f t="shared" si="35"/>
        <v/>
      </c>
      <c r="M151" s="10" t="str">
        <f t="shared" si="36"/>
        <v/>
      </c>
      <c r="N151" s="4" t="e">
        <f t="shared" si="37"/>
        <v>#VALUE!</v>
      </c>
      <c r="O151" s="5" t="e">
        <f t="shared" si="38"/>
        <v>#DIV/0!</v>
      </c>
      <c r="P151" s="12"/>
    </row>
    <row r="152" spans="1:17" x14ac:dyDescent="0.15">
      <c r="A152" s="44">
        <v>138</v>
      </c>
      <c r="C152" s="3" t="str">
        <f t="shared" si="39"/>
        <v/>
      </c>
      <c r="E152" s="38"/>
      <c r="F152" s="38"/>
      <c r="H152" s="38"/>
      <c r="I152" s="38"/>
      <c r="J152" s="8" t="str">
        <f t="shared" si="33"/>
        <v/>
      </c>
      <c r="K152" s="8" t="str">
        <f t="shared" si="34"/>
        <v/>
      </c>
      <c r="L152" s="9" t="str">
        <f t="shared" si="35"/>
        <v/>
      </c>
      <c r="M152" s="10" t="str">
        <f t="shared" si="36"/>
        <v/>
      </c>
      <c r="N152" s="4" t="e">
        <f t="shared" si="37"/>
        <v>#VALUE!</v>
      </c>
      <c r="O152" s="5" t="e">
        <f t="shared" si="38"/>
        <v>#DIV/0!</v>
      </c>
      <c r="P152" s="12"/>
    </row>
    <row r="153" spans="1:17" x14ac:dyDescent="0.15">
      <c r="A153" s="44">
        <v>139</v>
      </c>
      <c r="C153" s="3" t="str">
        <f t="shared" si="39"/>
        <v/>
      </c>
      <c r="E153" s="38"/>
      <c r="F153" s="38"/>
      <c r="H153" s="38"/>
      <c r="I153" s="38"/>
      <c r="J153" s="8" t="str">
        <f t="shared" si="33"/>
        <v/>
      </c>
      <c r="K153" s="8" t="str">
        <f t="shared" si="34"/>
        <v/>
      </c>
      <c r="L153" s="9" t="str">
        <f t="shared" si="35"/>
        <v/>
      </c>
      <c r="M153" s="10" t="str">
        <f t="shared" si="36"/>
        <v/>
      </c>
      <c r="N153" s="4" t="e">
        <f t="shared" si="37"/>
        <v>#VALUE!</v>
      </c>
      <c r="O153" s="5" t="e">
        <f t="shared" si="38"/>
        <v>#DIV/0!</v>
      </c>
      <c r="P153" s="12"/>
    </row>
    <row r="154" spans="1:17" x14ac:dyDescent="0.15">
      <c r="A154" s="44">
        <v>140</v>
      </c>
      <c r="C154" s="3" t="str">
        <f t="shared" si="39"/>
        <v/>
      </c>
      <c r="E154" s="38"/>
      <c r="F154" s="38"/>
      <c r="H154" s="38"/>
      <c r="I154" s="38"/>
      <c r="J154" s="8" t="str">
        <f t="shared" si="33"/>
        <v/>
      </c>
      <c r="K154" s="8" t="str">
        <f t="shared" si="34"/>
        <v/>
      </c>
      <c r="L154" s="9" t="str">
        <f t="shared" si="35"/>
        <v/>
      </c>
      <c r="M154" s="10" t="str">
        <f t="shared" si="36"/>
        <v/>
      </c>
      <c r="N154" s="4" t="e">
        <f t="shared" si="37"/>
        <v>#VALUE!</v>
      </c>
      <c r="O154" s="5" t="e">
        <f t="shared" si="38"/>
        <v>#DIV/0!</v>
      </c>
      <c r="P154" s="12"/>
    </row>
    <row r="155" spans="1:17" x14ac:dyDescent="0.15">
      <c r="A155" s="44">
        <v>141</v>
      </c>
      <c r="C155" s="3" t="str">
        <f t="shared" si="39"/>
        <v/>
      </c>
      <c r="E155" s="38"/>
      <c r="F155" s="38"/>
      <c r="H155" s="38"/>
      <c r="I155" s="38"/>
      <c r="J155" s="8" t="str">
        <f t="shared" si="33"/>
        <v/>
      </c>
      <c r="K155" s="8" t="str">
        <f t="shared" si="34"/>
        <v/>
      </c>
      <c r="L155" s="9" t="str">
        <f t="shared" si="35"/>
        <v/>
      </c>
      <c r="M155" s="10" t="str">
        <f t="shared" si="36"/>
        <v/>
      </c>
      <c r="N155" s="4" t="e">
        <f t="shared" si="37"/>
        <v>#VALUE!</v>
      </c>
      <c r="O155" s="5" t="e">
        <f t="shared" si="38"/>
        <v>#DIV/0!</v>
      </c>
      <c r="P155" s="33"/>
    </row>
    <row r="156" spans="1:17" x14ac:dyDescent="0.15">
      <c r="A156" s="44">
        <v>142</v>
      </c>
      <c r="C156" s="3" t="str">
        <f t="shared" si="39"/>
        <v/>
      </c>
      <c r="E156" s="38"/>
      <c r="F156" s="38"/>
      <c r="H156" s="38"/>
      <c r="I156" s="38"/>
      <c r="J156" s="8" t="str">
        <f t="shared" si="33"/>
        <v/>
      </c>
      <c r="K156" s="8" t="str">
        <f t="shared" si="34"/>
        <v/>
      </c>
      <c r="L156" s="9" t="str">
        <f t="shared" si="35"/>
        <v/>
      </c>
      <c r="M156" s="10" t="str">
        <f t="shared" si="36"/>
        <v/>
      </c>
      <c r="N156" s="4" t="e">
        <f t="shared" si="37"/>
        <v>#VALUE!</v>
      </c>
      <c r="O156" s="5" t="e">
        <f t="shared" si="38"/>
        <v>#DIV/0!</v>
      </c>
      <c r="P156" s="12"/>
    </row>
    <row r="157" spans="1:17" x14ac:dyDescent="0.15">
      <c r="A157" s="44">
        <v>143</v>
      </c>
      <c r="C157" s="3" t="str">
        <f t="shared" si="39"/>
        <v/>
      </c>
      <c r="E157" s="48"/>
      <c r="F157" s="38"/>
      <c r="H157" s="38"/>
      <c r="I157" s="38"/>
      <c r="J157" s="8" t="str">
        <f t="shared" si="33"/>
        <v/>
      </c>
      <c r="K157" s="8" t="str">
        <f t="shared" si="34"/>
        <v/>
      </c>
      <c r="L157" s="9" t="str">
        <f t="shared" si="35"/>
        <v/>
      </c>
      <c r="M157" s="10" t="str">
        <f t="shared" si="36"/>
        <v/>
      </c>
      <c r="N157" s="4" t="e">
        <f t="shared" si="37"/>
        <v>#VALUE!</v>
      </c>
      <c r="O157" s="5" t="e">
        <f t="shared" si="38"/>
        <v>#DIV/0!</v>
      </c>
      <c r="P157" s="12"/>
    </row>
    <row r="158" spans="1:17" x14ac:dyDescent="0.15">
      <c r="A158" s="44">
        <v>144</v>
      </c>
      <c r="C158" s="3" t="str">
        <f t="shared" si="39"/>
        <v/>
      </c>
      <c r="E158" s="38"/>
      <c r="F158" s="38"/>
      <c r="H158" s="48"/>
      <c r="I158" s="48"/>
      <c r="J158" s="8" t="str">
        <f t="shared" si="33"/>
        <v/>
      </c>
      <c r="K158" s="8" t="str">
        <f t="shared" si="34"/>
        <v/>
      </c>
      <c r="L158" s="9" t="str">
        <f t="shared" si="35"/>
        <v/>
      </c>
      <c r="M158" s="10" t="str">
        <f t="shared" si="36"/>
        <v/>
      </c>
      <c r="N158" s="4" t="e">
        <f t="shared" si="37"/>
        <v>#VALUE!</v>
      </c>
      <c r="O158" s="5" t="e">
        <f t="shared" si="38"/>
        <v>#DIV/0!</v>
      </c>
      <c r="P158" s="12"/>
      <c r="Q158" s="41" t="e">
        <f>N158/100000</f>
        <v>#VALUE!</v>
      </c>
    </row>
    <row r="159" spans="1:17" x14ac:dyDescent="0.15">
      <c r="A159" s="44"/>
      <c r="C159" s="3" t="str">
        <f t="shared" si="39"/>
        <v/>
      </c>
      <c r="E159" s="38"/>
      <c r="F159" s="38"/>
      <c r="H159" s="38"/>
      <c r="I159" s="38"/>
      <c r="J159" s="8" t="str">
        <f t="shared" si="33"/>
        <v/>
      </c>
      <c r="K159" s="8" t="str">
        <f t="shared" si="34"/>
        <v/>
      </c>
      <c r="L159" s="9" t="str">
        <f t="shared" si="35"/>
        <v/>
      </c>
      <c r="M159" s="10" t="str">
        <f t="shared" si="36"/>
        <v/>
      </c>
      <c r="N159" s="4"/>
      <c r="O159" s="5" t="e">
        <f t="shared" si="38"/>
        <v>#DIV/0!</v>
      </c>
    </row>
    <row r="160" spans="1:17" x14ac:dyDescent="0.15">
      <c r="A160" s="44"/>
      <c r="C160" s="3" t="str">
        <f t="shared" si="39"/>
        <v/>
      </c>
      <c r="E160" s="38"/>
      <c r="F160" s="38"/>
      <c r="H160" s="38"/>
      <c r="I160" s="38"/>
      <c r="J160" s="8" t="str">
        <f t="shared" si="33"/>
        <v/>
      </c>
      <c r="K160" s="8" t="str">
        <f t="shared" si="34"/>
        <v/>
      </c>
      <c r="L160" s="9" t="str">
        <f t="shared" si="35"/>
        <v/>
      </c>
      <c r="M160" s="10" t="str">
        <f t="shared" si="36"/>
        <v/>
      </c>
      <c r="N160" s="4"/>
      <c r="O160" s="5" t="e">
        <f t="shared" si="38"/>
        <v>#DIV/0!</v>
      </c>
    </row>
    <row r="161" spans="1:15" x14ac:dyDescent="0.15">
      <c r="A161" s="44"/>
      <c r="C161" s="3" t="str">
        <f t="shared" si="39"/>
        <v/>
      </c>
      <c r="E161" s="38"/>
      <c r="F161" s="38"/>
      <c r="H161" s="38"/>
      <c r="I161" s="38"/>
      <c r="J161" s="8" t="str">
        <f t="shared" si="33"/>
        <v/>
      </c>
      <c r="K161" s="8" t="str">
        <f t="shared" si="34"/>
        <v/>
      </c>
      <c r="L161" s="9" t="str">
        <f t="shared" si="35"/>
        <v/>
      </c>
      <c r="M161" s="10" t="str">
        <f t="shared" si="36"/>
        <v/>
      </c>
      <c r="N161" s="4"/>
      <c r="O161" s="5" t="e">
        <f t="shared" si="38"/>
        <v>#DIV/0!</v>
      </c>
    </row>
    <row r="162" spans="1:15" x14ac:dyDescent="0.15">
      <c r="A162" s="44"/>
      <c r="C162" s="3" t="str">
        <f t="shared" si="39"/>
        <v/>
      </c>
      <c r="E162" s="38"/>
      <c r="F162" s="38"/>
      <c r="H162" s="38"/>
      <c r="I162" s="38"/>
      <c r="J162" s="8" t="str">
        <f t="shared" si="33"/>
        <v/>
      </c>
      <c r="K162" s="8" t="str">
        <f t="shared" si="34"/>
        <v/>
      </c>
      <c r="L162" s="9" t="str">
        <f t="shared" si="35"/>
        <v/>
      </c>
      <c r="M162" s="10" t="str">
        <f t="shared" si="36"/>
        <v/>
      </c>
      <c r="N162" s="4"/>
      <c r="O162" s="5" t="e">
        <f t="shared" si="38"/>
        <v>#DIV/0!</v>
      </c>
    </row>
    <row r="163" spans="1:15" x14ac:dyDescent="0.15">
      <c r="A163" s="44"/>
      <c r="C163" s="3" t="str">
        <f t="shared" si="39"/>
        <v/>
      </c>
      <c r="D163" s="64"/>
      <c r="E163" s="38"/>
      <c r="F163" s="38"/>
      <c r="H163" s="38"/>
      <c r="I163" s="38"/>
      <c r="J163" s="8" t="str">
        <f t="shared" si="33"/>
        <v/>
      </c>
      <c r="K163" s="8" t="str">
        <f t="shared" si="34"/>
        <v/>
      </c>
      <c r="L163" s="9" t="str">
        <f t="shared" si="35"/>
        <v/>
      </c>
      <c r="M163" s="10" t="str">
        <f t="shared" si="36"/>
        <v/>
      </c>
      <c r="N163" s="4"/>
      <c r="O163" s="5" t="e">
        <f t="shared" si="38"/>
        <v>#DIV/0!</v>
      </c>
    </row>
    <row r="164" spans="1:15" x14ac:dyDescent="0.15">
      <c r="A164" s="44"/>
      <c r="C164" s="3" t="str">
        <f t="shared" si="39"/>
        <v/>
      </c>
      <c r="E164" s="38"/>
      <c r="F164" s="38"/>
      <c r="H164" s="38"/>
      <c r="I164" s="38"/>
      <c r="J164" s="8" t="str">
        <f t="shared" si="33"/>
        <v/>
      </c>
      <c r="K164" s="8" t="str">
        <f t="shared" si="34"/>
        <v/>
      </c>
      <c r="L164" s="9" t="str">
        <f t="shared" si="35"/>
        <v/>
      </c>
      <c r="M164" s="10" t="str">
        <f t="shared" si="36"/>
        <v/>
      </c>
      <c r="N164" s="4"/>
      <c r="O164" s="5" t="e">
        <f t="shared" si="38"/>
        <v>#DIV/0!</v>
      </c>
    </row>
    <row r="165" spans="1:15" x14ac:dyDescent="0.15">
      <c r="A165" s="35"/>
      <c r="C165" s="3"/>
      <c r="E165" s="38"/>
      <c r="F165" s="38"/>
      <c r="H165" s="38"/>
      <c r="I165" s="38"/>
      <c r="J165" s="8"/>
      <c r="K165" s="8"/>
      <c r="L165" s="9"/>
      <c r="M165" s="10"/>
      <c r="N165" s="4"/>
      <c r="O165" s="5"/>
    </row>
    <row r="166" spans="1:15" x14ac:dyDescent="0.15">
      <c r="A166" s="35"/>
      <c r="C166" s="3"/>
      <c r="E166" s="38"/>
      <c r="F166" s="38"/>
      <c r="H166" s="38"/>
      <c r="I166" s="38"/>
      <c r="J166" s="8"/>
      <c r="K166" s="8"/>
      <c r="L166" s="9"/>
      <c r="M166" s="10"/>
      <c r="N166" s="4"/>
      <c r="O166" s="5"/>
    </row>
    <row r="167" spans="1:15" x14ac:dyDescent="0.15">
      <c r="A167" s="35"/>
      <c r="C167" s="3"/>
      <c r="E167" s="38"/>
      <c r="F167" s="38"/>
      <c r="H167" s="38"/>
      <c r="I167" s="38"/>
      <c r="J167" s="8"/>
      <c r="K167" s="8"/>
      <c r="L167" s="9"/>
      <c r="M167" s="10"/>
      <c r="N167" s="4"/>
      <c r="O167" s="5"/>
    </row>
    <row r="168" spans="1:15" x14ac:dyDescent="0.15">
      <c r="A168" s="35"/>
      <c r="C168" s="3"/>
      <c r="E168" s="38"/>
      <c r="F168" s="38"/>
      <c r="H168" s="38"/>
      <c r="I168" s="38"/>
      <c r="J168" s="8"/>
      <c r="K168" s="8"/>
      <c r="L168" s="9"/>
      <c r="M168" s="10"/>
      <c r="N168" s="4"/>
      <c r="O168" s="5"/>
    </row>
    <row r="169" spans="1:15" x14ac:dyDescent="0.15">
      <c r="A169" s="35"/>
      <c r="C169" s="3"/>
      <c r="E169" s="38"/>
      <c r="F169" s="38"/>
      <c r="H169" s="38"/>
      <c r="I169" s="38"/>
      <c r="J169" s="8"/>
      <c r="K169" s="8"/>
      <c r="L169" s="9"/>
      <c r="M169" s="10"/>
      <c r="N169" s="4"/>
      <c r="O169" s="5"/>
    </row>
    <row r="170" spans="1:15" x14ac:dyDescent="0.15">
      <c r="A170" s="35"/>
      <c r="C170" s="3"/>
      <c r="E170" s="38"/>
      <c r="F170" s="38"/>
      <c r="H170" s="38"/>
      <c r="I170" s="38"/>
      <c r="J170" s="8"/>
      <c r="K170" s="8"/>
      <c r="L170" s="9"/>
      <c r="M170" s="10"/>
      <c r="N170" s="4"/>
      <c r="O170" s="5"/>
    </row>
    <row r="171" spans="1:15" x14ac:dyDescent="0.15">
      <c r="A171" s="35"/>
      <c r="C171" s="3"/>
      <c r="E171" s="38"/>
      <c r="F171" s="38"/>
      <c r="H171" s="38"/>
      <c r="I171" s="38"/>
      <c r="J171" s="8"/>
      <c r="K171" s="8"/>
      <c r="L171" s="9"/>
      <c r="M171" s="10"/>
      <c r="N171" s="4"/>
      <c r="O171" s="5"/>
    </row>
    <row r="172" spans="1:15" x14ac:dyDescent="0.15">
      <c r="A172" s="35"/>
      <c r="C172" s="3"/>
      <c r="E172" s="38"/>
      <c r="F172" s="38"/>
      <c r="H172" s="38"/>
      <c r="I172" s="38"/>
      <c r="J172" s="8"/>
      <c r="K172" s="8"/>
      <c r="L172" s="9"/>
      <c r="M172" s="10"/>
      <c r="N172" s="4"/>
      <c r="O172" s="5"/>
    </row>
    <row r="173" spans="1:15" x14ac:dyDescent="0.15">
      <c r="A173" s="35"/>
      <c r="C173" s="3"/>
      <c r="E173" s="38"/>
      <c r="F173" s="38"/>
      <c r="H173" s="38"/>
      <c r="I173" s="38"/>
      <c r="J173" s="8"/>
      <c r="K173" s="8"/>
      <c r="L173" s="9"/>
      <c r="M173" s="10"/>
      <c r="N173" s="4"/>
      <c r="O173" s="5"/>
    </row>
    <row r="174" spans="1:15" x14ac:dyDescent="0.15">
      <c r="A174" s="35"/>
      <c r="C174" s="3"/>
      <c r="E174" s="38"/>
      <c r="F174" s="38"/>
      <c r="H174" s="38"/>
      <c r="I174" s="38"/>
      <c r="J174" s="8"/>
      <c r="K174" s="8"/>
      <c r="L174" s="9"/>
      <c r="M174" s="10"/>
      <c r="N174" s="4"/>
      <c r="O174" s="5"/>
    </row>
    <row r="175" spans="1:15" x14ac:dyDescent="0.15">
      <c r="A175" s="35"/>
      <c r="C175" s="3"/>
      <c r="E175" s="38"/>
      <c r="F175" s="38"/>
      <c r="H175" s="38"/>
      <c r="I175" s="38"/>
      <c r="J175" s="8"/>
      <c r="K175" s="8"/>
      <c r="L175" s="9"/>
      <c r="M175" s="10"/>
      <c r="N175" s="4"/>
      <c r="O175" s="5"/>
    </row>
    <row r="176" spans="1:15" x14ac:dyDescent="0.15">
      <c r="A176" s="35"/>
      <c r="C176" s="3"/>
      <c r="E176" s="38"/>
      <c r="F176" s="38"/>
      <c r="H176" s="38"/>
      <c r="I176" s="38"/>
      <c r="J176" s="8"/>
      <c r="K176" s="8"/>
      <c r="L176" s="9"/>
      <c r="M176" s="10"/>
      <c r="N176" s="4"/>
      <c r="O176" s="5"/>
    </row>
    <row r="177" spans="1:15" x14ac:dyDescent="0.15">
      <c r="A177" s="35"/>
      <c r="C177" s="3"/>
      <c r="E177" s="38"/>
      <c r="F177" s="38"/>
      <c r="H177" s="38"/>
      <c r="I177" s="38"/>
      <c r="J177" s="8"/>
      <c r="K177" s="8"/>
      <c r="L177" s="9"/>
      <c r="M177" s="10"/>
      <c r="N177" s="4"/>
      <c r="O177" s="5"/>
    </row>
    <row r="178" spans="1:15" x14ac:dyDescent="0.15">
      <c r="A178" s="35"/>
      <c r="C178" s="3"/>
      <c r="E178" s="38"/>
      <c r="F178" s="38"/>
      <c r="H178" s="38"/>
      <c r="I178" s="38"/>
      <c r="J178" s="8"/>
      <c r="K178" s="8"/>
      <c r="L178" s="9"/>
      <c r="M178" s="10"/>
      <c r="N178" s="4"/>
      <c r="O178" s="5"/>
    </row>
    <row r="179" spans="1:15" x14ac:dyDescent="0.15">
      <c r="A179" s="35"/>
      <c r="C179" s="3"/>
      <c r="E179" s="38"/>
      <c r="F179" s="38"/>
      <c r="H179" s="38"/>
      <c r="I179" s="38"/>
      <c r="J179" s="8"/>
      <c r="K179" s="8"/>
      <c r="L179" s="9"/>
      <c r="M179" s="10"/>
      <c r="N179" s="4"/>
      <c r="O179" s="5"/>
    </row>
    <row r="180" spans="1:15" x14ac:dyDescent="0.15">
      <c r="A180" s="35"/>
      <c r="C180" s="3"/>
      <c r="E180" s="38"/>
      <c r="F180" s="38"/>
      <c r="H180" s="38"/>
      <c r="I180" s="38"/>
      <c r="J180" s="8"/>
      <c r="K180" s="8"/>
      <c r="L180" s="9"/>
      <c r="M180" s="10"/>
      <c r="N180" s="4"/>
      <c r="O180" s="5"/>
    </row>
    <row r="181" spans="1:15" x14ac:dyDescent="0.15">
      <c r="A181" s="35"/>
      <c r="C181" s="3"/>
      <c r="E181" s="38"/>
      <c r="F181" s="38"/>
      <c r="H181" s="38"/>
      <c r="I181" s="38"/>
      <c r="J181" s="8"/>
      <c r="K181" s="8"/>
      <c r="L181" s="9"/>
      <c r="M181" s="10"/>
      <c r="N181" s="4"/>
      <c r="O181" s="5"/>
    </row>
    <row r="182" spans="1:15" x14ac:dyDescent="0.15">
      <c r="A182" s="35"/>
      <c r="C182" s="3"/>
      <c r="E182" s="38"/>
      <c r="F182" s="38"/>
      <c r="H182" s="38"/>
      <c r="I182" s="38"/>
      <c r="J182" s="8"/>
      <c r="K182" s="8"/>
      <c r="L182" s="9"/>
      <c r="M182" s="10"/>
      <c r="N182" s="4"/>
      <c r="O182" s="5"/>
    </row>
    <row r="183" spans="1:15" x14ac:dyDescent="0.15">
      <c r="A183" s="35"/>
      <c r="C183" s="3"/>
      <c r="E183" s="38"/>
      <c r="F183" s="38"/>
      <c r="H183" s="38"/>
      <c r="I183" s="38"/>
      <c r="J183" s="8"/>
      <c r="K183" s="8"/>
      <c r="L183" s="9"/>
      <c r="M183" s="10"/>
      <c r="N183" s="4"/>
      <c r="O183" s="5"/>
    </row>
    <row r="184" spans="1:15" x14ac:dyDescent="0.15">
      <c r="A184" s="35"/>
      <c r="C184" s="3"/>
      <c r="E184" s="38"/>
      <c r="F184" s="38"/>
      <c r="H184" s="38"/>
      <c r="I184" s="38"/>
      <c r="J184" s="8"/>
      <c r="K184" s="8"/>
      <c r="L184" s="9"/>
      <c r="M184" s="10"/>
      <c r="N184" s="4"/>
      <c r="O184" s="5"/>
    </row>
    <row r="185" spans="1:15" x14ac:dyDescent="0.15">
      <c r="A185" s="35"/>
      <c r="C185" s="3"/>
      <c r="E185" s="38"/>
      <c r="F185" s="38"/>
      <c r="H185" s="38"/>
      <c r="I185" s="38"/>
      <c r="J185" s="8"/>
      <c r="K185" s="8"/>
      <c r="L185" s="9"/>
      <c r="M185" s="10"/>
      <c r="N185" s="4"/>
      <c r="O185" s="5"/>
    </row>
    <row r="186" spans="1:15" x14ac:dyDescent="0.15">
      <c r="A186" s="35"/>
      <c r="C186" s="3"/>
      <c r="E186" s="38"/>
      <c r="F186" s="38"/>
      <c r="H186" s="38"/>
      <c r="I186" s="38"/>
      <c r="J186" s="8"/>
      <c r="K186" s="8"/>
      <c r="L186" s="9"/>
      <c r="M186" s="10"/>
      <c r="N186" s="4"/>
      <c r="O186" s="5"/>
    </row>
    <row r="187" spans="1:15" x14ac:dyDescent="0.15">
      <c r="A187" s="35"/>
      <c r="C187" s="3"/>
      <c r="E187" s="38"/>
      <c r="F187" s="38"/>
      <c r="H187" s="38"/>
      <c r="I187" s="38"/>
      <c r="J187" s="8"/>
      <c r="K187" s="8"/>
      <c r="L187" s="9"/>
      <c r="M187" s="10"/>
      <c r="N187" s="4"/>
      <c r="O187" s="5"/>
    </row>
    <row r="188" spans="1:15" x14ac:dyDescent="0.15">
      <c r="A188" s="35"/>
      <c r="C188" s="3"/>
      <c r="E188" s="38"/>
      <c r="F188" s="38"/>
      <c r="H188" s="38"/>
      <c r="I188" s="38"/>
      <c r="J188" s="8"/>
      <c r="K188" s="8"/>
      <c r="L188" s="9"/>
      <c r="M188" s="10"/>
      <c r="N188" s="4"/>
      <c r="O188" s="5"/>
    </row>
    <row r="189" spans="1:15" x14ac:dyDescent="0.15">
      <c r="A189" s="35"/>
      <c r="C189" s="3"/>
      <c r="E189" s="38"/>
      <c r="F189" s="38"/>
      <c r="H189" s="38"/>
      <c r="I189" s="38"/>
      <c r="J189" s="8"/>
      <c r="K189" s="8"/>
      <c r="L189" s="9"/>
      <c r="M189" s="10"/>
      <c r="N189" s="4"/>
      <c r="O189" s="5"/>
    </row>
    <row r="190" spans="1:15" x14ac:dyDescent="0.15">
      <c r="A190" s="35"/>
      <c r="C190" s="3"/>
      <c r="E190" s="38"/>
      <c r="F190" s="38"/>
      <c r="H190" s="38"/>
      <c r="I190" s="38"/>
      <c r="J190" s="8"/>
      <c r="K190" s="8"/>
      <c r="L190" s="9"/>
      <c r="M190" s="10"/>
      <c r="N190" s="4"/>
      <c r="O190" s="5"/>
    </row>
    <row r="191" spans="1:15" x14ac:dyDescent="0.15">
      <c r="A191" s="35"/>
      <c r="C191" s="3"/>
      <c r="E191" s="38"/>
      <c r="F191" s="38"/>
      <c r="H191" s="38"/>
      <c r="I191" s="38"/>
      <c r="J191" s="8"/>
      <c r="K191" s="8"/>
      <c r="L191" s="9"/>
      <c r="M191" s="10"/>
      <c r="N191" s="4"/>
      <c r="O191" s="5"/>
    </row>
    <row r="192" spans="1:15" x14ac:dyDescent="0.15">
      <c r="A192" s="35"/>
      <c r="C192" s="3"/>
      <c r="D192" s="64"/>
      <c r="E192" s="38"/>
      <c r="F192" s="38"/>
      <c r="H192" s="38"/>
      <c r="I192" s="38"/>
      <c r="J192" s="8"/>
      <c r="K192" s="8"/>
      <c r="L192" s="9"/>
      <c r="M192" s="10"/>
      <c r="N192" s="4"/>
      <c r="O192" s="5"/>
    </row>
    <row r="193" spans="1:15" x14ac:dyDescent="0.15">
      <c r="A193" s="38"/>
      <c r="C193" s="3"/>
      <c r="E193" s="38"/>
      <c r="F193" s="38"/>
      <c r="H193" s="38"/>
      <c r="I193" s="38"/>
      <c r="J193" s="8"/>
      <c r="K193" s="8"/>
      <c r="L193" s="9"/>
      <c r="M193" s="10"/>
      <c r="N193" s="4"/>
      <c r="O193" s="5"/>
    </row>
    <row r="194" spans="1:15" x14ac:dyDescent="0.15">
      <c r="A194" s="35"/>
      <c r="C194" s="3"/>
      <c r="E194" s="38"/>
      <c r="F194" s="38"/>
      <c r="H194" s="38"/>
      <c r="I194" s="38"/>
      <c r="J194" s="8"/>
      <c r="K194" s="8"/>
      <c r="L194" s="9"/>
      <c r="M194" s="10"/>
      <c r="N194" s="4"/>
      <c r="O194" s="5"/>
    </row>
    <row r="195" spans="1:15" x14ac:dyDescent="0.15">
      <c r="A195" s="35"/>
      <c r="C195" s="3"/>
      <c r="E195" s="38"/>
      <c r="F195" s="38"/>
      <c r="H195" s="38"/>
      <c r="I195" s="38"/>
      <c r="J195" s="8"/>
      <c r="K195" s="8"/>
      <c r="L195" s="9"/>
      <c r="M195" s="10"/>
      <c r="N195" s="4"/>
      <c r="O195" s="5"/>
    </row>
    <row r="196" spans="1:15" x14ac:dyDescent="0.15">
      <c r="A196" s="35"/>
      <c r="C196" s="3"/>
      <c r="E196" s="38"/>
      <c r="F196" s="38"/>
      <c r="H196" s="38"/>
      <c r="I196" s="38"/>
      <c r="J196" s="8"/>
      <c r="K196" s="8"/>
      <c r="L196" s="9"/>
      <c r="M196" s="10"/>
      <c r="N196" s="4"/>
      <c r="O196" s="5"/>
    </row>
    <row r="197" spans="1:15" x14ac:dyDescent="0.15">
      <c r="A197" s="35"/>
      <c r="C197" s="3"/>
      <c r="E197" s="38"/>
      <c r="F197" s="38"/>
      <c r="H197" s="38"/>
      <c r="I197" s="38"/>
      <c r="J197" s="8"/>
      <c r="K197" s="8"/>
      <c r="L197" s="9"/>
      <c r="M197" s="10"/>
      <c r="N197" s="4"/>
      <c r="O197" s="5"/>
    </row>
    <row r="198" spans="1:15" x14ac:dyDescent="0.15">
      <c r="A198" s="35"/>
      <c r="C198" s="3"/>
      <c r="E198" s="38"/>
      <c r="F198" s="38"/>
      <c r="H198" s="38"/>
      <c r="I198" s="38"/>
      <c r="J198" s="8"/>
      <c r="K198" s="8"/>
      <c r="L198" s="9"/>
      <c r="M198" s="10"/>
      <c r="N198" s="4"/>
      <c r="O198" s="5"/>
    </row>
    <row r="199" spans="1:15" x14ac:dyDescent="0.15">
      <c r="A199" s="35"/>
      <c r="C199" s="3"/>
      <c r="E199" s="38"/>
      <c r="F199" s="38"/>
      <c r="H199" s="38"/>
      <c r="I199" s="38"/>
      <c r="J199" s="8"/>
      <c r="K199" s="8"/>
      <c r="L199" s="9"/>
      <c r="M199" s="10"/>
      <c r="N199" s="4"/>
      <c r="O199" s="5"/>
    </row>
    <row r="200" spans="1:15" x14ac:dyDescent="0.15">
      <c r="A200" s="35"/>
      <c r="C200" s="3"/>
      <c r="E200" s="38"/>
      <c r="F200" s="38"/>
      <c r="H200" s="38"/>
      <c r="I200" s="38"/>
      <c r="J200" s="8"/>
      <c r="K200" s="8"/>
      <c r="L200" s="9"/>
      <c r="M200" s="10"/>
      <c r="N200" s="4"/>
      <c r="O200" s="5"/>
    </row>
    <row r="201" spans="1:15" x14ac:dyDescent="0.15">
      <c r="A201" s="35"/>
      <c r="C201" s="3"/>
      <c r="E201" s="38"/>
      <c r="F201" s="38"/>
      <c r="H201" s="38"/>
      <c r="I201" s="38"/>
      <c r="J201" s="8"/>
      <c r="K201" s="8"/>
      <c r="L201" s="9"/>
      <c r="M201" s="10"/>
      <c r="N201" s="4"/>
      <c r="O201" s="5"/>
    </row>
    <row r="202" spans="1:15" x14ac:dyDescent="0.15">
      <c r="A202" s="35"/>
      <c r="C202" s="3"/>
      <c r="E202" s="38"/>
      <c r="F202" s="38"/>
      <c r="H202" s="38"/>
      <c r="I202" s="38"/>
      <c r="J202" s="8"/>
      <c r="K202" s="8"/>
      <c r="L202" s="9"/>
      <c r="M202" s="10"/>
      <c r="N202" s="4"/>
      <c r="O202" s="5"/>
    </row>
    <row r="203" spans="1:15" x14ac:dyDescent="0.15">
      <c r="A203" s="35"/>
      <c r="C203" s="3"/>
      <c r="E203" s="38"/>
      <c r="F203" s="38"/>
      <c r="H203" s="38"/>
      <c r="I203" s="38"/>
      <c r="J203" s="8"/>
      <c r="K203" s="8"/>
      <c r="L203" s="9"/>
      <c r="M203" s="10"/>
      <c r="N203" s="4"/>
      <c r="O203" s="5"/>
    </row>
    <row r="204" spans="1:15" x14ac:dyDescent="0.15">
      <c r="A204" s="35"/>
      <c r="C204" s="3"/>
      <c r="E204" s="38"/>
      <c r="F204" s="38"/>
      <c r="H204" s="38"/>
      <c r="I204" s="38"/>
      <c r="J204" s="8"/>
      <c r="K204" s="8"/>
      <c r="L204" s="9"/>
      <c r="M204" s="10"/>
      <c r="N204" s="4"/>
      <c r="O204" s="5"/>
    </row>
    <row r="205" spans="1:15" x14ac:dyDescent="0.15">
      <c r="A205" s="35"/>
      <c r="C205" s="3"/>
      <c r="E205" s="38"/>
      <c r="F205" s="38"/>
      <c r="H205" s="38"/>
      <c r="I205" s="38"/>
      <c r="J205" s="8"/>
      <c r="K205" s="8"/>
      <c r="L205" s="9"/>
      <c r="M205" s="10"/>
      <c r="N205" s="4"/>
      <c r="O205" s="5"/>
    </row>
    <row r="206" spans="1:15" x14ac:dyDescent="0.15">
      <c r="A206" s="35"/>
      <c r="C206" s="3"/>
      <c r="E206" s="38"/>
      <c r="F206" s="38"/>
      <c r="H206" s="38"/>
      <c r="I206" s="38"/>
      <c r="J206" s="8"/>
      <c r="K206" s="8"/>
      <c r="L206" s="9"/>
      <c r="M206" s="10"/>
      <c r="N206" s="4"/>
      <c r="O206" s="5"/>
    </row>
    <row r="207" spans="1:15" x14ac:dyDescent="0.15">
      <c r="A207" s="35"/>
      <c r="C207" s="3"/>
      <c r="E207" s="38"/>
      <c r="F207" s="38"/>
      <c r="H207" s="38"/>
      <c r="I207" s="38"/>
      <c r="J207" s="8"/>
      <c r="K207" s="8"/>
      <c r="L207" s="9"/>
      <c r="M207" s="10"/>
      <c r="N207" s="4"/>
      <c r="O207" s="5"/>
    </row>
    <row r="208" spans="1:15" x14ac:dyDescent="0.15">
      <c r="A208" s="35"/>
      <c r="C208" s="3"/>
      <c r="E208" s="38"/>
      <c r="F208" s="38"/>
      <c r="H208" s="38"/>
      <c r="I208" s="38"/>
      <c r="J208" s="8"/>
      <c r="K208" s="8"/>
      <c r="L208" s="9"/>
      <c r="M208" s="10"/>
      <c r="N208" s="4"/>
      <c r="O208" s="5"/>
    </row>
    <row r="209" spans="1:15" x14ac:dyDescent="0.15">
      <c r="A209" s="35"/>
      <c r="C209" s="3"/>
      <c r="E209" s="38"/>
      <c r="F209" s="38"/>
      <c r="H209" s="38"/>
      <c r="I209" s="38"/>
      <c r="J209" s="8"/>
      <c r="K209" s="8"/>
      <c r="L209" s="9"/>
      <c r="M209" s="10"/>
      <c r="N209" s="4"/>
      <c r="O209" s="5"/>
    </row>
    <row r="210" spans="1:15" x14ac:dyDescent="0.15">
      <c r="A210" s="35"/>
      <c r="C210" s="3"/>
      <c r="E210" s="38"/>
      <c r="F210" s="38"/>
      <c r="H210" s="38"/>
      <c r="I210" s="38"/>
      <c r="J210" s="8"/>
      <c r="K210" s="8"/>
      <c r="L210" s="9"/>
      <c r="M210" s="10"/>
      <c r="N210" s="4"/>
      <c r="O210" s="5"/>
    </row>
    <row r="211" spans="1:15" x14ac:dyDescent="0.15">
      <c r="A211" s="35"/>
      <c r="C211" s="3"/>
      <c r="E211" s="38"/>
      <c r="F211" s="38"/>
      <c r="H211" s="38"/>
      <c r="I211" s="38"/>
      <c r="J211" s="8"/>
      <c r="K211" s="8"/>
      <c r="L211" s="9"/>
      <c r="M211" s="10"/>
      <c r="N211" s="4"/>
      <c r="O211" s="5"/>
    </row>
    <row r="212" spans="1:15" x14ac:dyDescent="0.15">
      <c r="A212" s="35"/>
      <c r="C212" s="3"/>
      <c r="E212" s="38"/>
      <c r="F212" s="38"/>
      <c r="H212" s="38"/>
      <c r="I212" s="38"/>
      <c r="J212" s="8"/>
      <c r="K212" s="8"/>
      <c r="L212" s="9"/>
      <c r="M212" s="10"/>
      <c r="N212" s="4"/>
      <c r="O212" s="5"/>
    </row>
    <row r="213" spans="1:15" x14ac:dyDescent="0.15">
      <c r="A213" s="35"/>
      <c r="C213" s="3"/>
      <c r="E213" s="38"/>
      <c r="F213" s="38"/>
      <c r="H213" s="38"/>
      <c r="I213" s="38"/>
      <c r="J213" s="8"/>
      <c r="K213" s="8"/>
      <c r="L213" s="9"/>
      <c r="M213" s="10"/>
      <c r="N213" s="4"/>
      <c r="O213" s="5"/>
    </row>
    <row r="214" spans="1:15" x14ac:dyDescent="0.15">
      <c r="A214" s="35"/>
      <c r="C214" s="3"/>
      <c r="E214" s="38"/>
      <c r="F214" s="38"/>
      <c r="H214" s="38"/>
      <c r="I214" s="38"/>
      <c r="J214" s="8"/>
      <c r="K214" s="8"/>
      <c r="L214" s="9"/>
      <c r="M214" s="10"/>
      <c r="N214" s="4"/>
      <c r="O214" s="5"/>
    </row>
    <row r="215" spans="1:15" x14ac:dyDescent="0.15">
      <c r="A215" s="35"/>
      <c r="C215" s="3"/>
      <c r="E215" s="38"/>
      <c r="F215" s="38"/>
      <c r="H215" s="38"/>
      <c r="I215" s="38"/>
      <c r="J215" s="8"/>
      <c r="K215" s="8"/>
      <c r="L215" s="9"/>
      <c r="M215" s="10"/>
      <c r="N215" s="4"/>
      <c r="O215" s="5"/>
    </row>
    <row r="216" spans="1:15" x14ac:dyDescent="0.15">
      <c r="A216" s="35"/>
      <c r="C216" s="3"/>
      <c r="E216" s="38"/>
      <c r="F216" s="38"/>
      <c r="H216" s="38"/>
      <c r="I216" s="38"/>
      <c r="J216" s="8"/>
      <c r="K216" s="8"/>
      <c r="L216" s="9"/>
      <c r="M216" s="10"/>
      <c r="N216" s="4"/>
      <c r="O216" s="5"/>
    </row>
    <row r="217" spans="1:15" x14ac:dyDescent="0.15">
      <c r="A217" s="35"/>
      <c r="C217" s="3"/>
      <c r="E217" s="38"/>
      <c r="F217" s="38"/>
      <c r="H217" s="38"/>
      <c r="I217" s="38"/>
      <c r="J217" s="8"/>
      <c r="K217" s="8"/>
      <c r="L217" s="9"/>
      <c r="M217" s="10"/>
      <c r="N217" s="4"/>
      <c r="O217" s="5"/>
    </row>
    <row r="218" spans="1:15" x14ac:dyDescent="0.15">
      <c r="A218" s="35"/>
      <c r="C218" s="3"/>
      <c r="D218" s="64"/>
      <c r="E218" s="38"/>
      <c r="F218" s="38"/>
      <c r="H218" s="38"/>
      <c r="I218" s="38"/>
      <c r="J218" s="8"/>
      <c r="K218" s="8"/>
      <c r="L218" s="9"/>
      <c r="M218" s="10"/>
      <c r="N218" s="4"/>
      <c r="O218" s="5"/>
    </row>
    <row r="219" spans="1:15" x14ac:dyDescent="0.15">
      <c r="A219" s="38"/>
      <c r="C219" s="3"/>
      <c r="E219" s="38"/>
      <c r="F219" s="38"/>
      <c r="H219" s="38"/>
      <c r="I219" s="38"/>
      <c r="J219" s="8"/>
      <c r="K219" s="8"/>
      <c r="L219" s="9"/>
      <c r="M219" s="10"/>
      <c r="N219" s="4"/>
      <c r="O219" s="5"/>
    </row>
    <row r="220" spans="1:15" x14ac:dyDescent="0.15">
      <c r="A220" s="35"/>
      <c r="C220" s="3"/>
      <c r="E220" s="38"/>
      <c r="F220" s="38"/>
      <c r="H220" s="38"/>
      <c r="I220" s="38"/>
      <c r="J220" s="8"/>
      <c r="K220" s="8"/>
      <c r="L220" s="9"/>
      <c r="M220" s="10"/>
      <c r="N220" s="4"/>
      <c r="O220" s="5"/>
    </row>
    <row r="221" spans="1:15" x14ac:dyDescent="0.15">
      <c r="A221" s="35"/>
      <c r="C221" s="3"/>
      <c r="E221" s="38"/>
      <c r="F221" s="38"/>
      <c r="H221" s="38"/>
      <c r="I221" s="38"/>
      <c r="J221" s="8"/>
      <c r="K221" s="8"/>
      <c r="L221" s="9"/>
      <c r="M221" s="10"/>
      <c r="N221" s="4"/>
      <c r="O221" s="5"/>
    </row>
    <row r="222" spans="1:15" x14ac:dyDescent="0.15">
      <c r="A222" s="35"/>
      <c r="C222" s="3"/>
      <c r="E222" s="38"/>
      <c r="F222" s="38"/>
      <c r="H222" s="38"/>
      <c r="I222" s="38"/>
      <c r="J222" s="8"/>
      <c r="K222" s="8"/>
      <c r="L222" s="9"/>
      <c r="M222" s="10"/>
      <c r="N222" s="4"/>
      <c r="O222" s="5"/>
    </row>
    <row r="223" spans="1:15" x14ac:dyDescent="0.15">
      <c r="A223" s="35"/>
      <c r="C223" s="3"/>
      <c r="E223" s="38"/>
      <c r="F223" s="38"/>
      <c r="H223" s="38"/>
      <c r="I223" s="38"/>
      <c r="J223" s="8"/>
      <c r="K223" s="8"/>
      <c r="L223" s="9"/>
      <c r="M223" s="10"/>
      <c r="N223" s="4"/>
      <c r="O223" s="5"/>
    </row>
    <row r="224" spans="1:15" x14ac:dyDescent="0.15">
      <c r="A224" s="38"/>
      <c r="C224" s="3"/>
      <c r="J224" s="8"/>
      <c r="K224" s="8"/>
      <c r="L224" s="9"/>
      <c r="M224" s="10"/>
      <c r="N224" s="4"/>
      <c r="O224" s="5"/>
    </row>
    <row r="225" spans="1:15" x14ac:dyDescent="0.15">
      <c r="A225" s="38"/>
      <c r="C225" s="3"/>
      <c r="J225" s="8"/>
      <c r="K225" s="8"/>
      <c r="L225" s="9"/>
      <c r="M225" s="10"/>
      <c r="N225" s="4"/>
      <c r="O225" s="5"/>
    </row>
    <row r="226" spans="1:15" x14ac:dyDescent="0.15">
      <c r="A226" s="38"/>
      <c r="C226" s="3"/>
      <c r="J226" s="8"/>
      <c r="K226" s="8"/>
      <c r="L226" s="9"/>
      <c r="M226" s="10"/>
      <c r="N226" s="4"/>
      <c r="O226" s="5"/>
    </row>
    <row r="227" spans="1:15" x14ac:dyDescent="0.15">
      <c r="A227" s="38"/>
      <c r="C227" s="3"/>
      <c r="J227" s="8"/>
      <c r="K227" s="8"/>
      <c r="L227" s="9"/>
      <c r="M227" s="10"/>
      <c r="N227" s="4"/>
      <c r="O227" s="5"/>
    </row>
    <row r="228" spans="1:15" x14ac:dyDescent="0.15">
      <c r="A228" s="38"/>
      <c r="C228" s="3"/>
      <c r="J228" s="8"/>
      <c r="K228" s="8"/>
      <c r="L228" s="9"/>
      <c r="M228" s="10"/>
      <c r="N228" s="4"/>
      <c r="O228" s="5"/>
    </row>
    <row r="229" spans="1:15" x14ac:dyDescent="0.15">
      <c r="A229" s="38"/>
      <c r="C229" s="3"/>
      <c r="J229" s="8"/>
      <c r="K229" s="8"/>
      <c r="L229" s="9"/>
      <c r="M229" s="10"/>
      <c r="N229" s="4"/>
      <c r="O229" s="5"/>
    </row>
    <row r="230" spans="1:15" x14ac:dyDescent="0.15">
      <c r="A230" s="38"/>
      <c r="C230" s="3"/>
      <c r="J230" s="8"/>
      <c r="K230" s="8"/>
      <c r="L230" s="9"/>
      <c r="M230" s="10"/>
      <c r="N230" s="4"/>
      <c r="O230" s="5"/>
    </row>
    <row r="231" spans="1:15" x14ac:dyDescent="0.15">
      <c r="A231" s="38"/>
      <c r="C231" s="3"/>
      <c r="J231" s="8"/>
      <c r="K231" s="8"/>
      <c r="L231" s="9"/>
      <c r="M231" s="10"/>
      <c r="N231" s="4"/>
      <c r="O231" s="5"/>
    </row>
    <row r="232" spans="1:15" x14ac:dyDescent="0.15">
      <c r="A232" s="38"/>
      <c r="C232" s="3"/>
      <c r="J232" s="8"/>
      <c r="K232" s="8"/>
      <c r="L232" s="9"/>
      <c r="M232" s="10"/>
      <c r="N232" s="4"/>
      <c r="O232" s="5"/>
    </row>
    <row r="233" spans="1:15" x14ac:dyDescent="0.15">
      <c r="A233" s="38"/>
      <c r="C233" s="3"/>
      <c r="J233" s="8"/>
      <c r="K233" s="8"/>
      <c r="L233" s="9"/>
      <c r="M233" s="10"/>
      <c r="N233" s="4"/>
      <c r="O233" s="5"/>
    </row>
    <row r="234" spans="1:15" x14ac:dyDescent="0.15">
      <c r="A234" s="38"/>
      <c r="C234" s="3"/>
      <c r="J234" s="8"/>
      <c r="K234" s="8"/>
      <c r="L234" s="9"/>
      <c r="M234" s="10"/>
      <c r="N234" s="4"/>
      <c r="O234" s="5"/>
    </row>
    <row r="235" spans="1:15" x14ac:dyDescent="0.15">
      <c r="A235" s="38"/>
      <c r="C235" s="3"/>
      <c r="J235" s="8"/>
      <c r="K235" s="8"/>
      <c r="L235" s="9"/>
      <c r="M235" s="10"/>
      <c r="N235" s="4"/>
      <c r="O235" s="5"/>
    </row>
    <row r="236" spans="1:15" x14ac:dyDescent="0.15">
      <c r="A236" s="38"/>
      <c r="C236" s="3"/>
      <c r="J236" s="8"/>
      <c r="K236" s="8"/>
      <c r="L236" s="9"/>
      <c r="M236" s="10"/>
      <c r="N236" s="4"/>
      <c r="O236" s="5"/>
    </row>
    <row r="237" spans="1:15" x14ac:dyDescent="0.15">
      <c r="A237" s="38"/>
      <c r="C237" s="3"/>
      <c r="J237" s="8"/>
      <c r="K237" s="8"/>
      <c r="L237" s="9"/>
      <c r="M237" s="10"/>
      <c r="N237" s="4"/>
      <c r="O237" s="5"/>
    </row>
    <row r="238" spans="1:15" x14ac:dyDescent="0.15">
      <c r="A238" s="38"/>
      <c r="C238" s="3"/>
      <c r="J238" s="8"/>
      <c r="K238" s="8"/>
      <c r="L238" s="9"/>
      <c r="M238" s="10"/>
      <c r="N238" s="4"/>
      <c r="O238" s="5"/>
    </row>
    <row r="239" spans="1:15" x14ac:dyDescent="0.15">
      <c r="A239" s="38"/>
      <c r="C239" s="3"/>
      <c r="J239" s="8"/>
      <c r="K239" s="8"/>
      <c r="L239" s="9"/>
      <c r="M239" s="10"/>
      <c r="N239" s="4"/>
      <c r="O239" s="5"/>
    </row>
    <row r="240" spans="1:15" x14ac:dyDescent="0.15">
      <c r="A240" s="38"/>
      <c r="C240" s="3"/>
      <c r="J240" s="8"/>
      <c r="K240" s="8"/>
      <c r="L240" s="9"/>
      <c r="M240" s="10"/>
      <c r="N240" s="4"/>
      <c r="O240" s="5"/>
    </row>
    <row r="241" spans="1:15" x14ac:dyDescent="0.15">
      <c r="A241" s="38"/>
      <c r="C241" s="3"/>
      <c r="J241" s="8"/>
      <c r="K241" s="8"/>
      <c r="L241" s="9"/>
      <c r="M241" s="10"/>
      <c r="N241" s="4"/>
      <c r="O241" s="5"/>
    </row>
    <row r="242" spans="1:15" x14ac:dyDescent="0.15">
      <c r="A242" s="38"/>
      <c r="C242" s="3"/>
      <c r="J242" s="8"/>
      <c r="K242" s="8"/>
      <c r="L242" s="9"/>
      <c r="M242" s="10"/>
      <c r="N242" s="4"/>
      <c r="O242" s="5"/>
    </row>
    <row r="243" spans="1:15" x14ac:dyDescent="0.15">
      <c r="A243" s="38"/>
      <c r="C243" s="3"/>
      <c r="J243" s="8"/>
      <c r="K243" s="8"/>
      <c r="L243" s="9"/>
      <c r="M243" s="10"/>
      <c r="N243" s="4"/>
      <c r="O243" s="5"/>
    </row>
    <row r="244" spans="1:15" x14ac:dyDescent="0.15">
      <c r="A244" s="38"/>
      <c r="C244" s="3"/>
      <c r="J244" s="8"/>
      <c r="K244" s="8"/>
      <c r="L244" s="9"/>
      <c r="M244" s="10"/>
      <c r="N244" s="4"/>
      <c r="O244" s="5"/>
    </row>
    <row r="245" spans="1:15" x14ac:dyDescent="0.15">
      <c r="A245" s="38"/>
      <c r="C245" s="3"/>
      <c r="J245" s="8"/>
      <c r="K245" s="8"/>
      <c r="L245" s="9"/>
      <c r="M245" s="10"/>
      <c r="N245" s="4"/>
      <c r="O245" s="5"/>
    </row>
    <row r="246" spans="1:15" x14ac:dyDescent="0.15">
      <c r="A246" s="38"/>
      <c r="C246" s="3"/>
      <c r="J246" s="8"/>
      <c r="K246" s="8"/>
      <c r="L246" s="9"/>
      <c r="M246" s="10"/>
      <c r="N246" s="4"/>
      <c r="O246" s="5"/>
    </row>
    <row r="247" spans="1:15" x14ac:dyDescent="0.15">
      <c r="A247" s="38"/>
      <c r="C247" s="3"/>
      <c r="J247" s="8"/>
      <c r="K247" s="8"/>
      <c r="L247" s="9"/>
      <c r="M247" s="10"/>
      <c r="N247" s="4"/>
      <c r="O247" s="5"/>
    </row>
    <row r="248" spans="1:15" x14ac:dyDescent="0.15">
      <c r="A248" s="38"/>
      <c r="C248" s="3"/>
      <c r="J248" s="8"/>
      <c r="K248" s="8"/>
      <c r="L248" s="9"/>
      <c r="M248" s="10"/>
      <c r="N248" s="4"/>
      <c r="O248" s="5"/>
    </row>
    <row r="249" spans="1:15" x14ac:dyDescent="0.15">
      <c r="A249" s="38"/>
      <c r="C249" s="3"/>
      <c r="J249" s="8"/>
      <c r="K249" s="8"/>
      <c r="L249" s="9"/>
      <c r="M249" s="10"/>
      <c r="N249" s="4"/>
      <c r="O249" s="5"/>
    </row>
    <row r="250" spans="1:15" x14ac:dyDescent="0.15">
      <c r="A250" s="38"/>
      <c r="C250" s="3"/>
      <c r="J250" s="8"/>
      <c r="K250" s="8"/>
      <c r="L250" s="9"/>
      <c r="M250" s="10"/>
      <c r="N250" s="4"/>
      <c r="O250" s="5"/>
    </row>
    <row r="251" spans="1:15" x14ac:dyDescent="0.15">
      <c r="A251" s="38"/>
      <c r="C251" s="3"/>
      <c r="J251" s="8"/>
      <c r="K251" s="8"/>
      <c r="L251" s="9"/>
      <c r="M251" s="10"/>
      <c r="N251" s="4"/>
      <c r="O251" s="5"/>
    </row>
    <row r="252" spans="1:15" x14ac:dyDescent="0.15">
      <c r="A252" s="38"/>
      <c r="C252" s="3"/>
      <c r="J252" s="8"/>
      <c r="K252" s="8"/>
      <c r="L252" s="9"/>
      <c r="M252" s="10"/>
      <c r="N252" s="4"/>
      <c r="O252" s="5"/>
    </row>
    <row r="253" spans="1:15" x14ac:dyDescent="0.15">
      <c r="A253" s="38"/>
      <c r="C253" s="3"/>
      <c r="J253" s="8"/>
      <c r="K253" s="8"/>
      <c r="L253" s="9"/>
      <c r="M253" s="10"/>
      <c r="N253" s="4"/>
      <c r="O253" s="5"/>
    </row>
    <row r="254" spans="1:15" x14ac:dyDescent="0.15">
      <c r="A254" s="38"/>
      <c r="C254" s="3"/>
      <c r="J254" s="8"/>
      <c r="K254" s="8"/>
      <c r="L254" s="9"/>
      <c r="M254" s="10"/>
      <c r="N254" s="4"/>
      <c r="O254" s="5"/>
    </row>
    <row r="255" spans="1:15" x14ac:dyDescent="0.15">
      <c r="A255" s="38"/>
      <c r="C255" s="3"/>
      <c r="J255" s="8"/>
      <c r="K255" s="8"/>
      <c r="L255" s="9"/>
      <c r="M255" s="10"/>
      <c r="N255" s="4"/>
      <c r="O255" s="5"/>
    </row>
    <row r="256" spans="1:15" x14ac:dyDescent="0.15">
      <c r="A256" s="38"/>
      <c r="C256" s="3"/>
      <c r="J256" s="8"/>
      <c r="K256" s="8"/>
      <c r="L256" s="9"/>
      <c r="M256" s="10"/>
      <c r="N256" s="4"/>
      <c r="O256" s="5"/>
    </row>
    <row r="257" spans="1:15" x14ac:dyDescent="0.15">
      <c r="A257" s="38"/>
      <c r="C257" s="3"/>
      <c r="J257" s="8"/>
      <c r="K257" s="8"/>
      <c r="L257" s="9"/>
      <c r="M257" s="10"/>
      <c r="N257" s="4"/>
      <c r="O257" s="5"/>
    </row>
    <row r="258" spans="1:15" x14ac:dyDescent="0.15">
      <c r="A258" s="38"/>
      <c r="C258" s="3"/>
      <c r="J258" s="8"/>
      <c r="K258" s="8"/>
      <c r="L258" s="9"/>
      <c r="M258" s="10"/>
      <c r="N258" s="4"/>
      <c r="O258" s="5"/>
    </row>
    <row r="259" spans="1:15" x14ac:dyDescent="0.15">
      <c r="A259" s="38"/>
      <c r="C259" s="3"/>
      <c r="J259" s="8"/>
      <c r="K259" s="8"/>
      <c r="L259" s="9"/>
      <c r="M259" s="10"/>
      <c r="N259" s="4"/>
      <c r="O259" s="5"/>
    </row>
    <row r="260" spans="1:15" x14ac:dyDescent="0.15">
      <c r="A260" s="38"/>
      <c r="C260" s="3"/>
      <c r="J260" s="8"/>
      <c r="K260" s="8"/>
      <c r="L260" s="9"/>
      <c r="M260" s="10"/>
      <c r="N260" s="4"/>
      <c r="O260" s="5"/>
    </row>
    <row r="261" spans="1:15" x14ac:dyDescent="0.15">
      <c r="A261" s="38"/>
      <c r="C261" s="3"/>
      <c r="J261" s="8"/>
      <c r="K261" s="8"/>
      <c r="L261" s="9"/>
      <c r="M261" s="10"/>
      <c r="N261" s="4"/>
      <c r="O261" s="5"/>
    </row>
    <row r="262" spans="1:15" x14ac:dyDescent="0.15">
      <c r="A262" s="38"/>
      <c r="C262" s="3"/>
      <c r="J262" s="8"/>
      <c r="K262" s="8"/>
      <c r="L262" s="9"/>
      <c r="M262" s="10"/>
      <c r="N262" s="4"/>
      <c r="O262" s="5"/>
    </row>
    <row r="263" spans="1:15" x14ac:dyDescent="0.15">
      <c r="A263" s="38"/>
      <c r="C263" s="3"/>
      <c r="J263" s="8"/>
      <c r="K263" s="8"/>
      <c r="L263" s="9"/>
      <c r="M263" s="10"/>
      <c r="N263" s="4"/>
      <c r="O263" s="5"/>
    </row>
    <row r="264" spans="1:15" x14ac:dyDescent="0.15">
      <c r="A264" s="38"/>
      <c r="C264" s="3"/>
      <c r="J264" s="8"/>
      <c r="K264" s="8"/>
      <c r="L264" s="9"/>
      <c r="M264" s="10"/>
      <c r="N264" s="4"/>
      <c r="O264" s="5"/>
    </row>
    <row r="265" spans="1:15" x14ac:dyDescent="0.15">
      <c r="A265" s="38"/>
      <c r="C265" s="3"/>
      <c r="J265" s="8"/>
      <c r="K265" s="8"/>
      <c r="L265" s="9"/>
      <c r="M265" s="10"/>
      <c r="N265" s="4"/>
      <c r="O265" s="5"/>
    </row>
    <row r="266" spans="1:15" x14ac:dyDescent="0.15">
      <c r="A266" s="38"/>
      <c r="C266" s="3"/>
      <c r="J266" s="8"/>
      <c r="K266" s="8"/>
      <c r="L266" s="9"/>
      <c r="M266" s="10"/>
      <c r="N266" s="4"/>
      <c r="O266" s="5"/>
    </row>
    <row r="267" spans="1:15" x14ac:dyDescent="0.15">
      <c r="A267" s="38"/>
      <c r="C267" s="3"/>
      <c r="J267" s="8"/>
      <c r="K267" s="8"/>
      <c r="L267" s="9"/>
      <c r="M267" s="10"/>
      <c r="N267" s="4"/>
      <c r="O267" s="5"/>
    </row>
    <row r="268" spans="1:15" x14ac:dyDescent="0.15">
      <c r="A268" s="38"/>
      <c r="C268" s="3"/>
      <c r="J268" s="8"/>
      <c r="K268" s="8"/>
      <c r="L268" s="9"/>
      <c r="M268" s="10"/>
      <c r="N268" s="4"/>
      <c r="O268" s="5"/>
    </row>
    <row r="269" spans="1:15" x14ac:dyDescent="0.15">
      <c r="A269" s="38"/>
      <c r="C269" s="3"/>
      <c r="J269" s="8"/>
      <c r="K269" s="8"/>
      <c r="L269" s="9"/>
      <c r="M269" s="10"/>
      <c r="N269" s="4"/>
      <c r="O269" s="5"/>
    </row>
    <row r="270" spans="1:15" x14ac:dyDescent="0.15">
      <c r="A270" s="38"/>
      <c r="C270" s="3"/>
      <c r="J270" s="8"/>
      <c r="K270" s="8"/>
      <c r="L270" s="9"/>
      <c r="M270" s="10"/>
      <c r="N270" s="4"/>
      <c r="O270" s="5"/>
    </row>
    <row r="271" spans="1:15" x14ac:dyDescent="0.15">
      <c r="A271" s="38"/>
      <c r="C271" s="3"/>
      <c r="J271" s="8"/>
      <c r="K271" s="8"/>
      <c r="L271" s="9"/>
      <c r="M271" s="10"/>
      <c r="N271" s="4"/>
      <c r="O271" s="5"/>
    </row>
    <row r="272" spans="1:15" x14ac:dyDescent="0.15">
      <c r="A272" s="38"/>
      <c r="C272" s="3"/>
      <c r="J272" s="8"/>
      <c r="K272" s="8"/>
      <c r="L272" s="9"/>
      <c r="M272" s="10"/>
      <c r="N272" s="4"/>
      <c r="O272" s="5"/>
    </row>
    <row r="273" spans="1:15" x14ac:dyDescent="0.15">
      <c r="A273" s="38"/>
      <c r="C273" s="3"/>
      <c r="J273" s="8"/>
      <c r="K273" s="8"/>
      <c r="L273" s="9"/>
      <c r="M273" s="10"/>
      <c r="N273" s="4"/>
      <c r="O273" s="5"/>
    </row>
    <row r="274" spans="1:15" x14ac:dyDescent="0.15">
      <c r="A274" s="38"/>
      <c r="C274" s="3"/>
      <c r="J274" s="8"/>
      <c r="K274" s="8"/>
      <c r="L274" s="9"/>
      <c r="M274" s="10"/>
      <c r="N274" s="4"/>
      <c r="O274" s="5"/>
    </row>
    <row r="275" spans="1:15" x14ac:dyDescent="0.15">
      <c r="A275" s="38"/>
      <c r="C275" s="3"/>
      <c r="J275" s="8"/>
      <c r="K275" s="8"/>
      <c r="L275" s="9"/>
      <c r="M275" s="10"/>
      <c r="N275" s="4"/>
      <c r="O275" s="5"/>
    </row>
    <row r="276" spans="1:15" x14ac:dyDescent="0.15">
      <c r="A276" s="38"/>
      <c r="C276" s="3"/>
      <c r="J276" s="8"/>
      <c r="K276" s="8"/>
      <c r="L276" s="9"/>
      <c r="M276" s="10"/>
      <c r="N276" s="4"/>
      <c r="O276" s="5"/>
    </row>
    <row r="277" spans="1:15" x14ac:dyDescent="0.15">
      <c r="A277" s="38"/>
      <c r="C277" s="3"/>
      <c r="J277" s="8"/>
      <c r="K277" s="8"/>
      <c r="L277" s="9"/>
      <c r="M277" s="10"/>
      <c r="N277" s="4"/>
      <c r="O277" s="5"/>
    </row>
    <row r="278" spans="1:15" x14ac:dyDescent="0.15">
      <c r="A278" s="38"/>
      <c r="C278" s="3"/>
      <c r="J278" s="8"/>
      <c r="K278" s="8"/>
      <c r="L278" s="9"/>
      <c r="M278" s="10"/>
      <c r="N278" s="4"/>
      <c r="O278" s="5"/>
    </row>
    <row r="279" spans="1:15" x14ac:dyDescent="0.15">
      <c r="A279" s="38"/>
      <c r="C279" s="3"/>
      <c r="J279" s="8"/>
      <c r="K279" s="8"/>
      <c r="L279" s="9"/>
      <c r="M279" s="10"/>
      <c r="N279" s="4"/>
      <c r="O279" s="5"/>
    </row>
    <row r="280" spans="1:15" x14ac:dyDescent="0.15">
      <c r="A280" s="38"/>
      <c r="C280" s="3"/>
      <c r="J280" s="8"/>
      <c r="K280" s="8"/>
      <c r="L280" s="9"/>
      <c r="M280" s="10"/>
      <c r="N280" s="4"/>
      <c r="O280" s="5"/>
    </row>
    <row r="281" spans="1:15" x14ac:dyDescent="0.15">
      <c r="A281" s="38"/>
      <c r="C281" s="3"/>
      <c r="J281" s="8"/>
      <c r="K281" s="8"/>
      <c r="L281" s="9"/>
      <c r="M281" s="10"/>
      <c r="N281" s="4"/>
      <c r="O281" s="5"/>
    </row>
    <row r="282" spans="1:15" x14ac:dyDescent="0.15">
      <c r="A282" s="38"/>
      <c r="C282" s="3"/>
      <c r="J282" s="8"/>
      <c r="K282" s="8"/>
      <c r="L282" s="9"/>
      <c r="M282" s="10"/>
      <c r="N282" s="4"/>
      <c r="O282" s="5"/>
    </row>
    <row r="283" spans="1:15" x14ac:dyDescent="0.15">
      <c r="A283" s="38"/>
      <c r="C283" s="3"/>
      <c r="J283" s="8"/>
      <c r="K283" s="8"/>
      <c r="L283" s="9"/>
      <c r="M283" s="10"/>
      <c r="N283" s="4"/>
      <c r="O283" s="5"/>
    </row>
    <row r="284" spans="1:15" x14ac:dyDescent="0.15">
      <c r="A284" s="38"/>
      <c r="C284" s="3"/>
      <c r="J284" s="8"/>
      <c r="K284" s="8"/>
      <c r="L284" s="9"/>
      <c r="M284" s="10"/>
      <c r="N284" s="4"/>
      <c r="O284" s="5"/>
    </row>
    <row r="285" spans="1:15" x14ac:dyDescent="0.15">
      <c r="A285" s="38"/>
      <c r="C285" s="3"/>
      <c r="J285" s="8"/>
      <c r="K285" s="8"/>
      <c r="L285" s="9"/>
      <c r="M285" s="10"/>
      <c r="N285" s="4"/>
      <c r="O285" s="5"/>
    </row>
    <row r="286" spans="1:15" x14ac:dyDescent="0.15">
      <c r="A286" s="38"/>
      <c r="C286" s="3"/>
      <c r="J286" s="8"/>
      <c r="K286" s="8"/>
      <c r="L286" s="9"/>
      <c r="M286" s="10"/>
      <c r="N286" s="4"/>
      <c r="O286" s="5"/>
    </row>
    <row r="287" spans="1:15" x14ac:dyDescent="0.15">
      <c r="A287" s="38"/>
      <c r="C287" s="3"/>
      <c r="J287" s="8"/>
      <c r="K287" s="8"/>
      <c r="L287" s="9"/>
      <c r="M287" s="10"/>
      <c r="N287" s="4"/>
      <c r="O287" s="5"/>
    </row>
    <row r="288" spans="1:15" x14ac:dyDescent="0.15">
      <c r="A288" s="38"/>
      <c r="C288" s="3"/>
      <c r="J288" s="8"/>
      <c r="K288" s="8"/>
      <c r="L288" s="9"/>
      <c r="M288" s="10"/>
      <c r="N288" s="4"/>
      <c r="O288" s="5"/>
    </row>
    <row r="289" spans="1:15" x14ac:dyDescent="0.15">
      <c r="A289" s="38"/>
      <c r="C289" s="3"/>
      <c r="J289" s="8"/>
      <c r="K289" s="8"/>
      <c r="L289" s="9"/>
      <c r="M289" s="10"/>
      <c r="N289" s="4"/>
      <c r="O289" s="5"/>
    </row>
    <row r="290" spans="1:15" x14ac:dyDescent="0.15">
      <c r="A290" s="38"/>
      <c r="C290" s="3"/>
      <c r="J290" s="8"/>
      <c r="K290" s="8"/>
      <c r="L290" s="9"/>
      <c r="M290" s="10"/>
      <c r="N290" s="4"/>
      <c r="O290" s="5"/>
    </row>
    <row r="291" spans="1:15" x14ac:dyDescent="0.15">
      <c r="A291" s="38"/>
      <c r="C291" s="3"/>
      <c r="J291" s="8"/>
      <c r="K291" s="8"/>
      <c r="L291" s="9"/>
      <c r="M291" s="10"/>
      <c r="N291" s="4"/>
      <c r="O291" s="5"/>
    </row>
    <row r="292" spans="1:15" x14ac:dyDescent="0.15">
      <c r="A292" s="38"/>
      <c r="C292" s="3"/>
      <c r="J292" s="8"/>
      <c r="K292" s="8"/>
      <c r="L292" s="9"/>
      <c r="M292" s="10"/>
      <c r="N292" s="4"/>
      <c r="O292" s="5"/>
    </row>
    <row r="293" spans="1:15" x14ac:dyDescent="0.15">
      <c r="A293" s="38"/>
      <c r="C293" s="3"/>
      <c r="J293" s="8"/>
      <c r="K293" s="8"/>
      <c r="L293" s="9"/>
      <c r="M293" s="10"/>
      <c r="N293" s="4"/>
      <c r="O293" s="5"/>
    </row>
    <row r="294" spans="1:15" x14ac:dyDescent="0.15">
      <c r="A294" s="38"/>
      <c r="C294" s="3"/>
      <c r="J294" s="8"/>
      <c r="K294" s="8"/>
      <c r="L294" s="9"/>
      <c r="M294" s="10"/>
      <c r="N294" s="4"/>
      <c r="O294" s="5"/>
    </row>
    <row r="295" spans="1:15" x14ac:dyDescent="0.15">
      <c r="A295" s="38"/>
      <c r="C295" s="3"/>
      <c r="J295" s="8"/>
      <c r="K295" s="8"/>
      <c r="L295" s="9"/>
      <c r="M295" s="10"/>
      <c r="N295" s="4"/>
      <c r="O295" s="5"/>
    </row>
    <row r="296" spans="1:15" x14ac:dyDescent="0.15">
      <c r="A296" s="38"/>
      <c r="C296" s="3"/>
      <c r="J296" s="8"/>
      <c r="K296" s="8"/>
      <c r="L296" s="9"/>
      <c r="M296" s="10"/>
      <c r="N296" s="4"/>
      <c r="O296" s="5"/>
    </row>
    <row r="297" spans="1:15" x14ac:dyDescent="0.15">
      <c r="A297" s="38"/>
      <c r="C297" s="3"/>
      <c r="J297" s="8"/>
      <c r="K297" s="8"/>
      <c r="L297" s="9"/>
      <c r="M297" s="10"/>
      <c r="N297" s="4"/>
      <c r="O297" s="5"/>
    </row>
    <row r="298" spans="1:15" x14ac:dyDescent="0.15">
      <c r="A298" s="38"/>
      <c r="C298" s="3"/>
      <c r="J298" s="8"/>
      <c r="K298" s="8"/>
      <c r="L298" s="9"/>
      <c r="M298" s="10"/>
      <c r="N298" s="4"/>
      <c r="O298" s="5"/>
    </row>
    <row r="299" spans="1:15" x14ac:dyDescent="0.15">
      <c r="A299" s="38"/>
      <c r="C299" s="3"/>
      <c r="J299" s="8"/>
      <c r="K299" s="8"/>
      <c r="L299" s="9"/>
      <c r="M299" s="10"/>
      <c r="N299" s="4"/>
      <c r="O299" s="5"/>
    </row>
    <row r="300" spans="1:15" x14ac:dyDescent="0.15">
      <c r="A300" s="38"/>
      <c r="C300" s="3"/>
      <c r="J300" s="8"/>
      <c r="K300" s="8"/>
      <c r="L300" s="9"/>
      <c r="M300" s="10"/>
      <c r="N300" s="4"/>
      <c r="O300" s="5"/>
    </row>
    <row r="301" spans="1:15" x14ac:dyDescent="0.15">
      <c r="A301" s="38"/>
      <c r="C301" s="3"/>
      <c r="J301" s="8"/>
      <c r="K301" s="8"/>
      <c r="L301" s="9"/>
      <c r="M301" s="10"/>
      <c r="N301" s="4"/>
      <c r="O301" s="5"/>
    </row>
    <row r="302" spans="1:15" x14ac:dyDescent="0.15">
      <c r="A302" s="38"/>
      <c r="C302" s="3"/>
      <c r="J302" s="8"/>
      <c r="K302" s="8"/>
      <c r="L302" s="9"/>
      <c r="M302" s="10"/>
      <c r="N302" s="4"/>
      <c r="O302" s="5"/>
    </row>
    <row r="303" spans="1:15" x14ac:dyDescent="0.15">
      <c r="A303" s="38"/>
      <c r="C303" s="3"/>
      <c r="J303" s="8"/>
      <c r="K303" s="8"/>
      <c r="L303" s="9"/>
      <c r="M303" s="10"/>
      <c r="N303" s="4"/>
      <c r="O303" s="5"/>
    </row>
    <row r="304" spans="1:15" x14ac:dyDescent="0.15">
      <c r="A304" s="38"/>
      <c r="C304" s="3"/>
      <c r="J304" s="8"/>
      <c r="K304" s="8"/>
      <c r="L304" s="9"/>
      <c r="M304" s="10"/>
      <c r="N304" s="4"/>
      <c r="O304" s="5"/>
    </row>
    <row r="305" spans="1:15" x14ac:dyDescent="0.15">
      <c r="A305" s="38"/>
      <c r="C305" s="3"/>
      <c r="J305" s="8"/>
      <c r="K305" s="8"/>
      <c r="L305" s="9"/>
      <c r="M305" s="10"/>
      <c r="N305" s="4"/>
      <c r="O305" s="5"/>
    </row>
    <row r="306" spans="1:15" x14ac:dyDescent="0.15">
      <c r="A306" s="38"/>
      <c r="C306" s="3"/>
      <c r="J306" s="8"/>
      <c r="K306" s="8"/>
      <c r="L306" s="9"/>
      <c r="M306" s="10"/>
      <c r="N306" s="4"/>
      <c r="O306" s="5"/>
    </row>
    <row r="307" spans="1:15" x14ac:dyDescent="0.15">
      <c r="A307" s="38"/>
      <c r="C307" s="3"/>
      <c r="J307" s="8"/>
      <c r="K307" s="8"/>
      <c r="L307" s="9"/>
      <c r="M307" s="10"/>
      <c r="N307" s="4"/>
      <c r="O307" s="5"/>
    </row>
    <row r="308" spans="1:15" x14ac:dyDescent="0.15">
      <c r="A308" s="38"/>
      <c r="C308" s="3"/>
      <c r="J308" s="8"/>
      <c r="K308" s="8"/>
      <c r="L308" s="9"/>
      <c r="M308" s="10"/>
      <c r="N308" s="4"/>
      <c r="O308" s="5"/>
    </row>
    <row r="309" spans="1:15" x14ac:dyDescent="0.15">
      <c r="A309" s="38"/>
      <c r="C309" s="3"/>
      <c r="J309" s="8"/>
      <c r="K309" s="8"/>
      <c r="L309" s="9"/>
      <c r="M309" s="10"/>
      <c r="N309" s="4"/>
      <c r="O309" s="5"/>
    </row>
    <row r="310" spans="1:15" x14ac:dyDescent="0.15">
      <c r="A310" s="38"/>
      <c r="C310" s="3"/>
      <c r="J310" s="8"/>
      <c r="K310" s="8"/>
      <c r="L310" s="9"/>
      <c r="M310" s="10"/>
      <c r="N310" s="4"/>
      <c r="O310" s="5"/>
    </row>
    <row r="311" spans="1:15" x14ac:dyDescent="0.15">
      <c r="A311" s="38"/>
      <c r="C311" s="3"/>
      <c r="J311" s="8"/>
      <c r="K311" s="8"/>
      <c r="L311" s="9"/>
      <c r="M311" s="10"/>
      <c r="N311" s="4"/>
      <c r="O311" s="5"/>
    </row>
    <row r="312" spans="1:15" x14ac:dyDescent="0.15">
      <c r="A312" s="38"/>
      <c r="C312" s="3"/>
      <c r="J312" s="8"/>
      <c r="K312" s="8"/>
      <c r="L312" s="9"/>
      <c r="M312" s="10"/>
      <c r="N312" s="4"/>
      <c r="O312" s="5"/>
    </row>
    <row r="313" spans="1:15" x14ac:dyDescent="0.15">
      <c r="A313" s="38"/>
      <c r="C313" s="3"/>
      <c r="J313" s="8"/>
      <c r="K313" s="8"/>
      <c r="L313" s="9"/>
      <c r="M313" s="10"/>
      <c r="N313" s="4"/>
      <c r="O313" s="5"/>
    </row>
    <row r="314" spans="1:15" x14ac:dyDescent="0.15">
      <c r="A314" s="38"/>
      <c r="C314" s="3"/>
      <c r="J314" s="8"/>
      <c r="K314" s="8"/>
      <c r="L314" s="9"/>
      <c r="M314" s="10"/>
      <c r="N314" s="4"/>
      <c r="O314" s="5"/>
    </row>
    <row r="315" spans="1:15" x14ac:dyDescent="0.15">
      <c r="A315" s="38"/>
      <c r="C315" s="3"/>
      <c r="J315" s="8"/>
      <c r="K315" s="8"/>
      <c r="L315" s="9"/>
      <c r="M315" s="10"/>
      <c r="N315" s="4"/>
      <c r="O315" s="5"/>
    </row>
    <row r="316" spans="1:15" x14ac:dyDescent="0.15">
      <c r="A316" s="38"/>
      <c r="C316" s="3"/>
      <c r="J316" s="8"/>
      <c r="K316" s="8"/>
      <c r="L316" s="9"/>
      <c r="M316" s="10"/>
      <c r="N316" s="4"/>
      <c r="O316" s="5"/>
    </row>
    <row r="317" spans="1:15" x14ac:dyDescent="0.15">
      <c r="A317" s="38"/>
      <c r="C317" s="3"/>
      <c r="J317" s="8"/>
      <c r="K317" s="8"/>
      <c r="L317" s="9"/>
      <c r="M317" s="10"/>
      <c r="N317" s="4"/>
      <c r="O317" s="5"/>
    </row>
    <row r="318" spans="1:15" x14ac:dyDescent="0.15">
      <c r="A318" s="38"/>
      <c r="C318" s="3"/>
      <c r="J318" s="8"/>
      <c r="K318" s="8"/>
      <c r="L318" s="9"/>
      <c r="M318" s="10"/>
      <c r="N318" s="4"/>
      <c r="O318" s="5"/>
    </row>
    <row r="319" spans="1:15" x14ac:dyDescent="0.15">
      <c r="A319" s="38"/>
      <c r="C319" s="3"/>
      <c r="J319" s="8"/>
      <c r="K319" s="8"/>
      <c r="L319" s="9"/>
      <c r="M319" s="10"/>
      <c r="N319" s="4"/>
      <c r="O319" s="5"/>
    </row>
    <row r="320" spans="1:15" x14ac:dyDescent="0.15">
      <c r="A320" s="38"/>
      <c r="C320" s="3"/>
      <c r="J320" s="8"/>
      <c r="K320" s="8"/>
      <c r="L320" s="9"/>
      <c r="M320" s="10"/>
      <c r="N320" s="4"/>
      <c r="O320" s="5"/>
    </row>
    <row r="321" spans="1:15" x14ac:dyDescent="0.15">
      <c r="A321" s="38"/>
      <c r="C321" s="3"/>
      <c r="J321" s="8"/>
      <c r="K321" s="8"/>
      <c r="L321" s="9"/>
      <c r="M321" s="10"/>
      <c r="N321" s="4"/>
      <c r="O321" s="5"/>
    </row>
    <row r="322" spans="1:15" x14ac:dyDescent="0.15">
      <c r="A322" s="38"/>
      <c r="C322" s="3"/>
      <c r="J322" s="8"/>
      <c r="K322" s="8"/>
      <c r="L322" s="9"/>
      <c r="M322" s="10"/>
      <c r="N322" s="4"/>
      <c r="O322" s="5"/>
    </row>
    <row r="323" spans="1:15" x14ac:dyDescent="0.15">
      <c r="A323" s="38"/>
      <c r="C323" s="3"/>
      <c r="J323" s="8"/>
      <c r="K323" s="8"/>
      <c r="L323" s="9"/>
      <c r="M323" s="10"/>
      <c r="N323" s="4"/>
      <c r="O323" s="5"/>
    </row>
  </sheetData>
  <mergeCells count="7">
    <mergeCell ref="Q1:R1"/>
    <mergeCell ref="J2:K2"/>
    <mergeCell ref="L2:M2"/>
    <mergeCell ref="Q2:R2"/>
    <mergeCell ref="A6:N8"/>
    <mergeCell ref="J1:K1"/>
    <mergeCell ref="L1:M1"/>
  </mergeCells>
  <phoneticPr fontId="1"/>
  <conditionalFormatting sqref="P1:P1048576">
    <cfRule type="cellIs" dxfId="2" priority="3" operator="equal">
      <formula>"？"</formula>
    </cfRule>
    <cfRule type="cellIs" dxfId="1" priority="4" operator="equal">
      <formula>"陽"</formula>
    </cfRule>
    <cfRule type="cellIs" dxfId="0" priority="5" operator="equal">
      <formula>"陰"</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00" workbookViewId="0">
      <selection activeCell="A97" sqref="A97"/>
    </sheetView>
  </sheetViews>
  <sheetFormatPr defaultRowHeight="13.5" x14ac:dyDescent="0.15"/>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opLeftCell="U1" workbookViewId="0">
      <selection activeCell="Q23" sqref="Q23"/>
    </sheetView>
  </sheetViews>
  <sheetFormatPr defaultRowHeight="13.5" x14ac:dyDescent="0.15"/>
  <cols>
    <col min="10" max="10" width="10.5" bestFit="1" customWidth="1"/>
    <col min="17" max="17" width="9.5" bestFit="1" customWidth="1"/>
  </cols>
  <sheetData>
    <row r="1" spans="1:18" x14ac:dyDescent="0.15">
      <c r="A1" s="37" t="s">
        <v>37</v>
      </c>
      <c r="J1" s="1">
        <v>42211</v>
      </c>
      <c r="Q1" s="1">
        <v>42218</v>
      </c>
    </row>
    <row r="2" spans="1:18" x14ac:dyDescent="0.15">
      <c r="B2" t="s">
        <v>38</v>
      </c>
      <c r="J2" t="s">
        <v>66</v>
      </c>
      <c r="K2" t="s">
        <v>67</v>
      </c>
      <c r="Q2" t="s">
        <v>106</v>
      </c>
      <c r="R2" t="s">
        <v>107</v>
      </c>
    </row>
    <row r="3" spans="1:18" x14ac:dyDescent="0.15">
      <c r="B3" t="s">
        <v>39</v>
      </c>
      <c r="K3" t="s">
        <v>72</v>
      </c>
      <c r="R3" t="s">
        <v>108</v>
      </c>
    </row>
    <row r="4" spans="1:18" x14ac:dyDescent="0.15">
      <c r="B4" t="s">
        <v>40</v>
      </c>
      <c r="K4" t="s">
        <v>68</v>
      </c>
      <c r="R4" t="s">
        <v>109</v>
      </c>
    </row>
    <row r="5" spans="1:18" x14ac:dyDescent="0.15">
      <c r="B5" t="s">
        <v>41</v>
      </c>
      <c r="K5" t="s">
        <v>69</v>
      </c>
      <c r="R5" t="s">
        <v>110</v>
      </c>
    </row>
    <row r="6" spans="1:18" x14ac:dyDescent="0.15">
      <c r="B6" t="s">
        <v>42</v>
      </c>
      <c r="K6" t="s">
        <v>71</v>
      </c>
      <c r="R6" t="s">
        <v>111</v>
      </c>
    </row>
    <row r="7" spans="1:18" x14ac:dyDescent="0.15">
      <c r="B7" t="s">
        <v>43</v>
      </c>
      <c r="K7" t="s">
        <v>70</v>
      </c>
    </row>
    <row r="8" spans="1:18" x14ac:dyDescent="0.15">
      <c r="B8" t="s">
        <v>47</v>
      </c>
      <c r="Q8" t="s">
        <v>35</v>
      </c>
      <c r="R8" t="s">
        <v>112</v>
      </c>
    </row>
    <row r="9" spans="1:18" x14ac:dyDescent="0.15">
      <c r="B9" t="s">
        <v>44</v>
      </c>
      <c r="K9" t="s">
        <v>73</v>
      </c>
      <c r="R9" t="s">
        <v>113</v>
      </c>
    </row>
    <row r="10" spans="1:18" x14ac:dyDescent="0.15">
      <c r="B10" t="s">
        <v>48</v>
      </c>
      <c r="K10" t="s">
        <v>74</v>
      </c>
      <c r="R10" t="s">
        <v>114</v>
      </c>
    </row>
    <row r="11" spans="1:18" x14ac:dyDescent="0.15">
      <c r="B11" t="s">
        <v>49</v>
      </c>
      <c r="K11" t="s">
        <v>75</v>
      </c>
      <c r="R11" t="s">
        <v>115</v>
      </c>
    </row>
    <row r="12" spans="1:18" x14ac:dyDescent="0.15">
      <c r="K12" t="s">
        <v>79</v>
      </c>
      <c r="R12" t="s">
        <v>116</v>
      </c>
    </row>
    <row r="13" spans="1:18" x14ac:dyDescent="0.15">
      <c r="A13" t="s">
        <v>35</v>
      </c>
      <c r="B13" t="s">
        <v>45</v>
      </c>
      <c r="K13" t="s">
        <v>81</v>
      </c>
      <c r="R13" t="s">
        <v>117</v>
      </c>
    </row>
    <row r="14" spans="1:18" x14ac:dyDescent="0.15">
      <c r="B14" t="s">
        <v>46</v>
      </c>
      <c r="K14" t="s">
        <v>80</v>
      </c>
      <c r="R14" t="s">
        <v>118</v>
      </c>
    </row>
    <row r="15" spans="1:18" x14ac:dyDescent="0.15">
      <c r="B15" t="s">
        <v>50</v>
      </c>
      <c r="K15" t="s">
        <v>76</v>
      </c>
    </row>
    <row r="16" spans="1:18" x14ac:dyDescent="0.15">
      <c r="B16" t="s">
        <v>51</v>
      </c>
      <c r="K16" t="s">
        <v>77</v>
      </c>
      <c r="R16" t="s">
        <v>119</v>
      </c>
    </row>
    <row r="17" spans="1:18" x14ac:dyDescent="0.15">
      <c r="B17" t="s">
        <v>52</v>
      </c>
      <c r="K17" t="s">
        <v>78</v>
      </c>
      <c r="R17" t="s">
        <v>120</v>
      </c>
    </row>
    <row r="18" spans="1:18" x14ac:dyDescent="0.15">
      <c r="B18" t="s">
        <v>54</v>
      </c>
    </row>
    <row r="19" spans="1:18" x14ac:dyDescent="0.15">
      <c r="B19" t="s">
        <v>53</v>
      </c>
      <c r="K19" t="s">
        <v>62</v>
      </c>
      <c r="R19" t="s">
        <v>121</v>
      </c>
    </row>
    <row r="20" spans="1:18" x14ac:dyDescent="0.15">
      <c r="B20" t="s">
        <v>55</v>
      </c>
      <c r="K20" t="s">
        <v>22</v>
      </c>
      <c r="L20" t="s">
        <v>14</v>
      </c>
      <c r="M20" t="s">
        <v>15</v>
      </c>
      <c r="N20" t="s">
        <v>61</v>
      </c>
      <c r="R20" t="s">
        <v>122</v>
      </c>
    </row>
    <row r="21" spans="1:18" x14ac:dyDescent="0.15">
      <c r="K21" s="42">
        <v>0.41269841269841268</v>
      </c>
      <c r="L21">
        <v>4887.9999999999945</v>
      </c>
      <c r="M21">
        <v>-1928.0000000000027</v>
      </c>
      <c r="N21">
        <v>9968125.9797041491</v>
      </c>
      <c r="R21" t="s">
        <v>123</v>
      </c>
    </row>
    <row r="22" spans="1:18" x14ac:dyDescent="0.15">
      <c r="A22" t="s">
        <v>36</v>
      </c>
      <c r="B22" t="s">
        <v>56</v>
      </c>
      <c r="K22" t="s">
        <v>63</v>
      </c>
    </row>
    <row r="23" spans="1:18" x14ac:dyDescent="0.15">
      <c r="B23" t="s">
        <v>57</v>
      </c>
      <c r="K23" t="s">
        <v>22</v>
      </c>
      <c r="L23" t="s">
        <v>14</v>
      </c>
      <c r="M23" t="s">
        <v>15</v>
      </c>
      <c r="N23" t="s">
        <v>61</v>
      </c>
      <c r="Q23" t="s">
        <v>36</v>
      </c>
      <c r="R23" t="s">
        <v>124</v>
      </c>
    </row>
    <row r="24" spans="1:18" x14ac:dyDescent="0.15">
      <c r="B24" t="s">
        <v>58</v>
      </c>
      <c r="K24" s="42">
        <v>0.32142857142857145</v>
      </c>
      <c r="L24">
        <v>3104.0000000000091</v>
      </c>
      <c r="M24">
        <v>-2339.9999999999941</v>
      </c>
      <c r="N24">
        <v>20772244.660271678</v>
      </c>
      <c r="R24" t="s">
        <v>125</v>
      </c>
    </row>
    <row r="25" spans="1:18" x14ac:dyDescent="0.15">
      <c r="K25" t="s">
        <v>64</v>
      </c>
    </row>
    <row r="26" spans="1:18" x14ac:dyDescent="0.15">
      <c r="K26" t="s">
        <v>22</v>
      </c>
      <c r="L26" t="s">
        <v>14</v>
      </c>
      <c r="M26" t="s">
        <v>15</v>
      </c>
      <c r="N26" t="s">
        <v>61</v>
      </c>
    </row>
    <row r="27" spans="1:18" x14ac:dyDescent="0.15">
      <c r="K27" s="42">
        <v>0.36842105263157893</v>
      </c>
      <c r="L27">
        <v>3395</v>
      </c>
      <c r="M27">
        <v>-1331.0000000000045</v>
      </c>
      <c r="N27">
        <v>14769127.045852879</v>
      </c>
    </row>
    <row r="28" spans="1:18" x14ac:dyDescent="0.15">
      <c r="K28" t="s">
        <v>65</v>
      </c>
    </row>
    <row r="29" spans="1:18" x14ac:dyDescent="0.15">
      <c r="K29" t="s">
        <v>22</v>
      </c>
      <c r="L29" t="s">
        <v>14</v>
      </c>
      <c r="M29" t="s">
        <v>15</v>
      </c>
      <c r="N29" t="s">
        <v>61</v>
      </c>
    </row>
    <row r="30" spans="1:18" x14ac:dyDescent="0.15">
      <c r="K30" s="42">
        <v>0.45945945945945948</v>
      </c>
      <c r="L30">
        <v>4011.0000000000045</v>
      </c>
      <c r="M30">
        <v>-1040.9999999999998</v>
      </c>
      <c r="N30">
        <v>7460513.5566534484</v>
      </c>
    </row>
    <row r="32" spans="1:18" x14ac:dyDescent="0.15">
      <c r="J32" t="s">
        <v>82</v>
      </c>
      <c r="K32" t="s">
        <v>83</v>
      </c>
    </row>
    <row r="33" spans="10:11" x14ac:dyDescent="0.15">
      <c r="K33" t="s">
        <v>84</v>
      </c>
    </row>
    <row r="34" spans="10:11" x14ac:dyDescent="0.15">
      <c r="K34" t="s">
        <v>97</v>
      </c>
    </row>
    <row r="35" spans="10:11" x14ac:dyDescent="0.15">
      <c r="K35" t="s">
        <v>98</v>
      </c>
    </row>
    <row r="36" spans="10:11" x14ac:dyDescent="0.15">
      <c r="K36" t="s">
        <v>99</v>
      </c>
    </row>
    <row r="37" spans="10:11" x14ac:dyDescent="0.15">
      <c r="K37" t="s">
        <v>85</v>
      </c>
    </row>
    <row r="38" spans="10:11" x14ac:dyDescent="0.15">
      <c r="K38" t="s">
        <v>86</v>
      </c>
    </row>
    <row r="39" spans="10:11" x14ac:dyDescent="0.15">
      <c r="K39" t="s">
        <v>87</v>
      </c>
    </row>
    <row r="40" spans="10:11" x14ac:dyDescent="0.15">
      <c r="K40" t="s">
        <v>88</v>
      </c>
    </row>
    <row r="41" spans="10:11" x14ac:dyDescent="0.15">
      <c r="K41" t="s">
        <v>89</v>
      </c>
    </row>
    <row r="42" spans="10:11" x14ac:dyDescent="0.15">
      <c r="K42" t="s">
        <v>90</v>
      </c>
    </row>
    <row r="43" spans="10:11" x14ac:dyDescent="0.15">
      <c r="K43" t="s">
        <v>91</v>
      </c>
    </row>
    <row r="44" spans="10:11" x14ac:dyDescent="0.15">
      <c r="K44" t="s">
        <v>92</v>
      </c>
    </row>
    <row r="46" spans="10:11" x14ac:dyDescent="0.15">
      <c r="J46" t="s">
        <v>93</v>
      </c>
      <c r="K46" t="s">
        <v>94</v>
      </c>
    </row>
    <row r="47" spans="10:11" x14ac:dyDescent="0.15">
      <c r="K47" t="s">
        <v>95</v>
      </c>
    </row>
    <row r="48" spans="10:11" x14ac:dyDescent="0.15">
      <c r="K48" t="s">
        <v>96</v>
      </c>
    </row>
    <row r="49" spans="11:11" x14ac:dyDescent="0.15">
      <c r="K49" t="s">
        <v>100</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
  <sheetViews>
    <sheetView workbookViewId="0">
      <selection activeCell="D3" sqref="D3"/>
    </sheetView>
  </sheetViews>
  <sheetFormatPr defaultRowHeight="13.5" x14ac:dyDescent="0.15"/>
  <cols>
    <col min="3" max="3" width="22.375" bestFit="1" customWidth="1"/>
    <col min="4" max="4" width="12.25" bestFit="1" customWidth="1"/>
  </cols>
  <sheetData>
    <row r="2" spans="2:4" x14ac:dyDescent="0.15">
      <c r="C2" s="49" t="s">
        <v>101</v>
      </c>
      <c r="D2" s="50" t="s">
        <v>105</v>
      </c>
    </row>
    <row r="3" spans="2:4" x14ac:dyDescent="0.15">
      <c r="B3" t="s">
        <v>32</v>
      </c>
      <c r="C3" t="s">
        <v>33</v>
      </c>
    </row>
    <row r="4" spans="2:4" x14ac:dyDescent="0.15">
      <c r="C4" t="s">
        <v>34</v>
      </c>
    </row>
    <row r="6" spans="2:4" x14ac:dyDescent="0.15">
      <c r="B6" t="s">
        <v>102</v>
      </c>
      <c r="C6" t="s">
        <v>60</v>
      </c>
    </row>
    <row r="8" spans="2:4" x14ac:dyDescent="0.15">
      <c r="B8" t="s">
        <v>103</v>
      </c>
      <c r="C8" t="s">
        <v>104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データ</vt:lpstr>
      <vt:lpstr>画像</vt:lpstr>
      <vt:lpstr>気づき</vt:lpstr>
      <vt:lpstr>検証終了通貨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2015-07-09T17:02:26Z</dcterms:created>
  <dcterms:modified xsi:type="dcterms:W3CDTF">2015-08-03T14:01:16Z</dcterms:modified>
</cp:coreProperties>
</file>