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28620" windowHeight="14560" activeTab="0"/>
  </bookViews>
  <sheets>
    <sheet name="EUR USD 検証データ" sheetId="1" r:id="rId1"/>
    <sheet name="画像" sheetId="2" r:id="rId2"/>
    <sheet name="気づき" sheetId="3" r:id="rId3"/>
    <sheet name="検証終了通貨" sheetId="4" r:id="rId4"/>
  </sheets>
  <definedNames/>
  <calcPr fullCalcOnLoad="1"/>
</workbook>
</file>

<file path=xl/sharedStrings.xml><?xml version="1.0" encoding="utf-8"?>
<sst xmlns="http://schemas.openxmlformats.org/spreadsheetml/2006/main" count="55" uniqueCount="43">
  <si>
    <t>売買</t>
  </si>
  <si>
    <t>金額　</t>
  </si>
  <si>
    <t>合計</t>
  </si>
  <si>
    <t>気付き　質問</t>
  </si>
  <si>
    <t>感想</t>
  </si>
  <si>
    <t>今後</t>
  </si>
  <si>
    <t>番号</t>
  </si>
  <si>
    <t>資金</t>
  </si>
  <si>
    <t>エントリー</t>
  </si>
  <si>
    <t>西暦</t>
  </si>
  <si>
    <t>レート</t>
  </si>
  <si>
    <t>レート</t>
  </si>
  <si>
    <t>pips</t>
  </si>
  <si>
    <t>損失上限</t>
  </si>
  <si>
    <t>決済</t>
  </si>
  <si>
    <t>損益</t>
  </si>
  <si>
    <t>pips</t>
  </si>
  <si>
    <t>最終資金</t>
  </si>
  <si>
    <t>勝敗</t>
  </si>
  <si>
    <t>勝率</t>
  </si>
  <si>
    <t>R/R</t>
  </si>
  <si>
    <t>EURUSD</t>
  </si>
  <si>
    <t>時間</t>
  </si>
  <si>
    <t>日付</t>
  </si>
  <si>
    <t>GBPUSD</t>
  </si>
  <si>
    <t>USDJPY</t>
  </si>
  <si>
    <t>ロット
(１万通貨)</t>
  </si>
  <si>
    <t>EUR/USD</t>
  </si>
  <si>
    <t>GBP/USD</t>
  </si>
  <si>
    <t>USD/JPY</t>
  </si>
  <si>
    <t>USD/CHF</t>
  </si>
  <si>
    <t>リスク（５％）</t>
  </si>
  <si>
    <t>ダイバージェンス</t>
  </si>
  <si>
    <t>１D◎</t>
  </si>
  <si>
    <t>４H◎</t>
  </si>
  <si>
    <t>１H◎</t>
  </si>
  <si>
    <t>１D→４H◎</t>
  </si>
  <si>
    <t>EB</t>
  </si>
  <si>
    <t>PB</t>
  </si>
  <si>
    <t>　</t>
  </si>
  <si>
    <t>EUR USD　（４時間足でダイバージェンス発見→１時間足でエントリー）</t>
  </si>
  <si>
    <t>１０勝０敗０分</t>
  </si>
  <si>
    <t>４H→１H◎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</si>
</sst>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_-* #,##0_-;\-* #,##0_-;_-* &quot;-&quot;_-;_-@_-"/>
    <numFmt numFmtId="183" formatCode="_-&quot;¥&quot;* #,##0_-;\-&quot;¥&quot;* #,##0_-;_-&quot;¥&quot;* &quot;-&quot;_-;_-@_-"/>
    <numFmt numFmtId="184" formatCode="_-* #,##0.00_-;\-* #,##0.00_-;_-* &quot;-&quot;??_-;_-@_-"/>
    <numFmt numFmtId="185" formatCode="_-&quot;¥&quot;* #,##0.00_-;\-&quot;¥&quot;* #,##0.00_-;_-&quot;¥&quot;* &quot;-&quot;??_-;_-@_-"/>
    <numFmt numFmtId="186" formatCode="0.00_ ;[Red]\-0.00\ "/>
    <numFmt numFmtId="187" formatCode="0.00_ "/>
    <numFmt numFmtId="188" formatCode="0.0_);[Red]\(0.0\)"/>
    <numFmt numFmtId="189" formatCode="m/d;@"/>
    <numFmt numFmtId="190" formatCode="&quot;¥&quot;#,##0_);[Red]\(&quot;¥&quot;#,##0\)"/>
    <numFmt numFmtId="191" formatCode="0_);[Red]\(0\)"/>
    <numFmt numFmtId="192" formatCode="#,##0_ ;[Red]\-#,##0\ "/>
    <numFmt numFmtId="193" formatCode="0.0%"/>
    <numFmt numFmtId="194" formatCode="yyyy/m/d;@"/>
    <numFmt numFmtId="195" formatCode="0.0"/>
    <numFmt numFmtId="196" formatCode="0.00000_ "/>
    <numFmt numFmtId="197" formatCode="#,##0.00_ "/>
    <numFmt numFmtId="198" formatCode="#,##0.00_ ;[Red]\-#,##0.00\ "/>
    <numFmt numFmtId="199" formatCode="0_ ;[Red]\-0\ "/>
    <numFmt numFmtId="200" formatCode="0.00_);[Red]\(0.00\)"/>
    <numFmt numFmtId="201" formatCode="[$-411]yy&quot;年&quot;m&quot;月&quot;d&quot;日&quot;dddd"/>
    <numFmt numFmtId="202" formatCode="0_ "/>
    <numFmt numFmtId="203" formatCode="[$¥-411]#,##0.00;[$¥-411]#,##0.00"/>
    <numFmt numFmtId="204" formatCode="[$¥-411]#,##0;\-[$¥-411]#,##0"/>
    <numFmt numFmtId="205" formatCode="[$¥-411]#,##0.0;[$¥-411]#,##0.0"/>
    <numFmt numFmtId="206" formatCode="[$¥-411]#,##0;[$¥-411]#,##0"/>
    <numFmt numFmtId="207" formatCode="_-* #,##0.0_-;\-* #,##0.0_-;_-* &quot;-&quot;??_-;_-@_-"/>
    <numFmt numFmtId="208" formatCode="_-* #,##0_-;\-* #,##0_-;_-* &quot;-&quot;??_-;_-@_-"/>
    <numFmt numFmtId="209" formatCode="_ * #,##0.0000_ ;_ * \-#,##0.0000_ ;_ * &quot;-&quot;????_ ;_ @_ "/>
    <numFmt numFmtId="210" formatCode="0.00000_);[Red]\(0.00000\)"/>
    <numFmt numFmtId="211" formatCode="[$¥-411]#,##0;[Red]\-[$¥-411]#,##0"/>
  </numFmts>
  <fonts count="45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2"/>
    </font>
    <font>
      <sz val="14"/>
      <color indexed="8"/>
      <name val="ＭＳ Ｐゴシック"/>
      <family val="0"/>
    </font>
    <font>
      <sz val="10"/>
      <color indexed="8"/>
      <name val="ＭＳ Ｐゴシック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8"/>
      <color indexed="39"/>
      <name val="ＭＳ Ｐゴシック"/>
      <family val="0"/>
    </font>
    <font>
      <u val="single"/>
      <sz val="11"/>
      <color indexed="39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8"/>
      <color rgb="FF0000FF"/>
      <name val="ＭＳ Ｐゴシック"/>
      <family val="0"/>
    </font>
    <font>
      <sz val="11"/>
      <color rgb="FF000000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7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1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186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196" fontId="0" fillId="0" borderId="10" xfId="0" applyNumberFormat="1" applyBorder="1" applyAlignment="1">
      <alignment vertical="center"/>
    </xf>
    <xf numFmtId="204" fontId="0" fillId="0" borderId="10" xfId="0" applyNumberFormat="1" applyBorder="1" applyAlignment="1">
      <alignment vertical="center"/>
    </xf>
    <xf numFmtId="186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202" fontId="0" fillId="0" borderId="11" xfId="0" applyNumberFormat="1" applyBorder="1" applyAlignment="1">
      <alignment horizontal="center" vertical="center"/>
    </xf>
    <xf numFmtId="189" fontId="0" fillId="0" borderId="11" xfId="0" applyNumberFormat="1" applyBorder="1" applyAlignment="1">
      <alignment horizontal="center" vertical="center"/>
    </xf>
    <xf numFmtId="196" fontId="0" fillId="0" borderId="11" xfId="0" applyNumberFormat="1" applyBorder="1" applyAlignment="1">
      <alignment vertical="center"/>
    </xf>
    <xf numFmtId="204" fontId="0" fillId="0" borderId="11" xfId="0" applyNumberFormat="1" applyBorder="1" applyAlignment="1">
      <alignment vertical="center"/>
    </xf>
    <xf numFmtId="0" fontId="0" fillId="1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2" borderId="10" xfId="0" applyNumberFormat="1" applyFont="1" applyFill="1" applyBorder="1" applyAlignment="1" applyProtection="1">
      <alignment horizontal="center" vertical="center"/>
      <protection/>
    </xf>
    <xf numFmtId="206" fontId="0" fillId="0" borderId="11" xfId="47" applyNumberFormat="1" applyFont="1" applyBorder="1" applyAlignment="1">
      <alignment vertical="center"/>
    </xf>
    <xf numFmtId="206" fontId="0" fillId="0" borderId="10" xfId="47" applyNumberFormat="1" applyFont="1" applyBorder="1" applyAlignment="1">
      <alignment vertical="center"/>
    </xf>
    <xf numFmtId="0" fontId="5" fillId="2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206" fontId="0" fillId="0" borderId="14" xfId="0" applyNumberFormat="1" applyFont="1" applyFill="1" applyBorder="1" applyAlignment="1" applyProtection="1">
      <alignment vertical="center"/>
      <protection/>
    </xf>
    <xf numFmtId="186" fontId="0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>
      <alignment horizontal="center" vertical="center"/>
    </xf>
    <xf numFmtId="206" fontId="0" fillId="0" borderId="18" xfId="47" applyNumberFormat="1" applyFont="1" applyBorder="1" applyAlignment="1">
      <alignment vertical="center"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209" fontId="0" fillId="0" borderId="11" xfId="0" applyNumberFormat="1" applyBorder="1" applyAlignment="1">
      <alignment vertical="center"/>
    </xf>
    <xf numFmtId="196" fontId="0" fillId="0" borderId="0" xfId="0" applyNumberFormat="1" applyAlignment="1">
      <alignment vertical="center"/>
    </xf>
    <xf numFmtId="210" fontId="0" fillId="0" borderId="0" xfId="0" applyNumberFormat="1" applyAlignment="1">
      <alignment vertical="center"/>
    </xf>
    <xf numFmtId="211" fontId="0" fillId="0" borderId="11" xfId="47" applyNumberFormat="1" applyFont="1" applyBorder="1" applyAlignment="1">
      <alignment vertical="center"/>
    </xf>
    <xf numFmtId="211" fontId="0" fillId="0" borderId="10" xfId="47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191" fontId="0" fillId="0" borderId="11" xfId="0" applyNumberFormat="1" applyBorder="1" applyAlignment="1">
      <alignment horizontal="center" vertical="center"/>
    </xf>
    <xf numFmtId="191" fontId="0" fillId="0" borderId="10" xfId="0" applyNumberFormat="1" applyBorder="1" applyAlignment="1">
      <alignment horizontal="center" vertical="center"/>
    </xf>
    <xf numFmtId="202" fontId="0" fillId="0" borderId="1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196" fontId="0" fillId="0" borderId="19" xfId="0" applyNumberFormat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93" fontId="0" fillId="0" borderId="24" xfId="41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5" xfId="0" applyBorder="1" applyAlignment="1">
      <alignment vertical="center"/>
    </xf>
  </cellXfs>
  <cellStyles count="51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標準 3" xfId="60"/>
    <cellStyle name="標準_気づき" xfId="61"/>
    <cellStyle name="標準_気づき_1" xfId="62"/>
    <cellStyle name="普通" xfId="63"/>
    <cellStyle name="良い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2</xdr:row>
      <xdr:rowOff>0</xdr:rowOff>
    </xdr:from>
    <xdr:to>
      <xdr:col>19</xdr:col>
      <xdr:colOff>66675</xdr:colOff>
      <xdr:row>37</xdr:row>
      <xdr:rowOff>38100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342900"/>
          <a:ext cx="8953500" cy="603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9</xdr:col>
      <xdr:colOff>409575</xdr:colOff>
      <xdr:row>35</xdr:row>
      <xdr:rowOff>19050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342900"/>
          <a:ext cx="8334375" cy="567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9</xdr:col>
      <xdr:colOff>38100</xdr:colOff>
      <xdr:row>72</xdr:row>
      <xdr:rowOff>0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6724650"/>
          <a:ext cx="7962900" cy="565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19</xdr:col>
      <xdr:colOff>685800</xdr:colOff>
      <xdr:row>74</xdr:row>
      <xdr:rowOff>76200</xdr:rowOff>
    </xdr:to>
    <xdr:pic>
      <xdr:nvPicPr>
        <xdr:cNvPr id="4" name="図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48825" y="6724650"/>
          <a:ext cx="9601200" cy="607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10</xdr:col>
      <xdr:colOff>476250</xdr:colOff>
      <xdr:row>110</xdr:row>
      <xdr:rowOff>104775</xdr:rowOff>
    </xdr:to>
    <xdr:pic>
      <xdr:nvPicPr>
        <xdr:cNvPr id="5" name="図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3425" y="13239750"/>
          <a:ext cx="9391650" cy="576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77</xdr:row>
      <xdr:rowOff>0</xdr:rowOff>
    </xdr:from>
    <xdr:to>
      <xdr:col>23</xdr:col>
      <xdr:colOff>428625</xdr:colOff>
      <xdr:row>110</xdr:row>
      <xdr:rowOff>47625</xdr:rowOff>
    </xdr:to>
    <xdr:pic>
      <xdr:nvPicPr>
        <xdr:cNvPr id="6" name="図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39425" y="13239750"/>
          <a:ext cx="12315825" cy="570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114</xdr:row>
      <xdr:rowOff>0</xdr:rowOff>
    </xdr:from>
    <xdr:to>
      <xdr:col>22</xdr:col>
      <xdr:colOff>285750</xdr:colOff>
      <xdr:row>147</xdr:row>
      <xdr:rowOff>152400</xdr:rowOff>
    </xdr:to>
    <xdr:pic>
      <xdr:nvPicPr>
        <xdr:cNvPr id="7" name="図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39425" y="19583400"/>
          <a:ext cx="11182350" cy="581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10</xdr:col>
      <xdr:colOff>476250</xdr:colOff>
      <xdr:row>147</xdr:row>
      <xdr:rowOff>104775</xdr:rowOff>
    </xdr:to>
    <xdr:pic>
      <xdr:nvPicPr>
        <xdr:cNvPr id="8" name="図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3425" y="19583400"/>
          <a:ext cx="9391650" cy="576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10</xdr:col>
      <xdr:colOff>504825</xdr:colOff>
      <xdr:row>190</xdr:row>
      <xdr:rowOff>38100</xdr:rowOff>
    </xdr:to>
    <xdr:pic>
      <xdr:nvPicPr>
        <xdr:cNvPr id="9" name="図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3425" y="25755600"/>
          <a:ext cx="9420225" cy="6896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150</xdr:row>
      <xdr:rowOff>0</xdr:rowOff>
    </xdr:from>
    <xdr:to>
      <xdr:col>22</xdr:col>
      <xdr:colOff>180975</xdr:colOff>
      <xdr:row>187</xdr:row>
      <xdr:rowOff>28575</xdr:rowOff>
    </xdr:to>
    <xdr:pic>
      <xdr:nvPicPr>
        <xdr:cNvPr id="10" name="図 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087100" y="25755600"/>
          <a:ext cx="10629900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10</xdr:col>
      <xdr:colOff>590550</xdr:colOff>
      <xdr:row>231</xdr:row>
      <xdr:rowOff>47625</xdr:rowOff>
    </xdr:to>
    <xdr:pic>
      <xdr:nvPicPr>
        <xdr:cNvPr id="11" name="図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3425" y="33127950"/>
          <a:ext cx="9505950" cy="656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466725</xdr:colOff>
      <xdr:row>193</xdr:row>
      <xdr:rowOff>0</xdr:rowOff>
    </xdr:from>
    <xdr:to>
      <xdr:col>22</xdr:col>
      <xdr:colOff>857250</xdr:colOff>
      <xdr:row>234</xdr:row>
      <xdr:rowOff>76200</xdr:rowOff>
    </xdr:to>
    <xdr:pic>
      <xdr:nvPicPr>
        <xdr:cNvPr id="12" name="図 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106150" y="33127950"/>
          <a:ext cx="11287125" cy="7105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237</xdr:row>
      <xdr:rowOff>0</xdr:rowOff>
    </xdr:from>
    <xdr:to>
      <xdr:col>21</xdr:col>
      <xdr:colOff>323850</xdr:colOff>
      <xdr:row>278</xdr:row>
      <xdr:rowOff>76200</xdr:rowOff>
    </xdr:to>
    <xdr:pic>
      <xdr:nvPicPr>
        <xdr:cNvPr id="13" name="図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639425" y="40671750"/>
          <a:ext cx="10229850" cy="7105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237</xdr:row>
      <xdr:rowOff>0</xdr:rowOff>
    </xdr:from>
    <xdr:to>
      <xdr:col>10</xdr:col>
      <xdr:colOff>0</xdr:colOff>
      <xdr:row>269</xdr:row>
      <xdr:rowOff>161925</xdr:rowOff>
    </xdr:to>
    <xdr:pic>
      <xdr:nvPicPr>
        <xdr:cNvPr id="14" name="図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33425" y="40671750"/>
          <a:ext cx="8915400" cy="564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281</xdr:row>
      <xdr:rowOff>0</xdr:rowOff>
    </xdr:from>
    <xdr:to>
      <xdr:col>10</xdr:col>
      <xdr:colOff>133350</xdr:colOff>
      <xdr:row>321</xdr:row>
      <xdr:rowOff>95250</xdr:rowOff>
    </xdr:to>
    <xdr:pic>
      <xdr:nvPicPr>
        <xdr:cNvPr id="15" name="図 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33425" y="48215550"/>
          <a:ext cx="9048750" cy="695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281</xdr:row>
      <xdr:rowOff>0</xdr:rowOff>
    </xdr:from>
    <xdr:to>
      <xdr:col>21</xdr:col>
      <xdr:colOff>342900</xdr:colOff>
      <xdr:row>322</xdr:row>
      <xdr:rowOff>104775</xdr:rowOff>
    </xdr:to>
    <xdr:pic>
      <xdr:nvPicPr>
        <xdr:cNvPr id="16" name="図 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639425" y="48215550"/>
          <a:ext cx="10248900" cy="713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325</xdr:row>
      <xdr:rowOff>0</xdr:rowOff>
    </xdr:from>
    <xdr:to>
      <xdr:col>8</xdr:col>
      <xdr:colOff>438150</xdr:colOff>
      <xdr:row>366</xdr:row>
      <xdr:rowOff>76200</xdr:rowOff>
    </xdr:to>
    <xdr:pic>
      <xdr:nvPicPr>
        <xdr:cNvPr id="17" name="図 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33425" y="55759350"/>
          <a:ext cx="7372350" cy="7105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325</xdr:row>
      <xdr:rowOff>0</xdr:rowOff>
    </xdr:from>
    <xdr:to>
      <xdr:col>20</xdr:col>
      <xdr:colOff>628650</xdr:colOff>
      <xdr:row>366</xdr:row>
      <xdr:rowOff>133350</xdr:rowOff>
    </xdr:to>
    <xdr:pic>
      <xdr:nvPicPr>
        <xdr:cNvPr id="18" name="図 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648825" y="55759350"/>
          <a:ext cx="10534650" cy="716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9</xdr:col>
      <xdr:colOff>9525</xdr:colOff>
      <xdr:row>402</xdr:row>
      <xdr:rowOff>47625</xdr:rowOff>
    </xdr:to>
    <xdr:pic>
      <xdr:nvPicPr>
        <xdr:cNvPr id="19" name="図 1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33425" y="63341250"/>
          <a:ext cx="7934325" cy="570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369</xdr:row>
      <xdr:rowOff>0</xdr:rowOff>
    </xdr:from>
    <xdr:to>
      <xdr:col>20</xdr:col>
      <xdr:colOff>514350</xdr:colOff>
      <xdr:row>406</xdr:row>
      <xdr:rowOff>28575</xdr:rowOff>
    </xdr:to>
    <xdr:pic>
      <xdr:nvPicPr>
        <xdr:cNvPr id="20" name="図 1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648825" y="63341250"/>
          <a:ext cx="10420350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3"/>
  <sheetViews>
    <sheetView tabSelected="1" zoomScale="125" zoomScaleNormal="125" zoomScaleSheetLayoutView="100" workbookViewId="0" topLeftCell="A1">
      <pane ySplit="4" topLeftCell="BM5" activePane="bottomLeft" state="frozen"/>
      <selection pane="topLeft" activeCell="A1" sqref="A1"/>
      <selection pane="bottomLeft" activeCell="P17" sqref="P17:Q17"/>
    </sheetView>
  </sheetViews>
  <sheetFormatPr defaultColWidth="10.00390625" defaultRowHeight="13.5" customHeight="1"/>
  <cols>
    <col min="1" max="1" width="4.50390625" style="0" customWidth="1"/>
    <col min="2" max="2" width="7.875" style="0" customWidth="1"/>
    <col min="3" max="3" width="12.00390625" style="0" customWidth="1"/>
    <col min="4" max="4" width="7.625" style="0" customWidth="1"/>
    <col min="5" max="5" width="8.50390625" style="0" customWidth="1"/>
    <col min="6" max="6" width="7.625" style="0" customWidth="1"/>
    <col min="7" max="7" width="6.00390625" style="0" customWidth="1"/>
    <col min="8" max="8" width="9.375" style="0" customWidth="1"/>
    <col min="9" max="9" width="9.00390625" style="0" customWidth="1"/>
    <col min="10" max="11" width="10.875" style="0" customWidth="1"/>
    <col min="12" max="12" width="8.625" style="0" customWidth="1"/>
    <col min="13" max="13" width="7.375" style="0" customWidth="1"/>
    <col min="14" max="14" width="6.125" style="0" customWidth="1"/>
    <col min="15" max="15" width="10.00390625" style="0" customWidth="1"/>
    <col min="16" max="16" width="11.375" style="0" customWidth="1"/>
    <col min="17" max="17" width="10.375" style="0" customWidth="1"/>
    <col min="18" max="18" width="8.625" style="0" customWidth="1"/>
    <col min="19" max="19" width="4.625" style="0" customWidth="1"/>
    <col min="20" max="20" width="8.625" style="0" customWidth="1"/>
  </cols>
  <sheetData>
    <row r="1" ht="30.75" customHeight="1">
      <c r="B1" s="3" t="s">
        <v>40</v>
      </c>
    </row>
    <row r="2" ht="22.5" customHeight="1">
      <c r="C2" s="2"/>
    </row>
    <row r="3" spans="2:18" ht="19.5" customHeight="1">
      <c r="B3" s="41" t="s">
        <v>6</v>
      </c>
      <c r="C3" s="42" t="s">
        <v>7</v>
      </c>
      <c r="D3" s="51" t="s">
        <v>8</v>
      </c>
      <c r="E3" s="51"/>
      <c r="F3" s="51"/>
      <c r="G3" s="51"/>
      <c r="H3" s="51"/>
      <c r="I3" s="52" t="s">
        <v>31</v>
      </c>
      <c r="J3" s="52"/>
      <c r="K3" s="53" t="s">
        <v>26</v>
      </c>
      <c r="L3" s="43" t="s">
        <v>14</v>
      </c>
      <c r="M3" s="43"/>
      <c r="N3" s="43"/>
      <c r="O3" s="43"/>
      <c r="P3" s="44" t="s">
        <v>15</v>
      </c>
      <c r="Q3" s="45"/>
      <c r="R3" s="46"/>
    </row>
    <row r="4" spans="2:18" ht="19.5" customHeight="1">
      <c r="B4" s="41"/>
      <c r="C4" s="42"/>
      <c r="D4" s="27" t="s">
        <v>0</v>
      </c>
      <c r="E4" s="27" t="s">
        <v>9</v>
      </c>
      <c r="F4" s="27" t="s">
        <v>23</v>
      </c>
      <c r="G4" s="27" t="s">
        <v>22</v>
      </c>
      <c r="H4" s="27" t="s">
        <v>10</v>
      </c>
      <c r="I4" s="14" t="s">
        <v>12</v>
      </c>
      <c r="J4" s="14" t="s">
        <v>13</v>
      </c>
      <c r="K4" s="54"/>
      <c r="L4" s="15" t="s">
        <v>9</v>
      </c>
      <c r="M4" s="15" t="s">
        <v>23</v>
      </c>
      <c r="N4" s="15" t="s">
        <v>22</v>
      </c>
      <c r="O4" s="15" t="s">
        <v>11</v>
      </c>
      <c r="P4" s="16" t="s">
        <v>1</v>
      </c>
      <c r="Q4" s="16" t="s">
        <v>16</v>
      </c>
      <c r="R4" s="19" t="s">
        <v>20</v>
      </c>
    </row>
    <row r="5" spans="2:21" ht="19.5" customHeight="1">
      <c r="B5" s="9">
        <v>1</v>
      </c>
      <c r="C5" s="17">
        <v>100000</v>
      </c>
      <c r="D5" s="4" t="str">
        <f aca="true" t="shared" si="0" ref="D5:D14">IF(H5&lt;T5,"売","買")</f>
        <v>買</v>
      </c>
      <c r="E5" s="10">
        <v>2014</v>
      </c>
      <c r="F5" s="11">
        <v>42013</v>
      </c>
      <c r="G5" s="34">
        <v>22</v>
      </c>
      <c r="H5" s="40">
        <v>1.35953</v>
      </c>
      <c r="I5" s="36">
        <f aca="true" t="shared" si="1" ref="I5:I14">ABS(U5)*10000</f>
        <v>46.69999999999952</v>
      </c>
      <c r="J5" s="13">
        <f aca="true" t="shared" si="2" ref="J5:J14">I5*K5*122</f>
        <v>5083.220279999948</v>
      </c>
      <c r="K5" s="28">
        <f aca="true" t="shared" si="3" ref="K5:K14">ROUNDDOWN(C5*0.05/I5/120,4)</f>
        <v>0.8922</v>
      </c>
      <c r="L5" s="10">
        <v>2014</v>
      </c>
      <c r="M5" s="11">
        <v>42014</v>
      </c>
      <c r="N5" s="34">
        <v>3</v>
      </c>
      <c r="O5" s="12">
        <v>1.36045</v>
      </c>
      <c r="P5" s="31">
        <f aca="true" t="shared" si="4" ref="P5:P14">Q5*120*K5</f>
        <v>984.9888000000341</v>
      </c>
      <c r="Q5" s="8">
        <f aca="true" t="shared" si="5" ref="Q5:Q14">IF(D5="買",(O5-H5)*10000,(O5-H5)*10000*(-1))</f>
        <v>9.200000000000319</v>
      </c>
      <c r="R5" s="8">
        <f aca="true" t="shared" si="6" ref="R5:R14">ROUNDDOWN(Q5/I5,2)</f>
        <v>0.19</v>
      </c>
      <c r="T5" s="30">
        <v>1.35486</v>
      </c>
      <c r="U5" s="29">
        <f aca="true" t="shared" si="7" ref="U5:U14">H5-T5</f>
        <v>0.004669999999999952</v>
      </c>
    </row>
    <row r="6" spans="2:21" ht="19.5" customHeight="1">
      <c r="B6" s="4">
        <f>B5+1</f>
        <v>2</v>
      </c>
      <c r="C6" s="18">
        <f>C5+P5</f>
        <v>100984.98880000004</v>
      </c>
      <c r="D6" s="4" t="str">
        <f t="shared" si="0"/>
        <v>売</v>
      </c>
      <c r="E6" s="10">
        <v>2014</v>
      </c>
      <c r="F6" s="5">
        <v>42076</v>
      </c>
      <c r="G6" s="34">
        <v>16</v>
      </c>
      <c r="H6" s="6">
        <v>1.39313</v>
      </c>
      <c r="I6" s="36">
        <f t="shared" si="1"/>
        <v>34.70000000000084</v>
      </c>
      <c r="J6" s="7">
        <f t="shared" si="2"/>
        <v>5132.997500000124</v>
      </c>
      <c r="K6" s="28">
        <f t="shared" si="3"/>
        <v>1.2125</v>
      </c>
      <c r="L6" s="10">
        <v>2014</v>
      </c>
      <c r="M6" s="5">
        <v>42076</v>
      </c>
      <c r="N6" s="35">
        <v>21</v>
      </c>
      <c r="O6" s="6">
        <v>1.38595</v>
      </c>
      <c r="P6" s="32">
        <f t="shared" si="4"/>
        <v>10446.899999999947</v>
      </c>
      <c r="Q6" s="8">
        <f t="shared" si="5"/>
        <v>71.79999999999964</v>
      </c>
      <c r="R6" s="8">
        <f t="shared" si="6"/>
        <v>2.06</v>
      </c>
      <c r="T6" s="30">
        <v>1.3966</v>
      </c>
      <c r="U6" s="29">
        <f t="shared" si="7"/>
        <v>-0.003470000000000084</v>
      </c>
    </row>
    <row r="7" spans="2:21" ht="19.5" customHeight="1">
      <c r="B7" s="4">
        <f aca="true" t="shared" si="8" ref="B7:B14">B6+1</f>
        <v>3</v>
      </c>
      <c r="C7" s="18">
        <f aca="true" t="shared" si="9" ref="C7:C13">C6+P6</f>
        <v>111431.88879999999</v>
      </c>
      <c r="D7" s="4" t="str">
        <f t="shared" si="0"/>
        <v>買</v>
      </c>
      <c r="E7" s="10">
        <v>2014</v>
      </c>
      <c r="F7" s="5">
        <v>42091</v>
      </c>
      <c r="G7" s="34">
        <v>15</v>
      </c>
      <c r="H7" s="6">
        <v>1.3751</v>
      </c>
      <c r="I7" s="36">
        <f t="shared" si="1"/>
        <v>46.90000000000083</v>
      </c>
      <c r="J7" s="7">
        <f t="shared" si="2"/>
        <v>5664.0098200001</v>
      </c>
      <c r="K7" s="28">
        <f t="shared" si="3"/>
        <v>0.9899</v>
      </c>
      <c r="L7" s="10">
        <v>2014</v>
      </c>
      <c r="M7" s="5">
        <v>42095</v>
      </c>
      <c r="N7" s="35">
        <v>0</v>
      </c>
      <c r="O7" s="6">
        <v>1.37782</v>
      </c>
      <c r="P7" s="32">
        <f t="shared" si="4"/>
        <v>3231.033600000066</v>
      </c>
      <c r="Q7" s="8">
        <f t="shared" si="5"/>
        <v>27.200000000000557</v>
      </c>
      <c r="R7" s="8">
        <f t="shared" si="6"/>
        <v>0.57</v>
      </c>
      <c r="T7" s="30">
        <v>1.37041</v>
      </c>
      <c r="U7" s="29">
        <f t="shared" si="7"/>
        <v>0.004690000000000083</v>
      </c>
    </row>
    <row r="8" spans="2:21" ht="19.5" customHeight="1">
      <c r="B8" s="4">
        <f t="shared" si="8"/>
        <v>4</v>
      </c>
      <c r="C8" s="18">
        <f t="shared" si="9"/>
        <v>114662.92240000005</v>
      </c>
      <c r="D8" s="4" t="str">
        <f t="shared" si="0"/>
        <v>買</v>
      </c>
      <c r="E8" s="10">
        <v>2014</v>
      </c>
      <c r="F8" s="5">
        <v>42150</v>
      </c>
      <c r="G8" s="34">
        <v>10</v>
      </c>
      <c r="H8" s="6">
        <v>1.36283</v>
      </c>
      <c r="I8" s="36">
        <f t="shared" si="1"/>
        <v>13.399999999998968</v>
      </c>
      <c r="J8" s="7">
        <f t="shared" si="2"/>
        <v>5828.552439999552</v>
      </c>
      <c r="K8" s="28">
        <f t="shared" si="3"/>
        <v>3.5653</v>
      </c>
      <c r="L8" s="10">
        <v>2014</v>
      </c>
      <c r="M8" s="5">
        <v>42151</v>
      </c>
      <c r="N8" s="35">
        <v>8</v>
      </c>
      <c r="O8" s="6">
        <v>1.36489</v>
      </c>
      <c r="P8" s="32">
        <f t="shared" si="4"/>
        <v>8813.421599999789</v>
      </c>
      <c r="Q8" s="8">
        <f t="shared" si="5"/>
        <v>20.599999999999508</v>
      </c>
      <c r="R8" s="8">
        <f t="shared" si="6"/>
        <v>1.53</v>
      </c>
      <c r="T8" s="30">
        <v>1.36149</v>
      </c>
      <c r="U8" s="29">
        <f t="shared" si="7"/>
        <v>0.0013399999999998968</v>
      </c>
    </row>
    <row r="9" spans="2:21" ht="19.5" customHeight="1">
      <c r="B9" s="4">
        <f t="shared" si="8"/>
        <v>5</v>
      </c>
      <c r="C9" s="18">
        <f t="shared" si="9"/>
        <v>123476.34399999984</v>
      </c>
      <c r="D9" s="4" t="str">
        <f t="shared" si="0"/>
        <v>買</v>
      </c>
      <c r="E9" s="10">
        <v>2014</v>
      </c>
      <c r="F9" s="5">
        <v>42222</v>
      </c>
      <c r="G9" s="34">
        <v>19</v>
      </c>
      <c r="H9" s="6">
        <v>1.33736</v>
      </c>
      <c r="I9" s="36">
        <f t="shared" si="1"/>
        <v>25.200000000000777</v>
      </c>
      <c r="J9" s="7">
        <f t="shared" si="2"/>
        <v>6276.695040000193</v>
      </c>
      <c r="K9" s="28">
        <f t="shared" si="3"/>
        <v>2.0416</v>
      </c>
      <c r="L9" s="10">
        <v>2014</v>
      </c>
      <c r="M9" s="5">
        <v>42223</v>
      </c>
      <c r="N9" s="35">
        <v>2</v>
      </c>
      <c r="O9" s="6">
        <v>1.33789</v>
      </c>
      <c r="P9" s="32">
        <f t="shared" si="4"/>
        <v>1298.4575999998026</v>
      </c>
      <c r="Q9" s="8">
        <f t="shared" si="5"/>
        <v>5.299999999999194</v>
      </c>
      <c r="R9" s="8">
        <f t="shared" si="6"/>
        <v>0.21</v>
      </c>
      <c r="T9" s="30">
        <v>1.33484</v>
      </c>
      <c r="U9" s="29">
        <f t="shared" si="7"/>
        <v>0.0025200000000000777</v>
      </c>
    </row>
    <row r="10" spans="2:21" ht="19.5" customHeight="1">
      <c r="B10" s="4">
        <f t="shared" si="8"/>
        <v>6</v>
      </c>
      <c r="C10" s="18">
        <f t="shared" si="9"/>
        <v>124774.80159999964</v>
      </c>
      <c r="D10" s="4" t="str">
        <f t="shared" si="0"/>
        <v>買</v>
      </c>
      <c r="E10" s="10">
        <v>2014</v>
      </c>
      <c r="F10" s="5">
        <v>42283</v>
      </c>
      <c r="G10" s="34">
        <v>9</v>
      </c>
      <c r="H10" s="6">
        <v>1.2515</v>
      </c>
      <c r="I10" s="36">
        <f t="shared" si="1"/>
        <v>7.099999999999884</v>
      </c>
      <c r="J10" s="7">
        <f t="shared" si="2"/>
        <v>6342.662879999896</v>
      </c>
      <c r="K10" s="28">
        <f t="shared" si="3"/>
        <v>7.3224</v>
      </c>
      <c r="L10" s="10">
        <v>2014</v>
      </c>
      <c r="M10" s="5">
        <v>42284</v>
      </c>
      <c r="N10" s="35">
        <v>1</v>
      </c>
      <c r="O10" s="6">
        <v>1.26497</v>
      </c>
      <c r="P10" s="32">
        <f t="shared" si="4"/>
        <v>118359.27359999887</v>
      </c>
      <c r="Q10" s="8">
        <f t="shared" si="5"/>
        <v>134.6999999999987</v>
      </c>
      <c r="R10" s="8">
        <f t="shared" si="6"/>
        <v>18.97</v>
      </c>
      <c r="T10" s="30">
        <v>1.25079</v>
      </c>
      <c r="U10" s="29">
        <f t="shared" si="7"/>
        <v>0.0007099999999999884</v>
      </c>
    </row>
    <row r="11" spans="2:21" ht="19.5" customHeight="1">
      <c r="B11" s="4">
        <f t="shared" si="8"/>
        <v>7</v>
      </c>
      <c r="C11" s="18">
        <f t="shared" si="9"/>
        <v>243134.0751999985</v>
      </c>
      <c r="D11" s="4" t="str">
        <f t="shared" si="0"/>
        <v>売</v>
      </c>
      <c r="E11" s="10">
        <v>2014</v>
      </c>
      <c r="F11" s="5">
        <v>42298</v>
      </c>
      <c r="G11" s="34">
        <v>12</v>
      </c>
      <c r="H11" s="6">
        <v>1.28066</v>
      </c>
      <c r="I11" s="36">
        <f t="shared" si="1"/>
        <v>32.70000000000106</v>
      </c>
      <c r="J11" s="7">
        <f t="shared" si="2"/>
        <v>12359.1612000004</v>
      </c>
      <c r="K11" s="28">
        <f t="shared" si="3"/>
        <v>3.098</v>
      </c>
      <c r="L11" s="10">
        <v>2014</v>
      </c>
      <c r="M11" s="5">
        <v>42299</v>
      </c>
      <c r="N11" s="35">
        <v>4</v>
      </c>
      <c r="O11" s="6">
        <v>1.27178</v>
      </c>
      <c r="P11" s="32">
        <f t="shared" si="4"/>
        <v>33012.28799999999</v>
      </c>
      <c r="Q11" s="8">
        <f t="shared" si="5"/>
        <v>88.79999999999998</v>
      </c>
      <c r="R11" s="8">
        <f t="shared" si="6"/>
        <v>2.71</v>
      </c>
      <c r="T11" s="30">
        <v>1.28393</v>
      </c>
      <c r="U11" s="29">
        <f t="shared" si="7"/>
        <v>-0.003270000000000106</v>
      </c>
    </row>
    <row r="12" spans="2:21" ht="19.5" customHeight="1">
      <c r="B12" s="4">
        <f t="shared" si="8"/>
        <v>8</v>
      </c>
      <c r="C12" s="18">
        <f t="shared" si="9"/>
        <v>276146.3631999985</v>
      </c>
      <c r="D12" s="4" t="str">
        <f t="shared" si="0"/>
        <v>買</v>
      </c>
      <c r="E12" s="10">
        <v>2014</v>
      </c>
      <c r="F12" s="5">
        <v>42346</v>
      </c>
      <c r="G12" s="34">
        <v>17</v>
      </c>
      <c r="H12" s="6">
        <v>1.22952</v>
      </c>
      <c r="I12" s="36">
        <f t="shared" si="1"/>
        <v>48.799999999999955</v>
      </c>
      <c r="J12" s="7">
        <f t="shared" si="2"/>
        <v>14037.398079999986</v>
      </c>
      <c r="K12" s="28">
        <f t="shared" si="3"/>
        <v>2.3578</v>
      </c>
      <c r="L12" s="10">
        <v>2014</v>
      </c>
      <c r="M12" s="5">
        <v>42347</v>
      </c>
      <c r="N12" s="35">
        <v>19</v>
      </c>
      <c r="O12" s="6">
        <v>1.23889</v>
      </c>
      <c r="P12" s="32">
        <f t="shared" si="4"/>
        <v>26511.10320000029</v>
      </c>
      <c r="Q12" s="8">
        <f t="shared" si="5"/>
        <v>93.70000000000101</v>
      </c>
      <c r="R12" s="8">
        <f t="shared" si="6"/>
        <v>1.92</v>
      </c>
      <c r="T12" s="30">
        <v>1.22464</v>
      </c>
      <c r="U12" s="29">
        <f t="shared" si="7"/>
        <v>0.0048799999999999955</v>
      </c>
    </row>
    <row r="13" spans="2:21" ht="19.5" customHeight="1">
      <c r="B13" s="4">
        <f t="shared" si="8"/>
        <v>9</v>
      </c>
      <c r="C13" s="18">
        <f t="shared" si="9"/>
        <v>302657.4663999988</v>
      </c>
      <c r="D13" s="4" t="str">
        <f t="shared" si="0"/>
        <v>買</v>
      </c>
      <c r="E13" s="10">
        <v>2015</v>
      </c>
      <c r="F13" s="5">
        <v>42079</v>
      </c>
      <c r="G13" s="34">
        <v>0</v>
      </c>
      <c r="H13" s="6">
        <v>1.04957</v>
      </c>
      <c r="I13" s="36">
        <f t="shared" si="1"/>
        <v>34.09999999999913</v>
      </c>
      <c r="J13" s="7">
        <f t="shared" si="2"/>
        <v>15384.835619999607</v>
      </c>
      <c r="K13" s="28">
        <f t="shared" si="3"/>
        <v>3.6981</v>
      </c>
      <c r="L13" s="10">
        <v>2015</v>
      </c>
      <c r="M13" s="5">
        <v>42079</v>
      </c>
      <c r="N13" s="35">
        <v>9</v>
      </c>
      <c r="O13" s="6">
        <v>1.05232</v>
      </c>
      <c r="P13" s="32">
        <f t="shared" si="4"/>
        <v>12203.730000000136</v>
      </c>
      <c r="Q13" s="8">
        <f t="shared" si="5"/>
        <v>27.500000000000302</v>
      </c>
      <c r="R13" s="8">
        <f t="shared" si="6"/>
        <v>0.8</v>
      </c>
      <c r="T13" s="30">
        <v>1.04616</v>
      </c>
      <c r="U13" s="29">
        <f t="shared" si="7"/>
        <v>0.003409999999999913</v>
      </c>
    </row>
    <row r="14" spans="2:21" ht="19.5" customHeight="1" thickBot="1">
      <c r="B14" s="4">
        <f t="shared" si="8"/>
        <v>10</v>
      </c>
      <c r="C14" s="18">
        <f>C13+P13</f>
        <v>314861.19639999897</v>
      </c>
      <c r="D14" s="4" t="str">
        <f t="shared" si="0"/>
        <v>売</v>
      </c>
      <c r="E14" s="10">
        <v>2015</v>
      </c>
      <c r="F14" s="5">
        <v>42089</v>
      </c>
      <c r="G14" s="34">
        <v>14</v>
      </c>
      <c r="H14" s="6">
        <v>1.09674</v>
      </c>
      <c r="I14" s="36">
        <f t="shared" si="1"/>
        <v>84.10000000000028</v>
      </c>
      <c r="J14" s="7">
        <f t="shared" si="2"/>
        <v>16004.885980000052</v>
      </c>
      <c r="K14" s="28">
        <f t="shared" si="3"/>
        <v>1.5599</v>
      </c>
      <c r="L14" s="10">
        <v>2015</v>
      </c>
      <c r="M14" s="5">
        <v>42090</v>
      </c>
      <c r="N14" s="35">
        <v>12</v>
      </c>
      <c r="O14" s="6">
        <v>1.0825</v>
      </c>
      <c r="P14" s="32">
        <f t="shared" si="4"/>
        <v>26655.571200000057</v>
      </c>
      <c r="Q14" s="8">
        <f t="shared" si="5"/>
        <v>142.40000000000032</v>
      </c>
      <c r="R14" s="8">
        <f t="shared" si="6"/>
        <v>1.69</v>
      </c>
      <c r="T14" s="30">
        <v>1.10515</v>
      </c>
      <c r="U14" s="29">
        <f t="shared" si="7"/>
        <v>-0.008410000000000029</v>
      </c>
    </row>
    <row r="15" spans="2:17" ht="19.5" customHeight="1" thickBot="1">
      <c r="B15" s="20" t="s">
        <v>17</v>
      </c>
      <c r="C15" s="26">
        <f>C14+P14</f>
        <v>341516.76759999903</v>
      </c>
      <c r="O15" s="21" t="s">
        <v>2</v>
      </c>
      <c r="P15" s="22">
        <f>SUM(P5:P14)</f>
        <v>241516.767599999</v>
      </c>
      <c r="Q15" s="23">
        <f>SUM(Q5:Q14)</f>
        <v>621.1999999999995</v>
      </c>
    </row>
    <row r="16" spans="15:17" ht="16.5">
      <c r="O16" s="24" t="s">
        <v>18</v>
      </c>
      <c r="P16" s="47" t="s">
        <v>41</v>
      </c>
      <c r="Q16" s="48"/>
    </row>
    <row r="17" spans="15:17" ht="18" thickBot="1">
      <c r="O17" s="25" t="s">
        <v>19</v>
      </c>
      <c r="P17" s="49">
        <f>R20/R23</f>
        <v>1</v>
      </c>
      <c r="Q17" s="50"/>
    </row>
    <row r="18" ht="19.5" customHeight="1"/>
    <row r="19" ht="16.5" customHeight="1">
      <c r="R19" s="33"/>
    </row>
    <row r="20" ht="16.5" customHeight="1">
      <c r="R20">
        <f>COUNTIF(P5:P14,"&gt;0")</f>
        <v>10</v>
      </c>
    </row>
    <row r="21" spans="17:18" ht="16.5" customHeight="1">
      <c r="Q21" s="1"/>
      <c r="R21">
        <f>COUNTIF(P5:P14,"&lt;0")</f>
        <v>0</v>
      </c>
    </row>
    <row r="22" ht="16.5" customHeight="1">
      <c r="R22">
        <f>COUNTIF(P5:P14,"=0")</f>
        <v>0</v>
      </c>
    </row>
    <row r="23" ht="16.5" customHeight="1">
      <c r="R23">
        <f>SUM(R20:R22)</f>
        <v>10</v>
      </c>
    </row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</sheetData>
  <sheetProtection/>
  <mergeCells count="9">
    <mergeCell ref="B3:B4"/>
    <mergeCell ref="C3:C4"/>
    <mergeCell ref="L3:O3"/>
    <mergeCell ref="P3:R3"/>
    <mergeCell ref="P16:Q16"/>
    <mergeCell ref="P17:Q17"/>
    <mergeCell ref="D3:H3"/>
    <mergeCell ref="I3:J3"/>
    <mergeCell ref="K3:K4"/>
  </mergeCells>
  <printOptions/>
  <pageMargins left="0.6986111111111111" right="0.6986111111111111" top="1" bottom="1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370"/>
  <sheetViews>
    <sheetView workbookViewId="0" topLeftCell="I366">
      <selection activeCell="V380" sqref="V380"/>
    </sheetView>
  </sheetViews>
  <sheetFormatPr defaultColWidth="13.00390625" defaultRowHeight="13.5"/>
  <cols>
    <col min="1" max="1" width="9.625" style="0" customWidth="1"/>
  </cols>
  <sheetData>
    <row r="3" ht="13.5">
      <c r="A3">
        <v>1</v>
      </c>
    </row>
    <row r="39" ht="16.5">
      <c r="A39">
        <v>2</v>
      </c>
    </row>
    <row r="78" ht="13.5">
      <c r="A78">
        <v>3</v>
      </c>
    </row>
    <row r="115" ht="13.5">
      <c r="A115">
        <v>4</v>
      </c>
    </row>
    <row r="151" ht="13.5">
      <c r="A151">
        <v>5</v>
      </c>
    </row>
    <row r="194" ht="13.5">
      <c r="A194">
        <v>6</v>
      </c>
    </row>
    <row r="238" ht="13.5">
      <c r="A238">
        <v>7</v>
      </c>
    </row>
    <row r="239" ht="13.5">
      <c r="A239" s="57"/>
    </row>
    <row r="282" ht="13.5">
      <c r="A282">
        <v>8</v>
      </c>
    </row>
    <row r="326" ht="13.5">
      <c r="A326">
        <v>9</v>
      </c>
    </row>
    <row r="369" ht="16.5">
      <c r="A369" t="s">
        <v>39</v>
      </c>
    </row>
    <row r="370" ht="13.5">
      <c r="A370">
        <v>10</v>
      </c>
    </row>
  </sheetData>
  <sheetProtection/>
  <printOptions/>
  <pageMargins left="0.75" right="0.75" top="1" bottom="1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workbookViewId="0" topLeftCell="A1">
      <selection activeCell="A20" sqref="A20"/>
    </sheetView>
  </sheetViews>
  <sheetFormatPr defaultColWidth="9.00390625" defaultRowHeight="13.5"/>
  <sheetData>
    <row r="1" ht="16.5">
      <c r="A1" t="s">
        <v>3</v>
      </c>
    </row>
    <row r="2" spans="1:10" ht="16.5">
      <c r="A2" s="55"/>
      <c r="B2" s="56"/>
      <c r="C2" s="56"/>
      <c r="D2" s="56"/>
      <c r="E2" s="56"/>
      <c r="F2" s="56"/>
      <c r="G2" s="56"/>
      <c r="H2" s="56"/>
      <c r="I2" s="56"/>
      <c r="J2" s="56"/>
    </row>
    <row r="3" spans="1:10" ht="16.5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10" ht="16.5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16.5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10" ht="16.5">
      <c r="A6" s="56"/>
      <c r="B6" s="56"/>
      <c r="C6" s="56"/>
      <c r="D6" s="56"/>
      <c r="E6" s="56"/>
      <c r="F6" s="56"/>
      <c r="G6" s="56"/>
      <c r="H6" s="56"/>
      <c r="I6" s="56"/>
      <c r="J6" s="56"/>
    </row>
    <row r="7" spans="1:10" ht="16.5">
      <c r="A7" s="56"/>
      <c r="B7" s="56"/>
      <c r="C7" s="56"/>
      <c r="D7" s="56"/>
      <c r="E7" s="56"/>
      <c r="F7" s="56"/>
      <c r="G7" s="56"/>
      <c r="H7" s="56"/>
      <c r="I7" s="56"/>
      <c r="J7" s="56"/>
    </row>
    <row r="8" spans="1:10" ht="16.5">
      <c r="A8" s="56"/>
      <c r="B8" s="56"/>
      <c r="C8" s="56"/>
      <c r="D8" s="56"/>
      <c r="E8" s="56"/>
      <c r="F8" s="56"/>
      <c r="G8" s="56"/>
      <c r="H8" s="56"/>
      <c r="I8" s="56"/>
      <c r="J8" s="56"/>
    </row>
    <row r="9" spans="1:10" ht="16.5">
      <c r="A9" s="56"/>
      <c r="B9" s="56"/>
      <c r="C9" s="56"/>
      <c r="D9" s="56"/>
      <c r="E9" s="56"/>
      <c r="F9" s="56"/>
      <c r="G9" s="56"/>
      <c r="H9" s="56"/>
      <c r="I9" s="56"/>
      <c r="J9" s="56"/>
    </row>
    <row r="11" ht="16.5">
      <c r="A11" t="s">
        <v>4</v>
      </c>
    </row>
    <row r="12" spans="1:10" ht="16.5">
      <c r="A12" s="55"/>
      <c r="B12" s="56"/>
      <c r="C12" s="56"/>
      <c r="D12" s="56"/>
      <c r="E12" s="56"/>
      <c r="F12" s="56"/>
      <c r="G12" s="56"/>
      <c r="H12" s="56"/>
      <c r="I12" s="56"/>
      <c r="J12" s="56"/>
    </row>
    <row r="13" spans="1:10" ht="16.5">
      <c r="A13" s="56"/>
      <c r="B13" s="56"/>
      <c r="C13" s="56"/>
      <c r="D13" s="56"/>
      <c r="E13" s="56"/>
      <c r="F13" s="56"/>
      <c r="G13" s="56"/>
      <c r="H13" s="56"/>
      <c r="I13" s="56"/>
      <c r="J13" s="56"/>
    </row>
    <row r="14" spans="1:10" ht="16.5">
      <c r="A14" s="56"/>
      <c r="B14" s="56"/>
      <c r="C14" s="56"/>
      <c r="D14" s="56"/>
      <c r="E14" s="56"/>
      <c r="F14" s="56"/>
      <c r="G14" s="56"/>
      <c r="H14" s="56"/>
      <c r="I14" s="56"/>
      <c r="J14" s="56"/>
    </row>
    <row r="15" spans="1:10" ht="16.5">
      <c r="A15" s="56"/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16.5">
      <c r="A16" s="56"/>
      <c r="B16" s="56"/>
      <c r="C16" s="56"/>
      <c r="D16" s="56"/>
      <c r="E16" s="56"/>
      <c r="F16" s="56"/>
      <c r="G16" s="56"/>
      <c r="H16" s="56"/>
      <c r="I16" s="56"/>
      <c r="J16" s="56"/>
    </row>
    <row r="17" spans="1:10" ht="16.5">
      <c r="A17" s="56"/>
      <c r="B17" s="56"/>
      <c r="C17" s="56"/>
      <c r="D17" s="56"/>
      <c r="E17" s="56"/>
      <c r="F17" s="56"/>
      <c r="G17" s="56"/>
      <c r="H17" s="56"/>
      <c r="I17" s="56"/>
      <c r="J17" s="56"/>
    </row>
    <row r="18" spans="1:10" ht="16.5">
      <c r="A18" s="56"/>
      <c r="B18" s="56"/>
      <c r="C18" s="56"/>
      <c r="D18" s="56"/>
      <c r="E18" s="56"/>
      <c r="F18" s="56"/>
      <c r="G18" s="56"/>
      <c r="H18" s="56"/>
      <c r="I18" s="56"/>
      <c r="J18" s="56"/>
    </row>
    <row r="19" spans="1:10" ht="16.5">
      <c r="A19" s="56"/>
      <c r="B19" s="56"/>
      <c r="C19" s="56"/>
      <c r="D19" s="56"/>
      <c r="E19" s="56"/>
      <c r="F19" s="56"/>
      <c r="G19" s="56"/>
      <c r="H19" s="56"/>
      <c r="I19" s="56"/>
      <c r="J19" s="56"/>
    </row>
    <row r="21" ht="16.5">
      <c r="A21" t="s">
        <v>5</v>
      </c>
    </row>
    <row r="22" spans="1:10" ht="16.5">
      <c r="A22" s="56"/>
      <c r="B22" s="56"/>
      <c r="C22" s="56"/>
      <c r="D22" s="56"/>
      <c r="E22" s="56"/>
      <c r="F22" s="56"/>
      <c r="G22" s="56"/>
      <c r="H22" s="56"/>
      <c r="I22" s="56"/>
      <c r="J22" s="56"/>
    </row>
    <row r="23" spans="1:10" ht="16.5">
      <c r="A23" s="56"/>
      <c r="B23" s="56"/>
      <c r="C23" s="56"/>
      <c r="D23" s="56"/>
      <c r="E23" s="56"/>
      <c r="F23" s="56"/>
      <c r="G23" s="56"/>
      <c r="H23" s="56"/>
      <c r="I23" s="56"/>
      <c r="J23" s="56"/>
    </row>
    <row r="24" spans="1:10" ht="16.5">
      <c r="A24" s="56"/>
      <c r="B24" s="56"/>
      <c r="C24" s="56"/>
      <c r="D24" s="56"/>
      <c r="E24" s="56"/>
      <c r="F24" s="56"/>
      <c r="G24" s="56"/>
      <c r="H24" s="56"/>
      <c r="I24" s="56"/>
      <c r="J24" s="56"/>
    </row>
    <row r="25" spans="1:10" ht="16.5">
      <c r="A25" s="56"/>
      <c r="B25" s="56"/>
      <c r="C25" s="56"/>
      <c r="D25" s="56"/>
      <c r="E25" s="56"/>
      <c r="F25" s="56"/>
      <c r="G25" s="56"/>
      <c r="H25" s="56"/>
      <c r="I25" s="56"/>
      <c r="J25" s="56"/>
    </row>
    <row r="26" spans="1:10" ht="16.5">
      <c r="A26" s="56"/>
      <c r="B26" s="56"/>
      <c r="C26" s="56"/>
      <c r="D26" s="56"/>
      <c r="E26" s="56"/>
      <c r="F26" s="56"/>
      <c r="G26" s="56"/>
      <c r="H26" s="56"/>
      <c r="I26" s="56"/>
      <c r="J26" s="56"/>
    </row>
    <row r="27" spans="1:10" ht="16.5">
      <c r="A27" s="56"/>
      <c r="B27" s="56"/>
      <c r="C27" s="56"/>
      <c r="D27" s="56"/>
      <c r="E27" s="56"/>
      <c r="F27" s="56"/>
      <c r="G27" s="56"/>
      <c r="H27" s="56"/>
      <c r="I27" s="56"/>
      <c r="J27" s="56"/>
    </row>
    <row r="28" spans="1:10" ht="16.5">
      <c r="A28" s="56"/>
      <c r="B28" s="56"/>
      <c r="C28" s="56"/>
      <c r="D28" s="56"/>
      <c r="E28" s="56"/>
      <c r="F28" s="56"/>
      <c r="G28" s="56"/>
      <c r="H28" s="56"/>
      <c r="I28" s="56"/>
      <c r="J28" s="56"/>
    </row>
    <row r="29" spans="1:10" ht="16.5">
      <c r="A29" s="56"/>
      <c r="B29" s="56"/>
      <c r="C29" s="56"/>
      <c r="D29" s="56"/>
      <c r="E29" s="56"/>
      <c r="F29" s="56"/>
      <c r="G29" s="56"/>
      <c r="H29" s="56"/>
      <c r="I29" s="56"/>
      <c r="J29" s="56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0"/>
  <sheetViews>
    <sheetView zoomScaleSheetLayoutView="100" workbookViewId="0" topLeftCell="A1">
      <selection activeCell="H24" sqref="H24"/>
    </sheetView>
  </sheetViews>
  <sheetFormatPr defaultColWidth="8.875" defaultRowHeight="13.5"/>
  <cols>
    <col min="1" max="1" width="6.875" style="0" customWidth="1"/>
    <col min="2" max="2" width="19.875" style="0" customWidth="1"/>
    <col min="3" max="3" width="12.00390625" style="0" customWidth="1"/>
    <col min="4" max="4" width="15.375" style="0" customWidth="1"/>
    <col min="5" max="5" width="14.375" style="0" customWidth="1"/>
    <col min="6" max="6" width="13.125" style="0" customWidth="1"/>
  </cols>
  <sheetData>
    <row r="2" spans="2:6" ht="16.5">
      <c r="B2" s="33" t="s">
        <v>38</v>
      </c>
      <c r="C2" s="33" t="s">
        <v>27</v>
      </c>
      <c r="D2" s="38" t="s">
        <v>33</v>
      </c>
      <c r="E2" s="38" t="s">
        <v>34</v>
      </c>
      <c r="F2" s="38" t="s">
        <v>35</v>
      </c>
    </row>
    <row r="3" spans="2:6" ht="16.5">
      <c r="B3" s="33"/>
      <c r="C3" s="33" t="s">
        <v>28</v>
      </c>
      <c r="D3" s="38" t="s">
        <v>33</v>
      </c>
      <c r="E3" s="38"/>
      <c r="F3" s="38"/>
    </row>
    <row r="4" spans="2:6" ht="16.5">
      <c r="B4" s="33"/>
      <c r="C4" s="33" t="s">
        <v>29</v>
      </c>
      <c r="D4" s="38" t="s">
        <v>33</v>
      </c>
      <c r="E4" s="38"/>
      <c r="F4" s="38"/>
    </row>
    <row r="5" spans="2:6" ht="16.5">
      <c r="B5" s="33"/>
      <c r="C5" s="33" t="s">
        <v>30</v>
      </c>
      <c r="D5" s="38" t="s">
        <v>33</v>
      </c>
      <c r="E5" s="38"/>
      <c r="F5" s="38"/>
    </row>
    <row r="7" spans="2:6" ht="16.5">
      <c r="B7" t="s">
        <v>37</v>
      </c>
      <c r="C7" t="s">
        <v>21</v>
      </c>
      <c r="D7" s="38" t="s">
        <v>33</v>
      </c>
      <c r="E7" s="38" t="s">
        <v>34</v>
      </c>
      <c r="F7" s="38" t="s">
        <v>35</v>
      </c>
    </row>
    <row r="8" spans="3:6" ht="16.5">
      <c r="C8" t="s">
        <v>24</v>
      </c>
      <c r="D8" s="38" t="s">
        <v>33</v>
      </c>
      <c r="E8" s="37"/>
      <c r="F8" s="37"/>
    </row>
    <row r="9" spans="3:6" ht="16.5">
      <c r="C9" t="s">
        <v>25</v>
      </c>
      <c r="D9" s="38" t="s">
        <v>33</v>
      </c>
      <c r="E9" s="37"/>
      <c r="F9" s="37"/>
    </row>
    <row r="10" spans="4:6" ht="16.5">
      <c r="D10" s="37"/>
      <c r="E10" s="37"/>
      <c r="F10" s="37"/>
    </row>
    <row r="11" spans="2:6" ht="16.5">
      <c r="B11" t="s">
        <v>32</v>
      </c>
      <c r="C11" t="s">
        <v>21</v>
      </c>
      <c r="D11" s="37" t="s">
        <v>36</v>
      </c>
      <c r="E11" s="37" t="s">
        <v>42</v>
      </c>
      <c r="F11" s="37"/>
    </row>
    <row r="12" spans="4:6" ht="16.5">
      <c r="D12" s="37"/>
      <c r="E12" s="37"/>
      <c r="F12" s="37"/>
    </row>
    <row r="13" spans="4:6" ht="16.5">
      <c r="D13" s="37"/>
      <c r="E13" s="37"/>
      <c r="F13" s="37"/>
    </row>
    <row r="14" spans="4:6" ht="16.5">
      <c r="D14" s="37"/>
      <c r="E14" s="37"/>
      <c r="F14" s="37"/>
    </row>
    <row r="20" spans="6:7" ht="16.5">
      <c r="F20" s="39"/>
      <c r="G20" s="39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宮田 知章</cp:lastModifiedBy>
  <cp:lastPrinted>1899-12-30T00:00:00Z</cp:lastPrinted>
  <dcterms:created xsi:type="dcterms:W3CDTF">2013-10-09T23:04:08Z</dcterms:created>
  <dcterms:modified xsi:type="dcterms:W3CDTF">2015-08-25T05:20:22Z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