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 activeTab="1"/>
  </bookViews>
  <sheets>
    <sheet name="1H" sheetId="1" r:id="rId1"/>
    <sheet name="4H" sheetId="2" r:id="rId2"/>
    <sheet name="org" sheetId="3" r:id="rId3"/>
    <sheet name="画像" sheetId="4" r:id="rId4"/>
  </sheets>
  <definedNames>
    <definedName name="_xlnm._FilterDatabase" localSheetId="0" hidden="1">'1H'!$A$4:$P$130</definedName>
    <definedName name="_xlnm._FilterDatabase" localSheetId="1" hidden="1">'4H'!$A$4:$J$118</definedName>
  </definedNames>
  <calcPr calcId="145621"/>
</workbook>
</file>

<file path=xl/calcChain.xml><?xml version="1.0" encoding="utf-8"?>
<calcChain xmlns="http://schemas.openxmlformats.org/spreadsheetml/2006/main">
  <c r="M121" i="2" l="1"/>
  <c r="F123" i="2"/>
  <c r="AL117" i="2" l="1"/>
  <c r="AM117" i="2" s="1"/>
  <c r="AM116" i="2"/>
  <c r="AL116" i="2"/>
  <c r="AM115" i="2"/>
  <c r="AL115" i="2"/>
  <c r="AM114" i="2"/>
  <c r="AL114" i="2"/>
  <c r="AM113" i="2"/>
  <c r="AL113" i="2"/>
  <c r="AL112" i="2"/>
  <c r="AM112" i="2" s="1"/>
  <c r="AM111" i="2"/>
  <c r="AL111" i="2"/>
  <c r="AM110" i="2"/>
  <c r="AL110" i="2"/>
  <c r="AM109" i="2"/>
  <c r="AL109" i="2"/>
  <c r="AM108" i="2"/>
  <c r="AL108" i="2"/>
  <c r="AM107" i="2"/>
  <c r="AL107" i="2"/>
  <c r="AM106" i="2"/>
  <c r="AL106" i="2"/>
  <c r="AM105" i="2"/>
  <c r="AL105" i="2"/>
  <c r="AM104" i="2"/>
  <c r="AL104" i="2"/>
  <c r="AM103" i="2"/>
  <c r="AL103" i="2"/>
  <c r="AM102" i="2"/>
  <c r="AL102" i="2"/>
  <c r="AM101" i="2"/>
  <c r="AL101" i="2"/>
  <c r="AL100" i="2"/>
  <c r="AM100" i="2" s="1"/>
  <c r="AM99" i="2"/>
  <c r="AL99" i="2"/>
  <c r="AM98" i="2"/>
  <c r="AL98" i="2"/>
  <c r="AM97" i="2"/>
  <c r="AL97" i="2"/>
  <c r="AM96" i="2"/>
  <c r="AL96" i="2"/>
  <c r="AM95" i="2"/>
  <c r="AL95" i="2"/>
  <c r="AM94" i="2"/>
  <c r="AL94" i="2"/>
  <c r="AM93" i="2"/>
  <c r="AL93" i="2"/>
  <c r="AM92" i="2"/>
  <c r="AL92" i="2"/>
  <c r="AM91" i="2"/>
  <c r="AL91" i="2"/>
  <c r="AM90" i="2"/>
  <c r="AL90" i="2"/>
  <c r="AM89" i="2"/>
  <c r="AL89" i="2"/>
  <c r="AM88" i="2"/>
  <c r="AL88" i="2"/>
  <c r="AM87" i="2"/>
  <c r="AL87" i="2"/>
  <c r="AM86" i="2"/>
  <c r="AL86" i="2"/>
  <c r="AM85" i="2"/>
  <c r="AL85" i="2"/>
  <c r="AM84" i="2"/>
  <c r="AL84" i="2"/>
  <c r="AM83" i="2"/>
  <c r="AL83" i="2"/>
  <c r="AM82" i="2"/>
  <c r="AL82" i="2"/>
  <c r="AL81" i="2"/>
  <c r="AM81" i="2" s="1"/>
  <c r="AM80" i="2"/>
  <c r="AL80" i="2"/>
  <c r="AM79" i="2"/>
  <c r="AL79" i="2"/>
  <c r="AM78" i="2"/>
  <c r="AL78" i="2"/>
  <c r="AL77" i="2"/>
  <c r="AM77" i="2" s="1"/>
  <c r="AM76" i="2"/>
  <c r="AL76" i="2"/>
  <c r="AM75" i="2"/>
  <c r="AL75" i="2"/>
  <c r="AM74" i="2"/>
  <c r="AL74" i="2"/>
  <c r="AL73" i="2"/>
  <c r="AM73" i="2" s="1"/>
  <c r="AL72" i="2"/>
  <c r="AM72" i="2" s="1"/>
  <c r="AM71" i="2"/>
  <c r="AL71" i="2"/>
  <c r="AM70" i="2"/>
  <c r="AL70" i="2"/>
  <c r="AL69" i="2"/>
  <c r="AM69" i="2" s="1"/>
  <c r="AM68" i="2"/>
  <c r="AL68" i="2"/>
  <c r="AM67" i="2"/>
  <c r="AL67" i="2"/>
  <c r="AM66" i="2"/>
  <c r="AL66" i="2"/>
  <c r="AL65" i="2"/>
  <c r="AM65" i="2" s="1"/>
  <c r="AM64" i="2"/>
  <c r="AL64" i="2"/>
  <c r="AM63" i="2"/>
  <c r="AL63" i="2"/>
  <c r="AM62" i="2"/>
  <c r="AL62" i="2"/>
  <c r="AM61" i="2"/>
  <c r="AL61" i="2"/>
  <c r="AM60" i="2"/>
  <c r="AL60" i="2"/>
  <c r="AM59" i="2"/>
  <c r="AL59" i="2"/>
  <c r="AM58" i="2"/>
  <c r="AL58" i="2"/>
  <c r="AL57" i="2"/>
  <c r="AM57" i="2" s="1"/>
  <c r="AM56" i="2"/>
  <c r="AL56" i="2"/>
  <c r="AM55" i="2"/>
  <c r="AL55" i="2"/>
  <c r="AM54" i="2"/>
  <c r="AL54" i="2"/>
  <c r="AM53" i="2"/>
  <c r="AL53" i="2"/>
  <c r="AM52" i="2"/>
  <c r="AL52" i="2"/>
  <c r="AM51" i="2"/>
  <c r="AL51" i="2"/>
  <c r="AM50" i="2"/>
  <c r="AL50" i="2"/>
  <c r="AM49" i="2"/>
  <c r="AL49" i="2"/>
  <c r="AM48" i="2"/>
  <c r="AL48" i="2"/>
  <c r="AM47" i="2"/>
  <c r="AL47" i="2"/>
  <c r="AM46" i="2"/>
  <c r="AL46" i="2"/>
  <c r="AM45" i="2"/>
  <c r="AL45" i="2"/>
  <c r="AM44" i="2"/>
  <c r="AL44" i="2"/>
  <c r="AM43" i="2"/>
  <c r="AL43" i="2"/>
  <c r="AM42" i="2"/>
  <c r="AL42" i="2"/>
  <c r="AM41" i="2"/>
  <c r="AL41" i="2"/>
  <c r="AL40" i="2"/>
  <c r="AM40" i="2" s="1"/>
  <c r="AM39" i="2"/>
  <c r="AL39" i="2"/>
  <c r="AM38" i="2"/>
  <c r="AL38" i="2"/>
  <c r="AM37" i="2"/>
  <c r="AL37" i="2"/>
  <c r="AL36" i="2"/>
  <c r="AM36" i="2" s="1"/>
  <c r="AM35" i="2"/>
  <c r="AL35" i="2"/>
  <c r="AM34" i="2"/>
  <c r="AL34" i="2"/>
  <c r="AM33" i="2"/>
  <c r="AL33" i="2"/>
  <c r="AL32" i="2"/>
  <c r="AM32" i="2" s="1"/>
  <c r="AL31" i="2"/>
  <c r="AM31" i="2" s="1"/>
  <c r="AL30" i="2"/>
  <c r="AM30" i="2" s="1"/>
  <c r="AM29" i="2"/>
  <c r="AL29" i="2"/>
  <c r="AM28" i="2"/>
  <c r="AL28" i="2"/>
  <c r="AL27" i="2"/>
  <c r="AM27" i="2" s="1"/>
  <c r="AL26" i="2"/>
  <c r="AM26" i="2" s="1"/>
  <c r="AL25" i="2"/>
  <c r="AM25" i="2" s="1"/>
  <c r="AM24" i="2"/>
  <c r="AL24" i="2"/>
  <c r="AL23" i="2"/>
  <c r="AM23" i="2" s="1"/>
  <c r="AL22" i="2"/>
  <c r="AM22" i="2" s="1"/>
  <c r="AL21" i="2"/>
  <c r="AM21" i="2" s="1"/>
  <c r="AM20" i="2"/>
  <c r="AL20" i="2"/>
  <c r="AL19" i="2"/>
  <c r="AM19" i="2" s="1"/>
  <c r="AL18" i="2"/>
  <c r="AM18" i="2" s="1"/>
  <c r="AL17" i="2"/>
  <c r="AM17" i="2" s="1"/>
  <c r="AL16" i="2"/>
  <c r="AM16" i="2" s="1"/>
  <c r="AL15" i="2"/>
  <c r="AM15" i="2" s="1"/>
  <c r="AL14" i="2"/>
  <c r="AM14" i="2" s="1"/>
  <c r="AL13" i="2"/>
  <c r="AM13" i="2" s="1"/>
  <c r="AL12" i="2"/>
  <c r="AM12" i="2" s="1"/>
  <c r="AM11" i="2"/>
  <c r="AL11" i="2"/>
  <c r="AL10" i="2"/>
  <c r="AM10" i="2" s="1"/>
  <c r="AM9" i="2"/>
  <c r="AL9" i="2"/>
  <c r="AL8" i="2"/>
  <c r="AM8" i="2" s="1"/>
  <c r="AL7" i="2"/>
  <c r="AM7" i="2" s="1"/>
  <c r="AK7" i="2"/>
  <c r="AI7" i="2"/>
  <c r="AM6" i="2"/>
  <c r="AL6" i="2"/>
  <c r="AK6" i="2"/>
  <c r="AI6" i="2"/>
  <c r="AM5" i="2"/>
  <c r="AG5" i="2"/>
  <c r="AL5" i="2"/>
  <c r="AF5" i="2"/>
  <c r="AK5" i="2"/>
  <c r="AG117" i="2"/>
  <c r="AF117" i="2"/>
  <c r="AF116" i="2"/>
  <c r="AG116" i="2" s="1"/>
  <c r="AG115" i="2"/>
  <c r="AF115" i="2"/>
  <c r="AG114" i="2"/>
  <c r="AF114" i="2"/>
  <c r="AG113" i="2"/>
  <c r="AF113" i="2"/>
  <c r="AG112" i="2"/>
  <c r="AF112" i="2"/>
  <c r="AG111" i="2"/>
  <c r="AF111" i="2"/>
  <c r="AF110" i="2"/>
  <c r="AG110" i="2" s="1"/>
  <c r="AG109" i="2"/>
  <c r="AF109" i="2"/>
  <c r="AG108" i="2"/>
  <c r="AF108" i="2"/>
  <c r="AF107" i="2"/>
  <c r="AG107" i="2" s="1"/>
  <c r="AG106" i="2"/>
  <c r="AF106" i="2"/>
  <c r="AG105" i="2"/>
  <c r="AF105" i="2"/>
  <c r="AF104" i="2"/>
  <c r="AG104" i="2" s="1"/>
  <c r="AG103" i="2"/>
  <c r="AF103" i="2"/>
  <c r="AG102" i="2"/>
  <c r="AF102" i="2"/>
  <c r="AG101" i="2"/>
  <c r="AF101" i="2"/>
  <c r="AG100" i="2"/>
  <c r="AF100" i="2"/>
  <c r="AG99" i="2"/>
  <c r="AF99" i="2"/>
  <c r="AG98" i="2"/>
  <c r="AF98" i="2"/>
  <c r="AG97" i="2"/>
  <c r="AF97" i="2"/>
  <c r="AF96" i="2"/>
  <c r="AG96" i="2" s="1"/>
  <c r="AG95" i="2"/>
  <c r="AF95" i="2"/>
  <c r="AG94" i="2"/>
  <c r="AF94" i="2"/>
  <c r="AF93" i="2"/>
  <c r="AG93" i="2" s="1"/>
  <c r="AG92" i="2"/>
  <c r="AF92" i="2"/>
  <c r="AG91" i="2"/>
  <c r="AF91" i="2"/>
  <c r="AG90" i="2"/>
  <c r="AF90" i="2"/>
  <c r="AG89" i="2"/>
  <c r="AF89" i="2"/>
  <c r="AF88" i="2"/>
  <c r="AG88" i="2" s="1"/>
  <c r="AG87" i="2"/>
  <c r="AF87" i="2"/>
  <c r="AG86" i="2"/>
  <c r="AF86" i="2"/>
  <c r="AG85" i="2"/>
  <c r="AF85" i="2"/>
  <c r="AG84" i="2"/>
  <c r="AF84" i="2"/>
  <c r="AG83" i="2"/>
  <c r="AF83" i="2"/>
  <c r="AF82" i="2"/>
  <c r="AG82" i="2" s="1"/>
  <c r="AG81" i="2"/>
  <c r="AF81" i="2"/>
  <c r="AG80" i="2"/>
  <c r="AF80" i="2"/>
  <c r="AG79" i="2"/>
  <c r="AF79" i="2"/>
  <c r="AF78" i="2"/>
  <c r="AG78" i="2" s="1"/>
  <c r="AG77" i="2"/>
  <c r="AF77" i="2"/>
  <c r="AG76" i="2"/>
  <c r="AF76" i="2"/>
  <c r="AF75" i="2"/>
  <c r="AG75" i="2" s="1"/>
  <c r="AG74" i="2"/>
  <c r="AF74" i="2"/>
  <c r="AG73" i="2"/>
  <c r="AF73" i="2"/>
  <c r="AG72" i="2"/>
  <c r="AF72" i="2"/>
  <c r="AF71" i="2"/>
  <c r="AG71" i="2" s="1"/>
  <c r="AF70" i="2"/>
  <c r="AG70" i="2" s="1"/>
  <c r="AG69" i="2"/>
  <c r="AF69" i="2"/>
  <c r="AG68" i="2"/>
  <c r="AF68" i="2"/>
  <c r="AF67" i="2"/>
  <c r="AG67" i="2" s="1"/>
  <c r="AF66" i="2"/>
  <c r="AG66" i="2" s="1"/>
  <c r="AG65" i="2"/>
  <c r="AF65" i="2"/>
  <c r="AF64" i="2"/>
  <c r="AG64" i="2" s="1"/>
  <c r="AG63" i="2"/>
  <c r="AF63" i="2"/>
  <c r="AF62" i="2"/>
  <c r="AG62" i="2" s="1"/>
  <c r="AF61" i="2"/>
  <c r="AG61" i="2" s="1"/>
  <c r="AF60" i="2"/>
  <c r="AG60" i="2" s="1"/>
  <c r="AG59" i="2"/>
  <c r="AF59" i="2"/>
  <c r="AF58" i="2"/>
  <c r="AG58" i="2" s="1"/>
  <c r="AG57" i="2"/>
  <c r="AF57" i="2"/>
  <c r="AG56" i="2"/>
  <c r="AF56" i="2"/>
  <c r="AF55" i="2"/>
  <c r="AG55" i="2" s="1"/>
  <c r="AG54" i="2"/>
  <c r="AF54" i="2"/>
  <c r="AG53" i="2"/>
  <c r="AF53" i="2"/>
  <c r="AF52" i="2"/>
  <c r="AG52" i="2" s="1"/>
  <c r="AF51" i="2"/>
  <c r="AG51" i="2" s="1"/>
  <c r="AF50" i="2"/>
  <c r="AG50" i="2" s="1"/>
  <c r="AG49" i="2"/>
  <c r="AF49" i="2"/>
  <c r="AF48" i="2"/>
  <c r="AG48" i="2" s="1"/>
  <c r="AG47" i="2"/>
  <c r="AF47" i="2"/>
  <c r="AG46" i="2"/>
  <c r="AF46" i="2"/>
  <c r="AF45" i="2"/>
  <c r="AG45" i="2" s="1"/>
  <c r="AG44" i="2"/>
  <c r="AF44" i="2"/>
  <c r="AG43" i="2"/>
  <c r="AF43" i="2"/>
  <c r="AG42" i="2"/>
  <c r="AF42" i="2"/>
  <c r="AF41" i="2"/>
  <c r="AG41" i="2" s="1"/>
  <c r="AG40" i="2"/>
  <c r="AF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E7" i="2"/>
  <c r="AC7" i="2"/>
  <c r="AC8" i="2" s="1"/>
  <c r="AF6" i="2"/>
  <c r="AE6" i="2"/>
  <c r="AC6" i="2"/>
  <c r="AG6" i="2"/>
  <c r="AA5" i="2"/>
  <c r="Z6" i="2"/>
  <c r="Z5" i="2"/>
  <c r="AE5" i="2"/>
  <c r="AA105" i="2"/>
  <c r="AA103" i="2"/>
  <c r="AA102" i="2"/>
  <c r="AA92" i="2"/>
  <c r="AA87" i="2"/>
  <c r="AA86" i="2"/>
  <c r="AA84" i="2"/>
  <c r="AA80" i="2"/>
  <c r="AA68" i="2"/>
  <c r="AA63" i="2"/>
  <c r="AA42" i="2"/>
  <c r="AA37" i="2"/>
  <c r="AA33" i="2"/>
  <c r="AA29" i="2"/>
  <c r="AA20" i="2"/>
  <c r="AI8" i="2" l="1"/>
  <c r="AC9" i="2"/>
  <c r="AE8" i="2"/>
  <c r="W6" i="2"/>
  <c r="Y6" i="2"/>
  <c r="Y5" i="2"/>
  <c r="H133" i="2"/>
  <c r="H132" i="2"/>
  <c r="G133" i="2"/>
  <c r="J121" i="2"/>
  <c r="F129" i="2" s="1"/>
  <c r="F125" i="2"/>
  <c r="F124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121" i="2" s="1"/>
  <c r="F128" i="2" s="1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121" i="2" s="1"/>
  <c r="F127" i="2" s="1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F121" i="2"/>
  <c r="I121" i="2"/>
  <c r="AI9" i="2" l="1"/>
  <c r="AK8" i="2"/>
  <c r="AC10" i="2"/>
  <c r="AE9" i="2"/>
  <c r="S121" i="2"/>
  <c r="F126" i="2" s="1"/>
  <c r="G132" i="2"/>
  <c r="A22" i="2"/>
  <c r="A15" i="2"/>
  <c r="AI10" i="2" l="1"/>
  <c r="AK9" i="2"/>
  <c r="AC11" i="2"/>
  <c r="AE10" i="2"/>
  <c r="AA6" i="2"/>
  <c r="W7" i="2" s="1"/>
  <c r="A116" i="2"/>
  <c r="A117" i="2"/>
  <c r="A118" i="2"/>
  <c r="A107" i="2"/>
  <c r="A108" i="2"/>
  <c r="A109" i="2"/>
  <c r="A110" i="2"/>
  <c r="A111" i="2"/>
  <c r="A112" i="2"/>
  <c r="A113" i="2"/>
  <c r="A114" i="2"/>
  <c r="A115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U129" i="1"/>
  <c r="U128" i="1"/>
  <c r="U127" i="1"/>
  <c r="U125" i="1"/>
  <c r="U123" i="1"/>
  <c r="U122" i="1"/>
  <c r="U121" i="1"/>
  <c r="U120" i="1"/>
  <c r="U118" i="1"/>
  <c r="U117" i="1"/>
  <c r="U116" i="1"/>
  <c r="U115" i="1"/>
  <c r="U114" i="1"/>
  <c r="U113" i="1"/>
  <c r="U111" i="1"/>
  <c r="U110" i="1"/>
  <c r="U109" i="1"/>
  <c r="U108" i="1"/>
  <c r="U107" i="1"/>
  <c r="U106" i="1"/>
  <c r="U105" i="1"/>
  <c r="U104" i="1"/>
  <c r="U103" i="1"/>
  <c r="U102" i="1"/>
  <c r="U100" i="1"/>
  <c r="U98" i="1"/>
  <c r="U97" i="1"/>
  <c r="U95" i="1"/>
  <c r="U94" i="1"/>
  <c r="U93" i="1"/>
  <c r="U92" i="1"/>
  <c r="U91" i="1"/>
  <c r="U90" i="1"/>
  <c r="U88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4" i="1"/>
  <c r="U52" i="1"/>
  <c r="U51" i="1"/>
  <c r="U49" i="1"/>
  <c r="U47" i="1"/>
  <c r="U46" i="1"/>
  <c r="U45" i="1"/>
  <c r="U43" i="1"/>
  <c r="U41" i="1"/>
  <c r="U40" i="1"/>
  <c r="U39" i="1"/>
  <c r="U38" i="1"/>
  <c r="U37" i="1"/>
  <c r="U34" i="1"/>
  <c r="U33" i="1"/>
  <c r="U31" i="1"/>
  <c r="U30" i="1"/>
  <c r="U28" i="1"/>
  <c r="U27" i="1"/>
  <c r="U26" i="1"/>
  <c r="U25" i="1"/>
  <c r="U24" i="1"/>
  <c r="U23" i="1"/>
  <c r="U19" i="1"/>
  <c r="U17" i="1"/>
  <c r="U15" i="1"/>
  <c r="U14" i="1"/>
  <c r="U13" i="1"/>
  <c r="U12" i="1"/>
  <c r="U10" i="1"/>
  <c r="U8" i="1"/>
  <c r="U7" i="1"/>
  <c r="U6" i="1"/>
  <c r="U5" i="1"/>
  <c r="T132" i="1"/>
  <c r="T129" i="1"/>
  <c r="S129" i="1"/>
  <c r="T128" i="1"/>
  <c r="S128" i="1"/>
  <c r="T127" i="1"/>
  <c r="S127" i="1"/>
  <c r="T126" i="1"/>
  <c r="S126" i="1"/>
  <c r="T125" i="1"/>
  <c r="S125" i="1"/>
  <c r="T124" i="1"/>
  <c r="S124" i="1"/>
  <c r="T123" i="1"/>
  <c r="S123" i="1"/>
  <c r="T122" i="1"/>
  <c r="S122" i="1"/>
  <c r="T121" i="1"/>
  <c r="S121" i="1"/>
  <c r="T120" i="1"/>
  <c r="S120" i="1"/>
  <c r="T119" i="1"/>
  <c r="S119" i="1"/>
  <c r="T118" i="1"/>
  <c r="S118" i="1"/>
  <c r="T117" i="1"/>
  <c r="S117" i="1"/>
  <c r="T116" i="1"/>
  <c r="S116" i="1"/>
  <c r="T115" i="1"/>
  <c r="S115" i="1"/>
  <c r="T114" i="1"/>
  <c r="S114" i="1"/>
  <c r="T113" i="1"/>
  <c r="S113" i="1"/>
  <c r="T112" i="1"/>
  <c r="S112" i="1"/>
  <c r="T111" i="1"/>
  <c r="S111" i="1"/>
  <c r="T110" i="1"/>
  <c r="S110" i="1"/>
  <c r="T109" i="1"/>
  <c r="S109" i="1"/>
  <c r="T108" i="1"/>
  <c r="S108" i="1"/>
  <c r="T107" i="1"/>
  <c r="S107" i="1"/>
  <c r="T106" i="1"/>
  <c r="S106" i="1"/>
  <c r="T105" i="1"/>
  <c r="S105" i="1"/>
  <c r="T104" i="1"/>
  <c r="S104" i="1"/>
  <c r="T103" i="1"/>
  <c r="S103" i="1"/>
  <c r="T102" i="1"/>
  <c r="S102" i="1"/>
  <c r="T101" i="1"/>
  <c r="S101" i="1"/>
  <c r="T100" i="1"/>
  <c r="S100" i="1"/>
  <c r="T99" i="1"/>
  <c r="S99" i="1"/>
  <c r="T98" i="1"/>
  <c r="S98" i="1"/>
  <c r="T97" i="1"/>
  <c r="S97" i="1"/>
  <c r="T96" i="1"/>
  <c r="S96" i="1"/>
  <c r="T95" i="1"/>
  <c r="S95" i="1"/>
  <c r="T94" i="1"/>
  <c r="S94" i="1"/>
  <c r="T93" i="1"/>
  <c r="S93" i="1"/>
  <c r="T92" i="1"/>
  <c r="S92" i="1"/>
  <c r="T91" i="1"/>
  <c r="S91" i="1"/>
  <c r="T90" i="1"/>
  <c r="S90" i="1"/>
  <c r="T89" i="1"/>
  <c r="S89" i="1"/>
  <c r="T88" i="1"/>
  <c r="S88" i="1"/>
  <c r="T87" i="1"/>
  <c r="S87" i="1"/>
  <c r="T86" i="1"/>
  <c r="S86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T78" i="1"/>
  <c r="S78" i="1"/>
  <c r="T77" i="1"/>
  <c r="S77" i="1"/>
  <c r="T76" i="1"/>
  <c r="S76" i="1"/>
  <c r="T75" i="1"/>
  <c r="S75" i="1"/>
  <c r="T74" i="1"/>
  <c r="S74" i="1"/>
  <c r="T73" i="1"/>
  <c r="S73" i="1"/>
  <c r="T72" i="1"/>
  <c r="S72" i="1"/>
  <c r="T71" i="1"/>
  <c r="S71" i="1"/>
  <c r="T70" i="1"/>
  <c r="S70" i="1"/>
  <c r="T69" i="1"/>
  <c r="S69" i="1"/>
  <c r="T68" i="1"/>
  <c r="S68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5" i="1"/>
  <c r="S5" i="1"/>
  <c r="F137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U126" i="1"/>
  <c r="U124" i="1"/>
  <c r="U119" i="1"/>
  <c r="U112" i="1"/>
  <c r="U101" i="1"/>
  <c r="U99" i="1"/>
  <c r="U96" i="1"/>
  <c r="U89" i="1"/>
  <c r="U87" i="1"/>
  <c r="U71" i="1"/>
  <c r="U55" i="1"/>
  <c r="U53" i="1"/>
  <c r="U50" i="1"/>
  <c r="U48" i="1"/>
  <c r="U44" i="1"/>
  <c r="U42" i="1"/>
  <c r="U36" i="1"/>
  <c r="U35" i="1"/>
  <c r="U32" i="1"/>
  <c r="U29" i="1"/>
  <c r="U22" i="1"/>
  <c r="U21" i="1"/>
  <c r="U20" i="1"/>
  <c r="U18" i="1"/>
  <c r="U16" i="1"/>
  <c r="U11" i="1"/>
  <c r="U9" i="1"/>
  <c r="AI11" i="2" l="1"/>
  <c r="AK10" i="2"/>
  <c r="AC12" i="2"/>
  <c r="AE11" i="2"/>
  <c r="Y7" i="2"/>
  <c r="U132" i="1"/>
  <c r="F141" i="1" s="1"/>
  <c r="S132" i="1"/>
  <c r="F139" i="1" s="1"/>
  <c r="F140" i="1"/>
  <c r="B126" i="1"/>
  <c r="I130" i="1"/>
  <c r="D130" i="1" s="1"/>
  <c r="H130" i="1"/>
  <c r="C130" i="1" s="1"/>
  <c r="G130" i="1"/>
  <c r="B130" i="1" s="1"/>
  <c r="F130" i="1"/>
  <c r="E130" i="1"/>
  <c r="I129" i="1"/>
  <c r="B129" i="1"/>
  <c r="B128" i="1"/>
  <c r="I127" i="1"/>
  <c r="B127" i="1"/>
  <c r="I126" i="1"/>
  <c r="F126" i="1"/>
  <c r="E126" i="1"/>
  <c r="I125" i="1"/>
  <c r="B125" i="1"/>
  <c r="I124" i="1"/>
  <c r="F124" i="1"/>
  <c r="E124" i="1"/>
  <c r="B124" i="1"/>
  <c r="I123" i="1"/>
  <c r="B123" i="1"/>
  <c r="I122" i="1"/>
  <c r="B122" i="1"/>
  <c r="I121" i="1"/>
  <c r="B121" i="1"/>
  <c r="I120" i="1"/>
  <c r="B120" i="1"/>
  <c r="I119" i="1"/>
  <c r="F119" i="1"/>
  <c r="E119" i="1"/>
  <c r="B119" i="1"/>
  <c r="I118" i="1"/>
  <c r="B118" i="1"/>
  <c r="I117" i="1"/>
  <c r="I133" i="1" s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6" i="1"/>
  <c r="B15" i="1"/>
  <c r="B14" i="1"/>
  <c r="B13" i="1"/>
  <c r="B12" i="1"/>
  <c r="B11" i="1"/>
  <c r="B10" i="1"/>
  <c r="B9" i="1"/>
  <c r="B8" i="1"/>
  <c r="B7" i="1"/>
  <c r="B6" i="1"/>
  <c r="B5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1" i="2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I12" i="2" l="1"/>
  <c r="AK11" i="2"/>
  <c r="AC13" i="2"/>
  <c r="AE12" i="2"/>
  <c r="Z7" i="2"/>
  <c r="AA7" i="2" s="1"/>
  <c r="W8" i="2" s="1"/>
  <c r="F138" i="1"/>
  <c r="I132" i="1"/>
  <c r="AI13" i="2" l="1"/>
  <c r="AK12" i="2"/>
  <c r="AC14" i="2"/>
  <c r="AE13" i="2"/>
  <c r="Y8" i="2"/>
  <c r="AI14" i="2" l="1"/>
  <c r="AK13" i="2"/>
  <c r="AC15" i="2"/>
  <c r="AE14" i="2"/>
  <c r="Z8" i="2"/>
  <c r="AA8" i="2" s="1"/>
  <c r="W9" i="2" s="1"/>
  <c r="AI15" i="2" l="1"/>
  <c r="AK14" i="2"/>
  <c r="AC16" i="2"/>
  <c r="AE15" i="2"/>
  <c r="Y9" i="2"/>
  <c r="AI16" i="2" l="1"/>
  <c r="AK15" i="2"/>
  <c r="AC17" i="2"/>
  <c r="AE16" i="2"/>
  <c r="Z9" i="2"/>
  <c r="AA9" i="2" s="1"/>
  <c r="W10" i="2" s="1"/>
  <c r="Y10" i="2" s="1"/>
  <c r="AI17" i="2" l="1"/>
  <c r="AK16" i="2"/>
  <c r="AC18" i="2"/>
  <c r="AE17" i="2"/>
  <c r="Z10" i="2"/>
  <c r="AA10" i="2" s="1"/>
  <c r="W11" i="2" s="1"/>
  <c r="Y11" i="2" s="1"/>
  <c r="AI18" i="2" l="1"/>
  <c r="AK17" i="2"/>
  <c r="AC19" i="2"/>
  <c r="AE18" i="2"/>
  <c r="Z11" i="2"/>
  <c r="AA11" i="2" s="1"/>
  <c r="W12" i="2" s="1"/>
  <c r="Y12" i="2" s="1"/>
  <c r="AI19" i="2" l="1"/>
  <c r="AK18" i="2"/>
  <c r="AC20" i="2"/>
  <c r="AE19" i="2"/>
  <c r="Z12" i="2"/>
  <c r="AA12" i="2" s="1"/>
  <c r="W13" i="2" s="1"/>
  <c r="Y13" i="2" s="1"/>
  <c r="AI20" i="2" l="1"/>
  <c r="AK19" i="2"/>
  <c r="AC21" i="2"/>
  <c r="AE20" i="2"/>
  <c r="Z13" i="2"/>
  <c r="AA13" i="2" s="1"/>
  <c r="W14" i="2" s="1"/>
  <c r="Y14" i="2" s="1"/>
  <c r="AI21" i="2" l="1"/>
  <c r="AK20" i="2"/>
  <c r="AC22" i="2"/>
  <c r="AE21" i="2"/>
  <c r="Z14" i="2"/>
  <c r="AA14" i="2" s="1"/>
  <c r="W15" i="2" s="1"/>
  <c r="Y15" i="2" s="1"/>
  <c r="AI22" i="2" l="1"/>
  <c r="AK21" i="2"/>
  <c r="AC23" i="2"/>
  <c r="AE22" i="2"/>
  <c r="Z15" i="2"/>
  <c r="AA15" i="2" s="1"/>
  <c r="W16" i="2" s="1"/>
  <c r="Y16" i="2" s="1"/>
  <c r="AI23" i="2" l="1"/>
  <c r="AK22" i="2"/>
  <c r="AC24" i="2"/>
  <c r="AE23" i="2"/>
  <c r="Z16" i="2"/>
  <c r="AA16" i="2" s="1"/>
  <c r="W17" i="2" s="1"/>
  <c r="Y17" i="2" s="1"/>
  <c r="AI24" i="2" l="1"/>
  <c r="AK23" i="2"/>
  <c r="AC25" i="2"/>
  <c r="AE24" i="2"/>
  <c r="Z17" i="2"/>
  <c r="AA17" i="2" s="1"/>
  <c r="W18" i="2" s="1"/>
  <c r="Y18" i="2" s="1"/>
  <c r="AI25" i="2" l="1"/>
  <c r="AK24" i="2"/>
  <c r="AC26" i="2"/>
  <c r="AE25" i="2"/>
  <c r="Z18" i="2"/>
  <c r="AA18" i="2" s="1"/>
  <c r="W19" i="2" s="1"/>
  <c r="Y19" i="2" s="1"/>
  <c r="AI26" i="2" l="1"/>
  <c r="AK25" i="2"/>
  <c r="AC27" i="2"/>
  <c r="AE26" i="2"/>
  <c r="Z19" i="2"/>
  <c r="AA19" i="2" s="1"/>
  <c r="W20" i="2" s="1"/>
  <c r="AI27" i="2" l="1"/>
  <c r="AK26" i="2"/>
  <c r="AC28" i="2"/>
  <c r="AE27" i="2"/>
  <c r="W21" i="2"/>
  <c r="Y21" i="2" s="1"/>
  <c r="Y20" i="2"/>
  <c r="Z20" i="2" s="1"/>
  <c r="AI28" i="2" l="1"/>
  <c r="AK27" i="2"/>
  <c r="AC29" i="2"/>
  <c r="AE28" i="2"/>
  <c r="Z21" i="2"/>
  <c r="AA21" i="2" s="1"/>
  <c r="W22" i="2" s="1"/>
  <c r="Y22" i="2" s="1"/>
  <c r="AI29" i="2" l="1"/>
  <c r="AK28" i="2"/>
  <c r="AC30" i="2"/>
  <c r="AE29" i="2"/>
  <c r="Z22" i="2"/>
  <c r="AA22" i="2" s="1"/>
  <c r="W23" i="2" s="1"/>
  <c r="Y23" i="2" s="1"/>
  <c r="AI30" i="2" l="1"/>
  <c r="AK29" i="2"/>
  <c r="AC31" i="2"/>
  <c r="AE30" i="2"/>
  <c r="Z23" i="2"/>
  <c r="AA23" i="2" s="1"/>
  <c r="W24" i="2" s="1"/>
  <c r="Y24" i="2" s="1"/>
  <c r="AI31" i="2" l="1"/>
  <c r="AK30" i="2"/>
  <c r="AC32" i="2"/>
  <c r="AE31" i="2"/>
  <c r="Z24" i="2"/>
  <c r="AA24" i="2" s="1"/>
  <c r="W25" i="2" s="1"/>
  <c r="Y25" i="2" s="1"/>
  <c r="AI32" i="2" l="1"/>
  <c r="AK31" i="2"/>
  <c r="AC33" i="2"/>
  <c r="AE32" i="2"/>
  <c r="Z25" i="2"/>
  <c r="AA25" i="2" s="1"/>
  <c r="W26" i="2" s="1"/>
  <c r="Y26" i="2" s="1"/>
  <c r="AI33" i="2" l="1"/>
  <c r="AK32" i="2"/>
  <c r="AC34" i="2"/>
  <c r="AE33" i="2"/>
  <c r="Z26" i="2"/>
  <c r="AA26" i="2" s="1"/>
  <c r="W27" i="2" s="1"/>
  <c r="Y27" i="2" s="1"/>
  <c r="AI34" i="2" l="1"/>
  <c r="AK33" i="2"/>
  <c r="AC35" i="2"/>
  <c r="AE34" i="2"/>
  <c r="Z27" i="2"/>
  <c r="AA27" i="2" s="1"/>
  <c r="W28" i="2" s="1"/>
  <c r="Y28" i="2" s="1"/>
  <c r="AI35" i="2" l="1"/>
  <c r="AK34" i="2"/>
  <c r="AC36" i="2"/>
  <c r="AE35" i="2"/>
  <c r="Z28" i="2"/>
  <c r="AA28" i="2" s="1"/>
  <c r="W29" i="2" s="1"/>
  <c r="AI36" i="2" l="1"/>
  <c r="AK35" i="2"/>
  <c r="AC37" i="2"/>
  <c r="AE36" i="2"/>
  <c r="W30" i="2"/>
  <c r="Y30" i="2" s="1"/>
  <c r="Y29" i="2"/>
  <c r="Z29" i="2" s="1"/>
  <c r="AI37" i="2" l="1"/>
  <c r="AK36" i="2"/>
  <c r="AC38" i="2"/>
  <c r="AE37" i="2"/>
  <c r="Z30" i="2"/>
  <c r="AA30" i="2" s="1"/>
  <c r="W31" i="2" s="1"/>
  <c r="Y31" i="2" s="1"/>
  <c r="AI38" i="2" l="1"/>
  <c r="AK37" i="2"/>
  <c r="AC39" i="2"/>
  <c r="AE38" i="2"/>
  <c r="Z31" i="2"/>
  <c r="AA31" i="2" s="1"/>
  <c r="W32" i="2" s="1"/>
  <c r="Y32" i="2" s="1"/>
  <c r="AI39" i="2" l="1"/>
  <c r="AK38" i="2"/>
  <c r="AC40" i="2"/>
  <c r="AE39" i="2"/>
  <c r="Z32" i="2"/>
  <c r="AA32" i="2" s="1"/>
  <c r="W33" i="2" s="1"/>
  <c r="AI40" i="2" l="1"/>
  <c r="AK39" i="2"/>
  <c r="AC41" i="2"/>
  <c r="AE40" i="2"/>
  <c r="W34" i="2"/>
  <c r="Y34" i="2" s="1"/>
  <c r="Y33" i="2"/>
  <c r="Z33" i="2" s="1"/>
  <c r="AI41" i="2" l="1"/>
  <c r="AK40" i="2"/>
  <c r="AC42" i="2"/>
  <c r="AE41" i="2"/>
  <c r="Z34" i="2"/>
  <c r="AA34" i="2" s="1"/>
  <c r="W35" i="2" s="1"/>
  <c r="Y35" i="2" s="1"/>
  <c r="AI42" i="2" l="1"/>
  <c r="AK41" i="2"/>
  <c r="AC43" i="2"/>
  <c r="AE42" i="2"/>
  <c r="Z35" i="2"/>
  <c r="AA35" i="2" s="1"/>
  <c r="W36" i="2" s="1"/>
  <c r="Y36" i="2" s="1"/>
  <c r="AI43" i="2" l="1"/>
  <c r="AK42" i="2"/>
  <c r="AC44" i="2"/>
  <c r="AE43" i="2"/>
  <c r="Z36" i="2"/>
  <c r="AA36" i="2" s="1"/>
  <c r="W37" i="2" s="1"/>
  <c r="AI44" i="2" l="1"/>
  <c r="AK43" i="2"/>
  <c r="AC45" i="2"/>
  <c r="AE44" i="2"/>
  <c r="W38" i="2"/>
  <c r="Y38" i="2" s="1"/>
  <c r="Y37" i="2"/>
  <c r="Z37" i="2" s="1"/>
  <c r="AI45" i="2" l="1"/>
  <c r="AK44" i="2"/>
  <c r="AC46" i="2"/>
  <c r="AE45" i="2"/>
  <c r="Z38" i="2"/>
  <c r="AA38" i="2" s="1"/>
  <c r="W39" i="2" s="1"/>
  <c r="Y39" i="2" s="1"/>
  <c r="AI46" i="2" l="1"/>
  <c r="AK45" i="2"/>
  <c r="AC47" i="2"/>
  <c r="AE46" i="2"/>
  <c r="Z39" i="2"/>
  <c r="AA39" i="2" s="1"/>
  <c r="W40" i="2" s="1"/>
  <c r="Y40" i="2" s="1"/>
  <c r="AI47" i="2" l="1"/>
  <c r="AK46" i="2"/>
  <c r="AC48" i="2"/>
  <c r="AE47" i="2"/>
  <c r="Z40" i="2"/>
  <c r="AA40" i="2" s="1"/>
  <c r="W41" i="2" s="1"/>
  <c r="Y41" i="2" s="1"/>
  <c r="AI48" i="2" l="1"/>
  <c r="AK47" i="2"/>
  <c r="AE48" i="2"/>
  <c r="AC49" i="2"/>
  <c r="Z41" i="2"/>
  <c r="AA41" i="2" s="1"/>
  <c r="W42" i="2" s="1"/>
  <c r="AI49" i="2" l="1"/>
  <c r="AK48" i="2"/>
  <c r="AE49" i="2"/>
  <c r="AC50" i="2"/>
  <c r="W43" i="2"/>
  <c r="Y43" i="2" s="1"/>
  <c r="Y42" i="2"/>
  <c r="Z42" i="2" s="1"/>
  <c r="AI50" i="2" l="1"/>
  <c r="AK49" i="2"/>
  <c r="AE50" i="2"/>
  <c r="AC51" i="2"/>
  <c r="Z43" i="2"/>
  <c r="AA43" i="2" s="1"/>
  <c r="W44" i="2" s="1"/>
  <c r="Y44" i="2" s="1"/>
  <c r="AI51" i="2" l="1"/>
  <c r="AK50" i="2"/>
  <c r="AE51" i="2"/>
  <c r="AC52" i="2"/>
  <c r="Z44" i="2"/>
  <c r="AA44" i="2" s="1"/>
  <c r="W45" i="2" s="1"/>
  <c r="Y45" i="2" s="1"/>
  <c r="AI52" i="2" l="1"/>
  <c r="AK51" i="2"/>
  <c r="AE52" i="2"/>
  <c r="AC53" i="2"/>
  <c r="Z45" i="2"/>
  <c r="AA45" i="2" s="1"/>
  <c r="W46" i="2" s="1"/>
  <c r="Y46" i="2" s="1"/>
  <c r="AI53" i="2" l="1"/>
  <c r="AK52" i="2"/>
  <c r="AE53" i="2"/>
  <c r="AC54" i="2"/>
  <c r="Z46" i="2"/>
  <c r="AA46" i="2" s="1"/>
  <c r="W47" i="2" s="1"/>
  <c r="Y47" i="2" s="1"/>
  <c r="AI54" i="2" l="1"/>
  <c r="AK53" i="2"/>
  <c r="AE54" i="2"/>
  <c r="AC55" i="2"/>
  <c r="Z47" i="2"/>
  <c r="AA47" i="2" s="1"/>
  <c r="W48" i="2" s="1"/>
  <c r="Y48" i="2" s="1"/>
  <c r="AI55" i="2" l="1"/>
  <c r="AK54" i="2"/>
  <c r="AE55" i="2"/>
  <c r="AC56" i="2"/>
  <c r="Z48" i="2"/>
  <c r="AA48" i="2" s="1"/>
  <c r="W49" i="2" s="1"/>
  <c r="Y49" i="2" s="1"/>
  <c r="AI56" i="2" l="1"/>
  <c r="AK55" i="2"/>
  <c r="AE56" i="2"/>
  <c r="AC57" i="2"/>
  <c r="Z49" i="2"/>
  <c r="AA49" i="2" s="1"/>
  <c r="W50" i="2" s="1"/>
  <c r="Y50" i="2" s="1"/>
  <c r="AI57" i="2" l="1"/>
  <c r="AK56" i="2"/>
  <c r="AE57" i="2"/>
  <c r="AC58" i="2"/>
  <c r="Z50" i="2"/>
  <c r="AA50" i="2" s="1"/>
  <c r="W51" i="2" s="1"/>
  <c r="Y51" i="2" s="1"/>
  <c r="AI58" i="2" l="1"/>
  <c r="AK57" i="2"/>
  <c r="AE58" i="2"/>
  <c r="AC59" i="2"/>
  <c r="Z51" i="2"/>
  <c r="AA51" i="2" s="1"/>
  <c r="W52" i="2" s="1"/>
  <c r="Y52" i="2" s="1"/>
  <c r="AI59" i="2" l="1"/>
  <c r="AK58" i="2"/>
  <c r="AE59" i="2"/>
  <c r="AC60" i="2"/>
  <c r="Z52" i="2"/>
  <c r="AA52" i="2" s="1"/>
  <c r="W53" i="2" s="1"/>
  <c r="Y53" i="2" s="1"/>
  <c r="AI60" i="2" l="1"/>
  <c r="AK59" i="2"/>
  <c r="AE60" i="2"/>
  <c r="AC61" i="2"/>
  <c r="Z53" i="2"/>
  <c r="AA53" i="2" s="1"/>
  <c r="W54" i="2" s="1"/>
  <c r="Y54" i="2" s="1"/>
  <c r="AI61" i="2" l="1"/>
  <c r="AK60" i="2"/>
  <c r="AE61" i="2"/>
  <c r="AC62" i="2"/>
  <c r="Z54" i="2"/>
  <c r="AA54" i="2" s="1"/>
  <c r="W55" i="2" s="1"/>
  <c r="Y55" i="2" s="1"/>
  <c r="AI62" i="2" l="1"/>
  <c r="AK61" i="2"/>
  <c r="AE62" i="2"/>
  <c r="AC63" i="2"/>
  <c r="Z55" i="2"/>
  <c r="AA55" i="2" s="1"/>
  <c r="W56" i="2" s="1"/>
  <c r="Y56" i="2" s="1"/>
  <c r="AI63" i="2" l="1"/>
  <c r="AK62" i="2"/>
  <c r="AE63" i="2"/>
  <c r="AC64" i="2"/>
  <c r="Z56" i="2"/>
  <c r="AA56" i="2" s="1"/>
  <c r="W57" i="2" s="1"/>
  <c r="Y57" i="2" s="1"/>
  <c r="AI64" i="2" l="1"/>
  <c r="AK63" i="2"/>
  <c r="AE64" i="2"/>
  <c r="AC65" i="2"/>
  <c r="Z57" i="2"/>
  <c r="AA57" i="2" s="1"/>
  <c r="W58" i="2" s="1"/>
  <c r="Y58" i="2" s="1"/>
  <c r="AI65" i="2" l="1"/>
  <c r="AK64" i="2"/>
  <c r="AE65" i="2"/>
  <c r="AC66" i="2"/>
  <c r="Z58" i="2"/>
  <c r="AA58" i="2" s="1"/>
  <c r="W59" i="2" s="1"/>
  <c r="Y59" i="2" s="1"/>
  <c r="AI66" i="2" l="1"/>
  <c r="AK65" i="2"/>
  <c r="AE66" i="2"/>
  <c r="AC67" i="2"/>
  <c r="Z59" i="2"/>
  <c r="AA59" i="2" s="1"/>
  <c r="W60" i="2" s="1"/>
  <c r="Y60" i="2" s="1"/>
  <c r="AI67" i="2" l="1"/>
  <c r="AK66" i="2"/>
  <c r="AE67" i="2"/>
  <c r="AC68" i="2"/>
  <c r="Z60" i="2"/>
  <c r="AA60" i="2" s="1"/>
  <c r="W61" i="2" s="1"/>
  <c r="Y61" i="2" s="1"/>
  <c r="AI68" i="2" l="1"/>
  <c r="AK67" i="2"/>
  <c r="AE68" i="2"/>
  <c r="AC69" i="2"/>
  <c r="Z61" i="2"/>
  <c r="AA61" i="2" s="1"/>
  <c r="W62" i="2" s="1"/>
  <c r="Y62" i="2" s="1"/>
  <c r="AI69" i="2" l="1"/>
  <c r="AK68" i="2"/>
  <c r="AE69" i="2"/>
  <c r="AC70" i="2"/>
  <c r="Z62" i="2"/>
  <c r="AA62" i="2" s="1"/>
  <c r="W63" i="2" s="1"/>
  <c r="AI70" i="2" l="1"/>
  <c r="AK69" i="2"/>
  <c r="AE70" i="2"/>
  <c r="AC71" i="2"/>
  <c r="W64" i="2"/>
  <c r="Y64" i="2" s="1"/>
  <c r="Y63" i="2"/>
  <c r="Z63" i="2" s="1"/>
  <c r="AI71" i="2" l="1"/>
  <c r="AK70" i="2"/>
  <c r="AE71" i="2"/>
  <c r="AC72" i="2"/>
  <c r="Z64" i="2"/>
  <c r="AA64" i="2" s="1"/>
  <c r="W65" i="2" s="1"/>
  <c r="Y65" i="2" s="1"/>
  <c r="AI72" i="2" l="1"/>
  <c r="AK71" i="2"/>
  <c r="AE72" i="2"/>
  <c r="AC73" i="2"/>
  <c r="Z65" i="2"/>
  <c r="AA65" i="2" s="1"/>
  <c r="W66" i="2" s="1"/>
  <c r="Y66" i="2" s="1"/>
  <c r="AI73" i="2" l="1"/>
  <c r="AK72" i="2"/>
  <c r="AE73" i="2"/>
  <c r="AC74" i="2"/>
  <c r="Z66" i="2"/>
  <c r="AA66" i="2" s="1"/>
  <c r="W67" i="2" s="1"/>
  <c r="Y67" i="2" s="1"/>
  <c r="AI74" i="2" l="1"/>
  <c r="AK73" i="2"/>
  <c r="AE74" i="2"/>
  <c r="AC75" i="2"/>
  <c r="Z67" i="2"/>
  <c r="AA67" i="2" s="1"/>
  <c r="W68" i="2" s="1"/>
  <c r="AI75" i="2" l="1"/>
  <c r="AK74" i="2"/>
  <c r="AE75" i="2"/>
  <c r="AC76" i="2"/>
  <c r="W69" i="2"/>
  <c r="Y69" i="2" s="1"/>
  <c r="Y68" i="2"/>
  <c r="Z68" i="2" s="1"/>
  <c r="AI76" i="2" l="1"/>
  <c r="AK75" i="2"/>
  <c r="AE76" i="2"/>
  <c r="AC77" i="2"/>
  <c r="Z69" i="2"/>
  <c r="AA69" i="2" s="1"/>
  <c r="W70" i="2" s="1"/>
  <c r="Y70" i="2" s="1"/>
  <c r="AI77" i="2" l="1"/>
  <c r="AK76" i="2"/>
  <c r="AE77" i="2"/>
  <c r="AC78" i="2"/>
  <c r="Z70" i="2"/>
  <c r="AA70" i="2" s="1"/>
  <c r="W71" i="2" s="1"/>
  <c r="Y71" i="2" s="1"/>
  <c r="AI78" i="2" l="1"/>
  <c r="AK77" i="2"/>
  <c r="AE78" i="2"/>
  <c r="AC79" i="2"/>
  <c r="Z71" i="2"/>
  <c r="AA71" i="2" s="1"/>
  <c r="W72" i="2" s="1"/>
  <c r="Y72" i="2" s="1"/>
  <c r="AI79" i="2" l="1"/>
  <c r="AK78" i="2"/>
  <c r="AE79" i="2"/>
  <c r="AC80" i="2"/>
  <c r="Z72" i="2"/>
  <c r="AA72" i="2" s="1"/>
  <c r="W73" i="2" s="1"/>
  <c r="Y73" i="2" s="1"/>
  <c r="AI80" i="2" l="1"/>
  <c r="AK79" i="2"/>
  <c r="AE80" i="2"/>
  <c r="AC81" i="2"/>
  <c r="Z73" i="2"/>
  <c r="AA73" i="2" s="1"/>
  <c r="W74" i="2" s="1"/>
  <c r="Y74" i="2" s="1"/>
  <c r="AI81" i="2" l="1"/>
  <c r="AK80" i="2"/>
  <c r="AE81" i="2"/>
  <c r="AC82" i="2"/>
  <c r="Z74" i="2"/>
  <c r="AA74" i="2" s="1"/>
  <c r="W75" i="2" s="1"/>
  <c r="Y75" i="2" s="1"/>
  <c r="AI82" i="2" l="1"/>
  <c r="AK81" i="2"/>
  <c r="AE82" i="2"/>
  <c r="AC83" i="2"/>
  <c r="Z75" i="2"/>
  <c r="AA75" i="2" s="1"/>
  <c r="W76" i="2" s="1"/>
  <c r="Y76" i="2" s="1"/>
  <c r="AI83" i="2" l="1"/>
  <c r="AK82" i="2"/>
  <c r="AE83" i="2"/>
  <c r="AC84" i="2"/>
  <c r="Z76" i="2"/>
  <c r="AA76" i="2" s="1"/>
  <c r="W77" i="2" s="1"/>
  <c r="Y77" i="2" s="1"/>
  <c r="AI84" i="2" l="1"/>
  <c r="AK83" i="2"/>
  <c r="AE84" i="2"/>
  <c r="AC85" i="2"/>
  <c r="Z77" i="2"/>
  <c r="AA77" i="2" s="1"/>
  <c r="W78" i="2" s="1"/>
  <c r="Y78" i="2" s="1"/>
  <c r="AI85" i="2" l="1"/>
  <c r="AK84" i="2"/>
  <c r="AE85" i="2"/>
  <c r="AC86" i="2"/>
  <c r="Z78" i="2"/>
  <c r="AA78" i="2" s="1"/>
  <c r="W79" i="2" s="1"/>
  <c r="Y79" i="2" s="1"/>
  <c r="AI86" i="2" l="1"/>
  <c r="AK85" i="2"/>
  <c r="AE86" i="2"/>
  <c r="AC87" i="2"/>
  <c r="Z79" i="2"/>
  <c r="AA79" i="2" s="1"/>
  <c r="W80" i="2" s="1"/>
  <c r="AI87" i="2" l="1"/>
  <c r="AK86" i="2"/>
  <c r="AE87" i="2"/>
  <c r="AC88" i="2"/>
  <c r="W81" i="2"/>
  <c r="Y81" i="2" s="1"/>
  <c r="Y80" i="2"/>
  <c r="Z80" i="2" s="1"/>
  <c r="AI88" i="2" l="1"/>
  <c r="AK87" i="2"/>
  <c r="AE88" i="2"/>
  <c r="AC89" i="2"/>
  <c r="Z81" i="2"/>
  <c r="AA81" i="2" s="1"/>
  <c r="W82" i="2" s="1"/>
  <c r="Y82" i="2" s="1"/>
  <c r="AI89" i="2" l="1"/>
  <c r="AK88" i="2"/>
  <c r="AE89" i="2"/>
  <c r="AC90" i="2"/>
  <c r="Z82" i="2"/>
  <c r="AA82" i="2" s="1"/>
  <c r="W83" i="2" s="1"/>
  <c r="Y83" i="2" s="1"/>
  <c r="AI90" i="2" l="1"/>
  <c r="AK89" i="2"/>
  <c r="AE90" i="2"/>
  <c r="AC91" i="2"/>
  <c r="Z83" i="2"/>
  <c r="AA83" i="2" s="1"/>
  <c r="W84" i="2" s="1"/>
  <c r="AI91" i="2" l="1"/>
  <c r="AK90" i="2"/>
  <c r="AE91" i="2"/>
  <c r="AC92" i="2"/>
  <c r="Y84" i="2"/>
  <c r="Z84" i="2" s="1"/>
  <c r="W85" i="2"/>
  <c r="Y85" i="2" s="1"/>
  <c r="AI92" i="2" l="1"/>
  <c r="AK91" i="2"/>
  <c r="AE92" i="2"/>
  <c r="AC93" i="2"/>
  <c r="Z85" i="2"/>
  <c r="AA85" i="2" s="1"/>
  <c r="W86" i="2" s="1"/>
  <c r="AI93" i="2" l="1"/>
  <c r="AK92" i="2"/>
  <c r="AE93" i="2"/>
  <c r="AC94" i="2"/>
  <c r="W87" i="2"/>
  <c r="Y86" i="2"/>
  <c r="Z86" i="2" s="1"/>
  <c r="AI94" i="2" l="1"/>
  <c r="AK93" i="2"/>
  <c r="AE94" i="2"/>
  <c r="AC95" i="2"/>
  <c r="W88" i="2"/>
  <c r="Y88" i="2" s="1"/>
  <c r="Y87" i="2"/>
  <c r="Z87" i="2" s="1"/>
  <c r="AI95" i="2" l="1"/>
  <c r="AK94" i="2"/>
  <c r="AE95" i="2"/>
  <c r="AC96" i="2"/>
  <c r="Z88" i="2"/>
  <c r="AA88" i="2" s="1"/>
  <c r="W89" i="2" s="1"/>
  <c r="Y89" i="2" s="1"/>
  <c r="AI96" i="2" l="1"/>
  <c r="AK95" i="2"/>
  <c r="AE96" i="2"/>
  <c r="AC97" i="2"/>
  <c r="Z89" i="2"/>
  <c r="AA89" i="2" s="1"/>
  <c r="W90" i="2" s="1"/>
  <c r="Y90" i="2" s="1"/>
  <c r="AI97" i="2" l="1"/>
  <c r="AK96" i="2"/>
  <c r="AE97" i="2"/>
  <c r="AC98" i="2"/>
  <c r="Z90" i="2"/>
  <c r="AA90" i="2" s="1"/>
  <c r="W91" i="2" s="1"/>
  <c r="Y91" i="2" s="1"/>
  <c r="AI98" i="2" l="1"/>
  <c r="AK97" i="2"/>
  <c r="AE98" i="2"/>
  <c r="AC99" i="2"/>
  <c r="Z91" i="2"/>
  <c r="AA91" i="2" s="1"/>
  <c r="W92" i="2" s="1"/>
  <c r="AI99" i="2" l="1"/>
  <c r="AK98" i="2"/>
  <c r="AE99" i="2"/>
  <c r="AC100" i="2"/>
  <c r="W93" i="2"/>
  <c r="Y93" i="2" s="1"/>
  <c r="Y92" i="2"/>
  <c r="Z92" i="2" s="1"/>
  <c r="AI100" i="2" l="1"/>
  <c r="AK99" i="2"/>
  <c r="AE100" i="2"/>
  <c r="AC101" i="2"/>
  <c r="Z93" i="2"/>
  <c r="AA93" i="2" s="1"/>
  <c r="W94" i="2" s="1"/>
  <c r="Y94" i="2" s="1"/>
  <c r="AI101" i="2" l="1"/>
  <c r="AK100" i="2"/>
  <c r="AE101" i="2"/>
  <c r="AC102" i="2"/>
  <c r="Z94" i="2"/>
  <c r="AA94" i="2" s="1"/>
  <c r="W95" i="2" s="1"/>
  <c r="Y95" i="2" s="1"/>
  <c r="AI102" i="2" l="1"/>
  <c r="AK101" i="2"/>
  <c r="AE102" i="2"/>
  <c r="AC103" i="2"/>
  <c r="Z95" i="2"/>
  <c r="AA95" i="2" s="1"/>
  <c r="W96" i="2" s="1"/>
  <c r="Y96" i="2" s="1"/>
  <c r="AI103" i="2" l="1"/>
  <c r="AK102" i="2"/>
  <c r="AE103" i="2"/>
  <c r="AC104" i="2"/>
  <c r="Z96" i="2"/>
  <c r="AA96" i="2" s="1"/>
  <c r="W97" i="2" s="1"/>
  <c r="Y97" i="2" s="1"/>
  <c r="AI104" i="2" l="1"/>
  <c r="AK103" i="2"/>
  <c r="AE104" i="2"/>
  <c r="AC105" i="2"/>
  <c r="Z97" i="2"/>
  <c r="AA97" i="2" s="1"/>
  <c r="W98" i="2" s="1"/>
  <c r="Y98" i="2" s="1"/>
  <c r="AI105" i="2" l="1"/>
  <c r="AK104" i="2"/>
  <c r="AE105" i="2"/>
  <c r="AC106" i="2"/>
  <c r="Z98" i="2"/>
  <c r="AA98" i="2" s="1"/>
  <c r="W99" i="2" s="1"/>
  <c r="Y99" i="2" s="1"/>
  <c r="AI106" i="2" l="1"/>
  <c r="AK105" i="2"/>
  <c r="AE106" i="2"/>
  <c r="AC107" i="2"/>
  <c r="Z99" i="2"/>
  <c r="AA99" i="2" s="1"/>
  <c r="W100" i="2" s="1"/>
  <c r="Y100" i="2" s="1"/>
  <c r="AI107" i="2" l="1"/>
  <c r="AK106" i="2"/>
  <c r="AE107" i="2"/>
  <c r="AC108" i="2"/>
  <c r="Z100" i="2"/>
  <c r="AA100" i="2" s="1"/>
  <c r="W101" i="2" s="1"/>
  <c r="Y101" i="2" s="1"/>
  <c r="AI108" i="2" l="1"/>
  <c r="AK107" i="2"/>
  <c r="AE108" i="2"/>
  <c r="AC109" i="2"/>
  <c r="Z101" i="2"/>
  <c r="AA101" i="2" s="1"/>
  <c r="W102" i="2" s="1"/>
  <c r="AI109" i="2" l="1"/>
  <c r="AK108" i="2"/>
  <c r="AE109" i="2"/>
  <c r="AC110" i="2"/>
  <c r="W103" i="2"/>
  <c r="Y102" i="2"/>
  <c r="Z102" i="2" s="1"/>
  <c r="AI110" i="2" l="1"/>
  <c r="AK109" i="2"/>
  <c r="AE110" i="2"/>
  <c r="AC111" i="2"/>
  <c r="W104" i="2"/>
  <c r="Y104" i="2" s="1"/>
  <c r="Y103" i="2"/>
  <c r="Z103" i="2" s="1"/>
  <c r="AI111" i="2" l="1"/>
  <c r="AK110" i="2"/>
  <c r="AE111" i="2"/>
  <c r="AC112" i="2"/>
  <c r="Z104" i="2"/>
  <c r="AA104" i="2" s="1"/>
  <c r="W105" i="2" s="1"/>
  <c r="AI112" i="2" l="1"/>
  <c r="AK111" i="2"/>
  <c r="AE112" i="2"/>
  <c r="AC113" i="2"/>
  <c r="W106" i="2"/>
  <c r="Y106" i="2" s="1"/>
  <c r="Y105" i="2"/>
  <c r="Z105" i="2" s="1"/>
  <c r="AI113" i="2" l="1"/>
  <c r="AK112" i="2"/>
  <c r="AE113" i="2"/>
  <c r="AC114" i="2"/>
  <c r="Z106" i="2"/>
  <c r="AA106" i="2" s="1"/>
  <c r="W107" i="2" s="1"/>
  <c r="Y107" i="2" s="1"/>
  <c r="AI114" i="2" l="1"/>
  <c r="AK113" i="2"/>
  <c r="AE114" i="2"/>
  <c r="AC115" i="2"/>
  <c r="Z107" i="2"/>
  <c r="AA107" i="2" s="1"/>
  <c r="W108" i="2" s="1"/>
  <c r="Y108" i="2" s="1"/>
  <c r="AI115" i="2" l="1"/>
  <c r="AK114" i="2"/>
  <c r="AE115" i="2"/>
  <c r="AC116" i="2"/>
  <c r="Z108" i="2"/>
  <c r="AA108" i="2" s="1"/>
  <c r="W109" i="2" s="1"/>
  <c r="Y109" i="2" s="1"/>
  <c r="AI116" i="2" l="1"/>
  <c r="AK115" i="2"/>
  <c r="AE116" i="2"/>
  <c r="AC117" i="2"/>
  <c r="AE117" i="2" s="1"/>
  <c r="Z109" i="2"/>
  <c r="AA109" i="2" s="1"/>
  <c r="W110" i="2" s="1"/>
  <c r="Y110" i="2" s="1"/>
  <c r="AI117" i="2" l="1"/>
  <c r="AK117" i="2" s="1"/>
  <c r="AK116" i="2"/>
  <c r="Z110" i="2"/>
  <c r="AA110" i="2" s="1"/>
  <c r="W111" i="2" s="1"/>
  <c r="Y111" i="2" s="1"/>
  <c r="Z111" i="2" l="1"/>
  <c r="AA111" i="2" s="1"/>
  <c r="W112" i="2" s="1"/>
  <c r="Y112" i="2" s="1"/>
  <c r="Z112" i="2" l="1"/>
  <c r="AA112" i="2" s="1"/>
  <c r="W113" i="2" s="1"/>
  <c r="Y113" i="2" s="1"/>
  <c r="Z113" i="2" l="1"/>
  <c r="AA113" i="2" s="1"/>
  <c r="W114" i="2" s="1"/>
  <c r="Y114" i="2" s="1"/>
  <c r="Z114" i="2" l="1"/>
  <c r="AA114" i="2" s="1"/>
  <c r="W115" i="2" s="1"/>
  <c r="Y115" i="2" s="1"/>
  <c r="Z115" i="2" l="1"/>
  <c r="AA115" i="2" s="1"/>
  <c r="W116" i="2" s="1"/>
  <c r="Y116" i="2" s="1"/>
  <c r="Z116" i="2" l="1"/>
  <c r="AA116" i="2" s="1"/>
  <c r="W117" i="2" s="1"/>
  <c r="Y117" i="2" s="1"/>
  <c r="Z117" i="2" l="1"/>
  <c r="AA117" i="2" s="1"/>
</calcChain>
</file>

<file path=xl/comments1.xml><?xml version="1.0" encoding="utf-8"?>
<comments xmlns="http://schemas.openxmlformats.org/spreadsheetml/2006/main">
  <authors>
    <author>作成者</author>
  </authors>
  <commentList>
    <comment ref="L4" authorId="0">
      <text>
        <r>
          <rPr>
            <sz val="9"/>
            <color indexed="81"/>
            <rFont val="ＭＳ Ｐゴシック"/>
            <family val="3"/>
            <charset val="128"/>
          </rPr>
          <t>直近高値or安値
もしくはそれ以前に効いていそうなサポレジで、もっともエントリーポイントに近いもの</t>
        </r>
      </text>
    </comment>
    <comment ref="N4" authorId="0">
      <text>
        <r>
          <rPr>
            <sz val="9"/>
            <color indexed="81"/>
            <rFont val="ＭＳ Ｐゴシック"/>
            <family val="3"/>
            <charset val="128"/>
          </rPr>
          <t>ターゲット①の次
次の高値安値、見つけられない場合は見えているFIBで見えている安値からエントリーポイントまで引いたときに出るで-61.8を2とする</t>
        </r>
      </text>
    </comment>
    <comment ref="P4" authorId="0">
      <text>
        <r>
          <rPr>
            <sz val="9"/>
            <color indexed="81"/>
            <rFont val="ＭＳ Ｐゴシック"/>
            <family val="3"/>
            <charset val="128"/>
          </rPr>
          <t>自分でストップを上げていけて、最後にあげたストップがﾛｽｶｯﾄされたところ</t>
        </r>
      </text>
    </comment>
    <comment ref="N5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FIB　－61.8</t>
        </r>
      </text>
    </comment>
    <comment ref="P5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でもこれ自信ない。</t>
        </r>
      </text>
    </comment>
    <comment ref="P7" authorId="0">
      <text>
        <r>
          <rPr>
            <sz val="9"/>
            <color indexed="81"/>
            <rFont val="ＭＳ Ｐゴシック"/>
            <family val="3"/>
            <charset val="128"/>
          </rPr>
          <t>コのトレーリングストップはメンタル的にできる気がしない</t>
        </r>
      </text>
    </comment>
    <comment ref="P8" authorId="0">
      <text>
        <r>
          <rPr>
            <sz val="9"/>
            <color indexed="81"/>
            <rFont val="ＭＳ Ｐゴシック"/>
            <family val="3"/>
            <charset val="128"/>
          </rPr>
          <t>うまくいかないパターンだった。</t>
        </r>
      </text>
    </comment>
    <comment ref="P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よくわかんない。
山の中指を取ってくなら
2010/2/8 8時の８９．５５０の高値移動で2/94時ﾛｽｶｯﾄ決済？</t>
        </r>
      </text>
    </comment>
    <comment ref="P13" authorId="0">
      <text>
        <r>
          <rPr>
            <sz val="9"/>
            <color indexed="81"/>
            <rFont val="ＭＳ Ｐゴシック"/>
            <family val="3"/>
            <charset val="128"/>
          </rPr>
          <t>持ってられるのかなー。エントリーしてから上がって落ちてのところで引っかかりそう。</t>
        </r>
      </text>
    </comment>
    <comment ref="P16" authorId="0">
      <text>
        <r>
          <rPr>
            <sz val="9"/>
            <color indexed="81"/>
            <rFont val="ＭＳ Ｐゴシック"/>
            <family val="3"/>
            <charset val="128"/>
          </rPr>
          <t>安値のヒゲを実態が割ったら移動させるとなんかいい感じ。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No.12以降途中で洗われたPBなので12と同じ考えでいいと思う</t>
        </r>
      </text>
    </comment>
    <comment ref="P17" authorId="0">
      <text>
        <r>
          <rPr>
            <sz val="9"/>
            <color indexed="81"/>
            <rFont val="ＭＳ Ｐゴシック"/>
            <family val="3"/>
            <charset val="128"/>
          </rPr>
          <t>安値のヒゲを実態が割ったら移動させるとなんかいい感じ。</t>
        </r>
      </text>
    </comment>
    <comment ref="C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レンジ相場だ。</t>
        </r>
      </text>
    </comment>
    <comment ref="P23" authorId="0">
      <text>
        <r>
          <rPr>
            <sz val="9"/>
            <color indexed="81"/>
            <rFont val="ＭＳ Ｐゴシック"/>
            <family val="3"/>
            <charset val="128"/>
          </rPr>
          <t>続きそうだけど、ひげを実態が抜けたときにその間の安値に移動したら終わった。</t>
        </r>
      </text>
    </comment>
    <comment ref="P24" authorId="0">
      <text>
        <r>
          <rPr>
            <sz val="9"/>
            <color indexed="81"/>
            <rFont val="ＭＳ Ｐゴシック"/>
            <family val="3"/>
            <charset val="128"/>
          </rPr>
          <t>短いけどできるんだろうか？</t>
        </r>
      </text>
    </comment>
    <comment ref="I30" authorId="0">
      <text>
        <r>
          <rPr>
            <sz val="9"/>
            <color indexed="81"/>
            <rFont val="ＭＳ Ｐゴシック"/>
            <family val="3"/>
            <charset val="128"/>
          </rPr>
          <t>ライン近くまで来てたけど到達しなかったのでﾛｽｶｯﾄ・・・・？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1回目</t>
        </r>
      </text>
    </comment>
    <comment ref="L88" authorId="0">
      <text>
        <r>
          <rPr>
            <sz val="9"/>
            <color indexed="81"/>
            <rFont val="ＭＳ Ｐゴシック"/>
            <family val="3"/>
            <charset val="128"/>
          </rPr>
          <t>対象ナシのためFIB</t>
        </r>
      </text>
    </comment>
  </commentList>
</comments>
</file>

<file path=xl/sharedStrings.xml><?xml version="1.0" encoding="utf-8"?>
<sst xmlns="http://schemas.openxmlformats.org/spreadsheetml/2006/main" count="439" uniqueCount="168">
  <si>
    <t>No.</t>
    <phoneticPr fontId="1"/>
  </si>
  <si>
    <t>売買</t>
    <rPh sb="0" eb="2">
      <t>バイバイ</t>
    </rPh>
    <phoneticPr fontId="1"/>
  </si>
  <si>
    <t>価格</t>
    <rPh sb="0" eb="2">
      <t>カカク</t>
    </rPh>
    <phoneticPr fontId="1"/>
  </si>
  <si>
    <t>損切</t>
    <rPh sb="0" eb="1">
      <t>ソン</t>
    </rPh>
    <rPh sb="1" eb="2">
      <t>キリ</t>
    </rPh>
    <phoneticPr fontId="1"/>
  </si>
  <si>
    <t>出現PB日</t>
    <rPh sb="0" eb="2">
      <t>シュツゲン</t>
    </rPh>
    <rPh sb="4" eb="5">
      <t>ニチ</t>
    </rPh>
    <phoneticPr fontId="1"/>
  </si>
  <si>
    <t>時間</t>
    <rPh sb="0" eb="2">
      <t>ジカン</t>
    </rPh>
    <phoneticPr fontId="1"/>
  </si>
  <si>
    <t>エントリー日</t>
    <rPh sb="5" eb="6">
      <t>ビ</t>
    </rPh>
    <phoneticPr fontId="1"/>
  </si>
  <si>
    <t>仕掛け①検証（MA線に触れるPB出現後エントリーポイントをひげでも実体でもブレイクすればエントリーする）</t>
    <rPh sb="0" eb="2">
      <t>シカ</t>
    </rPh>
    <rPh sb="4" eb="6">
      <t>ケンショウ</t>
    </rPh>
    <rPh sb="9" eb="10">
      <t>セン</t>
    </rPh>
    <rPh sb="11" eb="12">
      <t>フ</t>
    </rPh>
    <rPh sb="16" eb="18">
      <t>シュツゲン</t>
    </rPh>
    <rPh sb="18" eb="19">
      <t>ゴ</t>
    </rPh>
    <rPh sb="33" eb="35">
      <t>ジッタイ</t>
    </rPh>
    <phoneticPr fontId="1"/>
  </si>
  <si>
    <t>エントリー</t>
    <phoneticPr fontId="1"/>
  </si>
  <si>
    <t>決済パターン</t>
    <rPh sb="0" eb="2">
      <t>ケッサイ</t>
    </rPh>
    <phoneticPr fontId="1"/>
  </si>
  <si>
    <t>ターゲット2</t>
    <phoneticPr fontId="1"/>
  </si>
  <si>
    <t>ターゲット1</t>
    <phoneticPr fontId="1"/>
  </si>
  <si>
    <t>FIB</t>
    <phoneticPr fontId="1"/>
  </si>
  <si>
    <t>FIB50</t>
    <phoneticPr fontId="1"/>
  </si>
  <si>
    <t>決済価格</t>
    <rPh sb="0" eb="2">
      <t>ケッサイ</t>
    </rPh>
    <rPh sb="2" eb="4">
      <t>カカク</t>
    </rPh>
    <phoneticPr fontId="1"/>
  </si>
  <si>
    <t>※ターゲットライン（サポレジ/引けないときはﾛｽｶｯﾄの等倍位置、ライン2は2倍）</t>
    <rPh sb="15" eb="16">
      <t>ヒ</t>
    </rPh>
    <rPh sb="28" eb="30">
      <t>トウバイ</t>
    </rPh>
    <rPh sb="30" eb="32">
      <t>イチ</t>
    </rPh>
    <rPh sb="39" eb="40">
      <t>バイ</t>
    </rPh>
    <phoneticPr fontId="1"/>
  </si>
  <si>
    <t>トレーリング</t>
    <phoneticPr fontId="1"/>
  </si>
  <si>
    <t>売り</t>
    <rPh sb="0" eb="1">
      <t>ウ</t>
    </rPh>
    <phoneticPr fontId="1"/>
  </si>
  <si>
    <t>○</t>
    <phoneticPr fontId="1"/>
  </si>
  <si>
    <t>同日昼3時すごい上がった。それまでMAに触るPBなし</t>
    <rPh sb="0" eb="2">
      <t>ドウジツ</t>
    </rPh>
    <rPh sb="2" eb="3">
      <t>ヒル</t>
    </rPh>
    <rPh sb="4" eb="5">
      <t>ジ</t>
    </rPh>
    <rPh sb="8" eb="9">
      <t>ア</t>
    </rPh>
    <rPh sb="20" eb="21">
      <t>サワ</t>
    </rPh>
    <phoneticPr fontId="1"/>
  </si>
  <si>
    <t>直前の続きになるなぁ</t>
    <rPh sb="0" eb="2">
      <t>チョクゼン</t>
    </rPh>
    <rPh sb="3" eb="4">
      <t>ツヅ</t>
    </rPh>
    <phoneticPr fontId="1"/>
  </si>
  <si>
    <t>？？どうなってるんだ？</t>
    <phoneticPr fontId="1"/>
  </si>
  <si>
    <t>ターゲットをストップにあげるほうがよさそうな気がする</t>
    <rPh sb="22" eb="23">
      <t>キ</t>
    </rPh>
    <phoneticPr fontId="1"/>
  </si>
  <si>
    <t>ターゲットストップだと123.271</t>
    <phoneticPr fontId="1"/>
  </si>
  <si>
    <t>損切pips</t>
    <rPh sb="0" eb="1">
      <t>ソン</t>
    </rPh>
    <rPh sb="1" eb="2">
      <t>キリ</t>
    </rPh>
    <phoneticPr fontId="1"/>
  </si>
  <si>
    <t>①利幅</t>
    <rPh sb="1" eb="3">
      <t>リハバ</t>
    </rPh>
    <phoneticPr fontId="1"/>
  </si>
  <si>
    <t>②利幅</t>
    <rPh sb="1" eb="3">
      <t>リハバ</t>
    </rPh>
    <phoneticPr fontId="1"/>
  </si>
  <si>
    <t>③利幅</t>
    <rPh sb="1" eb="3">
      <t>リハバ</t>
    </rPh>
    <phoneticPr fontId="1"/>
  </si>
  <si>
    <t>トレード数</t>
    <rPh sb="4" eb="5">
      <t>スウ</t>
    </rPh>
    <phoneticPr fontId="1"/>
  </si>
  <si>
    <t>ﾛｽｶｯﾄ（負け）</t>
    <rPh sb="6" eb="7">
      <t>マ</t>
    </rPh>
    <phoneticPr fontId="1"/>
  </si>
  <si>
    <t>利益（勝ち）</t>
    <rPh sb="0" eb="2">
      <t>リエキ</t>
    </rPh>
    <rPh sb="3" eb="4">
      <t>カ</t>
    </rPh>
    <phoneticPr fontId="1"/>
  </si>
  <si>
    <t>負けpips</t>
    <rPh sb="0" eb="1">
      <t>マ</t>
    </rPh>
    <phoneticPr fontId="1"/>
  </si>
  <si>
    <t>勝ちpips①</t>
    <rPh sb="0" eb="1">
      <t>カ</t>
    </rPh>
    <phoneticPr fontId="1"/>
  </si>
  <si>
    <t>勝ちpips②</t>
    <rPh sb="0" eb="1">
      <t>カ</t>
    </rPh>
    <phoneticPr fontId="1"/>
  </si>
  <si>
    <t>勝ちpips③</t>
    <rPh sb="0" eb="1">
      <t>カ</t>
    </rPh>
    <phoneticPr fontId="1"/>
  </si>
  <si>
    <t>買</t>
    <rPh sb="0" eb="1">
      <t>カ</t>
    </rPh>
    <phoneticPr fontId="1"/>
  </si>
  <si>
    <t>売</t>
    <rPh sb="0" eb="1">
      <t>ウ</t>
    </rPh>
    <phoneticPr fontId="1"/>
  </si>
  <si>
    <t>ﾛｽｶｯﾄ終了</t>
    <rPh sb="5" eb="7">
      <t>シュウリョウ</t>
    </rPh>
    <phoneticPr fontId="1"/>
  </si>
  <si>
    <t>決済日時</t>
    <rPh sb="0" eb="2">
      <t>ケッサイ</t>
    </rPh>
    <rPh sb="2" eb="4">
      <t>ニチジ</t>
    </rPh>
    <phoneticPr fontId="1"/>
  </si>
  <si>
    <t>2009/12/29　16時</t>
    <rPh sb="13" eb="14">
      <t>ジ</t>
    </rPh>
    <phoneticPr fontId="1"/>
  </si>
  <si>
    <t>2009.12.30　16時</t>
    <rPh sb="13" eb="14">
      <t>ジ</t>
    </rPh>
    <phoneticPr fontId="1"/>
  </si>
  <si>
    <t>2010/1/4 12時</t>
    <rPh sb="11" eb="12">
      <t>ジ</t>
    </rPh>
    <phoneticPr fontId="1"/>
  </si>
  <si>
    <t>2010/1/12 12時</t>
    <rPh sb="12" eb="13">
      <t>ジ</t>
    </rPh>
    <phoneticPr fontId="1"/>
  </si>
  <si>
    <t>2010/1/12 16時</t>
    <rPh sb="12" eb="13">
      <t>ジ</t>
    </rPh>
    <phoneticPr fontId="1"/>
  </si>
  <si>
    <t>2010/1/19 12時</t>
    <rPh sb="12" eb="13">
      <t>ジ</t>
    </rPh>
    <phoneticPr fontId="1"/>
  </si>
  <si>
    <t>No.3</t>
    <phoneticPr fontId="1"/>
  </si>
  <si>
    <t>2010/1/29 12時</t>
    <rPh sb="12" eb="13">
      <t>ジ</t>
    </rPh>
    <phoneticPr fontId="1"/>
  </si>
  <si>
    <t>2010/2/3 8時</t>
    <rPh sb="10" eb="11">
      <t>ジ</t>
    </rPh>
    <phoneticPr fontId="1"/>
  </si>
  <si>
    <t>No.4</t>
    <phoneticPr fontId="1"/>
  </si>
  <si>
    <t>2010/2/3 12時</t>
    <rPh sb="11" eb="12">
      <t>ジ</t>
    </rPh>
    <phoneticPr fontId="1"/>
  </si>
  <si>
    <t>2010/2/4 16時</t>
    <rPh sb="11" eb="12">
      <t>ジ</t>
    </rPh>
    <phoneticPr fontId="1"/>
  </si>
  <si>
    <t>？</t>
    <phoneticPr fontId="1"/>
  </si>
  <si>
    <t>○</t>
    <phoneticPr fontId="1"/>
  </si>
  <si>
    <t>2010/2/18 12時</t>
    <rPh sb="12" eb="13">
      <t>ジ</t>
    </rPh>
    <phoneticPr fontId="1"/>
  </si>
  <si>
    <t>2010/2/10 16時</t>
    <rPh sb="12" eb="13">
      <t>ジ</t>
    </rPh>
    <phoneticPr fontId="1"/>
  </si>
  <si>
    <t>2010.2.17</t>
    <phoneticPr fontId="1"/>
  </si>
  <si>
    <t>2010/2/16 16時</t>
    <rPh sb="12" eb="13">
      <t>ジ</t>
    </rPh>
    <phoneticPr fontId="1"/>
  </si>
  <si>
    <t>2010/2/19 12時</t>
    <rPh sb="12" eb="13">
      <t>ジ</t>
    </rPh>
    <phoneticPr fontId="1"/>
  </si>
  <si>
    <t>No.11</t>
    <phoneticPr fontId="1"/>
  </si>
  <si>
    <t>2010/3/2 16時</t>
    <rPh sb="11" eb="12">
      <t>ジ</t>
    </rPh>
    <phoneticPr fontId="1"/>
  </si>
  <si>
    <t>2010/3/4 0時</t>
    <rPh sb="10" eb="11">
      <t>ジ</t>
    </rPh>
    <phoneticPr fontId="1"/>
  </si>
  <si>
    <t>2010/3/30 12時</t>
    <rPh sb="12" eb="13">
      <t>ジ</t>
    </rPh>
    <phoneticPr fontId="1"/>
  </si>
  <si>
    <t>2010/3/31 0時</t>
    <rPh sb="11" eb="12">
      <t>ジ</t>
    </rPh>
    <phoneticPr fontId="1"/>
  </si>
  <si>
    <t>2010/4/2 12時</t>
    <rPh sb="11" eb="12">
      <t>ジ</t>
    </rPh>
    <phoneticPr fontId="1"/>
  </si>
  <si>
    <t>2010/4/7　12時</t>
    <rPh sb="11" eb="12">
      <t>ジ</t>
    </rPh>
    <phoneticPr fontId="1"/>
  </si>
  <si>
    <t>2010/4/8 0時</t>
    <rPh sb="10" eb="11">
      <t>ジ</t>
    </rPh>
    <phoneticPr fontId="1"/>
  </si>
  <si>
    <t>2010/4/16 １６時</t>
    <rPh sb="12" eb="13">
      <t>ジ</t>
    </rPh>
    <phoneticPr fontId="1"/>
  </si>
  <si>
    <t>2010/4/16 16時</t>
    <rPh sb="12" eb="13">
      <t>ジ</t>
    </rPh>
    <phoneticPr fontId="1"/>
  </si>
  <si>
    <t>2010/4/19 8時</t>
    <rPh sb="11" eb="12">
      <t>ジ</t>
    </rPh>
    <phoneticPr fontId="1"/>
  </si>
  <si>
    <t>2010/4/23 12時</t>
    <rPh sb="12" eb="13">
      <t>ジ</t>
    </rPh>
    <phoneticPr fontId="1"/>
  </si>
  <si>
    <t>2010/4/23 16時</t>
    <rPh sb="12" eb="13">
      <t>ジ</t>
    </rPh>
    <phoneticPr fontId="1"/>
  </si>
  <si>
    <t>2010/4/26 20時</t>
    <rPh sb="12" eb="13">
      <t>ジ</t>
    </rPh>
    <phoneticPr fontId="1"/>
  </si>
  <si>
    <t>2010/4/30 8時</t>
    <rPh sb="11" eb="12">
      <t>ジ</t>
    </rPh>
    <phoneticPr fontId="1"/>
  </si>
  <si>
    <t>？</t>
    <phoneticPr fontId="1"/>
  </si>
  <si>
    <t>ー</t>
    <phoneticPr fontId="1"/>
  </si>
  <si>
    <t>○</t>
    <phoneticPr fontId="1"/>
  </si>
  <si>
    <t>2010/5/18　20時</t>
    <rPh sb="12" eb="13">
      <t>ジ</t>
    </rPh>
    <phoneticPr fontId="1"/>
  </si>
  <si>
    <t>２０１０/5/20　12時</t>
    <rPh sb="12" eb="13">
      <t>ジ</t>
    </rPh>
    <phoneticPr fontId="1"/>
  </si>
  <si>
    <t>2010/5/24 12時</t>
    <rPh sb="12" eb="13">
      <t>ジ</t>
    </rPh>
    <phoneticPr fontId="1"/>
  </si>
  <si>
    <t>2010/6/10 8時</t>
    <rPh sb="11" eb="12">
      <t>ジ</t>
    </rPh>
    <phoneticPr fontId="1"/>
  </si>
  <si>
    <t>2010/6/14　8時</t>
    <rPh sb="11" eb="12">
      <t>ジ</t>
    </rPh>
    <phoneticPr fontId="1"/>
  </si>
  <si>
    <t>2010/7/1 12時</t>
    <rPh sb="11" eb="12">
      <t>ジ</t>
    </rPh>
    <phoneticPr fontId="1"/>
  </si>
  <si>
    <t>ライン引けず</t>
    <rPh sb="3" eb="4">
      <t>ヒ</t>
    </rPh>
    <phoneticPr fontId="1"/>
  </si>
  <si>
    <t>2010/7/7 0時</t>
    <rPh sb="10" eb="11">
      <t>ジ</t>
    </rPh>
    <phoneticPr fontId="1"/>
  </si>
  <si>
    <t>2010/7/12　0時</t>
    <rPh sb="11" eb="12">
      <t>ジ</t>
    </rPh>
    <phoneticPr fontId="1"/>
  </si>
  <si>
    <t>2010/7/15 8時</t>
    <rPh sb="11" eb="12">
      <t>ジ</t>
    </rPh>
    <phoneticPr fontId="1"/>
  </si>
  <si>
    <t>2010/7/16 4時</t>
    <rPh sb="11" eb="12">
      <t>ジ</t>
    </rPh>
    <phoneticPr fontId="1"/>
  </si>
  <si>
    <t>2010/8/3　8時</t>
    <rPh sb="10" eb="11">
      <t>ジ</t>
    </rPh>
    <phoneticPr fontId="1"/>
  </si>
  <si>
    <t>2010/8/10 12時</t>
    <rPh sb="12" eb="13">
      <t>ジ</t>
    </rPh>
    <phoneticPr fontId="1"/>
  </si>
  <si>
    <t>2010/8/19 16時</t>
    <rPh sb="12" eb="13">
      <t>ジ</t>
    </rPh>
    <phoneticPr fontId="1"/>
  </si>
  <si>
    <t>2010/8/24 4時</t>
    <rPh sb="11" eb="12">
      <t>ジ</t>
    </rPh>
    <phoneticPr fontId="1"/>
  </si>
  <si>
    <t>2010/8/24 8時</t>
    <rPh sb="11" eb="12">
      <t>ジ</t>
    </rPh>
    <phoneticPr fontId="1"/>
  </si>
  <si>
    <t>2010/9/1　12時</t>
    <rPh sb="11" eb="12">
      <t>ジ</t>
    </rPh>
    <phoneticPr fontId="1"/>
  </si>
  <si>
    <t>2010/9/29 4</t>
    <phoneticPr fontId="1"/>
  </si>
  <si>
    <t>2010/9/30 8時</t>
    <rPh sb="11" eb="12">
      <t>ジ</t>
    </rPh>
    <phoneticPr fontId="1"/>
  </si>
  <si>
    <t>2010/9/30 16時</t>
    <rPh sb="12" eb="13">
      <t>ジ</t>
    </rPh>
    <phoneticPr fontId="1"/>
  </si>
  <si>
    <t>2010/10/5 16時</t>
    <rPh sb="12" eb="13">
      <t>ジ</t>
    </rPh>
    <phoneticPr fontId="1"/>
  </si>
  <si>
    <t>2010/10/6 12時</t>
    <rPh sb="12" eb="13">
      <t>ジ</t>
    </rPh>
    <phoneticPr fontId="1"/>
  </si>
  <si>
    <t>2010/10/14　0時</t>
    <rPh sb="12" eb="13">
      <t>ジ</t>
    </rPh>
    <phoneticPr fontId="1"/>
  </si>
  <si>
    <t>2010/10/14 4時</t>
    <rPh sb="12" eb="13">
      <t>ジ</t>
    </rPh>
    <phoneticPr fontId="1"/>
  </si>
  <si>
    <t>2010/10/15 12時</t>
    <rPh sb="13" eb="14">
      <t>ジ</t>
    </rPh>
    <phoneticPr fontId="1"/>
  </si>
  <si>
    <t>２０１０/10/25　4時</t>
    <rPh sb="12" eb="13">
      <t>ジ</t>
    </rPh>
    <phoneticPr fontId="1"/>
  </si>
  <si>
    <t>2010/11/3 12時</t>
    <rPh sb="12" eb="13">
      <t>ジ</t>
    </rPh>
    <phoneticPr fontId="1"/>
  </si>
  <si>
    <t>2010/11/29 12時</t>
    <rPh sb="13" eb="14">
      <t>ジ</t>
    </rPh>
    <phoneticPr fontId="1"/>
  </si>
  <si>
    <t>2010/12/3 12時</t>
    <rPh sb="12" eb="13">
      <t>ジ</t>
    </rPh>
    <phoneticPr fontId="1"/>
  </si>
  <si>
    <t>2010/12/21 12時</t>
    <rPh sb="13" eb="14">
      <t>ジ</t>
    </rPh>
    <phoneticPr fontId="1"/>
  </si>
  <si>
    <t>2010/12/28 0時</t>
    <rPh sb="12" eb="13">
      <t>ジ</t>
    </rPh>
    <phoneticPr fontId="1"/>
  </si>
  <si>
    <t>2010/12/28 8時</t>
    <rPh sb="12" eb="13">
      <t>ジ</t>
    </rPh>
    <phoneticPr fontId="1"/>
  </si>
  <si>
    <t>2011/1/5 12時</t>
    <rPh sb="11" eb="12">
      <t>ジ</t>
    </rPh>
    <phoneticPr fontId="1"/>
  </si>
  <si>
    <t>2011/1/13 12時</t>
    <rPh sb="12" eb="13">
      <t>ジ</t>
    </rPh>
    <phoneticPr fontId="1"/>
  </si>
  <si>
    <t>2011/2/22 0時</t>
    <rPh sb="11" eb="12">
      <t>ジ</t>
    </rPh>
    <phoneticPr fontId="1"/>
  </si>
  <si>
    <t>2011/2/24 12時</t>
    <rPh sb="12" eb="13">
      <t>ジ</t>
    </rPh>
    <phoneticPr fontId="1"/>
  </si>
  <si>
    <t>2011/3/29 12時</t>
    <rPh sb="12" eb="13">
      <t>ジ</t>
    </rPh>
    <phoneticPr fontId="1"/>
  </si>
  <si>
    <t>2011/4/1 0時</t>
    <rPh sb="10" eb="11">
      <t>ジ</t>
    </rPh>
    <phoneticPr fontId="1"/>
  </si>
  <si>
    <t>2011/4/21 4時</t>
    <rPh sb="11" eb="12">
      <t>ジ</t>
    </rPh>
    <phoneticPr fontId="1"/>
  </si>
  <si>
    <t>2011/4/26 20時</t>
    <rPh sb="12" eb="13">
      <t>ジ</t>
    </rPh>
    <phoneticPr fontId="1"/>
  </si>
  <si>
    <t>2011/5/4 16時</t>
    <rPh sb="11" eb="12">
      <t>ジ</t>
    </rPh>
    <phoneticPr fontId="1"/>
  </si>
  <si>
    <t>2011/5/5 8時</t>
    <rPh sb="10" eb="11">
      <t>ジ</t>
    </rPh>
    <phoneticPr fontId="1"/>
  </si>
  <si>
    <t>2011/5/11 12時</t>
    <rPh sb="12" eb="13">
      <t>ジ</t>
    </rPh>
    <phoneticPr fontId="1"/>
  </si>
  <si>
    <t>2011/5/26　12時</t>
    <rPh sb="12" eb="13">
      <t>ジ</t>
    </rPh>
    <phoneticPr fontId="1"/>
  </si>
  <si>
    <t>2011/6/8　0時</t>
    <rPh sb="10" eb="11">
      <t>ジ</t>
    </rPh>
    <phoneticPr fontId="1"/>
  </si>
  <si>
    <t>2011/6/13　0時</t>
    <rPh sb="11" eb="12">
      <t>ジ</t>
    </rPh>
    <phoneticPr fontId="1"/>
  </si>
  <si>
    <t>2011/6/15　12時</t>
    <rPh sb="12" eb="13">
      <t>ジ</t>
    </rPh>
    <phoneticPr fontId="1"/>
  </si>
  <si>
    <t>2011/6/27　0時</t>
    <rPh sb="11" eb="12">
      <t>ジ</t>
    </rPh>
    <phoneticPr fontId="1"/>
  </si>
  <si>
    <t>2011/7/19　16時</t>
    <rPh sb="12" eb="13">
      <t>ジ</t>
    </rPh>
    <phoneticPr fontId="1"/>
  </si>
  <si>
    <t>2011/7/27　8時</t>
    <rPh sb="11" eb="12">
      <t>ジ</t>
    </rPh>
    <phoneticPr fontId="1"/>
  </si>
  <si>
    <t>2011/8/1 16時</t>
    <rPh sb="11" eb="12">
      <t>ジ</t>
    </rPh>
    <phoneticPr fontId="1"/>
  </si>
  <si>
    <t>2011/8/3 12時</t>
    <rPh sb="11" eb="12">
      <t>ジ</t>
    </rPh>
    <phoneticPr fontId="1"/>
  </si>
  <si>
    <t>2011/8/11 8時</t>
    <rPh sb="11" eb="12">
      <t>ジ</t>
    </rPh>
    <phoneticPr fontId="1"/>
  </si>
  <si>
    <t>2011/8/19 8時</t>
    <rPh sb="11" eb="12">
      <t>ジ</t>
    </rPh>
    <phoneticPr fontId="1"/>
  </si>
  <si>
    <t>2011/8/19 16時</t>
    <rPh sb="12" eb="13">
      <t>ジ</t>
    </rPh>
    <phoneticPr fontId="1"/>
  </si>
  <si>
    <t>2011/9/9 8時</t>
    <rPh sb="10" eb="11">
      <t>ジ</t>
    </rPh>
    <phoneticPr fontId="1"/>
  </si>
  <si>
    <t>2011/9/14　12時</t>
    <rPh sb="12" eb="13">
      <t>ジ</t>
    </rPh>
    <phoneticPr fontId="1"/>
  </si>
  <si>
    <t>2011/9/14 12時</t>
    <rPh sb="12" eb="13">
      <t>ジ</t>
    </rPh>
    <phoneticPr fontId="1"/>
  </si>
  <si>
    <t>2011/9/15　8時</t>
    <rPh sb="11" eb="12">
      <t>ジ</t>
    </rPh>
    <phoneticPr fontId="1"/>
  </si>
  <si>
    <t>2011/9/21　0時</t>
    <rPh sb="11" eb="12">
      <t>ジ</t>
    </rPh>
    <phoneticPr fontId="1"/>
  </si>
  <si>
    <t>2011/9/21　０時</t>
    <rPh sb="11" eb="12">
      <t>ジ</t>
    </rPh>
    <phoneticPr fontId="1"/>
  </si>
  <si>
    <t>2011/9/29 12時</t>
    <rPh sb="12" eb="13">
      <t>ジ</t>
    </rPh>
    <phoneticPr fontId="1"/>
  </si>
  <si>
    <t>2011/10/12　8時</t>
    <rPh sb="12" eb="13">
      <t>ジ</t>
    </rPh>
    <phoneticPr fontId="1"/>
  </si>
  <si>
    <t>2011/10/21 12時</t>
    <rPh sb="13" eb="14">
      <t>ジ</t>
    </rPh>
    <phoneticPr fontId="1"/>
  </si>
  <si>
    <t>2011/10/27 12時</t>
    <rPh sb="13" eb="14">
      <t>ジ</t>
    </rPh>
    <phoneticPr fontId="1"/>
  </si>
  <si>
    <t>2011/11/3　12時</t>
    <rPh sb="12" eb="13">
      <t>ジ</t>
    </rPh>
    <phoneticPr fontId="1"/>
  </si>
  <si>
    <t>2011/11/18 ８時</t>
    <rPh sb="12" eb="13">
      <t>ジ</t>
    </rPh>
    <phoneticPr fontId="1"/>
  </si>
  <si>
    <t>2011/11/18 １２時</t>
    <rPh sb="13" eb="14">
      <t>ジ</t>
    </rPh>
    <phoneticPr fontId="1"/>
  </si>
  <si>
    <t>2011/12/16 １６時</t>
    <rPh sb="13" eb="14">
      <t>ジ</t>
    </rPh>
    <phoneticPr fontId="1"/>
  </si>
  <si>
    <t>2011/12/21 8時</t>
    <rPh sb="12" eb="13">
      <t>ジ</t>
    </rPh>
    <phoneticPr fontId="1"/>
  </si>
  <si>
    <t>2012/1/17 4時</t>
    <rPh sb="11" eb="12">
      <t>ジ</t>
    </rPh>
    <phoneticPr fontId="1"/>
  </si>
  <si>
    <t>トレード数</t>
    <rPh sb="4" eb="5">
      <t>スウ</t>
    </rPh>
    <phoneticPr fontId="1"/>
  </si>
  <si>
    <t>負け</t>
    <rPh sb="0" eb="1">
      <t>マ</t>
    </rPh>
    <phoneticPr fontId="1"/>
  </si>
  <si>
    <t>勝ち</t>
    <rPh sb="0" eb="1">
      <t>カ</t>
    </rPh>
    <phoneticPr fontId="1"/>
  </si>
  <si>
    <t>ターゲット1利幅</t>
    <rPh sb="6" eb="8">
      <t>リハバ</t>
    </rPh>
    <phoneticPr fontId="1"/>
  </si>
  <si>
    <t>ターゲット2利幅</t>
    <rPh sb="6" eb="8">
      <t>リハバ</t>
    </rPh>
    <phoneticPr fontId="1"/>
  </si>
  <si>
    <t>トレーリング</t>
    <phoneticPr fontId="1"/>
  </si>
  <si>
    <t>損失Pips</t>
    <rPh sb="0" eb="2">
      <t>ソンシツ</t>
    </rPh>
    <phoneticPr fontId="1"/>
  </si>
  <si>
    <t>2010年</t>
    <rPh sb="4" eb="5">
      <t>ネン</t>
    </rPh>
    <phoneticPr fontId="1"/>
  </si>
  <si>
    <t>55回</t>
    <rPh sb="2" eb="3">
      <t>カイ</t>
    </rPh>
    <phoneticPr fontId="1"/>
  </si>
  <si>
    <t>2011年</t>
    <rPh sb="4" eb="5">
      <t>ネン</t>
    </rPh>
    <phoneticPr fontId="1"/>
  </si>
  <si>
    <t>年別エントリ対象PB数</t>
    <rPh sb="0" eb="2">
      <t>ネンベツ</t>
    </rPh>
    <rPh sb="6" eb="8">
      <t>タイショウ</t>
    </rPh>
    <rPh sb="10" eb="11">
      <t>スウ</t>
    </rPh>
    <phoneticPr fontId="1"/>
  </si>
  <si>
    <t>勝ちPips</t>
    <rPh sb="0" eb="1">
      <t>カ</t>
    </rPh>
    <phoneticPr fontId="1"/>
  </si>
  <si>
    <t>資金</t>
    <rPh sb="0" eb="2">
      <t>シキン</t>
    </rPh>
    <phoneticPr fontId="1"/>
  </si>
  <si>
    <t>ﾛｽｶｯﾄ％</t>
    <phoneticPr fontId="1"/>
  </si>
  <si>
    <t>損失幅</t>
    <rPh sb="0" eb="2">
      <t>ソンシツ</t>
    </rPh>
    <rPh sb="2" eb="3">
      <t>ハバ</t>
    </rPh>
    <phoneticPr fontId="1"/>
  </si>
  <si>
    <t>お金推移ターゲット①</t>
    <rPh sb="1" eb="2">
      <t>カネ</t>
    </rPh>
    <rPh sb="2" eb="4">
      <t>スイイ</t>
    </rPh>
    <phoneticPr fontId="1"/>
  </si>
  <si>
    <t>最大ロット数</t>
    <rPh sb="0" eb="2">
      <t>サイダイ</t>
    </rPh>
    <rPh sb="5" eb="6">
      <t>スウ</t>
    </rPh>
    <phoneticPr fontId="1"/>
  </si>
  <si>
    <t>お金推移ターゲット②</t>
    <rPh sb="1" eb="2">
      <t>カネ</t>
    </rPh>
    <rPh sb="2" eb="4">
      <t>スイイ</t>
    </rPh>
    <phoneticPr fontId="1"/>
  </si>
  <si>
    <t>ﾛｽｶｯﾄ金額</t>
    <rPh sb="5" eb="7">
      <t>キンガク</t>
    </rPh>
    <phoneticPr fontId="1"/>
  </si>
  <si>
    <t>お金推移③　できない時とかわかんない時があったので無効</t>
    <rPh sb="1" eb="2">
      <t>カネ</t>
    </rPh>
    <rPh sb="2" eb="4">
      <t>スイイ</t>
    </rPh>
    <rPh sb="10" eb="11">
      <t>トキ</t>
    </rPh>
    <rPh sb="18" eb="19">
      <t>トキ</t>
    </rPh>
    <rPh sb="25" eb="27">
      <t>ムコウ</t>
    </rPh>
    <phoneticPr fontId="1"/>
  </si>
  <si>
    <t>←エントリーしてもトレンド初期でないところが多いので、取るに取れないことが多い。</t>
    <rPh sb="13" eb="15">
      <t>ショキ</t>
    </rPh>
    <rPh sb="22" eb="23">
      <t>オオ</t>
    </rPh>
    <rPh sb="27" eb="28">
      <t>ト</t>
    </rPh>
    <rPh sb="30" eb="31">
      <t>ト</t>
    </rPh>
    <rPh sb="37" eb="38">
      <t>オオ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</si>
</sst>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0.00_ "/>
    <numFmt numFmtId="178" formatCode="0_ 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14" fontId="0" fillId="0" borderId="1" xfId="0" applyNumberFormat="1" applyBorder="1"/>
    <xf numFmtId="56" fontId="0" fillId="0" borderId="1" xfId="0" applyNumberFormat="1" applyBorder="1"/>
    <xf numFmtId="0" fontId="0" fillId="0" borderId="2" xfId="0" applyBorder="1"/>
    <xf numFmtId="0" fontId="0" fillId="2" borderId="0" xfId="0" applyFill="1" applyBorder="1"/>
    <xf numFmtId="0" fontId="0" fillId="0" borderId="0" xfId="0" applyBorder="1"/>
    <xf numFmtId="0" fontId="0" fillId="3" borderId="3" xfId="0" applyFill="1" applyBorder="1"/>
    <xf numFmtId="14" fontId="0" fillId="0" borderId="0" xfId="0" applyNumberFormat="1"/>
    <xf numFmtId="176" fontId="0" fillId="0" borderId="0" xfId="0" applyNumberFormat="1"/>
    <xf numFmtId="176" fontId="0" fillId="0" borderId="1" xfId="0" applyNumberFormat="1" applyBorder="1"/>
    <xf numFmtId="0" fontId="0" fillId="0" borderId="4" xfId="0" applyBorder="1"/>
    <xf numFmtId="0" fontId="0" fillId="0" borderId="4" xfId="0" applyFill="1" applyBorder="1"/>
    <xf numFmtId="9" fontId="0" fillId="0" borderId="0" xfId="0" applyNumberFormat="1"/>
    <xf numFmtId="177" fontId="0" fillId="0" borderId="0" xfId="0" applyNumberFormat="1"/>
    <xf numFmtId="178" fontId="0" fillId="0" borderId="0" xfId="0" applyNumberFormat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437067</xdr:colOff>
      <xdr:row>40</xdr:row>
      <xdr:rowOff>75377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0"/>
          <a:ext cx="8666667" cy="65904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12</xdr:col>
      <xdr:colOff>484686</xdr:colOff>
      <xdr:row>81</xdr:row>
      <xdr:rowOff>37281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72350"/>
          <a:ext cx="8714286" cy="65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12</xdr:col>
      <xdr:colOff>437067</xdr:colOff>
      <xdr:row>122</xdr:row>
      <xdr:rowOff>65853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01800"/>
          <a:ext cx="8666667" cy="658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41"/>
  <sheetViews>
    <sheetView zoomScale="90" zoomScaleNormal="90" workbookViewId="0">
      <selection activeCell="A4" sqref="A4:XFD4"/>
    </sheetView>
  </sheetViews>
  <sheetFormatPr defaultRowHeight="13.5" x14ac:dyDescent="0.15"/>
  <cols>
    <col min="1" max="1" width="4.125" bestFit="1" customWidth="1"/>
    <col min="2" max="2" width="5.25" bestFit="1" customWidth="1"/>
    <col min="3" max="3" width="10.5" bestFit="1" customWidth="1"/>
    <col min="4" max="4" width="5.25" bestFit="1" customWidth="1"/>
    <col min="5" max="5" width="11.125" bestFit="1" customWidth="1"/>
    <col min="6" max="6" width="7.5" bestFit="1" customWidth="1"/>
    <col min="7" max="7" width="10.5" bestFit="1" customWidth="1"/>
    <col min="8" max="8" width="8.5" bestFit="1" customWidth="1"/>
    <col min="9" max="10" width="8.75" customWidth="1"/>
    <col min="11" max="11" width="2.5" customWidth="1"/>
    <col min="12" max="13" width="10" bestFit="1" customWidth="1"/>
    <col min="14" max="14" width="6.375" hidden="1" customWidth="1"/>
    <col min="15" max="16" width="4.25" hidden="1" customWidth="1"/>
  </cols>
  <sheetData>
    <row r="1" spans="1:21" x14ac:dyDescent="0.15">
      <c r="A1" t="s">
        <v>7</v>
      </c>
    </row>
    <row r="2" spans="1:21" x14ac:dyDescent="0.15">
      <c r="A2" t="s">
        <v>15</v>
      </c>
    </row>
    <row r="3" spans="1:21" x14ac:dyDescent="0.15">
      <c r="A3" t="s">
        <v>8</v>
      </c>
      <c r="L3" t="s">
        <v>14</v>
      </c>
    </row>
    <row r="4" spans="1:21" x14ac:dyDescent="0.15">
      <c r="A4" s="3" t="s">
        <v>0</v>
      </c>
      <c r="B4" s="3" t="s">
        <v>1</v>
      </c>
      <c r="C4" s="3" t="s">
        <v>4</v>
      </c>
      <c r="D4" s="3" t="s">
        <v>5</v>
      </c>
      <c r="E4" s="3" t="s">
        <v>6</v>
      </c>
      <c r="F4" s="3" t="s">
        <v>5</v>
      </c>
      <c r="G4" s="3" t="s">
        <v>2</v>
      </c>
      <c r="H4" s="3" t="s">
        <v>3</v>
      </c>
      <c r="I4" s="3" t="s">
        <v>37</v>
      </c>
      <c r="J4" s="8" t="s">
        <v>24</v>
      </c>
      <c r="L4" s="4" t="s">
        <v>11</v>
      </c>
      <c r="M4" s="4" t="s">
        <v>10</v>
      </c>
      <c r="N4" s="4" t="s">
        <v>12</v>
      </c>
      <c r="O4" s="4" t="s">
        <v>12</v>
      </c>
      <c r="P4" s="4" t="s">
        <v>12</v>
      </c>
      <c r="Q4" s="4" t="s">
        <v>16</v>
      </c>
      <c r="S4" s="10" t="s">
        <v>25</v>
      </c>
      <c r="T4" s="10" t="s">
        <v>26</v>
      </c>
      <c r="U4" s="10" t="s">
        <v>27</v>
      </c>
    </row>
    <row r="5" spans="1:21" x14ac:dyDescent="0.15">
      <c r="A5" s="1">
        <f>ROW()-4</f>
        <v>1</v>
      </c>
      <c r="B5" s="1" t="str">
        <f>IF(G5&lt;&gt;"",IF((G5-H5)&gt;0,"買","売"),"")</f>
        <v>買</v>
      </c>
      <c r="C5" s="5">
        <v>42040</v>
      </c>
      <c r="D5" s="1">
        <v>14</v>
      </c>
      <c r="E5" s="5">
        <v>42040</v>
      </c>
      <c r="F5" s="1">
        <v>15</v>
      </c>
      <c r="G5" s="1">
        <v>117.40900000000001</v>
      </c>
      <c r="H5" s="1">
        <v>117.392</v>
      </c>
      <c r="I5" s="1"/>
      <c r="J5" s="9">
        <f>ABS((G5-H5)/0.01)</f>
        <v>1.7000000000010118</v>
      </c>
      <c r="L5" s="1">
        <v>117.434</v>
      </c>
      <c r="M5" s="1">
        <v>0</v>
      </c>
      <c r="N5" s="1"/>
      <c r="O5" s="1"/>
      <c r="P5" s="1"/>
      <c r="Q5" s="1">
        <v>0</v>
      </c>
      <c r="S5">
        <f>IF(L5&lt;&gt;0,ABS(L5-$G5)/0.01,0)</f>
        <v>2.4999999999991473</v>
      </c>
      <c r="T5">
        <f t="shared" ref="T5:T68" si="0">IF(M5&lt;&gt;0,ABS(M5-$G5)/0.01,0)</f>
        <v>0</v>
      </c>
      <c r="U5">
        <f>IF(Q5&lt;&gt;0,ABS(Q5-G5)/0.01,0)</f>
        <v>0</v>
      </c>
    </row>
    <row r="6" spans="1:21" x14ac:dyDescent="0.15">
      <c r="A6" s="1">
        <f t="shared" ref="A6:A69" si="1">ROW()-4</f>
        <v>2</v>
      </c>
      <c r="B6" s="1" t="str">
        <f t="shared" ref="B6:B69" si="2">IF(G6&lt;&gt;"",IF((G6-H6)&gt;0,"買","売"),"")</f>
        <v>買</v>
      </c>
      <c r="C6" s="5">
        <v>42046</v>
      </c>
      <c r="D6" s="1">
        <v>8</v>
      </c>
      <c r="E6" s="5">
        <v>42046</v>
      </c>
      <c r="F6" s="1">
        <v>9</v>
      </c>
      <c r="G6" s="1">
        <v>119.62</v>
      </c>
      <c r="H6" s="1">
        <v>119.46</v>
      </c>
      <c r="I6" s="1"/>
      <c r="J6" s="9">
        <f t="shared" ref="J6:J69" si="3">ABS((G6-H6)/0.01)</f>
        <v>16.00000000000108</v>
      </c>
      <c r="L6" s="1">
        <v>119.925</v>
      </c>
      <c r="M6" s="1">
        <v>120.22499999999999</v>
      </c>
      <c r="N6" s="1"/>
      <c r="O6" s="1"/>
      <c r="P6" s="1"/>
      <c r="Q6" s="1">
        <v>0</v>
      </c>
      <c r="S6">
        <f t="shared" ref="S6:S69" si="4">IF(L6&lt;&gt;0,ABS(L6-$G6)/0.01,0)</f>
        <v>30.499999999999261</v>
      </c>
      <c r="T6">
        <f t="shared" si="0"/>
        <v>60.499999999998977</v>
      </c>
      <c r="U6">
        <f t="shared" ref="U6:U8" si="5">IF(Q6&lt;&gt;0,ABS(Q6-G6)/0.01,0)</f>
        <v>0</v>
      </c>
    </row>
    <row r="7" spans="1:21" x14ac:dyDescent="0.15">
      <c r="A7" s="1">
        <f t="shared" si="1"/>
        <v>3</v>
      </c>
      <c r="B7" s="1" t="str">
        <f t="shared" si="2"/>
        <v>買</v>
      </c>
      <c r="C7" s="5">
        <v>42046</v>
      </c>
      <c r="D7" s="1">
        <v>14</v>
      </c>
      <c r="E7" s="5">
        <v>42046</v>
      </c>
      <c r="F7" s="1">
        <v>16</v>
      </c>
      <c r="G7" s="1">
        <v>119.836</v>
      </c>
      <c r="H7" s="1">
        <v>119.63500000000001</v>
      </c>
      <c r="I7" s="1"/>
      <c r="J7" s="9">
        <f t="shared" si="3"/>
        <v>20.099999999999341</v>
      </c>
      <c r="L7" s="1">
        <v>119.925</v>
      </c>
      <c r="M7" s="1">
        <v>120.22499999999999</v>
      </c>
      <c r="N7" s="1"/>
      <c r="O7" s="1"/>
      <c r="P7" s="1"/>
      <c r="Q7" s="1">
        <v>0</v>
      </c>
      <c r="S7">
        <f t="shared" si="4"/>
        <v>8.8999999999998636</v>
      </c>
      <c r="T7">
        <f t="shared" si="0"/>
        <v>38.899999999999579</v>
      </c>
      <c r="U7">
        <f t="shared" si="5"/>
        <v>0</v>
      </c>
    </row>
    <row r="8" spans="1:21" x14ac:dyDescent="0.15">
      <c r="A8" s="1">
        <f t="shared" si="1"/>
        <v>4</v>
      </c>
      <c r="B8" s="1" t="str">
        <f t="shared" si="2"/>
        <v>買</v>
      </c>
      <c r="C8" s="5">
        <v>42047</v>
      </c>
      <c r="D8" s="1">
        <v>8</v>
      </c>
      <c r="E8" s="5">
        <v>42047</v>
      </c>
      <c r="F8" s="1">
        <v>9</v>
      </c>
      <c r="G8" s="1">
        <v>120.28</v>
      </c>
      <c r="H8" s="1">
        <v>120.13500000000001</v>
      </c>
      <c r="I8" s="1"/>
      <c r="J8" s="9">
        <f t="shared" si="3"/>
        <v>14.499999999999602</v>
      </c>
      <c r="L8" s="1">
        <v>120.34</v>
      </c>
      <c r="M8" s="1">
        <v>0</v>
      </c>
      <c r="N8" s="1"/>
      <c r="O8" s="1"/>
      <c r="P8" s="1"/>
      <c r="Q8" s="1">
        <v>0</v>
      </c>
      <c r="S8">
        <f t="shared" si="4"/>
        <v>6.0000000000002274</v>
      </c>
      <c r="T8">
        <f t="shared" si="0"/>
        <v>0</v>
      </c>
      <c r="U8">
        <f t="shared" si="5"/>
        <v>0</v>
      </c>
    </row>
    <row r="9" spans="1:21" hidden="1" x14ac:dyDescent="0.15">
      <c r="A9" s="1">
        <f t="shared" si="1"/>
        <v>5</v>
      </c>
      <c r="B9" s="1" t="str">
        <f t="shared" si="2"/>
        <v/>
      </c>
      <c r="C9" s="5">
        <v>42048</v>
      </c>
      <c r="D9" s="1">
        <v>12</v>
      </c>
      <c r="E9" s="1"/>
      <c r="F9" s="1"/>
      <c r="G9" s="1"/>
      <c r="H9" s="1"/>
      <c r="I9" s="1"/>
      <c r="J9" s="9">
        <f t="shared" si="3"/>
        <v>0</v>
      </c>
      <c r="L9" s="1"/>
      <c r="M9" s="1"/>
      <c r="N9" s="1"/>
      <c r="O9" s="1"/>
      <c r="P9" s="1"/>
      <c r="Q9" s="1"/>
      <c r="S9">
        <f t="shared" si="4"/>
        <v>0</v>
      </c>
      <c r="T9">
        <f t="shared" si="0"/>
        <v>0</v>
      </c>
      <c r="U9">
        <f t="shared" ref="U9:U55" si="6">IF(Q9&lt;&gt;0,Q9-G9,0)</f>
        <v>0</v>
      </c>
    </row>
    <row r="10" spans="1:21" x14ac:dyDescent="0.15">
      <c r="A10" s="1">
        <f t="shared" si="1"/>
        <v>6</v>
      </c>
      <c r="B10" s="1" t="str">
        <f t="shared" si="2"/>
        <v>買</v>
      </c>
      <c r="C10" s="5">
        <v>42048</v>
      </c>
      <c r="D10" s="1">
        <v>13</v>
      </c>
      <c r="E10" s="5">
        <v>42048</v>
      </c>
      <c r="F10" s="1">
        <v>14</v>
      </c>
      <c r="G10" s="1">
        <v>118.898</v>
      </c>
      <c r="H10" s="1">
        <v>118.786</v>
      </c>
      <c r="I10" s="1"/>
      <c r="J10" s="9">
        <f t="shared" si="3"/>
        <v>11.199999999999477</v>
      </c>
      <c r="L10" s="1">
        <v>118.986</v>
      </c>
      <c r="M10" s="1">
        <v>0</v>
      </c>
      <c r="N10" s="1"/>
      <c r="O10" s="1"/>
      <c r="P10" s="1"/>
      <c r="Q10" s="1">
        <v>0</v>
      </c>
      <c r="S10">
        <f t="shared" si="4"/>
        <v>8.8000000000008072</v>
      </c>
      <c r="T10">
        <f t="shared" si="0"/>
        <v>0</v>
      </c>
      <c r="U10">
        <f>IF(Q10&lt;&gt;0,ABS(Q10-G10)/0.01,0)</f>
        <v>0</v>
      </c>
    </row>
    <row r="11" spans="1:21" hidden="1" x14ac:dyDescent="0.15">
      <c r="A11" s="1">
        <f t="shared" si="1"/>
        <v>7</v>
      </c>
      <c r="B11" s="1" t="str">
        <f t="shared" si="2"/>
        <v/>
      </c>
      <c r="C11" s="5">
        <v>42048</v>
      </c>
      <c r="D11" s="1">
        <v>16</v>
      </c>
      <c r="E11" s="1"/>
      <c r="F11" s="1"/>
      <c r="G11" s="1"/>
      <c r="H11" s="1"/>
      <c r="I11" s="1"/>
      <c r="J11" s="9">
        <f t="shared" si="3"/>
        <v>0</v>
      </c>
      <c r="L11" s="1"/>
      <c r="M11" s="1"/>
      <c r="N11" s="1"/>
      <c r="O11" s="1"/>
      <c r="P11" s="1"/>
      <c r="Q11" s="1"/>
      <c r="S11">
        <f t="shared" si="4"/>
        <v>0</v>
      </c>
      <c r="T11">
        <f t="shared" si="0"/>
        <v>0</v>
      </c>
      <c r="U11">
        <f t="shared" si="6"/>
        <v>0</v>
      </c>
    </row>
    <row r="12" spans="1:21" x14ac:dyDescent="0.15">
      <c r="A12" s="1">
        <f t="shared" si="1"/>
        <v>8</v>
      </c>
      <c r="B12" s="1" t="str">
        <f t="shared" si="2"/>
        <v>売</v>
      </c>
      <c r="C12" s="5">
        <v>42051</v>
      </c>
      <c r="D12" s="1">
        <v>2</v>
      </c>
      <c r="E12" s="5">
        <v>42051</v>
      </c>
      <c r="F12" s="1">
        <v>3</v>
      </c>
      <c r="G12" s="1">
        <v>118.58199999999999</v>
      </c>
      <c r="H12" s="1">
        <v>118.77</v>
      </c>
      <c r="I12" s="1"/>
      <c r="J12" s="9">
        <f t="shared" si="3"/>
        <v>18.800000000000239</v>
      </c>
      <c r="L12" s="1">
        <v>118.49</v>
      </c>
      <c r="M12" s="1">
        <v>118.378</v>
      </c>
      <c r="N12" s="1"/>
      <c r="O12" s="1"/>
      <c r="P12" s="1"/>
      <c r="Q12" s="1">
        <v>0</v>
      </c>
      <c r="S12">
        <f t="shared" si="4"/>
        <v>9.1999999999998749</v>
      </c>
      <c r="T12">
        <f t="shared" si="0"/>
        <v>20.399999999999352</v>
      </c>
      <c r="U12">
        <f t="shared" ref="U12:U15" si="7">IF(Q12&lt;&gt;0,ABS(Q12-G12)/0.01,0)</f>
        <v>0</v>
      </c>
    </row>
    <row r="13" spans="1:21" x14ac:dyDescent="0.15">
      <c r="A13" s="1">
        <f t="shared" si="1"/>
        <v>9</v>
      </c>
      <c r="B13" s="1" t="str">
        <f t="shared" si="2"/>
        <v>売</v>
      </c>
      <c r="C13" s="5">
        <v>42052</v>
      </c>
      <c r="D13" s="1">
        <v>8</v>
      </c>
      <c r="E13" s="5">
        <v>42052</v>
      </c>
      <c r="F13" s="1">
        <v>9</v>
      </c>
      <c r="G13" s="1">
        <v>118.429</v>
      </c>
      <c r="H13" s="1">
        <v>118.429</v>
      </c>
      <c r="I13" s="1"/>
      <c r="J13" s="9">
        <f t="shared" si="3"/>
        <v>0</v>
      </c>
      <c r="L13" s="1">
        <v>118.67400000000001</v>
      </c>
      <c r="M13" s="1">
        <v>118.81399999999999</v>
      </c>
      <c r="N13" s="1"/>
      <c r="O13" s="1"/>
      <c r="P13" s="1"/>
      <c r="Q13" s="1">
        <v>118.964</v>
      </c>
      <c r="S13">
        <f t="shared" si="4"/>
        <v>24.500000000000455</v>
      </c>
      <c r="T13">
        <f t="shared" si="0"/>
        <v>38.499999999999091</v>
      </c>
      <c r="U13">
        <f t="shared" si="7"/>
        <v>53.499999999999659</v>
      </c>
    </row>
    <row r="14" spans="1:21" x14ac:dyDescent="0.15">
      <c r="A14" s="1">
        <f t="shared" si="1"/>
        <v>10</v>
      </c>
      <c r="B14" s="1" t="str">
        <f t="shared" si="2"/>
        <v>買</v>
      </c>
      <c r="C14" s="5">
        <v>42052</v>
      </c>
      <c r="D14" s="1">
        <v>15</v>
      </c>
      <c r="E14" s="5">
        <v>42052</v>
      </c>
      <c r="F14" s="1">
        <v>16</v>
      </c>
      <c r="G14" s="1">
        <v>118.8</v>
      </c>
      <c r="H14" s="1">
        <v>118.67</v>
      </c>
      <c r="I14" s="1"/>
      <c r="J14" s="9">
        <f t="shared" si="3"/>
        <v>12.999999999999545</v>
      </c>
      <c r="L14" s="1">
        <v>118.922</v>
      </c>
      <c r="M14" s="1">
        <v>119.13500000000001</v>
      </c>
      <c r="N14" s="1"/>
      <c r="O14" s="1"/>
      <c r="P14" s="1"/>
      <c r="Q14" s="1">
        <v>118.964</v>
      </c>
      <c r="S14">
        <f t="shared" si="4"/>
        <v>12.199999999999989</v>
      </c>
      <c r="T14">
        <f t="shared" si="0"/>
        <v>33.500000000000796</v>
      </c>
      <c r="U14">
        <f t="shared" si="7"/>
        <v>16.400000000000148</v>
      </c>
    </row>
    <row r="15" spans="1:21" x14ac:dyDescent="0.15">
      <c r="A15" s="1">
        <f t="shared" si="1"/>
        <v>11</v>
      </c>
      <c r="B15" s="1" t="str">
        <f t="shared" si="2"/>
        <v>買</v>
      </c>
      <c r="C15" s="5">
        <v>42053</v>
      </c>
      <c r="D15" s="1">
        <v>11</v>
      </c>
      <c r="E15" s="5">
        <v>42053</v>
      </c>
      <c r="F15" s="1">
        <v>12</v>
      </c>
      <c r="G15" s="1">
        <v>119.172</v>
      </c>
      <c r="H15" s="1">
        <v>119.078</v>
      </c>
      <c r="I15" s="1"/>
      <c r="J15" s="9">
        <f t="shared" si="3"/>
        <v>9.3999999999994088</v>
      </c>
      <c r="L15" s="1">
        <v>119.309</v>
      </c>
      <c r="M15" s="1">
        <v>0</v>
      </c>
      <c r="N15" s="1"/>
      <c r="O15" s="1"/>
      <c r="P15" s="1"/>
      <c r="Q15" s="1">
        <v>0</v>
      </c>
      <c r="S15">
        <f t="shared" si="4"/>
        <v>13.700000000000045</v>
      </c>
      <c r="T15">
        <f t="shared" si="0"/>
        <v>0</v>
      </c>
      <c r="U15">
        <f t="shared" si="7"/>
        <v>0</v>
      </c>
    </row>
    <row r="16" spans="1:21" hidden="1" x14ac:dyDescent="0.15">
      <c r="A16" s="1">
        <f t="shared" si="1"/>
        <v>12</v>
      </c>
      <c r="B16" s="1" t="str">
        <f t="shared" si="2"/>
        <v>買</v>
      </c>
      <c r="C16" s="5">
        <v>42053</v>
      </c>
      <c r="D16" s="1">
        <v>20</v>
      </c>
      <c r="E16" s="1"/>
      <c r="F16" s="1"/>
      <c r="G16" s="1">
        <v>119.29</v>
      </c>
      <c r="H16" s="1">
        <v>119.18600000000001</v>
      </c>
      <c r="I16" s="1"/>
      <c r="J16" s="9">
        <f t="shared" si="3"/>
        <v>10.39999999999992</v>
      </c>
      <c r="L16" s="1"/>
      <c r="M16" s="1"/>
      <c r="N16" s="1"/>
      <c r="O16" s="1"/>
      <c r="P16" s="1"/>
      <c r="Q16" s="1"/>
      <c r="S16">
        <f t="shared" si="4"/>
        <v>0</v>
      </c>
      <c r="T16">
        <f t="shared" si="0"/>
        <v>0</v>
      </c>
      <c r="U16">
        <f t="shared" si="6"/>
        <v>0</v>
      </c>
    </row>
    <row r="17" spans="1:21" x14ac:dyDescent="0.15">
      <c r="A17" s="1">
        <f t="shared" si="1"/>
        <v>13</v>
      </c>
      <c r="B17" s="1" t="s">
        <v>17</v>
      </c>
      <c r="C17" s="5">
        <v>42054</v>
      </c>
      <c r="D17" s="1">
        <v>7</v>
      </c>
      <c r="E17" s="5">
        <v>42054</v>
      </c>
      <c r="F17" s="1">
        <v>10</v>
      </c>
      <c r="G17" s="1">
        <v>118.625</v>
      </c>
      <c r="H17" s="1">
        <v>118.721</v>
      </c>
      <c r="I17" s="1" t="s">
        <v>18</v>
      </c>
      <c r="J17" s="9">
        <f t="shared" si="3"/>
        <v>9.6000000000003638</v>
      </c>
      <c r="L17" s="1">
        <v>0</v>
      </c>
      <c r="M17" s="1">
        <v>0</v>
      </c>
      <c r="N17" s="1"/>
      <c r="O17" s="1"/>
      <c r="P17" s="1"/>
      <c r="Q17" s="1"/>
      <c r="S17">
        <f t="shared" si="4"/>
        <v>0</v>
      </c>
      <c r="T17">
        <f t="shared" si="0"/>
        <v>0</v>
      </c>
      <c r="U17">
        <f>IF(Q17&lt;&gt;0,ABS(Q17-G17)/0.01,0)</f>
        <v>0</v>
      </c>
    </row>
    <row r="18" spans="1:21" hidden="1" x14ac:dyDescent="0.15">
      <c r="A18" s="1">
        <f t="shared" si="1"/>
        <v>14</v>
      </c>
      <c r="B18" s="1" t="str">
        <f t="shared" si="2"/>
        <v>買</v>
      </c>
      <c r="C18" s="5">
        <v>42054</v>
      </c>
      <c r="D18" s="1">
        <v>17</v>
      </c>
      <c r="E18" s="1"/>
      <c r="F18" s="1"/>
      <c r="G18" s="1">
        <v>119.033</v>
      </c>
      <c r="H18" s="1">
        <v>118.85899999999999</v>
      </c>
      <c r="I18" s="1"/>
      <c r="J18" s="9">
        <f t="shared" si="3"/>
        <v>17.400000000000659</v>
      </c>
      <c r="L18" s="1"/>
      <c r="M18" s="1"/>
      <c r="N18" s="1"/>
      <c r="O18" s="1"/>
      <c r="P18" s="1"/>
      <c r="Q18" s="1"/>
      <c r="S18">
        <f t="shared" si="4"/>
        <v>0</v>
      </c>
      <c r="T18">
        <f t="shared" si="0"/>
        <v>0</v>
      </c>
      <c r="U18">
        <f t="shared" si="6"/>
        <v>0</v>
      </c>
    </row>
    <row r="19" spans="1:21" x14ac:dyDescent="0.15">
      <c r="A19" s="1">
        <f t="shared" si="1"/>
        <v>15</v>
      </c>
      <c r="B19" s="1" t="str">
        <f t="shared" si="2"/>
        <v>買</v>
      </c>
      <c r="C19" s="5">
        <v>42054</v>
      </c>
      <c r="D19" s="1">
        <v>21</v>
      </c>
      <c r="E19" s="5">
        <v>42055</v>
      </c>
      <c r="F19" s="1">
        <v>0</v>
      </c>
      <c r="G19" s="1">
        <v>119.003</v>
      </c>
      <c r="H19" s="1">
        <v>118.943</v>
      </c>
      <c r="I19" s="1" t="s">
        <v>18</v>
      </c>
      <c r="J19" s="9">
        <f t="shared" si="3"/>
        <v>6.0000000000002274</v>
      </c>
      <c r="L19" s="1">
        <v>0</v>
      </c>
      <c r="M19" s="1">
        <v>0</v>
      </c>
      <c r="N19" s="1"/>
      <c r="O19" s="1"/>
      <c r="P19" s="1"/>
      <c r="Q19" s="1"/>
      <c r="S19">
        <f t="shared" si="4"/>
        <v>0</v>
      </c>
      <c r="T19">
        <f t="shared" si="0"/>
        <v>0</v>
      </c>
      <c r="U19">
        <f>IF(Q19&lt;&gt;0,ABS(Q19-G19)/0.01,0)</f>
        <v>0</v>
      </c>
    </row>
    <row r="20" spans="1:21" hidden="1" x14ac:dyDescent="0.15">
      <c r="A20" s="1">
        <f t="shared" si="1"/>
        <v>16</v>
      </c>
      <c r="B20" s="1" t="str">
        <f t="shared" si="2"/>
        <v>売</v>
      </c>
      <c r="C20" s="5">
        <v>42060</v>
      </c>
      <c r="D20" s="1">
        <v>8</v>
      </c>
      <c r="E20" s="1"/>
      <c r="F20" s="1"/>
      <c r="G20" s="1">
        <v>118.65600000000001</v>
      </c>
      <c r="H20" s="1">
        <v>118.849</v>
      </c>
      <c r="I20" s="1"/>
      <c r="J20" s="9">
        <f t="shared" si="3"/>
        <v>19.299999999999784</v>
      </c>
      <c r="L20" s="1"/>
      <c r="M20" s="1"/>
      <c r="N20" s="1"/>
      <c r="O20" s="1"/>
      <c r="P20" s="1"/>
      <c r="Q20" s="1"/>
      <c r="S20">
        <f t="shared" si="4"/>
        <v>0</v>
      </c>
      <c r="T20">
        <f t="shared" si="0"/>
        <v>0</v>
      </c>
      <c r="U20">
        <f t="shared" si="6"/>
        <v>0</v>
      </c>
    </row>
    <row r="21" spans="1:21" hidden="1" x14ac:dyDescent="0.15">
      <c r="A21" s="1">
        <f t="shared" si="1"/>
        <v>17</v>
      </c>
      <c r="B21" s="1" t="str">
        <f t="shared" si="2"/>
        <v>売</v>
      </c>
      <c r="C21" s="5">
        <v>42061</v>
      </c>
      <c r="D21" s="1">
        <v>0</v>
      </c>
      <c r="E21" s="1"/>
      <c r="F21" s="1"/>
      <c r="G21" s="1">
        <v>118.8</v>
      </c>
      <c r="H21" s="1">
        <v>118.87</v>
      </c>
      <c r="I21" s="1"/>
      <c r="J21" s="9">
        <f t="shared" si="3"/>
        <v>7.000000000000739</v>
      </c>
      <c r="L21" s="1"/>
      <c r="M21" s="1"/>
      <c r="N21" s="1"/>
      <c r="O21" s="1"/>
      <c r="P21" s="1"/>
      <c r="Q21" s="1"/>
      <c r="S21">
        <f t="shared" si="4"/>
        <v>0</v>
      </c>
      <c r="T21">
        <f t="shared" si="0"/>
        <v>0</v>
      </c>
      <c r="U21">
        <f t="shared" si="6"/>
        <v>0</v>
      </c>
    </row>
    <row r="22" spans="1:21" hidden="1" x14ac:dyDescent="0.15">
      <c r="A22" s="1">
        <f t="shared" si="1"/>
        <v>18</v>
      </c>
      <c r="B22" s="1" t="str">
        <f t="shared" si="2"/>
        <v>売</v>
      </c>
      <c r="C22" s="5">
        <v>42061</v>
      </c>
      <c r="D22" s="1">
        <v>1</v>
      </c>
      <c r="E22" s="1"/>
      <c r="F22" s="1"/>
      <c r="G22" s="1">
        <v>118.812</v>
      </c>
      <c r="H22" s="1">
        <v>118.82</v>
      </c>
      <c r="I22" s="1"/>
      <c r="J22" s="9">
        <f t="shared" si="3"/>
        <v>0.79999999999955662</v>
      </c>
      <c r="L22" s="1"/>
      <c r="M22" s="1"/>
      <c r="N22" s="1"/>
      <c r="O22" s="1"/>
      <c r="P22" s="1"/>
      <c r="Q22" s="1"/>
      <c r="S22">
        <f t="shared" si="4"/>
        <v>0</v>
      </c>
      <c r="T22">
        <f t="shared" si="0"/>
        <v>0</v>
      </c>
      <c r="U22">
        <f t="shared" si="6"/>
        <v>0</v>
      </c>
    </row>
    <row r="23" spans="1:21" x14ac:dyDescent="0.15">
      <c r="A23" s="1">
        <f t="shared" si="1"/>
        <v>19</v>
      </c>
      <c r="B23" s="1" t="str">
        <f t="shared" si="2"/>
        <v>買</v>
      </c>
      <c r="C23" s="5">
        <v>42065</v>
      </c>
      <c r="D23" s="1">
        <v>0</v>
      </c>
      <c r="E23" s="5">
        <v>42065</v>
      </c>
      <c r="F23" s="1">
        <v>1</v>
      </c>
      <c r="G23" s="1">
        <v>119.851</v>
      </c>
      <c r="H23" s="1">
        <v>119.678</v>
      </c>
      <c r="I23" s="1"/>
      <c r="J23" s="9">
        <f t="shared" si="3"/>
        <v>17.300000000000182</v>
      </c>
      <c r="L23" s="1">
        <v>119.79900000000001</v>
      </c>
      <c r="M23" s="1">
        <v>119.97499999999999</v>
      </c>
      <c r="N23" s="1"/>
      <c r="O23" s="1"/>
      <c r="P23" s="1"/>
      <c r="Q23" s="1">
        <v>119.77500000000001</v>
      </c>
      <c r="S23">
        <f t="shared" si="4"/>
        <v>5.1999999999992497</v>
      </c>
      <c r="T23">
        <f t="shared" si="0"/>
        <v>12.399999999999523</v>
      </c>
      <c r="U23">
        <f t="shared" ref="U23:U28" si="8">IF(Q23&lt;&gt;0,ABS(Q23-G23)/0.01,0)</f>
        <v>7.5999999999993406</v>
      </c>
    </row>
    <row r="24" spans="1:21" x14ac:dyDescent="0.15">
      <c r="A24" s="1">
        <f t="shared" si="1"/>
        <v>20</v>
      </c>
      <c r="B24" s="1" t="str">
        <f t="shared" si="2"/>
        <v>売</v>
      </c>
      <c r="C24" s="5">
        <v>42067</v>
      </c>
      <c r="D24" s="1">
        <v>13</v>
      </c>
      <c r="E24" s="5">
        <v>42067</v>
      </c>
      <c r="F24" s="1">
        <v>14</v>
      </c>
      <c r="G24" s="1">
        <v>119.53</v>
      </c>
      <c r="H24" s="1">
        <v>119.623</v>
      </c>
      <c r="I24" s="1"/>
      <c r="J24" s="9">
        <f t="shared" si="3"/>
        <v>9.3000000000003524</v>
      </c>
      <c r="L24" s="1">
        <v>119.48399999999999</v>
      </c>
      <c r="M24" s="1">
        <v>0</v>
      </c>
      <c r="N24" s="1"/>
      <c r="O24" s="1"/>
      <c r="P24" s="1"/>
      <c r="Q24" s="1">
        <v>0</v>
      </c>
      <c r="S24">
        <f t="shared" si="4"/>
        <v>4.600000000000648</v>
      </c>
      <c r="T24">
        <f t="shared" si="0"/>
        <v>0</v>
      </c>
      <c r="U24">
        <f t="shared" si="8"/>
        <v>0</v>
      </c>
    </row>
    <row r="25" spans="1:21" x14ac:dyDescent="0.15">
      <c r="A25" s="1">
        <f t="shared" si="1"/>
        <v>21</v>
      </c>
      <c r="B25" s="1" t="str">
        <f t="shared" si="2"/>
        <v>売</v>
      </c>
      <c r="C25" s="5">
        <v>74941</v>
      </c>
      <c r="D25" s="1">
        <v>1</v>
      </c>
      <c r="E25" s="5">
        <v>42069</v>
      </c>
      <c r="F25" s="1">
        <v>2</v>
      </c>
      <c r="G25" s="1">
        <v>120.045</v>
      </c>
      <c r="H25" s="1">
        <v>120.14100000000001</v>
      </c>
      <c r="I25" s="1" t="s">
        <v>18</v>
      </c>
      <c r="J25" s="9">
        <f t="shared" si="3"/>
        <v>9.6000000000003638</v>
      </c>
      <c r="L25" s="1"/>
      <c r="M25" s="1"/>
      <c r="N25" s="1"/>
      <c r="O25" s="1"/>
      <c r="P25" s="1"/>
      <c r="Q25" s="1"/>
      <c r="S25">
        <f t="shared" si="4"/>
        <v>0</v>
      </c>
      <c r="T25">
        <f t="shared" si="0"/>
        <v>0</v>
      </c>
      <c r="U25">
        <f t="shared" si="8"/>
        <v>0</v>
      </c>
    </row>
    <row r="26" spans="1:21" x14ac:dyDescent="0.15">
      <c r="A26" s="1">
        <f t="shared" si="1"/>
        <v>22</v>
      </c>
      <c r="B26" s="1" t="str">
        <f t="shared" si="2"/>
        <v>売</v>
      </c>
      <c r="C26" s="5">
        <v>42069</v>
      </c>
      <c r="D26" s="1">
        <v>2</v>
      </c>
      <c r="E26" s="5">
        <v>42069</v>
      </c>
      <c r="F26" s="1">
        <v>3</v>
      </c>
      <c r="G26" s="1">
        <v>120.045</v>
      </c>
      <c r="H26" s="1">
        <v>120.14100000000001</v>
      </c>
      <c r="I26" s="1"/>
      <c r="J26" s="9">
        <f t="shared" si="3"/>
        <v>9.6000000000003638</v>
      </c>
      <c r="L26" s="1">
        <v>119.905</v>
      </c>
      <c r="M26" s="1">
        <v>0</v>
      </c>
      <c r="N26" s="1"/>
      <c r="O26" s="1"/>
      <c r="P26" s="1"/>
      <c r="Q26" s="1">
        <v>0</v>
      </c>
      <c r="S26">
        <f t="shared" si="4"/>
        <v>14.000000000000057</v>
      </c>
      <c r="T26">
        <f t="shared" si="0"/>
        <v>0</v>
      </c>
      <c r="U26">
        <f t="shared" si="8"/>
        <v>0</v>
      </c>
    </row>
    <row r="27" spans="1:21" x14ac:dyDescent="0.15">
      <c r="A27" s="1">
        <f t="shared" si="1"/>
        <v>23</v>
      </c>
      <c r="B27" s="1" t="str">
        <f t="shared" si="2"/>
        <v>売</v>
      </c>
      <c r="C27" s="5">
        <v>42069</v>
      </c>
      <c r="D27" s="1">
        <v>5</v>
      </c>
      <c r="E27" s="5">
        <v>42069</v>
      </c>
      <c r="F27" s="1">
        <v>6</v>
      </c>
      <c r="G27" s="1">
        <v>119.98699999999999</v>
      </c>
      <c r="H27" s="1">
        <v>120.07899999999999</v>
      </c>
      <c r="I27" s="1" t="s">
        <v>18</v>
      </c>
      <c r="J27" s="9">
        <f t="shared" si="3"/>
        <v>9.1999999999998749</v>
      </c>
      <c r="L27" s="1"/>
      <c r="M27" s="1"/>
      <c r="N27" s="1"/>
      <c r="O27" s="1"/>
      <c r="P27" s="1"/>
      <c r="Q27" s="1"/>
      <c r="S27">
        <f t="shared" si="4"/>
        <v>0</v>
      </c>
      <c r="T27">
        <f t="shared" si="0"/>
        <v>0</v>
      </c>
      <c r="U27">
        <f t="shared" si="8"/>
        <v>0</v>
      </c>
    </row>
    <row r="28" spans="1:21" x14ac:dyDescent="0.15">
      <c r="A28" s="1">
        <f t="shared" si="1"/>
        <v>24</v>
      </c>
      <c r="B28" s="1" t="str">
        <f t="shared" si="2"/>
        <v>売</v>
      </c>
      <c r="C28" s="5">
        <v>42069</v>
      </c>
      <c r="D28" s="1">
        <v>7</v>
      </c>
      <c r="E28" s="5">
        <v>42069</v>
      </c>
      <c r="F28" s="1">
        <v>14</v>
      </c>
      <c r="G28" s="1">
        <v>119.986</v>
      </c>
      <c r="H28" s="1">
        <v>120.059</v>
      </c>
      <c r="I28" s="1"/>
      <c r="J28" s="9">
        <f t="shared" si="3"/>
        <v>7.2999999999993292</v>
      </c>
      <c r="L28" s="1">
        <v>119.911</v>
      </c>
      <c r="M28" s="1">
        <v>0</v>
      </c>
      <c r="N28" s="1"/>
      <c r="O28" s="1"/>
      <c r="P28" s="1"/>
      <c r="Q28" s="1">
        <v>0</v>
      </c>
      <c r="S28">
        <f t="shared" si="4"/>
        <v>7.5000000000002842</v>
      </c>
      <c r="T28">
        <f t="shared" si="0"/>
        <v>0</v>
      </c>
      <c r="U28">
        <f t="shared" si="8"/>
        <v>0</v>
      </c>
    </row>
    <row r="29" spans="1:21" hidden="1" x14ac:dyDescent="0.15">
      <c r="A29" s="1">
        <f t="shared" si="1"/>
        <v>25</v>
      </c>
      <c r="B29" s="1" t="str">
        <f t="shared" si="2"/>
        <v>売</v>
      </c>
      <c r="C29" s="5">
        <v>42072</v>
      </c>
      <c r="D29" s="1">
        <v>12</v>
      </c>
      <c r="E29" s="1"/>
      <c r="F29" s="1"/>
      <c r="G29" s="1">
        <v>120.652</v>
      </c>
      <c r="H29" s="1">
        <v>120.872</v>
      </c>
      <c r="I29" s="1"/>
      <c r="J29" s="9">
        <f t="shared" si="3"/>
        <v>21.999999999999886</v>
      </c>
      <c r="L29" s="1"/>
      <c r="M29" s="1"/>
      <c r="N29" s="1"/>
      <c r="O29" s="1"/>
      <c r="P29" s="1"/>
      <c r="Q29" s="1"/>
      <c r="S29">
        <f t="shared" si="4"/>
        <v>0</v>
      </c>
      <c r="T29">
        <f t="shared" si="0"/>
        <v>0</v>
      </c>
      <c r="U29">
        <f t="shared" si="6"/>
        <v>0</v>
      </c>
    </row>
    <row r="30" spans="1:21" x14ac:dyDescent="0.15">
      <c r="A30" s="1">
        <f t="shared" si="1"/>
        <v>26</v>
      </c>
      <c r="B30" s="1" t="str">
        <f t="shared" si="2"/>
        <v>買</v>
      </c>
      <c r="C30" s="5">
        <v>42072</v>
      </c>
      <c r="D30" s="1">
        <v>16</v>
      </c>
      <c r="E30" s="5">
        <v>42072</v>
      </c>
      <c r="F30" s="1">
        <v>17</v>
      </c>
      <c r="G30" s="1">
        <v>120.95</v>
      </c>
      <c r="H30" s="1">
        <v>120.854</v>
      </c>
      <c r="I30" s="1"/>
      <c r="J30" s="9">
        <f t="shared" si="3"/>
        <v>9.6000000000003638</v>
      </c>
      <c r="L30" s="1">
        <v>121.081</v>
      </c>
      <c r="M30" s="1">
        <v>121.27500000000001</v>
      </c>
      <c r="N30" s="1"/>
      <c r="O30" s="1"/>
      <c r="P30" s="1"/>
      <c r="Q30" s="1">
        <v>121.631</v>
      </c>
      <c r="S30">
        <f t="shared" si="4"/>
        <v>13.100000000000023</v>
      </c>
      <c r="T30">
        <f t="shared" si="0"/>
        <v>32.500000000000284</v>
      </c>
      <c r="U30">
        <f t="shared" ref="U30:U31" si="9">IF(Q30&lt;&gt;0,ABS(Q30-G30)/0.01,0)</f>
        <v>68.099999999999739</v>
      </c>
    </row>
    <row r="31" spans="1:21" x14ac:dyDescent="0.15">
      <c r="A31" s="1">
        <f t="shared" si="1"/>
        <v>27</v>
      </c>
      <c r="B31" s="1" t="str">
        <f t="shared" si="2"/>
        <v>買</v>
      </c>
      <c r="C31" s="5">
        <v>42074</v>
      </c>
      <c r="D31" s="1">
        <v>12</v>
      </c>
      <c r="E31" s="5">
        <v>42074</v>
      </c>
      <c r="F31" s="1">
        <v>13</v>
      </c>
      <c r="G31" s="1">
        <v>121.55500000000001</v>
      </c>
      <c r="H31" s="1">
        <v>121.291</v>
      </c>
      <c r="I31" s="1" t="s">
        <v>18</v>
      </c>
      <c r="J31" s="9">
        <f t="shared" si="3"/>
        <v>26.400000000001</v>
      </c>
      <c r="L31" s="1"/>
      <c r="M31" s="1"/>
      <c r="N31" s="1"/>
      <c r="O31" s="1"/>
      <c r="P31" s="1"/>
      <c r="Q31" s="1"/>
      <c r="S31">
        <f t="shared" si="4"/>
        <v>0</v>
      </c>
      <c r="T31">
        <f t="shared" si="0"/>
        <v>0</v>
      </c>
      <c r="U31">
        <f t="shared" si="9"/>
        <v>0</v>
      </c>
    </row>
    <row r="32" spans="1:21" hidden="1" x14ac:dyDescent="0.15">
      <c r="A32" s="1">
        <f t="shared" si="1"/>
        <v>28</v>
      </c>
      <c r="B32" s="1" t="str">
        <f t="shared" si="2"/>
        <v>売</v>
      </c>
      <c r="C32" s="5">
        <v>42075</v>
      </c>
      <c r="D32" s="1">
        <v>2</v>
      </c>
      <c r="E32" s="1"/>
      <c r="F32" s="1"/>
      <c r="G32" s="1">
        <v>121.408</v>
      </c>
      <c r="H32" s="1">
        <v>121.41200000000001</v>
      </c>
      <c r="I32" s="1"/>
      <c r="J32" s="9">
        <f t="shared" si="3"/>
        <v>0.40000000000048885</v>
      </c>
      <c r="L32" s="1"/>
      <c r="M32" s="1"/>
      <c r="N32" s="1"/>
      <c r="O32" s="1"/>
      <c r="P32" s="1"/>
      <c r="Q32" s="1"/>
      <c r="S32">
        <f t="shared" si="4"/>
        <v>0</v>
      </c>
      <c r="T32">
        <f t="shared" si="0"/>
        <v>0</v>
      </c>
      <c r="U32">
        <f t="shared" si="6"/>
        <v>0</v>
      </c>
    </row>
    <row r="33" spans="1:21" x14ac:dyDescent="0.15">
      <c r="A33" s="1">
        <f t="shared" si="1"/>
        <v>29</v>
      </c>
      <c r="B33" s="1" t="str">
        <f t="shared" si="2"/>
        <v>買</v>
      </c>
      <c r="C33" s="5">
        <v>42075</v>
      </c>
      <c r="D33" s="1">
        <v>21</v>
      </c>
      <c r="E33" s="5">
        <v>42075</v>
      </c>
      <c r="F33" s="1">
        <v>22</v>
      </c>
      <c r="G33" s="1">
        <v>121.384</v>
      </c>
      <c r="H33" s="1">
        <v>121.277</v>
      </c>
      <c r="I33" s="1" t="s">
        <v>18</v>
      </c>
      <c r="J33" s="9">
        <f t="shared" si="3"/>
        <v>10.699999999999932</v>
      </c>
      <c r="L33" s="1"/>
      <c r="M33" s="1"/>
      <c r="N33" s="1"/>
      <c r="O33" s="1"/>
      <c r="P33" s="1"/>
      <c r="Q33" s="1"/>
      <c r="S33">
        <f t="shared" si="4"/>
        <v>0</v>
      </c>
      <c r="T33">
        <f t="shared" si="0"/>
        <v>0</v>
      </c>
      <c r="U33">
        <f t="shared" ref="U33:U34" si="10">IF(Q33&lt;&gt;0,ABS(Q33-G33)/0.01,0)</f>
        <v>0</v>
      </c>
    </row>
    <row r="34" spans="1:21" x14ac:dyDescent="0.15">
      <c r="A34" s="1">
        <f t="shared" si="1"/>
        <v>30</v>
      </c>
      <c r="B34" s="1" t="str">
        <f t="shared" si="2"/>
        <v>買</v>
      </c>
      <c r="C34" s="5">
        <v>42079</v>
      </c>
      <c r="D34" s="1">
        <v>18</v>
      </c>
      <c r="E34" s="5">
        <v>42079</v>
      </c>
      <c r="F34" s="1">
        <v>20</v>
      </c>
      <c r="G34" s="1">
        <v>121.32299999999999</v>
      </c>
      <c r="H34" s="1">
        <v>121.203</v>
      </c>
      <c r="I34" s="1"/>
      <c r="J34" s="9">
        <f t="shared" si="3"/>
        <v>11.999999999999034</v>
      </c>
      <c r="L34" s="1">
        <v>121.43300000000001</v>
      </c>
      <c r="M34" s="1">
        <v>0</v>
      </c>
      <c r="N34" s="1"/>
      <c r="O34" s="1"/>
      <c r="P34" s="1"/>
      <c r="Q34" s="1">
        <v>121.32299999999999</v>
      </c>
      <c r="S34">
        <f t="shared" si="4"/>
        <v>11.000000000001364</v>
      </c>
      <c r="T34">
        <f t="shared" si="0"/>
        <v>0</v>
      </c>
      <c r="U34">
        <f t="shared" si="10"/>
        <v>0</v>
      </c>
    </row>
    <row r="35" spans="1:21" hidden="1" x14ac:dyDescent="0.15">
      <c r="A35" s="1">
        <f t="shared" si="1"/>
        <v>31</v>
      </c>
      <c r="B35" s="1" t="str">
        <f t="shared" si="2"/>
        <v>買</v>
      </c>
      <c r="C35" s="5">
        <v>42080</v>
      </c>
      <c r="D35" s="1">
        <v>21</v>
      </c>
      <c r="E35" s="1"/>
      <c r="F35" s="1"/>
      <c r="G35" s="1">
        <v>121.399</v>
      </c>
      <c r="H35" s="1">
        <v>121.318</v>
      </c>
      <c r="I35" s="1"/>
      <c r="J35" s="9">
        <f t="shared" si="3"/>
        <v>8.100000000000307</v>
      </c>
      <c r="L35" s="1"/>
      <c r="M35" s="1"/>
      <c r="N35" s="1"/>
      <c r="O35" s="1"/>
      <c r="P35" s="1"/>
      <c r="Q35" s="1"/>
      <c r="S35">
        <f t="shared" si="4"/>
        <v>0</v>
      </c>
      <c r="T35">
        <f t="shared" si="0"/>
        <v>0</v>
      </c>
      <c r="U35">
        <f t="shared" si="6"/>
        <v>0</v>
      </c>
    </row>
    <row r="36" spans="1:21" hidden="1" x14ac:dyDescent="0.15">
      <c r="A36" s="1">
        <f t="shared" si="1"/>
        <v>32</v>
      </c>
      <c r="B36" s="1" t="str">
        <f t="shared" si="2"/>
        <v>買</v>
      </c>
      <c r="C36" s="5">
        <v>42081</v>
      </c>
      <c r="D36" s="1">
        <v>10</v>
      </c>
      <c r="E36" s="1"/>
      <c r="F36" s="1"/>
      <c r="G36" s="1">
        <v>121.363</v>
      </c>
      <c r="H36" s="1">
        <v>121.261</v>
      </c>
      <c r="I36" s="1"/>
      <c r="J36" s="9">
        <f t="shared" si="3"/>
        <v>10.200000000000387</v>
      </c>
      <c r="L36" s="1"/>
      <c r="M36" s="1"/>
      <c r="N36" s="1"/>
      <c r="O36" s="1"/>
      <c r="P36" s="1"/>
      <c r="Q36" s="1"/>
      <c r="S36">
        <f t="shared" si="4"/>
        <v>0</v>
      </c>
      <c r="T36">
        <f t="shared" si="0"/>
        <v>0</v>
      </c>
      <c r="U36">
        <f t="shared" si="6"/>
        <v>0</v>
      </c>
    </row>
    <row r="37" spans="1:21" x14ac:dyDescent="0.15">
      <c r="A37" s="1">
        <f t="shared" si="1"/>
        <v>33</v>
      </c>
      <c r="B37" s="1" t="str">
        <f t="shared" si="2"/>
        <v>売</v>
      </c>
      <c r="C37" s="5">
        <v>42083</v>
      </c>
      <c r="D37" s="1">
        <v>8</v>
      </c>
      <c r="E37" s="5">
        <v>42083</v>
      </c>
      <c r="F37" s="1">
        <v>9</v>
      </c>
      <c r="G37" s="1">
        <v>120.68600000000001</v>
      </c>
      <c r="H37" s="1">
        <v>120.744</v>
      </c>
      <c r="I37" s="1" t="s">
        <v>18</v>
      </c>
      <c r="J37" s="9">
        <f t="shared" si="3"/>
        <v>5.7999999999992724</v>
      </c>
      <c r="L37" s="1"/>
      <c r="M37" s="1"/>
      <c r="N37" s="1"/>
      <c r="O37" s="1"/>
      <c r="P37" s="1"/>
      <c r="Q37" s="1"/>
      <c r="S37">
        <f t="shared" si="4"/>
        <v>0</v>
      </c>
      <c r="T37">
        <f t="shared" si="0"/>
        <v>0</v>
      </c>
      <c r="U37">
        <f t="shared" ref="U37:U41" si="11">IF(Q37&lt;&gt;0,ABS(Q37-G37)/0.01,0)</f>
        <v>0</v>
      </c>
    </row>
    <row r="38" spans="1:21" x14ac:dyDescent="0.15">
      <c r="A38" s="1">
        <f t="shared" si="1"/>
        <v>34</v>
      </c>
      <c r="B38" s="1" t="str">
        <f t="shared" si="2"/>
        <v>買</v>
      </c>
      <c r="C38" s="5">
        <v>42083</v>
      </c>
      <c r="D38" s="1">
        <v>10</v>
      </c>
      <c r="E38" s="5">
        <v>42083</v>
      </c>
      <c r="F38" s="1">
        <v>11</v>
      </c>
      <c r="G38" s="1">
        <v>120.86799999999999</v>
      </c>
      <c r="H38" s="1">
        <v>120.721</v>
      </c>
      <c r="I38" s="1"/>
      <c r="J38" s="9">
        <f t="shared" si="3"/>
        <v>14.699999999999136</v>
      </c>
      <c r="L38" s="1">
        <v>120.97799999999999</v>
      </c>
      <c r="M38" s="1">
        <v>121.20099999999999</v>
      </c>
      <c r="N38" s="1"/>
      <c r="O38" s="1"/>
      <c r="P38" s="1"/>
      <c r="Q38" s="1">
        <v>0</v>
      </c>
      <c r="S38">
        <f t="shared" si="4"/>
        <v>10.999999999999943</v>
      </c>
      <c r="T38">
        <f t="shared" si="0"/>
        <v>33.299999999999841</v>
      </c>
      <c r="U38">
        <f t="shared" si="11"/>
        <v>0</v>
      </c>
    </row>
    <row r="39" spans="1:21" x14ac:dyDescent="0.15">
      <c r="A39" s="1">
        <f t="shared" si="1"/>
        <v>35</v>
      </c>
      <c r="B39" s="1" t="str">
        <f t="shared" si="2"/>
        <v>売</v>
      </c>
      <c r="C39" s="5">
        <v>42086</v>
      </c>
      <c r="D39" s="1">
        <v>2</v>
      </c>
      <c r="E39" s="5">
        <v>42086</v>
      </c>
      <c r="F39" s="1">
        <v>3</v>
      </c>
      <c r="G39" s="1">
        <v>119.971</v>
      </c>
      <c r="H39" s="1">
        <v>120.105</v>
      </c>
      <c r="I39" s="1"/>
      <c r="J39" s="9">
        <f t="shared" si="3"/>
        <v>13.400000000000034</v>
      </c>
      <c r="L39" s="1">
        <v>119.931</v>
      </c>
      <c r="M39" s="1">
        <v>0</v>
      </c>
      <c r="N39" s="1"/>
      <c r="O39" s="1"/>
      <c r="P39" s="1"/>
      <c r="Q39" s="1">
        <v>0</v>
      </c>
      <c r="S39">
        <f t="shared" si="4"/>
        <v>4.0000000000006253</v>
      </c>
      <c r="T39">
        <f t="shared" si="0"/>
        <v>0</v>
      </c>
      <c r="U39">
        <f t="shared" si="11"/>
        <v>0</v>
      </c>
    </row>
    <row r="40" spans="1:21" x14ac:dyDescent="0.15">
      <c r="A40" s="1">
        <f t="shared" si="1"/>
        <v>36</v>
      </c>
      <c r="B40" s="1" t="str">
        <f t="shared" si="2"/>
        <v>売</v>
      </c>
      <c r="C40" s="5">
        <v>42086</v>
      </c>
      <c r="D40" s="1">
        <v>23</v>
      </c>
      <c r="E40" s="5">
        <v>42087</v>
      </c>
      <c r="F40" s="1">
        <v>0</v>
      </c>
      <c r="G40" s="1">
        <v>119.645</v>
      </c>
      <c r="H40" s="1">
        <v>119.75</v>
      </c>
      <c r="I40" s="1"/>
      <c r="J40" s="9">
        <f t="shared" si="3"/>
        <v>10.500000000000398</v>
      </c>
      <c r="L40" s="1">
        <v>119.66</v>
      </c>
      <c r="M40" s="1">
        <v>119.607</v>
      </c>
      <c r="N40" s="1"/>
      <c r="O40" s="1"/>
      <c r="P40" s="1"/>
      <c r="Q40" s="1">
        <v>0</v>
      </c>
      <c r="S40">
        <f t="shared" si="4"/>
        <v>1.5000000000000568</v>
      </c>
      <c r="T40">
        <f t="shared" si="0"/>
        <v>3.7999999999996703</v>
      </c>
      <c r="U40">
        <f t="shared" si="11"/>
        <v>0</v>
      </c>
    </row>
    <row r="41" spans="1:21" x14ac:dyDescent="0.15">
      <c r="A41" s="1">
        <f t="shared" si="1"/>
        <v>37</v>
      </c>
      <c r="B41" s="1" t="str">
        <f t="shared" si="2"/>
        <v>売</v>
      </c>
      <c r="C41" s="5">
        <v>42087</v>
      </c>
      <c r="D41" s="1">
        <v>0</v>
      </c>
      <c r="E41" s="5">
        <v>42087</v>
      </c>
      <c r="F41" s="1">
        <v>1</v>
      </c>
      <c r="G41" s="1">
        <v>119.645</v>
      </c>
      <c r="H41" s="1">
        <v>119.751</v>
      </c>
      <c r="I41" s="1"/>
      <c r="J41" s="9">
        <f t="shared" si="3"/>
        <v>10.600000000000875</v>
      </c>
      <c r="L41" s="1">
        <v>119.601</v>
      </c>
      <c r="M41" s="1">
        <v>0</v>
      </c>
      <c r="N41" s="1"/>
      <c r="O41" s="1"/>
      <c r="P41" s="1"/>
      <c r="Q41" s="1">
        <v>0</v>
      </c>
      <c r="S41">
        <f t="shared" si="4"/>
        <v>4.399999999999693</v>
      </c>
      <c r="T41">
        <f t="shared" si="0"/>
        <v>0</v>
      </c>
      <c r="U41">
        <f t="shared" si="11"/>
        <v>0</v>
      </c>
    </row>
    <row r="42" spans="1:21" hidden="1" x14ac:dyDescent="0.15">
      <c r="A42" s="1">
        <f t="shared" si="1"/>
        <v>38</v>
      </c>
      <c r="B42" s="1" t="str">
        <f t="shared" si="2"/>
        <v>買</v>
      </c>
      <c r="C42" s="5">
        <v>42087</v>
      </c>
      <c r="D42" s="1">
        <v>6</v>
      </c>
      <c r="E42" s="1"/>
      <c r="F42" s="1"/>
      <c r="G42" s="1">
        <v>119.81</v>
      </c>
      <c r="H42" s="1">
        <v>119.72</v>
      </c>
      <c r="I42" s="1"/>
      <c r="J42" s="9">
        <f t="shared" si="3"/>
        <v>9.0000000000003411</v>
      </c>
      <c r="L42" s="1"/>
      <c r="M42" s="1"/>
      <c r="N42" s="1"/>
      <c r="O42" s="1"/>
      <c r="P42" s="1"/>
      <c r="Q42" s="1"/>
      <c r="S42">
        <f t="shared" si="4"/>
        <v>0</v>
      </c>
      <c r="T42">
        <f t="shared" si="0"/>
        <v>0</v>
      </c>
      <c r="U42">
        <f t="shared" si="6"/>
        <v>0</v>
      </c>
    </row>
    <row r="43" spans="1:21" x14ac:dyDescent="0.15">
      <c r="A43" s="1">
        <f t="shared" si="1"/>
        <v>39</v>
      </c>
      <c r="B43" s="1" t="str">
        <f t="shared" si="2"/>
        <v>買</v>
      </c>
      <c r="C43" s="5">
        <v>42087</v>
      </c>
      <c r="D43" s="1">
        <v>21</v>
      </c>
      <c r="E43" s="5">
        <v>42087</v>
      </c>
      <c r="F43" s="1">
        <v>22</v>
      </c>
      <c r="G43" s="1">
        <v>119.68300000000001</v>
      </c>
      <c r="H43" s="1">
        <v>119.56100000000001</v>
      </c>
      <c r="I43" s="1"/>
      <c r="J43" s="9">
        <f t="shared" si="3"/>
        <v>12.199999999999989</v>
      </c>
      <c r="L43" s="1">
        <v>119.81</v>
      </c>
      <c r="M43" s="1">
        <v>0</v>
      </c>
      <c r="N43" s="1"/>
      <c r="O43" s="1"/>
      <c r="P43" s="1"/>
      <c r="Q43" s="1">
        <v>0</v>
      </c>
      <c r="S43">
        <f t="shared" si="4"/>
        <v>12.699999999999534</v>
      </c>
      <c r="T43">
        <f t="shared" si="0"/>
        <v>0</v>
      </c>
      <c r="U43">
        <f>IF(Q43&lt;&gt;0,ABS(Q43-G43)/0.01,0)</f>
        <v>0</v>
      </c>
    </row>
    <row r="44" spans="1:21" hidden="1" x14ac:dyDescent="0.15">
      <c r="A44" s="1">
        <f t="shared" si="1"/>
        <v>40</v>
      </c>
      <c r="B44" s="1" t="str">
        <f t="shared" si="2"/>
        <v>買</v>
      </c>
      <c r="C44" s="5">
        <v>42088</v>
      </c>
      <c r="D44" s="1">
        <v>3</v>
      </c>
      <c r="E44" s="1"/>
      <c r="F44" s="1"/>
      <c r="G44" s="1">
        <v>119.824</v>
      </c>
      <c r="H44" s="1">
        <v>119.714</v>
      </c>
      <c r="I44" s="1"/>
      <c r="J44" s="9">
        <f t="shared" si="3"/>
        <v>10.999999999999943</v>
      </c>
      <c r="L44" s="1"/>
      <c r="M44" s="1"/>
      <c r="N44" s="1"/>
      <c r="O44" s="1"/>
      <c r="P44" s="1"/>
      <c r="Q44" s="1"/>
      <c r="S44">
        <f t="shared" si="4"/>
        <v>0</v>
      </c>
      <c r="T44">
        <f t="shared" si="0"/>
        <v>0</v>
      </c>
      <c r="U44">
        <f t="shared" si="6"/>
        <v>0</v>
      </c>
    </row>
    <row r="45" spans="1:21" x14ac:dyDescent="0.15">
      <c r="A45" s="1">
        <f t="shared" si="1"/>
        <v>41</v>
      </c>
      <c r="B45" s="1" t="str">
        <f t="shared" si="2"/>
        <v>売</v>
      </c>
      <c r="C45" s="5">
        <v>42088</v>
      </c>
      <c r="D45" s="1">
        <v>11</v>
      </c>
      <c r="E45" s="5">
        <v>42088</v>
      </c>
      <c r="F45" s="1">
        <v>13</v>
      </c>
      <c r="G45" s="1">
        <v>119.584</v>
      </c>
      <c r="H45" s="1">
        <v>119.682</v>
      </c>
      <c r="I45" s="1"/>
      <c r="J45" s="9">
        <f t="shared" si="3"/>
        <v>9.7999999999998977</v>
      </c>
      <c r="L45" s="1">
        <v>119.553</v>
      </c>
      <c r="M45" s="1">
        <v>119.23</v>
      </c>
      <c r="N45" s="1"/>
      <c r="O45" s="1"/>
      <c r="P45" s="1"/>
      <c r="Q45" s="1">
        <v>0</v>
      </c>
      <c r="S45">
        <f t="shared" si="4"/>
        <v>3.1000000000005912</v>
      </c>
      <c r="T45">
        <f t="shared" si="0"/>
        <v>35.39999999999992</v>
      </c>
      <c r="U45">
        <f t="shared" ref="U45:U47" si="12">IF(Q45&lt;&gt;0,ABS(Q45-G45)/0.01,0)</f>
        <v>0</v>
      </c>
    </row>
    <row r="46" spans="1:21" x14ac:dyDescent="0.15">
      <c r="A46" s="1">
        <f t="shared" si="1"/>
        <v>42</v>
      </c>
      <c r="B46" s="1" t="str">
        <f t="shared" si="2"/>
        <v>売</v>
      </c>
      <c r="C46" s="5">
        <v>42089</v>
      </c>
      <c r="D46" s="1">
        <v>1</v>
      </c>
      <c r="E46" s="5">
        <v>42089</v>
      </c>
      <c r="F46" s="1">
        <v>3</v>
      </c>
      <c r="G46" s="1">
        <v>119.45</v>
      </c>
      <c r="H46" s="1">
        <v>119.489</v>
      </c>
      <c r="I46" s="1"/>
      <c r="J46" s="9">
        <f t="shared" si="3"/>
        <v>3.9000000000001478</v>
      </c>
      <c r="L46" s="1">
        <v>119.232</v>
      </c>
      <c r="M46" s="1">
        <v>119.102</v>
      </c>
      <c r="N46" s="1"/>
      <c r="O46" s="1"/>
      <c r="P46" s="1"/>
      <c r="Q46" s="1">
        <v>0</v>
      </c>
      <c r="S46">
        <f t="shared" si="4"/>
        <v>21.800000000000352</v>
      </c>
      <c r="T46">
        <f t="shared" si="0"/>
        <v>34.799999999999898</v>
      </c>
      <c r="U46">
        <f t="shared" si="12"/>
        <v>0</v>
      </c>
    </row>
    <row r="47" spans="1:21" x14ac:dyDescent="0.15">
      <c r="A47" s="1">
        <f t="shared" si="1"/>
        <v>43</v>
      </c>
      <c r="B47" s="1" t="str">
        <f t="shared" si="2"/>
        <v>買</v>
      </c>
      <c r="C47" s="5">
        <v>42090</v>
      </c>
      <c r="D47" s="1">
        <v>2</v>
      </c>
      <c r="E47" s="5">
        <v>42090</v>
      </c>
      <c r="F47" s="1">
        <v>3</v>
      </c>
      <c r="G47" s="1">
        <v>119.22799999999999</v>
      </c>
      <c r="H47" s="1">
        <v>119.13500000000001</v>
      </c>
      <c r="I47" s="1" t="s">
        <v>18</v>
      </c>
      <c r="J47" s="9">
        <f t="shared" si="3"/>
        <v>9.2999999999989313</v>
      </c>
      <c r="L47" s="1"/>
      <c r="M47" s="1"/>
      <c r="N47" s="1"/>
      <c r="O47" s="1"/>
      <c r="P47" s="1"/>
      <c r="Q47" s="1"/>
      <c r="S47">
        <f t="shared" si="4"/>
        <v>0</v>
      </c>
      <c r="T47">
        <f t="shared" si="0"/>
        <v>0</v>
      </c>
      <c r="U47">
        <f t="shared" si="12"/>
        <v>0</v>
      </c>
    </row>
    <row r="48" spans="1:21" hidden="1" x14ac:dyDescent="0.15">
      <c r="A48" s="1">
        <f t="shared" si="1"/>
        <v>44</v>
      </c>
      <c r="B48" s="1" t="str">
        <f t="shared" si="2"/>
        <v>買</v>
      </c>
      <c r="C48" s="5">
        <v>42090</v>
      </c>
      <c r="D48" s="1">
        <v>13</v>
      </c>
      <c r="E48" s="1"/>
      <c r="F48" s="1"/>
      <c r="G48" s="1">
        <v>119.408</v>
      </c>
      <c r="H48" s="1">
        <v>119.292</v>
      </c>
      <c r="I48" s="1"/>
      <c r="J48" s="9">
        <f t="shared" si="3"/>
        <v>11.599999999999966</v>
      </c>
      <c r="L48" s="7"/>
      <c r="M48" s="7"/>
      <c r="N48" s="7"/>
      <c r="O48" s="1"/>
      <c r="P48" s="1"/>
      <c r="Q48" s="1"/>
      <c r="S48">
        <f t="shared" si="4"/>
        <v>0</v>
      </c>
      <c r="T48">
        <f t="shared" si="0"/>
        <v>0</v>
      </c>
      <c r="U48">
        <f t="shared" si="6"/>
        <v>0</v>
      </c>
    </row>
    <row r="49" spans="1:21" x14ac:dyDescent="0.15">
      <c r="A49" s="1">
        <f t="shared" si="1"/>
        <v>45</v>
      </c>
      <c r="B49" s="1" t="str">
        <f t="shared" si="2"/>
        <v>売</v>
      </c>
      <c r="C49" s="5">
        <v>42090</v>
      </c>
      <c r="D49" s="1">
        <v>19</v>
      </c>
      <c r="E49" s="5">
        <v>42090</v>
      </c>
      <c r="F49" s="1">
        <v>22</v>
      </c>
      <c r="G49" s="1">
        <v>119.072</v>
      </c>
      <c r="H49" s="1">
        <v>119.274</v>
      </c>
      <c r="I49" s="1"/>
      <c r="J49" s="9">
        <f t="shared" si="3"/>
        <v>20.199999999999818</v>
      </c>
      <c r="L49" s="1">
        <v>119.074</v>
      </c>
      <c r="M49" s="1">
        <v>119.001</v>
      </c>
      <c r="N49" s="1"/>
      <c r="O49" s="1"/>
      <c r="P49" s="1"/>
      <c r="Q49" s="1">
        <v>0</v>
      </c>
      <c r="S49">
        <f t="shared" si="4"/>
        <v>0.19999999999953388</v>
      </c>
      <c r="T49">
        <f t="shared" si="0"/>
        <v>7.0999999999997954</v>
      </c>
      <c r="U49">
        <f>IF(Q49&lt;&gt;0,ABS(Q49-G49)/0.01,0)</f>
        <v>0</v>
      </c>
    </row>
    <row r="50" spans="1:21" hidden="1" x14ac:dyDescent="0.15">
      <c r="A50" s="1">
        <f t="shared" si="1"/>
        <v>46</v>
      </c>
      <c r="B50" s="1" t="str">
        <f t="shared" si="2"/>
        <v>売</v>
      </c>
      <c r="C50" s="5">
        <v>42090</v>
      </c>
      <c r="D50" s="1">
        <v>23</v>
      </c>
      <c r="E50" s="1"/>
      <c r="F50" s="1"/>
      <c r="G50" s="1">
        <v>119.017</v>
      </c>
      <c r="H50" s="1">
        <v>119.258</v>
      </c>
      <c r="I50" s="1"/>
      <c r="J50" s="9">
        <f t="shared" si="3"/>
        <v>24.099999999999966</v>
      </c>
      <c r="L50" s="7"/>
      <c r="M50" s="7"/>
      <c r="N50" s="7"/>
      <c r="O50" s="1"/>
      <c r="P50" s="1"/>
      <c r="Q50" s="1"/>
      <c r="S50">
        <f t="shared" si="4"/>
        <v>0</v>
      </c>
      <c r="T50">
        <f t="shared" si="0"/>
        <v>0</v>
      </c>
      <c r="U50">
        <f t="shared" si="6"/>
        <v>0</v>
      </c>
    </row>
    <row r="51" spans="1:21" x14ac:dyDescent="0.15">
      <c r="A51" s="1">
        <f t="shared" si="1"/>
        <v>47</v>
      </c>
      <c r="B51" s="1" t="str">
        <f t="shared" si="2"/>
        <v>買</v>
      </c>
      <c r="C51" s="5">
        <v>42093</v>
      </c>
      <c r="D51" s="1">
        <v>5</v>
      </c>
      <c r="E51" s="5">
        <v>42093</v>
      </c>
      <c r="F51" s="1">
        <v>9</v>
      </c>
      <c r="G51" s="1">
        <v>119.291</v>
      </c>
      <c r="H51" s="1">
        <v>119.205</v>
      </c>
      <c r="I51" s="1"/>
      <c r="J51" s="9">
        <f t="shared" si="3"/>
        <v>8.5999999999998522</v>
      </c>
      <c r="L51" s="1">
        <v>119.48399999999999</v>
      </c>
      <c r="M51" s="1">
        <v>119.67400000000001</v>
      </c>
      <c r="N51" s="1"/>
      <c r="O51" s="1"/>
      <c r="P51" s="1"/>
      <c r="Q51" s="1">
        <v>120.02200000000001</v>
      </c>
      <c r="S51">
        <f t="shared" si="4"/>
        <v>19.299999999999784</v>
      </c>
      <c r="T51">
        <f t="shared" si="0"/>
        <v>38.300000000000978</v>
      </c>
      <c r="U51">
        <f t="shared" ref="U51:U52" si="13">IF(Q51&lt;&gt;0,ABS(Q51-G51)/0.01,0)</f>
        <v>73.100000000000875</v>
      </c>
    </row>
    <row r="52" spans="1:21" x14ac:dyDescent="0.15">
      <c r="A52" s="1">
        <f t="shared" si="1"/>
        <v>48</v>
      </c>
      <c r="B52" s="1" t="str">
        <f t="shared" si="2"/>
        <v>売</v>
      </c>
      <c r="C52" s="5">
        <v>42094</v>
      </c>
      <c r="D52" s="1">
        <v>20</v>
      </c>
      <c r="E52" s="5">
        <v>42094</v>
      </c>
      <c r="F52" s="1">
        <v>21</v>
      </c>
      <c r="G52" s="1">
        <v>119.922</v>
      </c>
      <c r="H52" s="1">
        <v>120.039</v>
      </c>
      <c r="I52" s="1"/>
      <c r="J52" s="9">
        <f t="shared" si="3"/>
        <v>11.700000000000443</v>
      </c>
      <c r="L52" s="1"/>
      <c r="M52" s="1"/>
      <c r="N52" s="1"/>
      <c r="O52" s="1"/>
      <c r="P52" s="1"/>
      <c r="Q52" s="1"/>
      <c r="S52">
        <f t="shared" si="4"/>
        <v>0</v>
      </c>
      <c r="T52">
        <f t="shared" si="0"/>
        <v>0</v>
      </c>
      <c r="U52">
        <f t="shared" si="13"/>
        <v>0</v>
      </c>
    </row>
    <row r="53" spans="1:21" hidden="1" x14ac:dyDescent="0.15">
      <c r="A53" s="1">
        <f t="shared" si="1"/>
        <v>49</v>
      </c>
      <c r="B53" s="1" t="str">
        <f t="shared" si="2"/>
        <v>売</v>
      </c>
      <c r="C53" s="5">
        <v>42095</v>
      </c>
      <c r="D53" s="1">
        <v>8</v>
      </c>
      <c r="E53" s="1"/>
      <c r="F53" s="1"/>
      <c r="G53" s="1">
        <v>119.807</v>
      </c>
      <c r="H53" s="1">
        <v>120.015</v>
      </c>
      <c r="I53" s="1"/>
      <c r="J53" s="9">
        <f t="shared" si="3"/>
        <v>20.799999999999841</v>
      </c>
      <c r="L53" s="7"/>
      <c r="M53" s="7"/>
      <c r="N53" s="7"/>
      <c r="O53" s="1"/>
      <c r="P53" s="1"/>
      <c r="Q53" s="1"/>
      <c r="S53">
        <f t="shared" si="4"/>
        <v>0</v>
      </c>
      <c r="T53">
        <f t="shared" si="0"/>
        <v>0</v>
      </c>
      <c r="U53">
        <f t="shared" si="6"/>
        <v>0</v>
      </c>
    </row>
    <row r="54" spans="1:21" x14ac:dyDescent="0.15">
      <c r="A54" s="1">
        <f t="shared" si="1"/>
        <v>50</v>
      </c>
      <c r="B54" s="1" t="str">
        <f t="shared" si="2"/>
        <v>売</v>
      </c>
      <c r="C54" s="5">
        <v>42096</v>
      </c>
      <c r="D54" s="1">
        <v>3</v>
      </c>
      <c r="E54" s="5">
        <v>42096</v>
      </c>
      <c r="F54" s="1">
        <v>5</v>
      </c>
      <c r="G54" s="1">
        <v>119.527</v>
      </c>
      <c r="H54" s="1">
        <v>119.749</v>
      </c>
      <c r="I54" s="1"/>
      <c r="J54" s="9">
        <f t="shared" si="3"/>
        <v>22.19999999999942</v>
      </c>
      <c r="L54" s="1">
        <v>119.465</v>
      </c>
      <c r="M54" s="1">
        <v>0</v>
      </c>
      <c r="N54" s="1"/>
      <c r="O54" s="1"/>
      <c r="P54" s="1"/>
      <c r="Q54" s="1">
        <v>0</v>
      </c>
      <c r="S54">
        <f t="shared" si="4"/>
        <v>6.1999999999997613</v>
      </c>
      <c r="T54">
        <f t="shared" si="0"/>
        <v>0</v>
      </c>
      <c r="U54">
        <f>IF(Q54&lt;&gt;0,ABS(Q54-G54)/0.01,0)</f>
        <v>0</v>
      </c>
    </row>
    <row r="55" spans="1:21" hidden="1" x14ac:dyDescent="0.15">
      <c r="A55" s="1">
        <f t="shared" si="1"/>
        <v>51</v>
      </c>
      <c r="B55" s="1" t="str">
        <f t="shared" si="2"/>
        <v>売</v>
      </c>
      <c r="C55" s="5">
        <v>42096</v>
      </c>
      <c r="D55" s="1">
        <v>12</v>
      </c>
      <c r="E55" s="1"/>
      <c r="F55" s="1"/>
      <c r="G55" s="1">
        <v>119.514</v>
      </c>
      <c r="H55" s="1">
        <v>119.678</v>
      </c>
      <c r="I55" s="1"/>
      <c r="J55" s="9">
        <f t="shared" si="3"/>
        <v>16.400000000000148</v>
      </c>
      <c r="L55" s="7"/>
      <c r="M55" s="7"/>
      <c r="N55" s="7"/>
      <c r="O55" s="1"/>
      <c r="P55" s="1"/>
      <c r="Q55" s="1"/>
      <c r="S55">
        <f t="shared" si="4"/>
        <v>0</v>
      </c>
      <c r="T55">
        <f t="shared" si="0"/>
        <v>0</v>
      </c>
      <c r="U55">
        <f t="shared" si="6"/>
        <v>0</v>
      </c>
    </row>
    <row r="56" spans="1:21" x14ac:dyDescent="0.15">
      <c r="A56" s="1">
        <f t="shared" si="1"/>
        <v>52</v>
      </c>
      <c r="B56" s="1" t="str">
        <f t="shared" si="2"/>
        <v>買</v>
      </c>
      <c r="C56" s="5">
        <v>42100</v>
      </c>
      <c r="D56" s="1">
        <v>8</v>
      </c>
      <c r="E56" s="5">
        <v>42100</v>
      </c>
      <c r="F56" s="1">
        <v>12</v>
      </c>
      <c r="G56" s="1">
        <v>119.065</v>
      </c>
      <c r="H56" s="1">
        <v>118.977</v>
      </c>
      <c r="I56" s="1" t="s">
        <v>18</v>
      </c>
      <c r="J56" s="9">
        <f t="shared" si="3"/>
        <v>8.7999999999993861</v>
      </c>
      <c r="L56" s="1"/>
      <c r="M56" s="1"/>
      <c r="N56" s="1"/>
      <c r="O56" s="1"/>
      <c r="P56" s="1"/>
      <c r="Q56" s="1"/>
      <c r="S56">
        <f t="shared" si="4"/>
        <v>0</v>
      </c>
      <c r="T56">
        <f t="shared" si="0"/>
        <v>0</v>
      </c>
      <c r="U56">
        <f t="shared" ref="U56:U70" si="14">IF(Q56&lt;&gt;0,ABS(Q56-G56)/0.01,0)</f>
        <v>0</v>
      </c>
    </row>
    <row r="57" spans="1:21" x14ac:dyDescent="0.15">
      <c r="A57" s="1">
        <f t="shared" si="1"/>
        <v>53</v>
      </c>
      <c r="B57" s="1" t="str">
        <f t="shared" si="2"/>
        <v>買</v>
      </c>
      <c r="C57" s="5">
        <v>42100</v>
      </c>
      <c r="D57" s="1">
        <v>14</v>
      </c>
      <c r="E57" s="5">
        <v>42100</v>
      </c>
      <c r="F57" s="1">
        <v>15</v>
      </c>
      <c r="G57" s="1">
        <v>119.089</v>
      </c>
      <c r="H57" s="1">
        <v>118.982</v>
      </c>
      <c r="I57" s="1" t="s">
        <v>18</v>
      </c>
      <c r="J57" s="9">
        <f t="shared" si="3"/>
        <v>10.699999999999932</v>
      </c>
      <c r="L57" s="1"/>
      <c r="M57" s="1"/>
      <c r="N57" s="1"/>
      <c r="O57" s="1"/>
      <c r="P57" s="1"/>
      <c r="Q57" s="1"/>
      <c r="S57">
        <f t="shared" si="4"/>
        <v>0</v>
      </c>
      <c r="T57">
        <f t="shared" si="0"/>
        <v>0</v>
      </c>
      <c r="U57">
        <f t="shared" si="14"/>
        <v>0</v>
      </c>
    </row>
    <row r="58" spans="1:21" x14ac:dyDescent="0.15">
      <c r="A58" s="1">
        <f t="shared" si="1"/>
        <v>54</v>
      </c>
      <c r="B58" s="1" t="str">
        <f t="shared" si="2"/>
        <v>売</v>
      </c>
      <c r="C58" s="5">
        <v>42100</v>
      </c>
      <c r="D58" s="1">
        <v>17</v>
      </c>
      <c r="E58" s="5">
        <v>42100</v>
      </c>
      <c r="F58" s="1">
        <v>18</v>
      </c>
      <c r="G58" s="1">
        <v>118.93899999999999</v>
      </c>
      <c r="H58" s="1">
        <v>119.089</v>
      </c>
      <c r="I58" s="1" t="s">
        <v>18</v>
      </c>
      <c r="J58" s="9">
        <f t="shared" si="3"/>
        <v>15.000000000000568</v>
      </c>
      <c r="L58" s="1"/>
      <c r="M58" s="1"/>
      <c r="N58" s="1"/>
      <c r="O58" s="1"/>
      <c r="P58" s="1"/>
      <c r="Q58" s="1"/>
      <c r="S58">
        <f t="shared" si="4"/>
        <v>0</v>
      </c>
      <c r="T58">
        <f t="shared" si="0"/>
        <v>0</v>
      </c>
      <c r="U58">
        <f t="shared" si="14"/>
        <v>0</v>
      </c>
    </row>
    <row r="59" spans="1:21" x14ac:dyDescent="0.15">
      <c r="A59" s="1">
        <f t="shared" si="1"/>
        <v>55</v>
      </c>
      <c r="B59" s="1" t="str">
        <f t="shared" si="2"/>
        <v>売</v>
      </c>
      <c r="C59" s="5">
        <v>42102</v>
      </c>
      <c r="D59" s="1">
        <v>11</v>
      </c>
      <c r="E59" s="5">
        <v>42102</v>
      </c>
      <c r="F59" s="1">
        <v>12</v>
      </c>
      <c r="G59" s="1">
        <v>119.849</v>
      </c>
      <c r="H59" s="1">
        <v>119.994</v>
      </c>
      <c r="I59" s="1"/>
      <c r="J59" s="9">
        <f t="shared" si="3"/>
        <v>14.499999999999602</v>
      </c>
      <c r="L59" s="1">
        <v>119.69199999999999</v>
      </c>
      <c r="M59" s="1">
        <v>0</v>
      </c>
      <c r="N59" s="1"/>
      <c r="O59" s="1"/>
      <c r="P59" s="1"/>
      <c r="Q59" s="1">
        <v>0</v>
      </c>
      <c r="S59">
        <f t="shared" si="4"/>
        <v>15.700000000001069</v>
      </c>
      <c r="T59">
        <f t="shared" si="0"/>
        <v>0</v>
      </c>
      <c r="U59">
        <f t="shared" si="14"/>
        <v>0</v>
      </c>
    </row>
    <row r="60" spans="1:21" x14ac:dyDescent="0.15">
      <c r="A60" s="1">
        <f t="shared" si="1"/>
        <v>56</v>
      </c>
      <c r="B60" s="1" t="str">
        <f t="shared" si="2"/>
        <v>売</v>
      </c>
      <c r="C60" s="5">
        <v>42107</v>
      </c>
      <c r="D60" s="1">
        <v>18</v>
      </c>
      <c r="E60" s="5">
        <v>41742</v>
      </c>
      <c r="F60" s="1">
        <v>19</v>
      </c>
      <c r="G60" s="1">
        <v>120.29300000000001</v>
      </c>
      <c r="H60" s="1">
        <v>120.426</v>
      </c>
      <c r="I60" s="1"/>
      <c r="J60" s="9">
        <f t="shared" si="3"/>
        <v>13.299999999999557</v>
      </c>
      <c r="L60" s="1">
        <v>120.092</v>
      </c>
      <c r="M60" s="1">
        <v>119.878</v>
      </c>
      <c r="N60" s="1"/>
      <c r="O60" s="1"/>
      <c r="P60" s="1"/>
      <c r="Q60" s="1">
        <v>119.904</v>
      </c>
      <c r="S60">
        <f t="shared" si="4"/>
        <v>20.100000000000762</v>
      </c>
      <c r="T60">
        <f t="shared" si="0"/>
        <v>41.500000000000625</v>
      </c>
      <c r="U60">
        <f t="shared" si="14"/>
        <v>38.900000000001</v>
      </c>
    </row>
    <row r="61" spans="1:21" x14ac:dyDescent="0.15">
      <c r="A61" s="1">
        <f t="shared" si="1"/>
        <v>57</v>
      </c>
      <c r="B61" s="1" t="str">
        <f t="shared" si="2"/>
        <v>売</v>
      </c>
      <c r="C61" s="5">
        <v>42109</v>
      </c>
      <c r="D61" s="1">
        <v>23</v>
      </c>
      <c r="E61" s="5">
        <v>42110</v>
      </c>
      <c r="F61" s="1">
        <v>0</v>
      </c>
      <c r="G61" s="1">
        <v>119.122</v>
      </c>
      <c r="H61" s="1">
        <v>119.226</v>
      </c>
      <c r="I61" s="1"/>
      <c r="J61" s="9">
        <f t="shared" si="3"/>
        <v>10.39999999999992</v>
      </c>
      <c r="L61" s="1">
        <v>119.059</v>
      </c>
      <c r="M61" s="1">
        <v>119.952</v>
      </c>
      <c r="N61" s="1"/>
      <c r="O61" s="1"/>
      <c r="P61" s="1"/>
      <c r="Q61" s="1">
        <v>0</v>
      </c>
      <c r="S61">
        <f t="shared" si="4"/>
        <v>6.3000000000002387</v>
      </c>
      <c r="T61">
        <f t="shared" si="0"/>
        <v>82.999999999999829</v>
      </c>
      <c r="U61">
        <f t="shared" si="14"/>
        <v>0</v>
      </c>
    </row>
    <row r="62" spans="1:21" x14ac:dyDescent="0.15">
      <c r="A62" s="1">
        <f t="shared" si="1"/>
        <v>58</v>
      </c>
      <c r="B62" s="1" t="str">
        <f t="shared" si="2"/>
        <v>買</v>
      </c>
      <c r="C62" s="5">
        <v>42114</v>
      </c>
      <c r="D62" s="1">
        <v>1</v>
      </c>
      <c r="E62" s="5">
        <v>42114</v>
      </c>
      <c r="F62" s="1">
        <v>2</v>
      </c>
      <c r="G62" s="1">
        <v>118.95</v>
      </c>
      <c r="H62" s="1">
        <v>118.834</v>
      </c>
      <c r="I62" s="1" t="s">
        <v>18</v>
      </c>
      <c r="J62" s="9">
        <f t="shared" si="3"/>
        <v>11.599999999999966</v>
      </c>
      <c r="L62" s="1"/>
      <c r="M62" s="1"/>
      <c r="N62" s="1"/>
      <c r="O62" s="1"/>
      <c r="P62" s="1"/>
      <c r="Q62" s="1"/>
      <c r="S62">
        <f t="shared" si="4"/>
        <v>0</v>
      </c>
      <c r="T62">
        <f t="shared" si="0"/>
        <v>0</v>
      </c>
      <c r="U62">
        <f t="shared" si="14"/>
        <v>0</v>
      </c>
    </row>
    <row r="63" spans="1:21" x14ac:dyDescent="0.15">
      <c r="A63" s="1">
        <f t="shared" si="1"/>
        <v>59</v>
      </c>
      <c r="B63" s="1" t="str">
        <f t="shared" si="2"/>
        <v>買</v>
      </c>
      <c r="C63" s="5">
        <v>42114</v>
      </c>
      <c r="D63" s="1">
        <v>4</v>
      </c>
      <c r="E63" s="5">
        <v>42114</v>
      </c>
      <c r="F63" s="1">
        <v>5</v>
      </c>
      <c r="G63" s="1">
        <v>119.977</v>
      </c>
      <c r="H63" s="1">
        <v>118.889</v>
      </c>
      <c r="I63" s="1" t="s">
        <v>18</v>
      </c>
      <c r="J63" s="9">
        <f t="shared" si="3"/>
        <v>108.80000000000081</v>
      </c>
      <c r="L63" s="1"/>
      <c r="M63" s="1"/>
      <c r="N63" s="1"/>
      <c r="O63" s="1"/>
      <c r="P63" s="1"/>
      <c r="Q63" s="1"/>
      <c r="S63">
        <f t="shared" si="4"/>
        <v>0</v>
      </c>
      <c r="T63">
        <f t="shared" si="0"/>
        <v>0</v>
      </c>
      <c r="U63">
        <f t="shared" si="14"/>
        <v>0</v>
      </c>
    </row>
    <row r="64" spans="1:21" x14ac:dyDescent="0.15">
      <c r="A64" s="1">
        <f t="shared" si="1"/>
        <v>60</v>
      </c>
      <c r="B64" s="1" t="str">
        <f t="shared" si="2"/>
        <v>売</v>
      </c>
      <c r="C64" s="5">
        <v>42117</v>
      </c>
      <c r="D64" s="1">
        <v>9</v>
      </c>
      <c r="E64" s="6">
        <v>42117</v>
      </c>
      <c r="F64" s="1">
        <v>17</v>
      </c>
      <c r="G64" s="1">
        <v>119.776</v>
      </c>
      <c r="H64" s="1">
        <v>119.911</v>
      </c>
      <c r="I64" s="1"/>
      <c r="J64" s="9">
        <f t="shared" si="3"/>
        <v>13.500000000000512</v>
      </c>
      <c r="L64" s="1">
        <v>119.669</v>
      </c>
      <c r="M64" s="1">
        <v>119.33199999999999</v>
      </c>
      <c r="N64" s="1"/>
      <c r="O64" s="1"/>
      <c r="P64" s="1"/>
      <c r="Q64" s="1">
        <v>0</v>
      </c>
      <c r="S64">
        <f t="shared" si="4"/>
        <v>10.699999999999932</v>
      </c>
      <c r="T64">
        <f t="shared" si="0"/>
        <v>44.400000000000261</v>
      </c>
      <c r="U64">
        <f t="shared" si="14"/>
        <v>0</v>
      </c>
    </row>
    <row r="65" spans="1:21" x14ac:dyDescent="0.15">
      <c r="A65" s="1">
        <f t="shared" si="1"/>
        <v>61</v>
      </c>
      <c r="B65" s="1" t="str">
        <f t="shared" si="2"/>
        <v>売</v>
      </c>
      <c r="C65" s="5">
        <v>42118</v>
      </c>
      <c r="D65" s="1">
        <v>6</v>
      </c>
      <c r="E65" s="5">
        <v>42118</v>
      </c>
      <c r="F65" s="1">
        <v>7</v>
      </c>
      <c r="G65" s="1">
        <v>119.518</v>
      </c>
      <c r="H65" s="1">
        <v>119.631</v>
      </c>
      <c r="I65" s="1"/>
      <c r="J65" s="9">
        <f t="shared" si="3"/>
        <v>11.299999999999955</v>
      </c>
      <c r="L65" s="1">
        <v>119.429</v>
      </c>
      <c r="M65" s="1">
        <v>119.334</v>
      </c>
      <c r="N65" s="1"/>
      <c r="O65" s="1"/>
      <c r="P65" s="1"/>
      <c r="Q65" s="1">
        <v>0</v>
      </c>
      <c r="S65">
        <f t="shared" si="4"/>
        <v>8.8999999999998636</v>
      </c>
      <c r="T65">
        <f t="shared" si="0"/>
        <v>18.39999999999975</v>
      </c>
      <c r="U65">
        <f t="shared" si="14"/>
        <v>0</v>
      </c>
    </row>
    <row r="66" spans="1:21" x14ac:dyDescent="0.15">
      <c r="A66" s="1">
        <f t="shared" si="1"/>
        <v>62</v>
      </c>
      <c r="B66" s="1" t="str">
        <f t="shared" si="2"/>
        <v>売</v>
      </c>
      <c r="C66" s="5">
        <v>42118</v>
      </c>
      <c r="D66" s="1">
        <v>8</v>
      </c>
      <c r="E66" s="5">
        <v>42118</v>
      </c>
      <c r="F66" s="1">
        <v>9</v>
      </c>
      <c r="G66" s="1">
        <v>119.489</v>
      </c>
      <c r="H66" s="1">
        <v>119.60599999999999</v>
      </c>
      <c r="I66" s="1"/>
      <c r="J66" s="9">
        <f t="shared" si="3"/>
        <v>11.699999999999022</v>
      </c>
      <c r="L66" s="1">
        <v>119.42700000000001</v>
      </c>
      <c r="M66" s="1">
        <v>119.339</v>
      </c>
      <c r="N66" s="1"/>
      <c r="O66" s="1"/>
      <c r="P66" s="1"/>
      <c r="Q66" s="1">
        <v>0</v>
      </c>
      <c r="S66">
        <f t="shared" si="4"/>
        <v>6.1999999999997613</v>
      </c>
      <c r="T66">
        <f t="shared" si="0"/>
        <v>15.000000000000568</v>
      </c>
      <c r="U66">
        <f t="shared" si="14"/>
        <v>0</v>
      </c>
    </row>
    <row r="67" spans="1:21" x14ac:dyDescent="0.15">
      <c r="A67" s="1">
        <f t="shared" si="1"/>
        <v>63</v>
      </c>
      <c r="B67" s="1" t="str">
        <f t="shared" si="2"/>
        <v>売</v>
      </c>
      <c r="C67" s="5">
        <v>42122</v>
      </c>
      <c r="D67" s="1">
        <v>1</v>
      </c>
      <c r="E67" s="5">
        <v>42122</v>
      </c>
      <c r="F67" s="1">
        <v>3</v>
      </c>
      <c r="G67" s="1">
        <v>119.07</v>
      </c>
      <c r="H67" s="1">
        <v>119.15600000000001</v>
      </c>
      <c r="I67" s="1" t="s">
        <v>18</v>
      </c>
      <c r="J67" s="9">
        <f t="shared" si="3"/>
        <v>8.6000000000012733</v>
      </c>
      <c r="L67" s="1"/>
      <c r="M67" s="1"/>
      <c r="N67" s="1"/>
      <c r="O67" s="1"/>
      <c r="P67" s="1"/>
      <c r="Q67" s="1"/>
      <c r="S67">
        <f t="shared" si="4"/>
        <v>0</v>
      </c>
      <c r="T67">
        <f t="shared" si="0"/>
        <v>0</v>
      </c>
      <c r="U67">
        <f t="shared" si="14"/>
        <v>0</v>
      </c>
    </row>
    <row r="68" spans="1:21" x14ac:dyDescent="0.15">
      <c r="A68" s="1">
        <f t="shared" si="1"/>
        <v>64</v>
      </c>
      <c r="B68" s="1" t="str">
        <f t="shared" si="2"/>
        <v>売</v>
      </c>
      <c r="C68" s="5">
        <v>42122</v>
      </c>
      <c r="D68" s="1">
        <v>11</v>
      </c>
      <c r="E68" s="5">
        <v>42122</v>
      </c>
      <c r="F68" s="1">
        <v>12</v>
      </c>
      <c r="G68" s="1">
        <v>119.017</v>
      </c>
      <c r="H68" s="1">
        <v>119.10899999999999</v>
      </c>
      <c r="I68" s="1"/>
      <c r="J68" s="9">
        <f t="shared" si="3"/>
        <v>9.1999999999998749</v>
      </c>
      <c r="L68" s="1">
        <v>118.899</v>
      </c>
      <c r="M68" s="1">
        <v>0</v>
      </c>
      <c r="N68" s="1"/>
      <c r="O68" s="1"/>
      <c r="P68" s="1"/>
      <c r="Q68" s="1">
        <v>0</v>
      </c>
      <c r="S68">
        <f t="shared" si="4"/>
        <v>11.7999999999995</v>
      </c>
      <c r="T68">
        <f t="shared" si="0"/>
        <v>0</v>
      </c>
      <c r="U68">
        <f t="shared" si="14"/>
        <v>0</v>
      </c>
    </row>
    <row r="69" spans="1:21" x14ac:dyDescent="0.15">
      <c r="A69" s="1">
        <f t="shared" si="1"/>
        <v>65</v>
      </c>
      <c r="B69" s="1" t="str">
        <f t="shared" si="2"/>
        <v>売</v>
      </c>
      <c r="C69" s="5">
        <v>42122</v>
      </c>
      <c r="D69" s="1">
        <v>22</v>
      </c>
      <c r="E69" s="6">
        <v>42123</v>
      </c>
      <c r="F69" s="1">
        <v>0</v>
      </c>
      <c r="G69" s="1">
        <v>118.833</v>
      </c>
      <c r="H69" s="1">
        <v>118.92</v>
      </c>
      <c r="I69" s="1"/>
      <c r="J69" s="9">
        <f t="shared" si="3"/>
        <v>8.7000000000003297</v>
      </c>
      <c r="L69" s="1">
        <v>118.76600000000001</v>
      </c>
      <c r="M69" s="1">
        <v>0</v>
      </c>
      <c r="N69" s="1"/>
      <c r="O69" s="1"/>
      <c r="P69" s="1"/>
      <c r="Q69" s="1">
        <v>0</v>
      </c>
      <c r="S69">
        <f t="shared" si="4"/>
        <v>6.6999999999993065</v>
      </c>
      <c r="T69">
        <f t="shared" ref="T69:T129" si="15">IF(M69&lt;&gt;0,ABS(M69-$G69)/0.01,0)</f>
        <v>0</v>
      </c>
      <c r="U69">
        <f t="shared" si="14"/>
        <v>0</v>
      </c>
    </row>
    <row r="70" spans="1:21" x14ac:dyDescent="0.15">
      <c r="A70" s="1">
        <f t="shared" ref="A70:A129" si="16">ROW()-4</f>
        <v>66</v>
      </c>
      <c r="B70" s="1" t="str">
        <f t="shared" ref="B70:B117" si="17">IF(G70&lt;&gt;"",IF((G70-H70)&gt;0,"買","売"),"")</f>
        <v>売</v>
      </c>
      <c r="C70" s="5">
        <v>42123</v>
      </c>
      <c r="D70" s="1">
        <v>1</v>
      </c>
      <c r="E70" s="5">
        <v>42123</v>
      </c>
      <c r="F70" s="1">
        <v>2</v>
      </c>
      <c r="G70" s="1">
        <v>118.828</v>
      </c>
      <c r="H70" s="1">
        <v>118.9</v>
      </c>
      <c r="I70" s="1"/>
      <c r="J70" s="9">
        <f t="shared" ref="J70:J129" si="18">ABS((G70-H70)/0.01)</f>
        <v>7.2000000000002728</v>
      </c>
      <c r="L70" s="1">
        <v>118.76600000000001</v>
      </c>
      <c r="M70" s="1">
        <v>0</v>
      </c>
      <c r="N70" s="1"/>
      <c r="O70" s="1"/>
      <c r="P70" s="1"/>
      <c r="Q70" s="1">
        <v>0</v>
      </c>
      <c r="S70">
        <f t="shared" ref="S70:S129" si="19">IF(L70&lt;&gt;0,ABS(L70-$G70)/0.01,0)</f>
        <v>6.1999999999997613</v>
      </c>
      <c r="T70">
        <f t="shared" si="15"/>
        <v>0</v>
      </c>
      <c r="U70">
        <f t="shared" si="14"/>
        <v>0</v>
      </c>
    </row>
    <row r="71" spans="1:21" hidden="1" x14ac:dyDescent="0.15">
      <c r="A71" s="1">
        <f t="shared" si="16"/>
        <v>67</v>
      </c>
      <c r="B71" s="1" t="str">
        <f t="shared" si="17"/>
        <v>買</v>
      </c>
      <c r="C71" s="5">
        <v>42123</v>
      </c>
      <c r="D71" s="1">
        <v>15</v>
      </c>
      <c r="E71" s="1"/>
      <c r="F71" s="1"/>
      <c r="G71" s="1">
        <v>119.339</v>
      </c>
      <c r="H71" s="1">
        <v>118.854</v>
      </c>
      <c r="I71" s="1"/>
      <c r="J71" s="9">
        <f t="shared" si="18"/>
        <v>48.499999999999943</v>
      </c>
      <c r="L71" s="7"/>
      <c r="M71" s="7"/>
      <c r="N71" s="1"/>
      <c r="O71" s="1"/>
      <c r="P71" s="1"/>
      <c r="Q71" s="1"/>
      <c r="S71">
        <f t="shared" si="19"/>
        <v>0</v>
      </c>
      <c r="T71">
        <f t="shared" si="15"/>
        <v>0</v>
      </c>
      <c r="U71">
        <f t="shared" ref="U71:U126" si="20">IF(Q71&lt;&gt;0,Q71-G71,0)</f>
        <v>0</v>
      </c>
    </row>
    <row r="72" spans="1:21" x14ac:dyDescent="0.15">
      <c r="A72" s="1">
        <f t="shared" si="16"/>
        <v>68</v>
      </c>
      <c r="B72" s="1" t="str">
        <f t="shared" si="17"/>
        <v>買</v>
      </c>
      <c r="C72" s="5">
        <v>42124</v>
      </c>
      <c r="D72" s="1">
        <v>11</v>
      </c>
      <c r="E72" s="5">
        <v>42124</v>
      </c>
      <c r="F72" s="1">
        <v>12</v>
      </c>
      <c r="G72" s="1">
        <v>119.917</v>
      </c>
      <c r="H72" s="1">
        <v>118.753</v>
      </c>
      <c r="I72" s="1"/>
      <c r="J72" s="9">
        <f t="shared" si="18"/>
        <v>116.40000000000015</v>
      </c>
      <c r="L72" s="1">
        <v>119.161</v>
      </c>
      <c r="M72" s="1">
        <v>119.443</v>
      </c>
      <c r="N72" s="1"/>
      <c r="O72" s="1"/>
      <c r="P72" s="1"/>
      <c r="Q72" s="1">
        <v>119.762</v>
      </c>
      <c r="S72">
        <f t="shared" si="19"/>
        <v>75.600000000000023</v>
      </c>
      <c r="T72">
        <f t="shared" si="15"/>
        <v>47.400000000000375</v>
      </c>
      <c r="U72">
        <f t="shared" ref="U72:U86" si="21">IF(Q72&lt;&gt;0,ABS(Q72-G72)/0.01,0)</f>
        <v>15.500000000000114</v>
      </c>
    </row>
    <row r="73" spans="1:21" x14ac:dyDescent="0.15">
      <c r="A73" s="1">
        <f t="shared" si="16"/>
        <v>69</v>
      </c>
      <c r="B73" s="1" t="str">
        <f t="shared" si="17"/>
        <v>買</v>
      </c>
      <c r="C73" s="5">
        <v>42128</v>
      </c>
      <c r="D73" s="1">
        <v>17</v>
      </c>
      <c r="E73" s="5">
        <v>42128</v>
      </c>
      <c r="F73" s="1">
        <v>18</v>
      </c>
      <c r="G73" s="1">
        <v>120.199</v>
      </c>
      <c r="H73" s="1">
        <v>120.044</v>
      </c>
      <c r="I73" s="1"/>
      <c r="J73" s="9">
        <f t="shared" si="18"/>
        <v>15.500000000000114</v>
      </c>
      <c r="L73" s="1">
        <v>120.267</v>
      </c>
      <c r="M73" s="1">
        <v>0</v>
      </c>
      <c r="N73" s="1"/>
      <c r="O73" s="1"/>
      <c r="P73" s="1"/>
      <c r="Q73" s="1">
        <v>0</v>
      </c>
      <c r="S73">
        <f t="shared" si="19"/>
        <v>6.799999999999784</v>
      </c>
      <c r="T73">
        <f t="shared" si="15"/>
        <v>0</v>
      </c>
      <c r="U73">
        <f t="shared" si="21"/>
        <v>0</v>
      </c>
    </row>
    <row r="74" spans="1:21" x14ac:dyDescent="0.15">
      <c r="A74" s="1">
        <f t="shared" si="16"/>
        <v>70</v>
      </c>
      <c r="B74" s="1" t="str">
        <f t="shared" si="17"/>
        <v>買</v>
      </c>
      <c r="C74" s="5">
        <v>42129</v>
      </c>
      <c r="D74" s="1">
        <v>10</v>
      </c>
      <c r="E74" s="5">
        <v>42129</v>
      </c>
      <c r="F74" s="1">
        <v>11</v>
      </c>
      <c r="G74" s="1">
        <v>120.169</v>
      </c>
      <c r="H74" s="1">
        <v>120.071</v>
      </c>
      <c r="I74" s="1"/>
      <c r="J74" s="9">
        <f t="shared" si="18"/>
        <v>9.7999999999998977</v>
      </c>
      <c r="L74" s="1">
        <v>120.274</v>
      </c>
      <c r="M74" s="1">
        <v>120.383</v>
      </c>
      <c r="N74" s="1"/>
      <c r="O74" s="1"/>
      <c r="P74" s="1"/>
      <c r="Q74" s="1">
        <v>0</v>
      </c>
      <c r="S74">
        <f t="shared" si="19"/>
        <v>10.500000000000398</v>
      </c>
      <c r="T74">
        <f t="shared" si="15"/>
        <v>21.399999999999864</v>
      </c>
      <c r="U74">
        <f t="shared" si="21"/>
        <v>0</v>
      </c>
    </row>
    <row r="75" spans="1:21" x14ac:dyDescent="0.15">
      <c r="A75" s="1">
        <f t="shared" si="16"/>
        <v>71</v>
      </c>
      <c r="B75" s="1" t="str">
        <f t="shared" si="17"/>
        <v>売</v>
      </c>
      <c r="C75" s="5">
        <v>42129</v>
      </c>
      <c r="D75" s="1">
        <v>16</v>
      </c>
      <c r="E75" s="5">
        <v>42129</v>
      </c>
      <c r="F75" s="1">
        <v>17</v>
      </c>
      <c r="G75" s="1">
        <v>120.072</v>
      </c>
      <c r="H75" s="1">
        <v>120.334</v>
      </c>
      <c r="I75" s="1"/>
      <c r="J75" s="9">
        <f t="shared" si="18"/>
        <v>26.200000000000045</v>
      </c>
      <c r="L75" s="1">
        <v>119.898</v>
      </c>
      <c r="M75" s="1">
        <v>119.761</v>
      </c>
      <c r="N75" s="1"/>
      <c r="O75" s="1"/>
      <c r="P75" s="1"/>
      <c r="Q75" s="1">
        <v>119.69199999999999</v>
      </c>
      <c r="S75">
        <f t="shared" si="19"/>
        <v>17.400000000000659</v>
      </c>
      <c r="T75">
        <f t="shared" si="15"/>
        <v>31.100000000000705</v>
      </c>
      <c r="U75">
        <f t="shared" si="21"/>
        <v>38.000000000000966</v>
      </c>
    </row>
    <row r="76" spans="1:21" x14ac:dyDescent="0.15">
      <c r="A76" s="1">
        <f t="shared" si="16"/>
        <v>72</v>
      </c>
      <c r="B76" s="1" t="str">
        <f t="shared" si="17"/>
        <v>売</v>
      </c>
      <c r="C76" s="5">
        <v>42131</v>
      </c>
      <c r="D76" s="1">
        <v>1</v>
      </c>
      <c r="E76" s="5">
        <v>42131</v>
      </c>
      <c r="F76" s="1">
        <v>2</v>
      </c>
      <c r="G76" s="1">
        <v>119.41500000000001</v>
      </c>
      <c r="H76" s="1">
        <v>119.509</v>
      </c>
      <c r="I76" s="1"/>
      <c r="J76" s="9">
        <f t="shared" si="18"/>
        <v>9.3999999999994088</v>
      </c>
      <c r="L76" s="1">
        <v>119.312</v>
      </c>
      <c r="M76" s="1">
        <v>0</v>
      </c>
      <c r="N76" s="1"/>
      <c r="O76" s="1"/>
      <c r="P76" s="1"/>
      <c r="Q76" s="1">
        <v>0</v>
      </c>
      <c r="S76">
        <f t="shared" si="19"/>
        <v>10.300000000000864</v>
      </c>
      <c r="T76">
        <f t="shared" si="15"/>
        <v>0</v>
      </c>
      <c r="U76">
        <f t="shared" si="21"/>
        <v>0</v>
      </c>
    </row>
    <row r="77" spans="1:21" x14ac:dyDescent="0.15">
      <c r="A77" s="1">
        <f t="shared" si="16"/>
        <v>73</v>
      </c>
      <c r="B77" s="1" t="str">
        <f t="shared" si="17"/>
        <v>売</v>
      </c>
      <c r="C77" s="5">
        <v>42131</v>
      </c>
      <c r="D77" s="1">
        <v>8</v>
      </c>
      <c r="E77" s="5">
        <v>42131</v>
      </c>
      <c r="F77" s="1">
        <v>9</v>
      </c>
      <c r="G77" s="1">
        <v>119.468</v>
      </c>
      <c r="H77" s="1">
        <v>119.551</v>
      </c>
      <c r="I77" s="1"/>
      <c r="J77" s="9">
        <f t="shared" si="18"/>
        <v>8.2999999999998408</v>
      </c>
      <c r="L77" s="1">
        <v>119.251</v>
      </c>
      <c r="M77" s="1">
        <v>119.111</v>
      </c>
      <c r="N77" s="1"/>
      <c r="O77" s="1"/>
      <c r="P77" s="1"/>
      <c r="Q77" s="1">
        <v>0</v>
      </c>
      <c r="S77">
        <f t="shared" si="19"/>
        <v>21.699999999999875</v>
      </c>
      <c r="T77">
        <f t="shared" si="15"/>
        <v>35.699999999999932</v>
      </c>
      <c r="U77">
        <f t="shared" si="21"/>
        <v>0</v>
      </c>
    </row>
    <row r="78" spans="1:21" x14ac:dyDescent="0.15">
      <c r="A78" s="1">
        <f t="shared" si="16"/>
        <v>74</v>
      </c>
      <c r="B78" s="1" t="str">
        <f t="shared" si="17"/>
        <v>買</v>
      </c>
      <c r="C78" s="5">
        <v>42132</v>
      </c>
      <c r="D78" s="1">
        <v>0</v>
      </c>
      <c r="E78" s="5">
        <v>42132</v>
      </c>
      <c r="F78" s="1">
        <v>1</v>
      </c>
      <c r="G78" s="1">
        <v>119.741</v>
      </c>
      <c r="H78" s="1">
        <v>119.56</v>
      </c>
      <c r="I78" s="1"/>
      <c r="J78" s="9">
        <f t="shared" si="18"/>
        <v>18.099999999999739</v>
      </c>
      <c r="L78" s="1">
        <v>119.86199999999999</v>
      </c>
      <c r="M78" s="1">
        <v>120.03</v>
      </c>
      <c r="N78" s="1"/>
      <c r="O78" s="1"/>
      <c r="P78" s="1"/>
      <c r="Q78" s="1">
        <v>119.961</v>
      </c>
      <c r="S78">
        <f t="shared" si="19"/>
        <v>12.099999999999511</v>
      </c>
      <c r="T78">
        <f t="shared" si="15"/>
        <v>28.900000000000148</v>
      </c>
      <c r="U78">
        <f t="shared" si="21"/>
        <v>21.999999999999886</v>
      </c>
    </row>
    <row r="79" spans="1:21" x14ac:dyDescent="0.15">
      <c r="A79" s="1">
        <f t="shared" si="16"/>
        <v>75</v>
      </c>
      <c r="B79" s="1" t="str">
        <f t="shared" si="17"/>
        <v>売</v>
      </c>
      <c r="C79" s="5">
        <v>42132</v>
      </c>
      <c r="D79" s="1">
        <v>17</v>
      </c>
      <c r="E79" s="5">
        <v>42132</v>
      </c>
      <c r="F79" s="1">
        <v>19</v>
      </c>
      <c r="G79" s="1">
        <v>119.703</v>
      </c>
      <c r="H79" s="1">
        <v>119.899</v>
      </c>
      <c r="I79" s="1" t="s">
        <v>18</v>
      </c>
      <c r="J79" s="9">
        <f t="shared" si="18"/>
        <v>19.599999999999795</v>
      </c>
      <c r="L79" s="1"/>
      <c r="M79" s="1"/>
      <c r="N79" s="1"/>
      <c r="O79" s="1"/>
      <c r="P79" s="1"/>
      <c r="Q79" s="1"/>
      <c r="S79">
        <f t="shared" si="19"/>
        <v>0</v>
      </c>
      <c r="T79">
        <f t="shared" si="15"/>
        <v>0</v>
      </c>
      <c r="U79">
        <f t="shared" si="21"/>
        <v>0</v>
      </c>
    </row>
    <row r="80" spans="1:21" x14ac:dyDescent="0.15">
      <c r="A80" s="1">
        <f t="shared" si="16"/>
        <v>76</v>
      </c>
      <c r="B80" s="1" t="str">
        <f t="shared" si="17"/>
        <v>売</v>
      </c>
      <c r="C80" s="5">
        <v>42132</v>
      </c>
      <c r="D80" s="1">
        <v>23</v>
      </c>
      <c r="E80" s="6">
        <v>42133</v>
      </c>
      <c r="F80" s="1">
        <v>0</v>
      </c>
      <c r="G80" s="1">
        <v>119.702</v>
      </c>
      <c r="H80" s="1">
        <v>119.785</v>
      </c>
      <c r="I80" s="1"/>
      <c r="J80" s="9">
        <f t="shared" si="18"/>
        <v>8.2999999999998408</v>
      </c>
      <c r="L80" s="1">
        <v>119.651</v>
      </c>
      <c r="M80" s="1">
        <v>0</v>
      </c>
      <c r="N80" s="1"/>
      <c r="O80" s="1"/>
      <c r="P80" s="1"/>
      <c r="Q80" s="1">
        <v>0</v>
      </c>
      <c r="S80">
        <f t="shared" si="19"/>
        <v>5.1000000000001933</v>
      </c>
      <c r="T80">
        <f t="shared" si="15"/>
        <v>0</v>
      </c>
      <c r="U80">
        <f t="shared" si="21"/>
        <v>0</v>
      </c>
    </row>
    <row r="81" spans="1:21" x14ac:dyDescent="0.15">
      <c r="A81" s="1">
        <f t="shared" si="16"/>
        <v>77</v>
      </c>
      <c r="B81" s="1" t="str">
        <f t="shared" si="17"/>
        <v>買</v>
      </c>
      <c r="C81" s="5">
        <v>42136</v>
      </c>
      <c r="D81" s="1">
        <v>3</v>
      </c>
      <c r="E81" s="5">
        <v>42136</v>
      </c>
      <c r="F81" s="1">
        <v>4</v>
      </c>
      <c r="G81" s="1">
        <v>120.145</v>
      </c>
      <c r="H81" s="1">
        <v>120.066</v>
      </c>
      <c r="I81" s="1"/>
      <c r="J81" s="9">
        <f t="shared" si="18"/>
        <v>7.899999999999352</v>
      </c>
      <c r="L81" s="1">
        <v>120.285</v>
      </c>
      <c r="M81" s="1">
        <v>120.27500000000001</v>
      </c>
      <c r="N81" s="1"/>
      <c r="O81" s="1"/>
      <c r="P81" s="1"/>
      <c r="Q81" s="1">
        <v>0</v>
      </c>
      <c r="S81">
        <f t="shared" si="19"/>
        <v>14.000000000000057</v>
      </c>
      <c r="T81">
        <f t="shared" si="15"/>
        <v>13.000000000000966</v>
      </c>
      <c r="U81">
        <f t="shared" si="21"/>
        <v>0</v>
      </c>
    </row>
    <row r="82" spans="1:21" x14ac:dyDescent="0.15">
      <c r="A82" s="1">
        <f t="shared" si="16"/>
        <v>78</v>
      </c>
      <c r="B82" s="1" t="str">
        <f t="shared" si="17"/>
        <v>売</v>
      </c>
      <c r="C82" s="5">
        <v>42136</v>
      </c>
      <c r="D82" s="1">
        <v>11</v>
      </c>
      <c r="E82" s="5">
        <v>42136</v>
      </c>
      <c r="F82" s="1">
        <v>12</v>
      </c>
      <c r="G82" s="1">
        <v>120.0001</v>
      </c>
      <c r="H82" s="1">
        <v>120.11199999999999</v>
      </c>
      <c r="I82" s="1" t="s">
        <v>18</v>
      </c>
      <c r="J82" s="9">
        <f t="shared" si="18"/>
        <v>11.189999999999145</v>
      </c>
      <c r="L82" s="1"/>
      <c r="M82" s="1"/>
      <c r="N82" s="1"/>
      <c r="O82" s="1"/>
      <c r="P82" s="1"/>
      <c r="Q82" s="1"/>
      <c r="S82">
        <f t="shared" si="19"/>
        <v>0</v>
      </c>
      <c r="T82">
        <f t="shared" si="15"/>
        <v>0</v>
      </c>
      <c r="U82">
        <f t="shared" si="21"/>
        <v>0</v>
      </c>
    </row>
    <row r="83" spans="1:21" x14ac:dyDescent="0.15">
      <c r="A83" s="1">
        <f t="shared" si="16"/>
        <v>79</v>
      </c>
      <c r="B83" s="1" t="str">
        <f t="shared" si="17"/>
        <v>売</v>
      </c>
      <c r="C83" s="5">
        <v>42137</v>
      </c>
      <c r="D83" s="1">
        <v>0</v>
      </c>
      <c r="E83" s="5">
        <v>42137</v>
      </c>
      <c r="F83" s="1">
        <v>3</v>
      </c>
      <c r="G83" s="1">
        <v>119.727</v>
      </c>
      <c r="H83" s="1">
        <v>120.026</v>
      </c>
      <c r="I83" s="1"/>
      <c r="J83" s="9">
        <f t="shared" si="18"/>
        <v>29.899999999999238</v>
      </c>
      <c r="L83" s="1">
        <v>119.63500000000001</v>
      </c>
      <c r="M83" s="1">
        <v>119.249</v>
      </c>
      <c r="N83" s="1"/>
      <c r="O83" s="1"/>
      <c r="P83" s="1"/>
      <c r="Q83" s="1">
        <v>0</v>
      </c>
      <c r="S83">
        <f t="shared" si="19"/>
        <v>9.1999999999998749</v>
      </c>
      <c r="T83">
        <f t="shared" si="15"/>
        <v>47.800000000000864</v>
      </c>
      <c r="U83">
        <f t="shared" si="21"/>
        <v>0</v>
      </c>
    </row>
    <row r="84" spans="1:21" x14ac:dyDescent="0.15">
      <c r="A84" s="1">
        <f t="shared" si="16"/>
        <v>80</v>
      </c>
      <c r="B84" s="1" t="str">
        <f t="shared" si="17"/>
        <v>買</v>
      </c>
      <c r="C84" s="5">
        <v>42142</v>
      </c>
      <c r="D84" s="1">
        <v>13</v>
      </c>
      <c r="E84" s="5">
        <v>42142</v>
      </c>
      <c r="F84" s="1">
        <v>14</v>
      </c>
      <c r="G84" s="1">
        <v>119.69799999999999</v>
      </c>
      <c r="H84" s="1">
        <v>119.627</v>
      </c>
      <c r="I84" s="1"/>
      <c r="J84" s="9">
        <f t="shared" si="18"/>
        <v>7.0999999999997954</v>
      </c>
      <c r="L84" s="1">
        <v>119.764</v>
      </c>
      <c r="M84" s="1">
        <v>119.628</v>
      </c>
      <c r="N84" s="1"/>
      <c r="O84" s="1"/>
      <c r="P84" s="1"/>
      <c r="Q84" s="1">
        <v>120.789</v>
      </c>
      <c r="S84">
        <f t="shared" si="19"/>
        <v>6.6000000000002501</v>
      </c>
      <c r="T84">
        <f t="shared" si="15"/>
        <v>6.9999999999993179</v>
      </c>
      <c r="U84">
        <f t="shared" si="21"/>
        <v>109.10000000000082</v>
      </c>
    </row>
    <row r="85" spans="1:21" x14ac:dyDescent="0.15">
      <c r="A85" s="1">
        <f t="shared" si="16"/>
        <v>81</v>
      </c>
      <c r="B85" s="1" t="str">
        <f t="shared" si="17"/>
        <v>買</v>
      </c>
      <c r="C85" s="5">
        <v>42143</v>
      </c>
      <c r="D85" s="1">
        <v>10</v>
      </c>
      <c r="E85" s="5">
        <v>42143</v>
      </c>
      <c r="F85" s="1">
        <v>12</v>
      </c>
      <c r="G85" s="1">
        <v>120.053</v>
      </c>
      <c r="H85" s="1">
        <v>119.827</v>
      </c>
      <c r="I85" s="1"/>
      <c r="J85" s="9">
        <f t="shared" si="18"/>
        <v>22.599999999999909</v>
      </c>
      <c r="L85" s="1">
        <v>120.229</v>
      </c>
      <c r="M85" s="1">
        <v>120.496</v>
      </c>
      <c r="N85" s="1"/>
      <c r="O85" s="1"/>
      <c r="P85" s="1"/>
      <c r="Q85" s="1">
        <v>120.789</v>
      </c>
      <c r="S85">
        <f t="shared" si="19"/>
        <v>17.600000000000193</v>
      </c>
      <c r="T85">
        <f t="shared" si="15"/>
        <v>44.299999999999784</v>
      </c>
      <c r="U85">
        <f t="shared" si="21"/>
        <v>73.600000000000421</v>
      </c>
    </row>
    <row r="86" spans="1:21" x14ac:dyDescent="0.15">
      <c r="A86" s="1">
        <f t="shared" si="16"/>
        <v>82</v>
      </c>
      <c r="B86" s="1" t="str">
        <f t="shared" si="17"/>
        <v>売</v>
      </c>
      <c r="C86" s="5">
        <v>42145</v>
      </c>
      <c r="D86" s="1">
        <v>9</v>
      </c>
      <c r="E86" s="5">
        <v>42145</v>
      </c>
      <c r="F86" s="1">
        <v>10</v>
      </c>
      <c r="G86" s="1">
        <v>121.04300000000001</v>
      </c>
      <c r="H86" s="1">
        <v>121.158</v>
      </c>
      <c r="I86" s="1"/>
      <c r="J86" s="9">
        <f t="shared" si="18"/>
        <v>11.499999999999488</v>
      </c>
      <c r="L86" s="1">
        <v>120.91200000000001</v>
      </c>
      <c r="M86" s="1">
        <v>0</v>
      </c>
      <c r="N86" s="1"/>
      <c r="O86" s="1"/>
      <c r="P86" s="1"/>
      <c r="Q86" s="1">
        <v>0</v>
      </c>
      <c r="S86">
        <f t="shared" si="19"/>
        <v>13.100000000000023</v>
      </c>
      <c r="T86">
        <f t="shared" si="15"/>
        <v>0</v>
      </c>
      <c r="U86">
        <f t="shared" si="21"/>
        <v>0</v>
      </c>
    </row>
    <row r="87" spans="1:21" hidden="1" x14ac:dyDescent="0.15">
      <c r="A87" s="1">
        <f t="shared" si="16"/>
        <v>83</v>
      </c>
      <c r="B87" s="1" t="str">
        <f t="shared" si="17"/>
        <v>売</v>
      </c>
      <c r="C87" s="5">
        <v>42145</v>
      </c>
      <c r="D87" s="1">
        <v>13</v>
      </c>
      <c r="E87" s="1"/>
      <c r="F87" s="1"/>
      <c r="G87" s="1">
        <v>120.95</v>
      </c>
      <c r="H87" s="1">
        <v>121.117</v>
      </c>
      <c r="I87" s="1"/>
      <c r="J87" s="9">
        <f t="shared" si="18"/>
        <v>16.700000000000159</v>
      </c>
      <c r="L87" s="7"/>
      <c r="M87" s="7"/>
      <c r="N87" s="1"/>
      <c r="O87" s="1"/>
      <c r="P87" s="1"/>
      <c r="Q87" s="1"/>
      <c r="S87">
        <f t="shared" si="19"/>
        <v>0</v>
      </c>
      <c r="T87">
        <f t="shared" si="15"/>
        <v>0</v>
      </c>
      <c r="U87">
        <f t="shared" si="20"/>
        <v>0</v>
      </c>
    </row>
    <row r="88" spans="1:21" x14ac:dyDescent="0.15">
      <c r="A88" s="1">
        <f t="shared" si="16"/>
        <v>84</v>
      </c>
      <c r="B88" s="1" t="str">
        <f t="shared" si="17"/>
        <v>買</v>
      </c>
      <c r="C88" s="5">
        <v>42146</v>
      </c>
      <c r="D88" s="1">
        <v>2</v>
      </c>
      <c r="E88" s="5">
        <v>42146</v>
      </c>
      <c r="F88" s="1">
        <v>3</v>
      </c>
      <c r="G88" s="1">
        <v>121.069</v>
      </c>
      <c r="H88" s="1">
        <v>121.01300000000001</v>
      </c>
      <c r="I88" s="1" t="s">
        <v>18</v>
      </c>
      <c r="J88" s="9">
        <f t="shared" si="18"/>
        <v>5.5999999999997385</v>
      </c>
      <c r="L88" s="1"/>
      <c r="M88" s="1"/>
      <c r="N88" s="1"/>
      <c r="O88" s="1"/>
      <c r="P88" s="1"/>
      <c r="Q88" s="1"/>
      <c r="R88" t="s">
        <v>19</v>
      </c>
      <c r="S88">
        <f t="shared" si="19"/>
        <v>0</v>
      </c>
      <c r="T88">
        <f t="shared" si="15"/>
        <v>0</v>
      </c>
      <c r="U88">
        <f>IF(Q88&lt;&gt;0,ABS(Q88-G88)/0.01,0)</f>
        <v>0</v>
      </c>
    </row>
    <row r="89" spans="1:21" hidden="1" x14ac:dyDescent="0.15">
      <c r="A89" s="1">
        <f t="shared" si="16"/>
        <v>85</v>
      </c>
      <c r="B89" s="1" t="str">
        <f t="shared" si="17"/>
        <v>売</v>
      </c>
      <c r="C89" s="5">
        <v>42151</v>
      </c>
      <c r="D89" s="1">
        <v>10</v>
      </c>
      <c r="E89" s="1"/>
      <c r="F89" s="1"/>
      <c r="G89" s="1">
        <v>122.932</v>
      </c>
      <c r="H89" s="1">
        <v>123.117</v>
      </c>
      <c r="I89" s="1"/>
      <c r="J89" s="9">
        <f t="shared" si="18"/>
        <v>18.500000000000227</v>
      </c>
      <c r="L89" s="7"/>
      <c r="M89" s="7"/>
      <c r="N89" s="1"/>
      <c r="O89" s="1"/>
      <c r="P89" s="1"/>
      <c r="Q89" s="1"/>
      <c r="S89">
        <f t="shared" si="19"/>
        <v>0</v>
      </c>
      <c r="T89">
        <f t="shared" si="15"/>
        <v>0</v>
      </c>
      <c r="U89">
        <f t="shared" si="20"/>
        <v>0</v>
      </c>
    </row>
    <row r="90" spans="1:21" x14ac:dyDescent="0.15">
      <c r="A90" s="1">
        <f t="shared" si="16"/>
        <v>86</v>
      </c>
      <c r="B90" s="1" t="str">
        <f t="shared" si="17"/>
        <v>買</v>
      </c>
      <c r="C90" s="5">
        <v>42153</v>
      </c>
      <c r="D90" s="1">
        <v>21</v>
      </c>
      <c r="E90" s="5">
        <v>42153</v>
      </c>
      <c r="F90" s="1">
        <v>22</v>
      </c>
      <c r="G90" s="1">
        <v>124.054</v>
      </c>
      <c r="H90" s="1">
        <v>123.94199999999999</v>
      </c>
      <c r="I90" s="1"/>
      <c r="J90" s="9">
        <f t="shared" si="18"/>
        <v>11.200000000000898</v>
      </c>
      <c r="L90" s="7">
        <v>124.18300000000001</v>
      </c>
      <c r="M90" s="7">
        <v>0</v>
      </c>
      <c r="N90" s="1"/>
      <c r="O90" s="1"/>
      <c r="P90" s="1"/>
      <c r="Q90" s="1">
        <v>0</v>
      </c>
      <c r="S90">
        <f t="shared" si="19"/>
        <v>12.900000000000489</v>
      </c>
      <c r="T90">
        <f t="shared" si="15"/>
        <v>0</v>
      </c>
      <c r="U90">
        <f t="shared" ref="U90:U95" si="22">IF(Q90&lt;&gt;0,ABS(Q90-G90)/0.01,0)</f>
        <v>0</v>
      </c>
    </row>
    <row r="91" spans="1:21" x14ac:dyDescent="0.15">
      <c r="A91" s="1">
        <f t="shared" si="16"/>
        <v>87</v>
      </c>
      <c r="B91" s="1" t="str">
        <f t="shared" si="17"/>
        <v>売</v>
      </c>
      <c r="C91" s="5">
        <v>42156</v>
      </c>
      <c r="D91" s="1">
        <v>13</v>
      </c>
      <c r="E91" s="5">
        <v>42156</v>
      </c>
      <c r="F91" s="1">
        <v>14</v>
      </c>
      <c r="G91" s="1">
        <v>124.008</v>
      </c>
      <c r="H91" s="1">
        <v>124.036</v>
      </c>
      <c r="I91" s="1"/>
      <c r="J91" s="9">
        <f t="shared" si="18"/>
        <v>2.8000000000005798</v>
      </c>
      <c r="L91" s="1">
        <v>123.93899999999999</v>
      </c>
      <c r="M91" s="1">
        <v>123.87</v>
      </c>
      <c r="N91" s="1"/>
      <c r="O91" s="1"/>
      <c r="P91" s="1"/>
      <c r="Q91" s="1">
        <v>0</v>
      </c>
      <c r="S91">
        <f t="shared" si="19"/>
        <v>6.9000000000002615</v>
      </c>
      <c r="T91">
        <f t="shared" si="15"/>
        <v>13.799999999999102</v>
      </c>
      <c r="U91">
        <f t="shared" si="22"/>
        <v>0</v>
      </c>
    </row>
    <row r="92" spans="1:21" x14ac:dyDescent="0.15">
      <c r="A92" s="1">
        <f t="shared" si="16"/>
        <v>88</v>
      </c>
      <c r="B92" s="1" t="str">
        <f t="shared" si="17"/>
        <v>売</v>
      </c>
      <c r="C92" s="5">
        <v>42158</v>
      </c>
      <c r="D92" s="1">
        <v>1</v>
      </c>
      <c r="E92" s="5">
        <v>42158</v>
      </c>
      <c r="F92" s="1">
        <v>2</v>
      </c>
      <c r="G92" s="1">
        <v>124.048</v>
      </c>
      <c r="H92" s="1">
        <v>124.139</v>
      </c>
      <c r="I92" s="1" t="s">
        <v>18</v>
      </c>
      <c r="J92" s="9">
        <f t="shared" si="18"/>
        <v>9.0999999999993975</v>
      </c>
      <c r="L92" s="1"/>
      <c r="M92" s="1"/>
      <c r="N92" s="1"/>
      <c r="O92" s="1"/>
      <c r="P92" s="1"/>
      <c r="Q92" s="1"/>
      <c r="S92">
        <f t="shared" si="19"/>
        <v>0</v>
      </c>
      <c r="T92">
        <f t="shared" si="15"/>
        <v>0</v>
      </c>
      <c r="U92">
        <f t="shared" si="22"/>
        <v>0</v>
      </c>
    </row>
    <row r="93" spans="1:21" x14ac:dyDescent="0.15">
      <c r="A93" s="1">
        <f t="shared" si="16"/>
        <v>89</v>
      </c>
      <c r="B93" s="1" t="str">
        <f t="shared" si="17"/>
        <v>買</v>
      </c>
      <c r="C93" s="5">
        <v>42159</v>
      </c>
      <c r="D93" s="1">
        <v>21</v>
      </c>
      <c r="E93" s="5">
        <v>42159</v>
      </c>
      <c r="F93" s="1">
        <v>22</v>
      </c>
      <c r="G93" s="1">
        <v>124.387</v>
      </c>
      <c r="H93" s="1">
        <v>124.223</v>
      </c>
      <c r="I93" s="1"/>
      <c r="J93" s="9">
        <f t="shared" si="18"/>
        <v>16.400000000000148</v>
      </c>
      <c r="L93" s="1">
        <v>124.68</v>
      </c>
      <c r="M93" s="1">
        <v>124.91500000000001</v>
      </c>
      <c r="N93" s="1"/>
      <c r="O93" s="1"/>
      <c r="P93" s="1"/>
      <c r="Q93" s="1">
        <v>125.364</v>
      </c>
      <c r="S93">
        <f t="shared" si="19"/>
        <v>29.300000000000637</v>
      </c>
      <c r="T93">
        <f t="shared" si="15"/>
        <v>52.80000000000058</v>
      </c>
      <c r="U93">
        <f t="shared" si="22"/>
        <v>97.700000000000387</v>
      </c>
    </row>
    <row r="94" spans="1:21" x14ac:dyDescent="0.15">
      <c r="A94" s="1">
        <f t="shared" si="16"/>
        <v>90</v>
      </c>
      <c r="B94" s="1" t="str">
        <f t="shared" si="17"/>
        <v>売</v>
      </c>
      <c r="C94" s="5">
        <v>42163</v>
      </c>
      <c r="D94" s="1">
        <v>8</v>
      </c>
      <c r="E94" s="5">
        <v>42163</v>
      </c>
      <c r="F94" s="1">
        <v>9</v>
      </c>
      <c r="G94" s="1">
        <v>125.435</v>
      </c>
      <c r="H94" s="1">
        <v>125.533</v>
      </c>
      <c r="I94" s="1"/>
      <c r="J94" s="9">
        <f t="shared" si="18"/>
        <v>9.7999999999998977</v>
      </c>
      <c r="L94" s="1">
        <v>125.276</v>
      </c>
      <c r="M94" s="1">
        <v>0</v>
      </c>
      <c r="N94" s="1"/>
      <c r="O94" s="1"/>
      <c r="P94" s="1"/>
      <c r="Q94" s="1">
        <v>0</v>
      </c>
      <c r="S94">
        <f t="shared" si="19"/>
        <v>15.900000000000603</v>
      </c>
      <c r="T94">
        <f t="shared" si="15"/>
        <v>0</v>
      </c>
      <c r="U94">
        <f t="shared" si="22"/>
        <v>0</v>
      </c>
    </row>
    <row r="95" spans="1:21" x14ac:dyDescent="0.15">
      <c r="A95" s="1">
        <f t="shared" si="16"/>
        <v>91</v>
      </c>
      <c r="B95" s="1" t="str">
        <f t="shared" si="17"/>
        <v>売</v>
      </c>
      <c r="C95" s="5">
        <v>42164</v>
      </c>
      <c r="D95" s="1">
        <v>3</v>
      </c>
      <c r="E95" s="5">
        <v>42164</v>
      </c>
      <c r="F95" s="1">
        <v>4</v>
      </c>
      <c r="G95" s="1">
        <v>124.57</v>
      </c>
      <c r="H95" s="1">
        <v>124.733</v>
      </c>
      <c r="I95" s="1"/>
      <c r="J95" s="9">
        <f t="shared" si="18"/>
        <v>16.300000000001091</v>
      </c>
      <c r="L95" s="7">
        <v>124.29600000000001</v>
      </c>
      <c r="M95" s="7">
        <v>124.021</v>
      </c>
      <c r="N95" s="1"/>
      <c r="O95" s="1"/>
      <c r="P95" s="1"/>
      <c r="Q95" s="1">
        <v>0</v>
      </c>
      <c r="S95">
        <f t="shared" si="19"/>
        <v>27.39999999999867</v>
      </c>
      <c r="T95">
        <f t="shared" si="15"/>
        <v>54.899999999999238</v>
      </c>
      <c r="U95">
        <f t="shared" si="22"/>
        <v>0</v>
      </c>
    </row>
    <row r="96" spans="1:21" hidden="1" x14ac:dyDescent="0.15">
      <c r="A96" s="1">
        <f t="shared" si="16"/>
        <v>92</v>
      </c>
      <c r="B96" s="1" t="str">
        <f t="shared" si="17"/>
        <v>買</v>
      </c>
      <c r="C96" s="5">
        <v>42164</v>
      </c>
      <c r="D96" s="1">
        <v>23</v>
      </c>
      <c r="E96" s="5"/>
      <c r="F96" s="1"/>
      <c r="G96" s="1">
        <v>124.37</v>
      </c>
      <c r="H96" s="1">
        <v>124.277</v>
      </c>
      <c r="I96" s="1"/>
      <c r="J96" s="9">
        <f t="shared" si="18"/>
        <v>9.3000000000003524</v>
      </c>
      <c r="L96" s="1"/>
      <c r="M96" s="1"/>
      <c r="N96" s="1"/>
      <c r="O96" s="1"/>
      <c r="P96" s="1"/>
      <c r="Q96" s="1"/>
      <c r="S96">
        <f t="shared" si="19"/>
        <v>0</v>
      </c>
      <c r="T96">
        <f t="shared" si="15"/>
        <v>0</v>
      </c>
      <c r="U96">
        <f t="shared" si="20"/>
        <v>0</v>
      </c>
    </row>
    <row r="97" spans="1:21" x14ac:dyDescent="0.15">
      <c r="A97" s="1">
        <f t="shared" si="16"/>
        <v>93</v>
      </c>
      <c r="B97" s="1" t="str">
        <f t="shared" si="17"/>
        <v>買</v>
      </c>
      <c r="C97" s="5">
        <v>42165</v>
      </c>
      <c r="D97" s="1">
        <v>0</v>
      </c>
      <c r="E97" s="5">
        <v>42165</v>
      </c>
      <c r="F97" s="1">
        <v>1</v>
      </c>
      <c r="G97" s="1">
        <v>124.343</v>
      </c>
      <c r="H97" s="1">
        <v>124.264</v>
      </c>
      <c r="I97" s="1"/>
      <c r="J97" s="9">
        <f t="shared" si="18"/>
        <v>7.9000000000007731</v>
      </c>
      <c r="L97" s="1">
        <v>124.434</v>
      </c>
      <c r="M97" s="1">
        <v>0</v>
      </c>
      <c r="N97" s="1"/>
      <c r="O97" s="1"/>
      <c r="P97" s="1"/>
      <c r="Q97" s="1">
        <v>0</v>
      </c>
      <c r="S97">
        <f t="shared" si="19"/>
        <v>9.0999999999993975</v>
      </c>
      <c r="T97">
        <f t="shared" si="15"/>
        <v>0</v>
      </c>
      <c r="U97">
        <f t="shared" ref="U97:U98" si="23">IF(Q97&lt;&gt;0,ABS(Q97-G97)/0.01,0)</f>
        <v>0</v>
      </c>
    </row>
    <row r="98" spans="1:21" x14ac:dyDescent="0.15">
      <c r="A98" s="1">
        <f t="shared" si="16"/>
        <v>94</v>
      </c>
      <c r="B98" s="1" t="str">
        <f t="shared" si="17"/>
        <v>売</v>
      </c>
      <c r="C98" s="5">
        <v>42165</v>
      </c>
      <c r="D98" s="1">
        <v>16</v>
      </c>
      <c r="E98" s="5">
        <v>42165</v>
      </c>
      <c r="F98" s="1">
        <v>17</v>
      </c>
      <c r="G98" s="1">
        <v>122.64400000000001</v>
      </c>
      <c r="H98" s="1">
        <v>122.929</v>
      </c>
      <c r="I98" s="1" t="s">
        <v>18</v>
      </c>
      <c r="J98" s="9">
        <f t="shared" si="18"/>
        <v>28.499999999999659</v>
      </c>
      <c r="L98" s="1"/>
      <c r="M98" s="1"/>
      <c r="N98" s="1"/>
      <c r="O98" s="1"/>
      <c r="P98" s="1"/>
      <c r="Q98" s="1"/>
      <c r="S98">
        <f t="shared" si="19"/>
        <v>0</v>
      </c>
      <c r="T98">
        <f t="shared" si="15"/>
        <v>0</v>
      </c>
      <c r="U98">
        <f t="shared" si="23"/>
        <v>0</v>
      </c>
    </row>
    <row r="99" spans="1:21" hidden="1" x14ac:dyDescent="0.15">
      <c r="A99" s="1">
        <f t="shared" si="16"/>
        <v>95</v>
      </c>
      <c r="B99" s="1" t="str">
        <f t="shared" si="17"/>
        <v>買</v>
      </c>
      <c r="C99" s="5">
        <v>42166</v>
      </c>
      <c r="D99" s="1">
        <v>17</v>
      </c>
      <c r="E99" s="1"/>
      <c r="F99" s="1"/>
      <c r="G99" s="1">
        <v>123.70699999999999</v>
      </c>
      <c r="H99" s="1">
        <v>123.52</v>
      </c>
      <c r="I99" s="1"/>
      <c r="J99" s="9">
        <f t="shared" si="18"/>
        <v>18.699999999999761</v>
      </c>
      <c r="L99" s="1"/>
      <c r="M99" s="1"/>
      <c r="N99" s="1"/>
      <c r="O99" s="1"/>
      <c r="P99" s="1"/>
      <c r="Q99" s="1"/>
      <c r="S99">
        <f t="shared" si="19"/>
        <v>0</v>
      </c>
      <c r="T99">
        <f t="shared" si="15"/>
        <v>0</v>
      </c>
      <c r="U99">
        <f t="shared" si="20"/>
        <v>0</v>
      </c>
    </row>
    <row r="100" spans="1:21" x14ac:dyDescent="0.15">
      <c r="A100" s="1">
        <f t="shared" si="16"/>
        <v>96</v>
      </c>
      <c r="B100" s="1" t="str">
        <f t="shared" si="17"/>
        <v>売</v>
      </c>
      <c r="C100" s="5">
        <v>42166</v>
      </c>
      <c r="D100" s="2">
        <v>22</v>
      </c>
      <c r="E100" s="5">
        <v>42166</v>
      </c>
      <c r="F100" s="2">
        <v>23</v>
      </c>
      <c r="G100" s="2">
        <v>123.36799999999999</v>
      </c>
      <c r="H100" s="2">
        <v>123.471</v>
      </c>
      <c r="I100" s="1" t="s">
        <v>18</v>
      </c>
      <c r="J100" s="9">
        <f t="shared" si="18"/>
        <v>10.300000000000864</v>
      </c>
      <c r="L100" s="1"/>
      <c r="M100" s="1"/>
      <c r="N100" s="1"/>
      <c r="O100" s="1"/>
      <c r="P100" s="1"/>
      <c r="Q100" s="1"/>
      <c r="S100">
        <f t="shared" si="19"/>
        <v>0</v>
      </c>
      <c r="T100">
        <f t="shared" si="15"/>
        <v>0</v>
      </c>
      <c r="U100">
        <f>IF(Q100&lt;&gt;0,ABS(Q100-G100)/0.01,0)</f>
        <v>0</v>
      </c>
    </row>
    <row r="101" spans="1:21" hidden="1" x14ac:dyDescent="0.15">
      <c r="A101" s="1">
        <f t="shared" si="16"/>
        <v>97</v>
      </c>
      <c r="B101" s="1" t="str">
        <f t="shared" si="17"/>
        <v>売</v>
      </c>
      <c r="C101" s="5">
        <v>42170</v>
      </c>
      <c r="D101" s="2">
        <v>2</v>
      </c>
      <c r="E101" s="1"/>
      <c r="F101" s="1"/>
      <c r="G101" s="2">
        <v>123.282</v>
      </c>
      <c r="H101" s="2">
        <v>123.337</v>
      </c>
      <c r="I101" s="1"/>
      <c r="J101" s="9">
        <f t="shared" si="18"/>
        <v>5.5000000000006821</v>
      </c>
      <c r="L101" s="1"/>
      <c r="M101" s="1"/>
      <c r="N101" s="1"/>
      <c r="O101" s="1"/>
      <c r="P101" s="1"/>
      <c r="Q101" s="1"/>
      <c r="S101">
        <f t="shared" si="19"/>
        <v>0</v>
      </c>
      <c r="T101">
        <f t="shared" si="15"/>
        <v>0</v>
      </c>
      <c r="U101">
        <f t="shared" si="20"/>
        <v>0</v>
      </c>
    </row>
    <row r="102" spans="1:21" x14ac:dyDescent="0.15">
      <c r="A102" s="1">
        <f t="shared" si="16"/>
        <v>98</v>
      </c>
      <c r="B102" s="1" t="str">
        <f t="shared" si="17"/>
        <v>買</v>
      </c>
      <c r="C102" s="5">
        <v>42170</v>
      </c>
      <c r="D102" s="2">
        <v>5</v>
      </c>
      <c r="E102" s="5">
        <v>42170</v>
      </c>
      <c r="F102" s="2">
        <v>6</v>
      </c>
      <c r="G102" s="2">
        <v>123.501</v>
      </c>
      <c r="H102" s="2">
        <v>123.43600000000001</v>
      </c>
      <c r="I102" s="1" t="s">
        <v>18</v>
      </c>
      <c r="J102" s="9">
        <f t="shared" si="18"/>
        <v>6.4999999999997726</v>
      </c>
      <c r="L102" s="1"/>
      <c r="M102" s="1"/>
      <c r="N102" s="1"/>
      <c r="O102" s="1"/>
      <c r="P102" s="1"/>
      <c r="Q102" s="1"/>
      <c r="S102">
        <f t="shared" si="19"/>
        <v>0</v>
      </c>
      <c r="T102">
        <f t="shared" si="15"/>
        <v>0</v>
      </c>
      <c r="U102">
        <f t="shared" ref="U102:U111" si="24">IF(Q102&lt;&gt;0,ABS(Q102-G102)/0.01,0)</f>
        <v>0</v>
      </c>
    </row>
    <row r="103" spans="1:21" x14ac:dyDescent="0.15">
      <c r="A103" s="1">
        <f t="shared" si="16"/>
        <v>99</v>
      </c>
      <c r="B103" s="1" t="str">
        <f t="shared" si="17"/>
        <v>買</v>
      </c>
      <c r="C103" s="5">
        <v>42173</v>
      </c>
      <c r="D103" s="2">
        <v>21</v>
      </c>
      <c r="E103" s="5">
        <v>42173</v>
      </c>
      <c r="F103" s="2">
        <v>22</v>
      </c>
      <c r="G103" s="2">
        <v>123.944</v>
      </c>
      <c r="H103" s="2">
        <v>123.027</v>
      </c>
      <c r="I103" s="1" t="s">
        <v>18</v>
      </c>
      <c r="J103" s="9">
        <f t="shared" si="18"/>
        <v>91.700000000000159</v>
      </c>
      <c r="L103" s="1"/>
      <c r="M103" s="1"/>
      <c r="N103" s="1"/>
      <c r="O103" s="1"/>
      <c r="P103" s="1"/>
      <c r="Q103" s="1"/>
      <c r="S103">
        <f t="shared" si="19"/>
        <v>0</v>
      </c>
      <c r="T103">
        <f t="shared" si="15"/>
        <v>0</v>
      </c>
      <c r="U103">
        <f t="shared" si="24"/>
        <v>0</v>
      </c>
    </row>
    <row r="104" spans="1:21" x14ac:dyDescent="0.15">
      <c r="A104" s="1">
        <f t="shared" si="16"/>
        <v>100</v>
      </c>
      <c r="B104" s="1" t="str">
        <f t="shared" si="17"/>
        <v>買</v>
      </c>
      <c r="C104" s="5">
        <v>42174</v>
      </c>
      <c r="D104" s="2">
        <v>10</v>
      </c>
      <c r="E104" s="5">
        <v>42174</v>
      </c>
      <c r="F104" s="2">
        <v>11</v>
      </c>
      <c r="G104" s="2">
        <v>123.152</v>
      </c>
      <c r="H104" s="2">
        <v>122.935</v>
      </c>
      <c r="I104" s="1" t="s">
        <v>18</v>
      </c>
      <c r="J104" s="9">
        <f t="shared" si="18"/>
        <v>21.699999999999875</v>
      </c>
      <c r="L104" s="1"/>
      <c r="M104" s="1"/>
      <c r="N104" s="1"/>
      <c r="O104" s="1"/>
      <c r="P104" s="1"/>
      <c r="Q104" s="1"/>
      <c r="S104">
        <f t="shared" si="19"/>
        <v>0</v>
      </c>
      <c r="T104">
        <f t="shared" si="15"/>
        <v>0</v>
      </c>
      <c r="U104">
        <f t="shared" si="24"/>
        <v>0</v>
      </c>
    </row>
    <row r="105" spans="1:21" x14ac:dyDescent="0.15">
      <c r="A105" s="1">
        <f t="shared" si="16"/>
        <v>101</v>
      </c>
      <c r="B105" s="1" t="str">
        <f t="shared" si="17"/>
        <v>買</v>
      </c>
      <c r="C105" s="5">
        <v>42177</v>
      </c>
      <c r="D105" s="2">
        <v>0</v>
      </c>
      <c r="E105" s="5">
        <v>42177</v>
      </c>
      <c r="F105" s="2">
        <v>10</v>
      </c>
      <c r="G105" s="2">
        <v>122.974</v>
      </c>
      <c r="H105" s="2">
        <v>122.861</v>
      </c>
      <c r="I105" s="1"/>
      <c r="J105" s="9">
        <f t="shared" si="18"/>
        <v>11.299999999999955</v>
      </c>
      <c r="L105" s="1">
        <v>123.21899999999999</v>
      </c>
      <c r="M105" s="1">
        <v>123.60599999999999</v>
      </c>
      <c r="N105" s="1"/>
      <c r="O105" s="1"/>
      <c r="P105" s="1"/>
      <c r="Q105" s="1">
        <v>123.754</v>
      </c>
      <c r="S105">
        <f t="shared" si="19"/>
        <v>24.499999999999034</v>
      </c>
      <c r="T105">
        <f t="shared" si="15"/>
        <v>63.199999999999079</v>
      </c>
      <c r="U105">
        <f t="shared" si="24"/>
        <v>78.000000000000114</v>
      </c>
    </row>
    <row r="106" spans="1:21" x14ac:dyDescent="0.15">
      <c r="A106" s="1">
        <f t="shared" si="16"/>
        <v>102</v>
      </c>
      <c r="B106" s="1" t="str">
        <f t="shared" si="17"/>
        <v>買</v>
      </c>
      <c r="C106" s="5">
        <v>42178</v>
      </c>
      <c r="D106" s="2">
        <v>20</v>
      </c>
      <c r="E106" s="5">
        <v>42178</v>
      </c>
      <c r="F106" s="2">
        <v>21</v>
      </c>
      <c r="G106" s="2">
        <v>123.884</v>
      </c>
      <c r="H106" s="2">
        <v>123.761</v>
      </c>
      <c r="I106" s="1"/>
      <c r="J106" s="9">
        <f t="shared" si="18"/>
        <v>12.300000000000466</v>
      </c>
      <c r="L106" s="1">
        <v>124.05800000000001</v>
      </c>
      <c r="M106" s="1">
        <v>0</v>
      </c>
      <c r="N106" s="1"/>
      <c r="O106" s="1"/>
      <c r="P106" s="1"/>
      <c r="Q106" s="1">
        <v>0</v>
      </c>
      <c r="R106" t="s">
        <v>20</v>
      </c>
      <c r="S106">
        <f t="shared" si="19"/>
        <v>17.400000000000659</v>
      </c>
      <c r="T106">
        <f t="shared" si="15"/>
        <v>0</v>
      </c>
      <c r="U106">
        <f t="shared" si="24"/>
        <v>0</v>
      </c>
    </row>
    <row r="107" spans="1:21" x14ac:dyDescent="0.15">
      <c r="A107" s="1">
        <f t="shared" si="16"/>
        <v>103</v>
      </c>
      <c r="B107" s="1" t="str">
        <f t="shared" si="17"/>
        <v>買</v>
      </c>
      <c r="C107" s="5">
        <v>42179</v>
      </c>
      <c r="D107" s="2">
        <v>3</v>
      </c>
      <c r="E107" s="5">
        <v>42179</v>
      </c>
      <c r="F107" s="2">
        <v>4</v>
      </c>
      <c r="G107" s="2">
        <v>123.907</v>
      </c>
      <c r="H107" s="2">
        <v>123.754</v>
      </c>
      <c r="I107" s="1"/>
      <c r="J107" s="9">
        <f t="shared" si="18"/>
        <v>15.299999999999159</v>
      </c>
      <c r="L107" s="1">
        <v>123.99</v>
      </c>
      <c r="M107" s="1">
        <v>0</v>
      </c>
      <c r="N107" s="1"/>
      <c r="O107" s="1"/>
      <c r="P107" s="1"/>
      <c r="Q107" s="1">
        <v>0</v>
      </c>
      <c r="S107">
        <f t="shared" si="19"/>
        <v>8.2999999999998408</v>
      </c>
      <c r="T107">
        <f t="shared" si="15"/>
        <v>0</v>
      </c>
      <c r="U107">
        <f t="shared" si="24"/>
        <v>0</v>
      </c>
    </row>
    <row r="108" spans="1:21" x14ac:dyDescent="0.15">
      <c r="A108" s="1">
        <f t="shared" si="16"/>
        <v>104</v>
      </c>
      <c r="B108" s="1" t="str">
        <f t="shared" si="17"/>
        <v>売</v>
      </c>
      <c r="C108" s="5">
        <v>42180</v>
      </c>
      <c r="D108" s="2">
        <v>3</v>
      </c>
      <c r="E108" s="5">
        <v>42180</v>
      </c>
      <c r="F108" s="2">
        <v>5</v>
      </c>
      <c r="G108" s="2">
        <v>123.82899999999999</v>
      </c>
      <c r="H108" s="2">
        <v>123.907</v>
      </c>
      <c r="I108" s="1"/>
      <c r="J108" s="9">
        <f t="shared" si="18"/>
        <v>7.8000000000002956</v>
      </c>
      <c r="L108" s="1">
        <v>123.754</v>
      </c>
      <c r="M108" s="1">
        <v>123.68300000000001</v>
      </c>
      <c r="N108" s="1"/>
      <c r="O108" s="1"/>
      <c r="P108" s="1"/>
      <c r="Q108" s="1">
        <v>0</v>
      </c>
      <c r="S108">
        <f t="shared" si="19"/>
        <v>7.4999999999988631</v>
      </c>
      <c r="T108">
        <f t="shared" si="15"/>
        <v>14.599999999998658</v>
      </c>
      <c r="U108">
        <f t="shared" si="24"/>
        <v>0</v>
      </c>
    </row>
    <row r="109" spans="1:21" x14ac:dyDescent="0.15">
      <c r="A109" s="1">
        <f t="shared" si="16"/>
        <v>105</v>
      </c>
      <c r="B109" s="1" t="str">
        <f t="shared" si="17"/>
        <v>売</v>
      </c>
      <c r="C109" s="5">
        <v>42180</v>
      </c>
      <c r="D109" s="2">
        <v>15</v>
      </c>
      <c r="E109" s="5">
        <v>42180</v>
      </c>
      <c r="F109" s="2">
        <v>16</v>
      </c>
      <c r="G109" s="2">
        <v>123.557</v>
      </c>
      <c r="H109" s="2">
        <v>123.751</v>
      </c>
      <c r="I109" s="1"/>
      <c r="J109" s="9">
        <f t="shared" si="18"/>
        <v>19.400000000000261</v>
      </c>
      <c r="L109" s="1">
        <v>123.321</v>
      </c>
      <c r="M109" s="1">
        <v>0</v>
      </c>
      <c r="N109" s="1"/>
      <c r="O109" s="1"/>
      <c r="P109" s="1"/>
      <c r="Q109" s="1">
        <v>123.461</v>
      </c>
      <c r="S109">
        <f t="shared" si="19"/>
        <v>23.600000000000421</v>
      </c>
      <c r="T109">
        <f t="shared" si="15"/>
        <v>0</v>
      </c>
      <c r="U109">
        <f t="shared" si="24"/>
        <v>9.6000000000003638</v>
      </c>
    </row>
    <row r="110" spans="1:21" x14ac:dyDescent="0.15">
      <c r="A110" s="1">
        <f t="shared" si="16"/>
        <v>106</v>
      </c>
      <c r="B110" s="1" t="str">
        <f t="shared" si="17"/>
        <v>売</v>
      </c>
      <c r="C110" s="5">
        <v>42180</v>
      </c>
      <c r="D110" s="2">
        <v>23</v>
      </c>
      <c r="E110" s="5">
        <v>42181</v>
      </c>
      <c r="F110" s="2">
        <v>1</v>
      </c>
      <c r="G110" s="2">
        <v>123.598</v>
      </c>
      <c r="H110" s="2">
        <v>123.63800000000001</v>
      </c>
      <c r="I110" s="1"/>
      <c r="J110" s="9">
        <f t="shared" si="18"/>
        <v>4.0000000000006253</v>
      </c>
      <c r="L110" s="1">
        <v>123.46899999999999</v>
      </c>
      <c r="M110" s="1">
        <v>123.324</v>
      </c>
      <c r="N110" s="1"/>
      <c r="O110" s="1"/>
      <c r="P110" s="1"/>
      <c r="Q110" s="1">
        <v>0</v>
      </c>
      <c r="S110">
        <f t="shared" si="19"/>
        <v>12.900000000000489</v>
      </c>
      <c r="T110">
        <f t="shared" si="15"/>
        <v>27.400000000000091</v>
      </c>
      <c r="U110">
        <f t="shared" si="24"/>
        <v>0</v>
      </c>
    </row>
    <row r="111" spans="1:21" x14ac:dyDescent="0.15">
      <c r="A111" s="1">
        <f t="shared" si="16"/>
        <v>107</v>
      </c>
      <c r="B111" s="1" t="str">
        <f t="shared" si="17"/>
        <v>売</v>
      </c>
      <c r="C111" s="5">
        <v>42188</v>
      </c>
      <c r="D111" s="2">
        <v>2</v>
      </c>
      <c r="E111" s="5">
        <v>42188</v>
      </c>
      <c r="F111" s="2">
        <v>3</v>
      </c>
      <c r="G111" s="2">
        <v>123.038</v>
      </c>
      <c r="H111" s="2">
        <v>123.092</v>
      </c>
      <c r="I111" s="1"/>
      <c r="J111" s="9">
        <f t="shared" si="18"/>
        <v>5.4000000000002046</v>
      </c>
      <c r="L111" s="1">
        <v>112.95</v>
      </c>
      <c r="M111" s="1">
        <v>0</v>
      </c>
      <c r="N111" s="1"/>
      <c r="O111" s="1"/>
      <c r="P111" s="1"/>
      <c r="Q111" s="1">
        <v>0</v>
      </c>
      <c r="S111">
        <f t="shared" si="19"/>
        <v>1008.7999999999994</v>
      </c>
      <c r="T111">
        <f t="shared" si="15"/>
        <v>0</v>
      </c>
      <c r="U111">
        <f t="shared" si="24"/>
        <v>0</v>
      </c>
    </row>
    <row r="112" spans="1:21" hidden="1" x14ac:dyDescent="0.15">
      <c r="A112" s="1">
        <f t="shared" si="16"/>
        <v>108</v>
      </c>
      <c r="B112" s="1" t="str">
        <f t="shared" si="17"/>
        <v>売</v>
      </c>
      <c r="C112" s="5">
        <v>42188</v>
      </c>
      <c r="D112" s="2">
        <v>23</v>
      </c>
      <c r="E112" s="5"/>
      <c r="F112" s="2"/>
      <c r="G112" s="2">
        <v>122.639</v>
      </c>
      <c r="H112" s="2">
        <v>122.93</v>
      </c>
      <c r="I112" s="1"/>
      <c r="J112" s="9">
        <f t="shared" si="18"/>
        <v>29.100000000001103</v>
      </c>
      <c r="L112" s="1"/>
      <c r="M112" s="1"/>
      <c r="N112" s="1"/>
      <c r="O112" s="1"/>
      <c r="P112" s="1"/>
      <c r="Q112" s="1"/>
      <c r="R112" t="s">
        <v>21</v>
      </c>
      <c r="S112">
        <f t="shared" si="19"/>
        <v>0</v>
      </c>
      <c r="T112">
        <f t="shared" si="15"/>
        <v>0</v>
      </c>
      <c r="U112">
        <f t="shared" si="20"/>
        <v>0</v>
      </c>
    </row>
    <row r="113" spans="1:21" x14ac:dyDescent="0.15">
      <c r="A113" s="1">
        <f t="shared" si="16"/>
        <v>109</v>
      </c>
      <c r="B113" s="1" t="str">
        <f t="shared" si="17"/>
        <v>買</v>
      </c>
      <c r="C113" s="5">
        <v>42191</v>
      </c>
      <c r="D113" s="2">
        <v>10</v>
      </c>
      <c r="E113" s="5">
        <v>42191</v>
      </c>
      <c r="F113" s="2">
        <v>13</v>
      </c>
      <c r="G113" s="2">
        <v>122.696</v>
      </c>
      <c r="H113" s="2">
        <v>122.491</v>
      </c>
      <c r="I113" s="1"/>
      <c r="J113" s="9">
        <f t="shared" si="18"/>
        <v>20.499999999999829</v>
      </c>
      <c r="L113" s="1">
        <v>122.863</v>
      </c>
      <c r="M113" s="1">
        <v>0</v>
      </c>
      <c r="N113" s="1"/>
      <c r="O113" s="1"/>
      <c r="P113" s="1"/>
      <c r="Q113" s="1">
        <v>0</v>
      </c>
      <c r="S113">
        <f t="shared" si="19"/>
        <v>16.700000000000159</v>
      </c>
      <c r="T113">
        <f t="shared" si="15"/>
        <v>0</v>
      </c>
      <c r="U113">
        <f t="shared" ref="U113:U118" si="25">IF(Q113&lt;&gt;0,ABS(Q113-G113)/0.01,0)</f>
        <v>0</v>
      </c>
    </row>
    <row r="114" spans="1:21" x14ac:dyDescent="0.15">
      <c r="A114" s="1">
        <f t="shared" si="16"/>
        <v>110</v>
      </c>
      <c r="B114" s="1" t="str">
        <f t="shared" si="17"/>
        <v>買</v>
      </c>
      <c r="C114" s="5">
        <v>42192</v>
      </c>
      <c r="D114" s="2">
        <v>7</v>
      </c>
      <c r="E114" s="5">
        <v>42192</v>
      </c>
      <c r="F114" s="2">
        <v>8</v>
      </c>
      <c r="G114" s="2">
        <v>122.67</v>
      </c>
      <c r="H114" s="2">
        <v>122.574</v>
      </c>
      <c r="I114" s="1"/>
      <c r="J114" s="9">
        <f t="shared" si="18"/>
        <v>9.6000000000003638</v>
      </c>
      <c r="L114" s="1">
        <v>122.803</v>
      </c>
      <c r="M114" s="1">
        <v>0</v>
      </c>
      <c r="N114" s="1"/>
      <c r="O114" s="1"/>
      <c r="P114" s="1"/>
      <c r="Q114" s="1">
        <v>0</v>
      </c>
      <c r="S114">
        <f t="shared" si="19"/>
        <v>13.299999999999557</v>
      </c>
      <c r="T114">
        <f t="shared" si="15"/>
        <v>0</v>
      </c>
      <c r="U114">
        <f t="shared" si="25"/>
        <v>0</v>
      </c>
    </row>
    <row r="115" spans="1:21" x14ac:dyDescent="0.15">
      <c r="A115" s="1">
        <f t="shared" si="16"/>
        <v>111</v>
      </c>
      <c r="B115" s="1" t="str">
        <f t="shared" si="17"/>
        <v>買</v>
      </c>
      <c r="C115" s="5">
        <v>42192</v>
      </c>
      <c r="D115" s="2">
        <v>10</v>
      </c>
      <c r="E115" s="5">
        <v>42192</v>
      </c>
      <c r="F115" s="2">
        <v>11</v>
      </c>
      <c r="G115" s="2">
        <v>122.879</v>
      </c>
      <c r="H115" s="2">
        <v>122.593</v>
      </c>
      <c r="I115" s="1"/>
      <c r="J115" s="9">
        <f t="shared" si="18"/>
        <v>28.600000000000136</v>
      </c>
      <c r="L115" s="1">
        <v>122.81</v>
      </c>
      <c r="M115" s="1">
        <v>0</v>
      </c>
      <c r="N115" s="1"/>
      <c r="O115" s="1"/>
      <c r="P115" s="1"/>
      <c r="Q115" s="1">
        <v>0</v>
      </c>
      <c r="S115">
        <f t="shared" si="19"/>
        <v>6.9000000000002615</v>
      </c>
      <c r="T115">
        <f t="shared" si="15"/>
        <v>0</v>
      </c>
      <c r="U115">
        <f t="shared" si="25"/>
        <v>0</v>
      </c>
    </row>
    <row r="116" spans="1:21" x14ac:dyDescent="0.15">
      <c r="A116" s="1">
        <f t="shared" si="16"/>
        <v>112</v>
      </c>
      <c r="B116" s="1" t="str">
        <f t="shared" si="17"/>
        <v>買</v>
      </c>
      <c r="C116" s="5">
        <v>42194</v>
      </c>
      <c r="D116" s="2">
        <v>15</v>
      </c>
      <c r="E116" s="5">
        <v>42195</v>
      </c>
      <c r="F116" s="2">
        <v>1</v>
      </c>
      <c r="G116" s="2">
        <v>121.527</v>
      </c>
      <c r="H116" s="2">
        <v>121.277</v>
      </c>
      <c r="I116" s="1"/>
      <c r="J116" s="9">
        <f t="shared" si="18"/>
        <v>25</v>
      </c>
      <c r="L116" s="1">
        <v>121.76</v>
      </c>
      <c r="M116" s="1">
        <v>122.01300000000001</v>
      </c>
      <c r="N116" s="1"/>
      <c r="O116" s="1"/>
      <c r="P116" s="1"/>
      <c r="Q116" s="1">
        <v>122.741</v>
      </c>
      <c r="R116" t="s">
        <v>22</v>
      </c>
      <c r="S116">
        <f t="shared" si="19"/>
        <v>23.300000000000409</v>
      </c>
      <c r="T116">
        <f t="shared" si="15"/>
        <v>48.600000000000421</v>
      </c>
      <c r="U116">
        <f t="shared" si="25"/>
        <v>121.39999999999986</v>
      </c>
    </row>
    <row r="117" spans="1:21" x14ac:dyDescent="0.15">
      <c r="A117" s="1">
        <f t="shared" si="16"/>
        <v>113</v>
      </c>
      <c r="B117" s="1" t="str">
        <f t="shared" si="17"/>
        <v>買</v>
      </c>
      <c r="C117" s="5">
        <v>42201</v>
      </c>
      <c r="D117" s="1">
        <v>20</v>
      </c>
      <c r="E117" s="5">
        <v>42201</v>
      </c>
      <c r="F117" s="1">
        <v>21</v>
      </c>
      <c r="G117" s="1">
        <v>124.10599999999999</v>
      </c>
      <c r="H117" s="1">
        <v>124.009</v>
      </c>
      <c r="I117" s="1" t="str">
        <f t="shared" ref="I117:I127" si="26">IF(O117&lt;&gt;"",IF((O117-P117)&gt;0,"買","売"),"")</f>
        <v/>
      </c>
      <c r="J117" s="9">
        <f t="shared" si="18"/>
        <v>9.6999999999994202</v>
      </c>
      <c r="L117" s="1">
        <v>124.172</v>
      </c>
      <c r="M117" s="1">
        <v>0</v>
      </c>
      <c r="N117" s="1"/>
      <c r="O117" s="1"/>
      <c r="P117" s="1"/>
      <c r="Q117" s="1">
        <v>0</v>
      </c>
      <c r="S117">
        <f t="shared" si="19"/>
        <v>6.6000000000002501</v>
      </c>
      <c r="T117">
        <f t="shared" si="15"/>
        <v>0</v>
      </c>
      <c r="U117">
        <f t="shared" si="25"/>
        <v>0</v>
      </c>
    </row>
    <row r="118" spans="1:21" x14ac:dyDescent="0.15">
      <c r="A118" s="1">
        <f t="shared" si="16"/>
        <v>114</v>
      </c>
      <c r="B118" s="1" t="str">
        <f t="shared" ref="B118:B130" si="27">IF(G118&lt;&gt;"",IF((G118-H118)&gt;0,"買","売"),"")</f>
        <v>売</v>
      </c>
      <c r="C118" s="5">
        <v>42202</v>
      </c>
      <c r="D118" s="1">
        <v>12</v>
      </c>
      <c r="E118" s="5">
        <v>42202</v>
      </c>
      <c r="F118" s="1">
        <v>13</v>
      </c>
      <c r="G118" s="1">
        <v>124.051</v>
      </c>
      <c r="H118" s="1">
        <v>124.13200000000001</v>
      </c>
      <c r="I118" s="1" t="str">
        <f t="shared" si="26"/>
        <v/>
      </c>
      <c r="J118" s="9">
        <f t="shared" si="18"/>
        <v>8.100000000000307</v>
      </c>
      <c r="L118" s="1">
        <v>123.968</v>
      </c>
      <c r="M118" s="1">
        <v>0</v>
      </c>
      <c r="N118" s="1"/>
      <c r="O118" s="1"/>
      <c r="P118" s="1"/>
      <c r="Q118" s="1">
        <v>0</v>
      </c>
      <c r="S118">
        <f t="shared" si="19"/>
        <v>8.2999999999998408</v>
      </c>
      <c r="T118">
        <f t="shared" si="15"/>
        <v>0</v>
      </c>
      <c r="U118">
        <f t="shared" si="25"/>
        <v>0</v>
      </c>
    </row>
    <row r="119" spans="1:21" hidden="1" x14ac:dyDescent="0.15">
      <c r="A119" s="1">
        <f t="shared" si="16"/>
        <v>115</v>
      </c>
      <c r="B119" s="1" t="str">
        <f t="shared" si="27"/>
        <v>買</v>
      </c>
      <c r="C119" s="5">
        <v>42205</v>
      </c>
      <c r="D119" s="1">
        <v>20</v>
      </c>
      <c r="E119" s="1" t="str">
        <f>IF(K119&lt;&gt;"",IF((K119-L119)&gt;0,"買","売"),"")</f>
        <v/>
      </c>
      <c r="F119" s="1" t="str">
        <f>IF(L119&lt;&gt;"",IF((L119-M119)&gt;0,"買","売"),"")</f>
        <v/>
      </c>
      <c r="G119" s="1">
        <v>124.288</v>
      </c>
      <c r="H119" s="1">
        <v>124.247</v>
      </c>
      <c r="I119" s="1" t="str">
        <f t="shared" si="26"/>
        <v/>
      </c>
      <c r="J119" s="9">
        <f t="shared" si="18"/>
        <v>4.0999999999996817</v>
      </c>
      <c r="L119" s="1"/>
      <c r="M119" s="1"/>
      <c r="N119" s="1"/>
      <c r="O119" s="1"/>
      <c r="P119" s="1"/>
      <c r="Q119" s="1"/>
      <c r="S119">
        <f t="shared" si="19"/>
        <v>0</v>
      </c>
      <c r="T119">
        <f t="shared" si="15"/>
        <v>0</v>
      </c>
      <c r="U119">
        <f t="shared" si="20"/>
        <v>0</v>
      </c>
    </row>
    <row r="120" spans="1:21" x14ac:dyDescent="0.15">
      <c r="A120" s="1">
        <f t="shared" si="16"/>
        <v>116</v>
      </c>
      <c r="B120" s="1" t="str">
        <f t="shared" si="27"/>
        <v>買</v>
      </c>
      <c r="C120" s="5">
        <v>42205</v>
      </c>
      <c r="D120" s="1">
        <v>21</v>
      </c>
      <c r="E120" s="5">
        <v>42205</v>
      </c>
      <c r="F120" s="1">
        <v>22</v>
      </c>
      <c r="G120" s="1">
        <v>124.286</v>
      </c>
      <c r="H120" s="1">
        <v>124.239</v>
      </c>
      <c r="I120" s="1" t="str">
        <f t="shared" si="26"/>
        <v/>
      </c>
      <c r="J120" s="9">
        <f t="shared" si="18"/>
        <v>4.6999999999997044</v>
      </c>
      <c r="L120" s="1">
        <v>124.361</v>
      </c>
      <c r="M120" s="1">
        <v>124.42700000000001</v>
      </c>
      <c r="N120" s="1"/>
      <c r="O120" s="1"/>
      <c r="P120" s="1"/>
      <c r="Q120" s="1">
        <v>0</v>
      </c>
      <c r="S120">
        <f t="shared" si="19"/>
        <v>7.5000000000002842</v>
      </c>
      <c r="T120">
        <f t="shared" si="15"/>
        <v>14.100000000000534</v>
      </c>
      <c r="U120">
        <f t="shared" ref="U120:U123" si="28">IF(Q120&lt;&gt;0,ABS(Q120-G120)/0.01,0)</f>
        <v>0</v>
      </c>
    </row>
    <row r="121" spans="1:21" x14ac:dyDescent="0.15">
      <c r="A121" s="1">
        <f t="shared" si="16"/>
        <v>117</v>
      </c>
      <c r="B121" s="1" t="str">
        <f t="shared" si="27"/>
        <v>買</v>
      </c>
      <c r="C121" s="5">
        <v>42206</v>
      </c>
      <c r="D121" s="1">
        <v>5</v>
      </c>
      <c r="E121" s="5">
        <v>42206</v>
      </c>
      <c r="F121" s="1">
        <v>6</v>
      </c>
      <c r="G121" s="1">
        <v>124.373</v>
      </c>
      <c r="H121" s="1">
        <v>124.25</v>
      </c>
      <c r="I121" s="1" t="str">
        <f t="shared" si="26"/>
        <v/>
      </c>
      <c r="J121" s="9">
        <f t="shared" si="18"/>
        <v>12.300000000000466</v>
      </c>
      <c r="L121" s="1">
        <v>124.381</v>
      </c>
      <c r="M121" s="1">
        <v>124.42700000000001</v>
      </c>
      <c r="N121" s="1"/>
      <c r="O121" s="1"/>
      <c r="P121" s="1"/>
      <c r="Q121" s="1">
        <v>0</v>
      </c>
      <c r="S121">
        <f t="shared" si="19"/>
        <v>0.79999999999955662</v>
      </c>
      <c r="T121">
        <f t="shared" si="15"/>
        <v>5.4000000000002046</v>
      </c>
      <c r="U121">
        <f t="shared" si="28"/>
        <v>0</v>
      </c>
    </row>
    <row r="122" spans="1:21" x14ac:dyDescent="0.15">
      <c r="A122" s="1">
        <f t="shared" si="16"/>
        <v>118</v>
      </c>
      <c r="B122" s="1" t="str">
        <f t="shared" si="27"/>
        <v>買</v>
      </c>
      <c r="C122" s="5">
        <v>42207</v>
      </c>
      <c r="D122" s="1">
        <v>14</v>
      </c>
      <c r="E122" s="5">
        <v>42207</v>
      </c>
      <c r="F122" s="1">
        <v>16</v>
      </c>
      <c r="G122" s="1">
        <v>123.85599999999999</v>
      </c>
      <c r="H122" s="1">
        <v>123.703</v>
      </c>
      <c r="I122" s="1" t="str">
        <f t="shared" si="26"/>
        <v/>
      </c>
      <c r="J122" s="9">
        <f t="shared" si="18"/>
        <v>15.299999999999159</v>
      </c>
      <c r="L122" s="1">
        <v>123.959</v>
      </c>
      <c r="M122" s="1">
        <v>124.09</v>
      </c>
      <c r="N122" s="1"/>
      <c r="O122" s="1"/>
      <c r="P122" s="1"/>
      <c r="Q122" s="1">
        <v>0</v>
      </c>
      <c r="S122">
        <f t="shared" si="19"/>
        <v>10.300000000000864</v>
      </c>
      <c r="T122">
        <f t="shared" si="15"/>
        <v>23.400000000000887</v>
      </c>
      <c r="U122">
        <f t="shared" si="28"/>
        <v>0</v>
      </c>
    </row>
    <row r="123" spans="1:21" x14ac:dyDescent="0.15">
      <c r="A123" s="1">
        <f t="shared" si="16"/>
        <v>119</v>
      </c>
      <c r="B123" s="1" t="str">
        <f t="shared" si="27"/>
        <v>買</v>
      </c>
      <c r="C123" s="5">
        <v>42209</v>
      </c>
      <c r="D123" s="1">
        <v>1</v>
      </c>
      <c r="E123" s="5">
        <v>42209</v>
      </c>
      <c r="F123" s="1">
        <v>3</v>
      </c>
      <c r="G123" s="1">
        <v>123.919</v>
      </c>
      <c r="H123" s="1">
        <v>123.86799999999999</v>
      </c>
      <c r="I123" s="1" t="str">
        <f t="shared" si="26"/>
        <v/>
      </c>
      <c r="J123" s="9">
        <f t="shared" si="18"/>
        <v>5.1000000000001933</v>
      </c>
      <c r="L123" s="1">
        <v>124.021</v>
      </c>
      <c r="M123" s="1">
        <v>0</v>
      </c>
      <c r="N123" s="1"/>
      <c r="O123" s="1"/>
      <c r="P123" s="1"/>
      <c r="Q123" s="1">
        <v>0</v>
      </c>
      <c r="S123">
        <f t="shared" si="19"/>
        <v>10.200000000000387</v>
      </c>
      <c r="T123">
        <f t="shared" si="15"/>
        <v>0</v>
      </c>
      <c r="U123">
        <f t="shared" si="28"/>
        <v>0</v>
      </c>
    </row>
    <row r="124" spans="1:21" hidden="1" x14ac:dyDescent="0.15">
      <c r="A124" s="1">
        <f t="shared" si="16"/>
        <v>120</v>
      </c>
      <c r="B124" s="1" t="str">
        <f t="shared" si="27"/>
        <v>買</v>
      </c>
      <c r="C124" s="5">
        <v>42209</v>
      </c>
      <c r="D124" s="1">
        <v>16</v>
      </c>
      <c r="E124" s="1" t="str">
        <f>IF(K124&lt;&gt;"",IF((K124-L124)&gt;0,"買","売"),"")</f>
        <v/>
      </c>
      <c r="F124" s="1" t="str">
        <f>IF(L124&lt;&gt;"",IF((L124-M124)&gt;0,"買","売"),"")</f>
        <v/>
      </c>
      <c r="G124" s="1">
        <v>123.979</v>
      </c>
      <c r="H124" s="1">
        <v>12.795999999999999</v>
      </c>
      <c r="I124" s="1" t="str">
        <f t="shared" si="26"/>
        <v/>
      </c>
      <c r="J124" s="9">
        <f t="shared" si="18"/>
        <v>11118.3</v>
      </c>
      <c r="L124" s="1"/>
      <c r="M124" s="1"/>
      <c r="N124" s="1"/>
      <c r="O124" s="1"/>
      <c r="P124" s="1"/>
      <c r="Q124" s="1"/>
      <c r="S124">
        <f t="shared" si="19"/>
        <v>0</v>
      </c>
      <c r="T124">
        <f t="shared" si="15"/>
        <v>0</v>
      </c>
      <c r="U124">
        <f t="shared" si="20"/>
        <v>0</v>
      </c>
    </row>
    <row r="125" spans="1:21" x14ac:dyDescent="0.15">
      <c r="A125" s="1">
        <f t="shared" si="16"/>
        <v>121</v>
      </c>
      <c r="B125" s="1" t="str">
        <f t="shared" si="27"/>
        <v>売</v>
      </c>
      <c r="C125" s="5">
        <v>42212</v>
      </c>
      <c r="D125" s="1">
        <v>4</v>
      </c>
      <c r="E125" s="5">
        <v>42212</v>
      </c>
      <c r="F125" s="1">
        <v>5</v>
      </c>
      <c r="G125" s="1">
        <v>123.63500000000001</v>
      </c>
      <c r="H125" s="1">
        <v>123.752</v>
      </c>
      <c r="I125" s="1" t="str">
        <f t="shared" si="26"/>
        <v/>
      </c>
      <c r="J125" s="9">
        <f t="shared" si="18"/>
        <v>11.699999999999022</v>
      </c>
      <c r="L125" s="1">
        <v>123.593</v>
      </c>
      <c r="M125" s="1">
        <v>123.473</v>
      </c>
      <c r="N125" s="1"/>
      <c r="O125" s="1"/>
      <c r="P125" s="1"/>
      <c r="Q125" s="1">
        <v>123.35299999999999</v>
      </c>
      <c r="R125" t="s">
        <v>23</v>
      </c>
      <c r="S125">
        <f t="shared" si="19"/>
        <v>4.2000000000001592</v>
      </c>
      <c r="T125">
        <f t="shared" si="15"/>
        <v>16.200000000000614</v>
      </c>
      <c r="U125">
        <f>IF(Q125&lt;&gt;0,ABS(Q125-G125)/0.01,0)</f>
        <v>28.200000000001069</v>
      </c>
    </row>
    <row r="126" spans="1:21" hidden="1" x14ac:dyDescent="0.15">
      <c r="A126" s="1">
        <f t="shared" si="16"/>
        <v>122</v>
      </c>
      <c r="B126" s="1" t="str">
        <f t="shared" si="27"/>
        <v>売</v>
      </c>
      <c r="C126" s="5">
        <v>42213</v>
      </c>
      <c r="D126" s="1">
        <v>4</v>
      </c>
      <c r="E126" s="1" t="str">
        <f>IF(K126&lt;&gt;"",IF((K126-L126)&gt;0,"買","売"),"")</f>
        <v/>
      </c>
      <c r="F126" s="1" t="str">
        <f>IF(L126&lt;&gt;"",IF((L126-M126)&gt;0,"買","売"),"")</f>
        <v/>
      </c>
      <c r="G126" s="1">
        <v>123.075</v>
      </c>
      <c r="H126" s="1">
        <v>123.226</v>
      </c>
      <c r="I126" s="1" t="str">
        <f t="shared" si="26"/>
        <v/>
      </c>
      <c r="J126" s="9">
        <f t="shared" si="18"/>
        <v>15.099999999999625</v>
      </c>
      <c r="L126" s="1"/>
      <c r="M126" s="1"/>
      <c r="N126" s="1"/>
      <c r="O126" s="1"/>
      <c r="P126" s="1"/>
      <c r="Q126" s="1"/>
      <c r="S126">
        <f t="shared" si="19"/>
        <v>0</v>
      </c>
      <c r="T126">
        <f t="shared" si="15"/>
        <v>0</v>
      </c>
      <c r="U126">
        <f t="shared" si="20"/>
        <v>0</v>
      </c>
    </row>
    <row r="127" spans="1:21" x14ac:dyDescent="0.15">
      <c r="A127" s="1">
        <f t="shared" si="16"/>
        <v>123</v>
      </c>
      <c r="B127" s="1" t="str">
        <f t="shared" si="27"/>
        <v>買</v>
      </c>
      <c r="C127" s="5">
        <v>42215</v>
      </c>
      <c r="D127" s="1">
        <v>8</v>
      </c>
      <c r="E127" s="5">
        <v>42215</v>
      </c>
      <c r="F127" s="1">
        <v>9</v>
      </c>
      <c r="G127" s="1">
        <v>124.12</v>
      </c>
      <c r="H127" s="1">
        <v>124.04900000000001</v>
      </c>
      <c r="I127" s="1" t="str">
        <f t="shared" si="26"/>
        <v/>
      </c>
      <c r="J127" s="9">
        <f t="shared" si="18"/>
        <v>7.0999999999997954</v>
      </c>
      <c r="L127" s="1">
        <v>124.19199999999999</v>
      </c>
      <c r="M127" s="1">
        <v>124.381</v>
      </c>
      <c r="N127" s="1"/>
      <c r="O127" s="1"/>
      <c r="P127" s="1"/>
      <c r="Q127" s="1">
        <v>124.252</v>
      </c>
      <c r="S127">
        <f t="shared" si="19"/>
        <v>7.1999999999988518</v>
      </c>
      <c r="T127">
        <f t="shared" si="15"/>
        <v>26.099999999999568</v>
      </c>
      <c r="U127">
        <f t="shared" ref="U127:U129" si="29">IF(Q127&lt;&gt;0,ABS(Q127-G127)/0.01,0)</f>
        <v>13.199999999999079</v>
      </c>
    </row>
    <row r="128" spans="1:21" x14ac:dyDescent="0.15">
      <c r="A128" s="1">
        <f t="shared" si="16"/>
        <v>124</v>
      </c>
      <c r="B128" s="1" t="str">
        <f t="shared" si="27"/>
        <v>買</v>
      </c>
      <c r="C128" s="5">
        <v>42220</v>
      </c>
      <c r="D128" s="1">
        <v>5</v>
      </c>
      <c r="E128" s="5">
        <v>42220</v>
      </c>
      <c r="F128" s="1">
        <v>6</v>
      </c>
      <c r="G128" s="1">
        <v>124.10299999999999</v>
      </c>
      <c r="H128" s="1">
        <v>124.023</v>
      </c>
      <c r="I128" s="1" t="s">
        <v>18</v>
      </c>
      <c r="J128" s="9">
        <f t="shared" si="18"/>
        <v>7.9999999999998295</v>
      </c>
      <c r="L128" s="1"/>
      <c r="M128" s="1"/>
      <c r="N128" s="1"/>
      <c r="O128" s="1"/>
      <c r="P128" s="1"/>
      <c r="Q128" s="1"/>
      <c r="S128">
        <f t="shared" si="19"/>
        <v>0</v>
      </c>
      <c r="T128">
        <f t="shared" si="15"/>
        <v>0</v>
      </c>
      <c r="U128">
        <f t="shared" si="29"/>
        <v>0</v>
      </c>
    </row>
    <row r="129" spans="1:21" x14ac:dyDescent="0.15">
      <c r="A129" s="1">
        <f t="shared" si="16"/>
        <v>125</v>
      </c>
      <c r="B129" s="1" t="str">
        <f t="shared" si="27"/>
        <v>売</v>
      </c>
      <c r="C129" s="5">
        <v>42220</v>
      </c>
      <c r="D129" s="1">
        <v>12</v>
      </c>
      <c r="E129" s="5">
        <v>42220</v>
      </c>
      <c r="F129" s="1">
        <v>13</v>
      </c>
      <c r="G129" s="1">
        <v>123.965</v>
      </c>
      <c r="H129" s="1">
        <v>124.041</v>
      </c>
      <c r="I129" s="1" t="str">
        <f>IF(O129&lt;&gt;"",IF((O129-P129)&gt;0,"買","売"),"")</f>
        <v/>
      </c>
      <c r="J129" s="9">
        <f t="shared" si="18"/>
        <v>7.5999999999993406</v>
      </c>
      <c r="L129" s="1">
        <v>123.91800000000001</v>
      </c>
      <c r="M129" s="1">
        <v>0</v>
      </c>
      <c r="N129" s="1"/>
      <c r="O129" s="1"/>
      <c r="P129" s="1"/>
      <c r="Q129" s="1">
        <v>0</v>
      </c>
      <c r="S129">
        <f t="shared" si="19"/>
        <v>4.6999999999997044</v>
      </c>
      <c r="T129">
        <f t="shared" si="15"/>
        <v>0</v>
      </c>
      <c r="U129">
        <f t="shared" si="29"/>
        <v>0</v>
      </c>
    </row>
    <row r="130" spans="1:21" hidden="1" x14ac:dyDescent="0.15">
      <c r="A130" s="1">
        <f t="shared" ref="A130" si="30">ROW()-4</f>
        <v>126</v>
      </c>
      <c r="B130" s="1" t="str">
        <f t="shared" si="27"/>
        <v/>
      </c>
      <c r="C130" s="1" t="str">
        <f t="shared" ref="C130" si="31">IF(H130&lt;&gt;"",IF((H130-I130)&gt;0,"買","売"),"")</f>
        <v/>
      </c>
      <c r="D130" s="1" t="str">
        <f>IF(I130&lt;&gt;"",IF((I130-K130)&gt;0,"買","売"),"")</f>
        <v/>
      </c>
      <c r="E130" s="1" t="str">
        <f>IF(K130&lt;&gt;"",IF((K130-L130)&gt;0,"買","売"),"")</f>
        <v/>
      </c>
      <c r="F130" s="1" t="str">
        <f>IF(L130&lt;&gt;"",IF((L130-M130)&gt;0,"買","売"),"")</f>
        <v/>
      </c>
      <c r="G130" s="1" t="str">
        <f>IF(M130&lt;&gt;"",IF((M130-N130)&gt;0,"買","売"),"")</f>
        <v/>
      </c>
      <c r="H130" s="1" t="str">
        <f>IF(N130&lt;&gt;"",IF((N130-O130)&gt;0,"買","売"),"")</f>
        <v/>
      </c>
      <c r="I130" s="1" t="str">
        <f>IF(O130&lt;&gt;"",IF((O130-P130)&gt;0,"買","売"),"")</f>
        <v/>
      </c>
      <c r="J130" s="9"/>
      <c r="L130" s="1"/>
      <c r="M130" s="1"/>
      <c r="N130" s="1"/>
      <c r="O130" s="1"/>
      <c r="P130" s="1"/>
      <c r="Q130" s="1"/>
    </row>
    <row r="132" spans="1:21" x14ac:dyDescent="0.15">
      <c r="F132">
        <v>101</v>
      </c>
      <c r="I132">
        <f>SUMIF(I5:I129,"○",J5:J129)</f>
        <v>462.29000000000013</v>
      </c>
      <c r="S132">
        <f>SUM(S5:S129)</f>
        <v>1893.0000000000023</v>
      </c>
      <c r="T132">
        <f>SUM(T5:T129)</f>
        <v>1228.7999999999997</v>
      </c>
      <c r="U132">
        <f>SUM(U5:U129)</f>
        <v>863.90000000000373</v>
      </c>
    </row>
    <row r="133" spans="1:21" x14ac:dyDescent="0.15">
      <c r="I133">
        <f>COUNTA(I5:I127)</f>
        <v>34</v>
      </c>
    </row>
    <row r="135" spans="1:21" x14ac:dyDescent="0.15">
      <c r="E135" t="s">
        <v>28</v>
      </c>
      <c r="F135">
        <v>101</v>
      </c>
    </row>
    <row r="136" spans="1:21" x14ac:dyDescent="0.15">
      <c r="E136" t="s">
        <v>29</v>
      </c>
      <c r="F136">
        <v>34</v>
      </c>
    </row>
    <row r="137" spans="1:21" x14ac:dyDescent="0.15">
      <c r="E137" t="s">
        <v>30</v>
      </c>
      <c r="F137">
        <f>F135-F136</f>
        <v>67</v>
      </c>
    </row>
    <row r="138" spans="1:21" x14ac:dyDescent="0.15">
      <c r="E138" t="s">
        <v>31</v>
      </c>
      <c r="F138">
        <f>SUMIF(I5:I129,"○",J5:J129)</f>
        <v>462.29000000000013</v>
      </c>
    </row>
    <row r="139" spans="1:21" x14ac:dyDescent="0.15">
      <c r="E139" t="s">
        <v>32</v>
      </c>
      <c r="F139">
        <f>S132</f>
        <v>1893.0000000000023</v>
      </c>
    </row>
    <row r="140" spans="1:21" x14ac:dyDescent="0.15">
      <c r="E140" t="s">
        <v>33</v>
      </c>
      <c r="F140">
        <f>T132</f>
        <v>1228.7999999999997</v>
      </c>
    </row>
    <row r="141" spans="1:21" x14ac:dyDescent="0.15">
      <c r="E141" t="s">
        <v>34</v>
      </c>
      <c r="F141">
        <f>U132</f>
        <v>863.90000000000373</v>
      </c>
    </row>
  </sheetData>
  <autoFilter ref="A4:P130">
    <filterColumn colId="5">
      <customFilters>
        <customFilter operator="notEqual" val=" "/>
      </customFilters>
    </filterColumn>
  </autoFilter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33"/>
  <sheetViews>
    <sheetView tabSelected="1"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 x14ac:dyDescent="0.15"/>
  <cols>
    <col min="1" max="1" width="4.125" bestFit="1" customWidth="1"/>
    <col min="2" max="2" width="5.25" bestFit="1" customWidth="1"/>
    <col min="3" max="3" width="11.625" style="11" bestFit="1" customWidth="1"/>
    <col min="4" max="4" width="5.25" bestFit="1" customWidth="1"/>
    <col min="5" max="5" width="11.625" style="11" bestFit="1" customWidth="1"/>
    <col min="6" max="6" width="9.5" bestFit="1" customWidth="1"/>
    <col min="7" max="7" width="10.5" style="12" bestFit="1" customWidth="1"/>
    <col min="8" max="8" width="9.5" style="12" bestFit="1" customWidth="1"/>
    <col min="9" max="9" width="6.25" customWidth="1"/>
    <col min="11" max="11" width="2.375" style="9" customWidth="1"/>
    <col min="12" max="12" width="10.5" bestFit="1" customWidth="1"/>
    <col min="13" max="13" width="11.625" bestFit="1" customWidth="1"/>
    <col min="15" max="15" width="10.5" bestFit="1" customWidth="1"/>
    <col min="17" max="17" width="10.5" bestFit="1" customWidth="1"/>
    <col min="18" max="18" width="2" style="9" customWidth="1"/>
    <col min="19" max="19" width="9.5" bestFit="1" customWidth="1"/>
    <col min="22" max="22" width="2.25" customWidth="1"/>
  </cols>
  <sheetData>
    <row r="1" spans="1:39" x14ac:dyDescent="0.15">
      <c r="A1" t="s">
        <v>7</v>
      </c>
    </row>
    <row r="3" spans="1:39" x14ac:dyDescent="0.15">
      <c r="A3" t="s">
        <v>8</v>
      </c>
      <c r="L3" t="s">
        <v>9</v>
      </c>
      <c r="W3" t="s">
        <v>162</v>
      </c>
      <c r="AC3" t="s">
        <v>164</v>
      </c>
      <c r="AI3" t="s">
        <v>166</v>
      </c>
    </row>
    <row r="4" spans="1:39" x14ac:dyDescent="0.15">
      <c r="A4" s="3" t="s">
        <v>0</v>
      </c>
      <c r="B4" s="3" t="s">
        <v>1</v>
      </c>
      <c r="C4" s="3" t="s">
        <v>4</v>
      </c>
      <c r="D4" s="3" t="s">
        <v>5</v>
      </c>
      <c r="E4" s="3" t="s">
        <v>6</v>
      </c>
      <c r="F4" s="3" t="s">
        <v>5</v>
      </c>
      <c r="G4" s="3" t="s">
        <v>2</v>
      </c>
      <c r="H4" s="3" t="s">
        <v>3</v>
      </c>
      <c r="I4" s="3" t="s">
        <v>37</v>
      </c>
      <c r="J4" s="3" t="s">
        <v>24</v>
      </c>
      <c r="K4" s="14"/>
      <c r="L4" s="4" t="s">
        <v>11</v>
      </c>
      <c r="M4" s="4" t="s">
        <v>38</v>
      </c>
      <c r="N4" s="4" t="s">
        <v>10</v>
      </c>
      <c r="O4" s="4" t="s">
        <v>38</v>
      </c>
      <c r="P4" s="4" t="s">
        <v>16</v>
      </c>
      <c r="Q4" s="4" t="s">
        <v>38</v>
      </c>
      <c r="R4" s="14"/>
      <c r="S4" s="4" t="s">
        <v>25</v>
      </c>
      <c r="T4" s="4" t="s">
        <v>26</v>
      </c>
      <c r="U4" s="4" t="s">
        <v>27</v>
      </c>
      <c r="W4" s="10" t="s">
        <v>159</v>
      </c>
      <c r="X4" s="10" t="s">
        <v>160</v>
      </c>
      <c r="Y4" s="10" t="s">
        <v>165</v>
      </c>
      <c r="Z4" s="10" t="s">
        <v>163</v>
      </c>
      <c r="AA4" s="10"/>
      <c r="AC4" s="10" t="s">
        <v>159</v>
      </c>
      <c r="AD4" s="10" t="s">
        <v>160</v>
      </c>
      <c r="AE4" s="10" t="s">
        <v>165</v>
      </c>
      <c r="AF4" s="10" t="s">
        <v>163</v>
      </c>
      <c r="AG4" s="10"/>
      <c r="AI4" s="10" t="s">
        <v>159</v>
      </c>
      <c r="AJ4" s="10" t="s">
        <v>160</v>
      </c>
      <c r="AK4" s="10" t="s">
        <v>161</v>
      </c>
      <c r="AL4" s="10" t="s">
        <v>163</v>
      </c>
    </row>
    <row r="5" spans="1:39" x14ac:dyDescent="0.15">
      <c r="A5" s="1">
        <f>ROW()-4</f>
        <v>1</v>
      </c>
      <c r="B5" s="1" t="s">
        <v>35</v>
      </c>
      <c r="C5" s="5">
        <v>40176</v>
      </c>
      <c r="D5" s="1">
        <v>8</v>
      </c>
      <c r="E5" s="5">
        <v>40176</v>
      </c>
      <c r="F5" s="1">
        <v>12</v>
      </c>
      <c r="G5" s="13">
        <v>91.74</v>
      </c>
      <c r="H5" s="13">
        <v>91.51</v>
      </c>
      <c r="I5" s="1"/>
      <c r="J5" s="13">
        <f>ABS(G5-H5)/0.01</f>
        <v>22.999999999998977</v>
      </c>
      <c r="K5" s="14"/>
      <c r="L5" s="1">
        <v>91.855999999999995</v>
      </c>
      <c r="M5" s="1" t="s">
        <v>39</v>
      </c>
      <c r="N5" s="1">
        <v>92.667000000000002</v>
      </c>
      <c r="O5" s="1" t="s">
        <v>40</v>
      </c>
      <c r="P5" s="1">
        <v>92.69</v>
      </c>
      <c r="Q5" s="1" t="s">
        <v>41</v>
      </c>
      <c r="R5" s="14"/>
      <c r="S5" s="13">
        <f>IF(M5&lt;&gt;"",ABS(L5-G5)/0.01,"")</f>
        <v>11.599999999999966</v>
      </c>
      <c r="T5" s="13">
        <f>IF(O5&lt;&gt;"",ABS(N5-G5)/0.01,"")</f>
        <v>92.700000000000671</v>
      </c>
      <c r="U5" s="13">
        <f>IF(Q5&lt;&gt;"",ABS(P5-G5)/0.01,"")</f>
        <v>95.000000000000284</v>
      </c>
      <c r="W5">
        <v>1000000</v>
      </c>
      <c r="X5" s="16">
        <v>0.02</v>
      </c>
      <c r="Y5">
        <f>W5*X5</f>
        <v>20000</v>
      </c>
      <c r="Z5" s="17">
        <f>ROUNDDOWN(Y5/J5/100,2)</f>
        <v>8.69</v>
      </c>
      <c r="AA5" s="18">
        <f>IF(S5&lt;&gt;"",(S5/0.01)*Z5,IF(I5="○",(J5/0.01)*Z5*-1,0))</f>
        <v>10080.399999999971</v>
      </c>
      <c r="AC5">
        <v>1000000</v>
      </c>
      <c r="AD5" s="16">
        <v>0.02</v>
      </c>
      <c r="AE5">
        <f>AC5*AD5</f>
        <v>20000</v>
      </c>
      <c r="AF5" s="17">
        <f>ROUNDDOWN(Y5/J5/100,2)</f>
        <v>8.69</v>
      </c>
      <c r="AG5">
        <f>IF(T5&lt;&gt;"",(T5/0.01)*AF5,IF(I5="○",(J5/0.01)*Z5*-1,0))</f>
        <v>80556.300000000585</v>
      </c>
      <c r="AI5">
        <v>1000000</v>
      </c>
      <c r="AJ5" s="16">
        <v>0.02</v>
      </c>
      <c r="AK5">
        <f>AI5*AJ5</f>
        <v>20000</v>
      </c>
      <c r="AL5">
        <f>ROUNDDOWN(Y5/J5/100,2)</f>
        <v>8.69</v>
      </c>
      <c r="AM5">
        <f>IF(U5&lt;&gt;"",(U5/0.01)*AL5,IF(I5="○",(J5/0.01)*AL5*-1,0))</f>
        <v>82555.000000000247</v>
      </c>
    </row>
    <row r="6" spans="1:39" x14ac:dyDescent="0.15">
      <c r="A6" s="1">
        <f t="shared" ref="A6:A71" si="0">ROW()-4</f>
        <v>2</v>
      </c>
      <c r="B6" s="1" t="s">
        <v>35</v>
      </c>
      <c r="C6" s="5">
        <v>40186</v>
      </c>
      <c r="D6" s="1">
        <v>8</v>
      </c>
      <c r="E6" s="5">
        <v>40186</v>
      </c>
      <c r="F6" s="1">
        <v>12</v>
      </c>
      <c r="G6" s="13">
        <v>93.42</v>
      </c>
      <c r="H6" s="13">
        <v>92.83</v>
      </c>
      <c r="I6" s="1" t="s">
        <v>18</v>
      </c>
      <c r="J6" s="13">
        <f t="shared" ref="J6:J69" si="1">ABS(G6-H6)/0.01</f>
        <v>59.000000000000341</v>
      </c>
      <c r="K6" s="14"/>
      <c r="L6" s="1"/>
      <c r="M6" s="1"/>
      <c r="N6" s="1"/>
      <c r="O6" s="1"/>
      <c r="P6" s="1"/>
      <c r="Q6" s="1"/>
      <c r="R6" s="14"/>
      <c r="S6" s="13" t="str">
        <f t="shared" ref="S6:S69" si="2">IF(M6&lt;&gt;"",ABS(L6-G6)/0.01,"")</f>
        <v/>
      </c>
      <c r="T6" s="13" t="str">
        <f t="shared" ref="T6:T69" si="3">IF(O6&lt;&gt;"",ABS(N6-G6)/0.01,"")</f>
        <v/>
      </c>
      <c r="U6" s="13" t="str">
        <f t="shared" ref="U6:U69" si="4">IF(Q6&lt;&gt;"",ABS(P6-G6)/0.01,"")</f>
        <v/>
      </c>
      <c r="W6" s="18">
        <f>W5+AA5</f>
        <v>1010080.4</v>
      </c>
      <c r="X6" s="16">
        <v>0.02</v>
      </c>
      <c r="Y6">
        <f>W6*X6</f>
        <v>20201.608</v>
      </c>
      <c r="Z6" s="17">
        <f t="shared" ref="Z6:Z69" si="5">ROUNDDOWN(Y6/J6/100,2)</f>
        <v>3.42</v>
      </c>
      <c r="AA6" s="18">
        <f>IF(S6&lt;&gt;"",(S6/0.01)*Z6,IF(I6="○",(J6/0.01)*Z6*-1,0))</f>
        <v>-20178.000000000116</v>
      </c>
      <c r="AC6" s="18">
        <f>AC5+AG5</f>
        <v>1080556.3000000005</v>
      </c>
      <c r="AD6" s="16">
        <v>0.02</v>
      </c>
      <c r="AE6">
        <f>AC6*AD6</f>
        <v>21611.126000000011</v>
      </c>
      <c r="AF6" s="17">
        <f>ROUNDDOWN(Y6/J6/100,2)</f>
        <v>3.42</v>
      </c>
      <c r="AG6">
        <f>IF(T6&lt;&gt;"",(T6/0.01)*AF6,IF(I6="○",(J6/0.01)*Z6*-1,0))</f>
        <v>-20178.000000000116</v>
      </c>
      <c r="AI6" s="18">
        <f>AI5+AM5</f>
        <v>1082555.0000000002</v>
      </c>
      <c r="AJ6" s="16">
        <v>0.02</v>
      </c>
      <c r="AK6">
        <f>AI6*AJ6</f>
        <v>21651.100000000006</v>
      </c>
      <c r="AL6">
        <f>ROUNDDOWN(Y6/J6/100,2)</f>
        <v>3.42</v>
      </c>
      <c r="AM6">
        <f>IF(U6&lt;&gt;"",(U6/0.01)*AL6,IF(I6="○",(J6/0.01)*AL6*-1,0))</f>
        <v>-20178.000000000116</v>
      </c>
    </row>
    <row r="7" spans="1:39" x14ac:dyDescent="0.15">
      <c r="A7" s="1">
        <f t="shared" si="0"/>
        <v>3</v>
      </c>
      <c r="B7" s="1" t="s">
        <v>36</v>
      </c>
      <c r="C7" s="5">
        <v>40190</v>
      </c>
      <c r="D7" s="1">
        <v>0</v>
      </c>
      <c r="E7" s="5">
        <v>40190</v>
      </c>
      <c r="F7" s="1">
        <v>8</v>
      </c>
      <c r="G7" s="13">
        <v>91.81</v>
      </c>
      <c r="H7" s="13">
        <v>92.4</v>
      </c>
      <c r="I7" s="1"/>
      <c r="J7" s="13">
        <f t="shared" si="1"/>
        <v>59.000000000000341</v>
      </c>
      <c r="K7" s="14"/>
      <c r="L7" s="1">
        <v>91.236000000000004</v>
      </c>
      <c r="M7" s="5" t="s">
        <v>42</v>
      </c>
      <c r="N7" s="1">
        <v>91.119</v>
      </c>
      <c r="O7" s="1" t="s">
        <v>43</v>
      </c>
      <c r="P7" s="1">
        <v>91.04</v>
      </c>
      <c r="Q7" s="1" t="s">
        <v>44</v>
      </c>
      <c r="R7" s="14"/>
      <c r="S7" s="13">
        <f t="shared" si="2"/>
        <v>57.399999999999807</v>
      </c>
      <c r="T7" s="13">
        <f t="shared" si="3"/>
        <v>69.10000000000025</v>
      </c>
      <c r="U7" s="13">
        <f t="shared" si="4"/>
        <v>76.999999999999602</v>
      </c>
      <c r="W7" s="18">
        <f t="shared" ref="W7:W70" si="6">W6+AA6</f>
        <v>989902.39999999991</v>
      </c>
      <c r="X7" s="16">
        <v>0.02</v>
      </c>
      <c r="Y7">
        <f t="shared" ref="Y7:Y70" si="7">W7*X7</f>
        <v>19798.047999999999</v>
      </c>
      <c r="Z7" s="17">
        <f t="shared" si="5"/>
        <v>3.35</v>
      </c>
      <c r="AA7" s="18">
        <f t="shared" ref="AA7:AA70" si="8">IF(S7&lt;&gt;"",(S7/0.01)*Z7,IF(I7="○",(J7/0.01)*Z7*-1,0))</f>
        <v>19228.999999999938</v>
      </c>
      <c r="AC7" s="18">
        <f t="shared" ref="AC7:AC70" si="9">AC6+AG6</f>
        <v>1060378.3000000003</v>
      </c>
      <c r="AD7" s="16">
        <v>0.02</v>
      </c>
      <c r="AE7">
        <f t="shared" ref="AE7:AE70" si="10">AC7*AD7</f>
        <v>21207.566000000006</v>
      </c>
      <c r="AF7" s="17">
        <f t="shared" ref="AF7:AF70" si="11">ROUNDDOWN(Y7/J7/100,2)</f>
        <v>3.35</v>
      </c>
      <c r="AG7">
        <f t="shared" ref="AG7:AG70" si="12">IF(T7&lt;&gt;"",(T7/0.01)*AF7,IF(I7="○",(J7/0.01)*Z7*-1,0))</f>
        <v>23148.500000000084</v>
      </c>
      <c r="AI7" s="18">
        <f t="shared" ref="AI7:AI70" si="13">AI6+AM6</f>
        <v>1062377</v>
      </c>
      <c r="AJ7" s="16">
        <v>0.02</v>
      </c>
      <c r="AK7">
        <f t="shared" ref="AK7:AK70" si="14">AI7*AJ7</f>
        <v>21247.54</v>
      </c>
      <c r="AL7">
        <f t="shared" ref="AL7:AL70" si="15">ROUNDDOWN(Y7/J7/100,2)</f>
        <v>3.35</v>
      </c>
      <c r="AM7">
        <f t="shared" ref="AM7:AM70" si="16">IF(U7&lt;&gt;"",(U7/0.01)*AL7,IF(I7="○",(J7/0.01)*AL7*-1,0))</f>
        <v>25794.999999999865</v>
      </c>
    </row>
    <row r="8" spans="1:39" x14ac:dyDescent="0.15">
      <c r="A8" s="1">
        <f t="shared" si="0"/>
        <v>4</v>
      </c>
      <c r="B8" s="1" t="s">
        <v>35</v>
      </c>
      <c r="C8" s="5">
        <v>40207</v>
      </c>
      <c r="D8" s="1">
        <v>0</v>
      </c>
      <c r="E8" s="5">
        <v>40207</v>
      </c>
      <c r="F8" s="1">
        <v>8</v>
      </c>
      <c r="G8" s="13">
        <v>90.03</v>
      </c>
      <c r="H8" s="13">
        <v>89.58</v>
      </c>
      <c r="I8" s="1"/>
      <c r="J8" s="13">
        <f t="shared" si="1"/>
        <v>45.000000000000284</v>
      </c>
      <c r="K8" s="14"/>
      <c r="L8" s="1">
        <v>90.55</v>
      </c>
      <c r="M8" s="1" t="s">
        <v>46</v>
      </c>
      <c r="N8" s="1">
        <v>90.766000000000005</v>
      </c>
      <c r="O8" s="1" t="s">
        <v>46</v>
      </c>
      <c r="P8" s="1">
        <v>90.07</v>
      </c>
      <c r="Q8" s="5" t="s">
        <v>47</v>
      </c>
      <c r="R8" s="14"/>
      <c r="S8" s="13">
        <f t="shared" si="2"/>
        <v>51.999999999999602</v>
      </c>
      <c r="T8" s="13">
        <f t="shared" si="3"/>
        <v>73.600000000000421</v>
      </c>
      <c r="U8" s="13">
        <f t="shared" si="4"/>
        <v>3.9999999999992042</v>
      </c>
      <c r="W8" s="18">
        <f t="shared" si="6"/>
        <v>1009131.3999999998</v>
      </c>
      <c r="X8" s="16">
        <v>0.02</v>
      </c>
      <c r="Y8">
        <f t="shared" si="7"/>
        <v>20182.627999999997</v>
      </c>
      <c r="Z8" s="17">
        <f t="shared" si="5"/>
        <v>4.4800000000000004</v>
      </c>
      <c r="AA8" s="18">
        <f t="shared" si="8"/>
        <v>23295.999999999822</v>
      </c>
      <c r="AC8" s="18">
        <f t="shared" si="9"/>
        <v>1083526.8000000003</v>
      </c>
      <c r="AD8" s="16">
        <v>0.02</v>
      </c>
      <c r="AE8">
        <f t="shared" si="10"/>
        <v>21670.536000000007</v>
      </c>
      <c r="AF8" s="17">
        <f t="shared" si="11"/>
        <v>4.4800000000000004</v>
      </c>
      <c r="AG8">
        <f t="shared" si="12"/>
        <v>32972.800000000192</v>
      </c>
      <c r="AI8" s="18">
        <f t="shared" si="13"/>
        <v>1088171.9999999998</v>
      </c>
      <c r="AJ8" s="16">
        <v>0.02</v>
      </c>
      <c r="AK8">
        <f t="shared" si="14"/>
        <v>21763.439999999995</v>
      </c>
      <c r="AL8">
        <f t="shared" si="15"/>
        <v>4.4800000000000004</v>
      </c>
      <c r="AM8">
        <f t="shared" si="16"/>
        <v>1791.9999999996437</v>
      </c>
    </row>
    <row r="9" spans="1:39" x14ac:dyDescent="0.15">
      <c r="A9" s="1">
        <f t="shared" si="0"/>
        <v>5</v>
      </c>
      <c r="B9" s="1" t="s">
        <v>35</v>
      </c>
      <c r="C9" s="5">
        <v>40211</v>
      </c>
      <c r="D9" s="1">
        <v>8</v>
      </c>
      <c r="E9" s="5">
        <v>40211</v>
      </c>
      <c r="F9" s="1">
        <v>12</v>
      </c>
      <c r="G9" s="13">
        <v>90.78</v>
      </c>
      <c r="H9" s="13">
        <v>90.47</v>
      </c>
      <c r="I9" s="1"/>
      <c r="J9" s="13">
        <f t="shared" si="1"/>
        <v>31.000000000000227</v>
      </c>
      <c r="K9" s="14"/>
      <c r="L9" s="1">
        <v>90.927000000000007</v>
      </c>
      <c r="M9" s="1" t="s">
        <v>49</v>
      </c>
      <c r="N9" s="1">
        <v>0</v>
      </c>
      <c r="O9" s="1"/>
      <c r="P9" s="1">
        <v>0</v>
      </c>
      <c r="Q9" s="1"/>
      <c r="R9" s="14"/>
      <c r="S9" s="13">
        <f t="shared" si="2"/>
        <v>14.700000000000557</v>
      </c>
      <c r="T9" s="13" t="str">
        <f t="shared" si="3"/>
        <v/>
      </c>
      <c r="U9" s="13" t="str">
        <f t="shared" si="4"/>
        <v/>
      </c>
      <c r="W9" s="18">
        <f t="shared" si="6"/>
        <v>1032427.3999999996</v>
      </c>
      <c r="X9" s="16">
        <v>0.02</v>
      </c>
      <c r="Y9">
        <f t="shared" si="7"/>
        <v>20648.547999999992</v>
      </c>
      <c r="Z9" s="17">
        <f t="shared" si="5"/>
        <v>6.66</v>
      </c>
      <c r="AA9" s="18">
        <f t="shared" si="8"/>
        <v>9790.2000000003718</v>
      </c>
      <c r="AC9" s="18">
        <f t="shared" si="9"/>
        <v>1116499.6000000006</v>
      </c>
      <c r="AD9" s="16">
        <v>0.02</v>
      </c>
      <c r="AE9">
        <f t="shared" si="10"/>
        <v>22329.992000000013</v>
      </c>
      <c r="AF9" s="17">
        <f t="shared" si="11"/>
        <v>6.66</v>
      </c>
      <c r="AG9">
        <f t="shared" si="12"/>
        <v>0</v>
      </c>
      <c r="AI9" s="18">
        <f t="shared" si="13"/>
        <v>1089963.9999999993</v>
      </c>
      <c r="AJ9" s="16">
        <v>0.02</v>
      </c>
      <c r="AK9">
        <f t="shared" si="14"/>
        <v>21799.279999999988</v>
      </c>
      <c r="AL9">
        <f t="shared" si="15"/>
        <v>6.66</v>
      </c>
      <c r="AM9">
        <f t="shared" si="16"/>
        <v>0</v>
      </c>
    </row>
    <row r="10" spans="1:39" x14ac:dyDescent="0.15">
      <c r="A10" s="1">
        <f t="shared" si="0"/>
        <v>6</v>
      </c>
      <c r="B10" s="1" t="s">
        <v>36</v>
      </c>
      <c r="C10" s="5">
        <v>40212</v>
      </c>
      <c r="D10" s="1">
        <v>0</v>
      </c>
      <c r="E10" s="5">
        <v>40212</v>
      </c>
      <c r="F10" s="1">
        <v>8</v>
      </c>
      <c r="G10" s="13">
        <v>90.46</v>
      </c>
      <c r="H10" s="13">
        <v>90.07</v>
      </c>
      <c r="I10" s="1" t="s">
        <v>52</v>
      </c>
      <c r="J10" s="13">
        <f t="shared" si="1"/>
        <v>39.000000000000057</v>
      </c>
      <c r="K10" s="14"/>
      <c r="L10" s="1"/>
      <c r="M10" s="1"/>
      <c r="N10" s="1"/>
      <c r="O10" s="1"/>
      <c r="P10" s="1"/>
      <c r="Q10" s="1"/>
      <c r="R10" s="14"/>
      <c r="S10" s="13" t="str">
        <f t="shared" si="2"/>
        <v/>
      </c>
      <c r="T10" s="13" t="str">
        <f t="shared" si="3"/>
        <v/>
      </c>
      <c r="U10" s="13" t="str">
        <f t="shared" si="4"/>
        <v/>
      </c>
      <c r="W10" s="18">
        <f t="shared" si="6"/>
        <v>1042217.6</v>
      </c>
      <c r="X10" s="16">
        <v>0.02</v>
      </c>
      <c r="Y10">
        <f t="shared" si="7"/>
        <v>20844.351999999999</v>
      </c>
      <c r="Z10" s="17">
        <f t="shared" si="5"/>
        <v>5.34</v>
      </c>
      <c r="AA10" s="18">
        <f t="shared" si="8"/>
        <v>-20826.000000000029</v>
      </c>
      <c r="AC10" s="18">
        <f t="shared" si="9"/>
        <v>1116499.6000000006</v>
      </c>
      <c r="AD10" s="16">
        <v>0.02</v>
      </c>
      <c r="AE10">
        <f t="shared" si="10"/>
        <v>22329.992000000013</v>
      </c>
      <c r="AF10" s="17">
        <f t="shared" si="11"/>
        <v>5.34</v>
      </c>
      <c r="AG10">
        <f t="shared" si="12"/>
        <v>-20826.000000000029</v>
      </c>
      <c r="AI10" s="18">
        <f t="shared" si="13"/>
        <v>1089963.9999999993</v>
      </c>
      <c r="AJ10" s="16">
        <v>0.02</v>
      </c>
      <c r="AK10">
        <f t="shared" si="14"/>
        <v>21799.279999999988</v>
      </c>
      <c r="AL10">
        <f t="shared" si="15"/>
        <v>5.34</v>
      </c>
      <c r="AM10">
        <f t="shared" si="16"/>
        <v>-20826.000000000029</v>
      </c>
    </row>
    <row r="11" spans="1:39" x14ac:dyDescent="0.15">
      <c r="A11" s="1">
        <f t="shared" si="0"/>
        <v>7</v>
      </c>
      <c r="B11" s="1" t="s">
        <v>36</v>
      </c>
      <c r="C11" s="5">
        <v>40212</v>
      </c>
      <c r="D11" s="1">
        <v>0</v>
      </c>
      <c r="E11" s="5">
        <v>40213</v>
      </c>
      <c r="F11" s="1">
        <v>16</v>
      </c>
      <c r="G11" s="13">
        <v>90.46</v>
      </c>
      <c r="H11" s="13">
        <v>90.07</v>
      </c>
      <c r="I11" s="1"/>
      <c r="J11" s="13">
        <f t="shared" si="1"/>
        <v>39.000000000000057</v>
      </c>
      <c r="K11" s="14"/>
      <c r="L11" s="1">
        <v>89.968999999999994</v>
      </c>
      <c r="M11" s="1" t="s">
        <v>50</v>
      </c>
      <c r="N11" s="1">
        <v>89.588999999999999</v>
      </c>
      <c r="O11" s="1" t="s">
        <v>50</v>
      </c>
      <c r="P11" s="1" t="s">
        <v>51</v>
      </c>
      <c r="Q11" s="1"/>
      <c r="R11" s="14"/>
      <c r="S11" s="13">
        <f t="shared" si="2"/>
        <v>49.099999999999966</v>
      </c>
      <c r="T11" s="13">
        <f t="shared" si="3"/>
        <v>87.099999999999511</v>
      </c>
      <c r="U11" s="13" t="str">
        <f t="shared" si="4"/>
        <v/>
      </c>
      <c r="W11" s="18">
        <f t="shared" si="6"/>
        <v>1021391.6</v>
      </c>
      <c r="X11" s="16">
        <v>0.02</v>
      </c>
      <c r="Y11">
        <f t="shared" si="7"/>
        <v>20427.831999999999</v>
      </c>
      <c r="Z11" s="17">
        <f t="shared" si="5"/>
        <v>5.23</v>
      </c>
      <c r="AA11" s="18">
        <f t="shared" si="8"/>
        <v>25679.299999999985</v>
      </c>
      <c r="AC11" s="18">
        <f t="shared" si="9"/>
        <v>1095673.6000000006</v>
      </c>
      <c r="AD11" s="16">
        <v>0.02</v>
      </c>
      <c r="AE11">
        <f t="shared" si="10"/>
        <v>21913.472000000012</v>
      </c>
      <c r="AF11" s="17">
        <f t="shared" si="11"/>
        <v>5.23</v>
      </c>
      <c r="AG11">
        <f t="shared" si="12"/>
        <v>45553.299999999748</v>
      </c>
      <c r="AI11" s="18">
        <f t="shared" si="13"/>
        <v>1069137.9999999993</v>
      </c>
      <c r="AJ11" s="16">
        <v>0.02</v>
      </c>
      <c r="AK11">
        <f t="shared" si="14"/>
        <v>21382.759999999987</v>
      </c>
      <c r="AL11">
        <f t="shared" si="15"/>
        <v>5.23</v>
      </c>
      <c r="AM11">
        <f t="shared" si="16"/>
        <v>0</v>
      </c>
    </row>
    <row r="12" spans="1:39" x14ac:dyDescent="0.15">
      <c r="A12" s="1">
        <f t="shared" si="0"/>
        <v>8</v>
      </c>
      <c r="B12" s="1" t="s">
        <v>36</v>
      </c>
      <c r="C12" s="5">
        <v>40217</v>
      </c>
      <c r="D12" s="1">
        <v>4</v>
      </c>
      <c r="E12" s="5">
        <v>40217</v>
      </c>
      <c r="F12" s="1">
        <v>12</v>
      </c>
      <c r="G12" s="13">
        <v>89.23</v>
      </c>
      <c r="H12" s="13">
        <v>89.38</v>
      </c>
      <c r="I12" s="1" t="s">
        <v>52</v>
      </c>
      <c r="J12" s="13">
        <f t="shared" si="1"/>
        <v>14.999999999999147</v>
      </c>
      <c r="K12" s="14"/>
      <c r="L12" s="1"/>
      <c r="M12" s="1"/>
      <c r="N12" s="1"/>
      <c r="O12" s="1"/>
      <c r="P12" s="1"/>
      <c r="Q12" s="1"/>
      <c r="R12" s="14"/>
      <c r="S12" s="13" t="str">
        <f t="shared" si="2"/>
        <v/>
      </c>
      <c r="T12" s="13" t="str">
        <f t="shared" si="3"/>
        <v/>
      </c>
      <c r="U12" s="13" t="str">
        <f t="shared" si="4"/>
        <v/>
      </c>
      <c r="W12" s="18">
        <f t="shared" si="6"/>
        <v>1047070.8999999999</v>
      </c>
      <c r="X12" s="16">
        <v>0.02</v>
      </c>
      <c r="Y12">
        <f t="shared" si="7"/>
        <v>20941.417999999998</v>
      </c>
      <c r="Z12" s="17">
        <f t="shared" si="5"/>
        <v>13.96</v>
      </c>
      <c r="AA12" s="18">
        <f t="shared" si="8"/>
        <v>-20939.99999999881</v>
      </c>
      <c r="AC12" s="18">
        <f t="shared" si="9"/>
        <v>1141226.9000000004</v>
      </c>
      <c r="AD12" s="16">
        <v>0.02</v>
      </c>
      <c r="AE12">
        <f t="shared" si="10"/>
        <v>22824.538000000008</v>
      </c>
      <c r="AF12" s="17">
        <f t="shared" si="11"/>
        <v>13.96</v>
      </c>
      <c r="AG12">
        <f t="shared" si="12"/>
        <v>-20939.99999999881</v>
      </c>
      <c r="AI12" s="18">
        <f t="shared" si="13"/>
        <v>1069137.9999999993</v>
      </c>
      <c r="AJ12" s="16">
        <v>0.02</v>
      </c>
      <c r="AK12">
        <f t="shared" si="14"/>
        <v>21382.759999999987</v>
      </c>
      <c r="AL12">
        <f t="shared" si="15"/>
        <v>13.96</v>
      </c>
      <c r="AM12">
        <f t="shared" si="16"/>
        <v>-20939.99999999881</v>
      </c>
    </row>
    <row r="13" spans="1:39" x14ac:dyDescent="0.15">
      <c r="A13" s="1">
        <f t="shared" si="0"/>
        <v>9</v>
      </c>
      <c r="B13" s="1" t="s">
        <v>35</v>
      </c>
      <c r="C13" s="5">
        <v>40219</v>
      </c>
      <c r="D13" s="1">
        <v>4</v>
      </c>
      <c r="E13" s="5">
        <v>40219</v>
      </c>
      <c r="F13" s="1">
        <v>16</v>
      </c>
      <c r="G13" s="13">
        <v>89.8</v>
      </c>
      <c r="H13" s="13">
        <v>89.53</v>
      </c>
      <c r="I13" s="1"/>
      <c r="J13" s="13">
        <f t="shared" si="1"/>
        <v>26.999999999999602</v>
      </c>
      <c r="K13" s="14"/>
      <c r="L13" s="1">
        <v>89.912000000000006</v>
      </c>
      <c r="M13" s="15" t="s">
        <v>54</v>
      </c>
      <c r="N13" s="1">
        <v>90.528999999999996</v>
      </c>
      <c r="O13" s="1" t="s">
        <v>55</v>
      </c>
      <c r="P13" s="1">
        <v>90.57</v>
      </c>
      <c r="Q13" s="1" t="s">
        <v>53</v>
      </c>
      <c r="R13" s="14"/>
      <c r="S13" s="13">
        <f t="shared" si="2"/>
        <v>11.200000000000898</v>
      </c>
      <c r="T13" s="13">
        <f t="shared" si="3"/>
        <v>72.89999999999992</v>
      </c>
      <c r="U13" s="13">
        <f t="shared" si="4"/>
        <v>76.999999999999602</v>
      </c>
      <c r="W13" s="18">
        <f t="shared" si="6"/>
        <v>1026130.9000000011</v>
      </c>
      <c r="X13" s="16">
        <v>0.02</v>
      </c>
      <c r="Y13">
        <f t="shared" si="7"/>
        <v>20522.61800000002</v>
      </c>
      <c r="Z13" s="17">
        <f t="shared" si="5"/>
        <v>7.6</v>
      </c>
      <c r="AA13" s="18">
        <f t="shared" si="8"/>
        <v>8512.0000000006821</v>
      </c>
      <c r="AC13" s="18">
        <f t="shared" si="9"/>
        <v>1120286.9000000015</v>
      </c>
      <c r="AD13" s="16">
        <v>0.02</v>
      </c>
      <c r="AE13">
        <f t="shared" si="10"/>
        <v>22405.73800000003</v>
      </c>
      <c r="AF13" s="17">
        <f t="shared" si="11"/>
        <v>7.6</v>
      </c>
      <c r="AG13">
        <f t="shared" si="12"/>
        <v>55403.999999999935</v>
      </c>
      <c r="AI13" s="18">
        <f t="shared" si="13"/>
        <v>1048198.0000000005</v>
      </c>
      <c r="AJ13" s="16">
        <v>0.02</v>
      </c>
      <c r="AK13">
        <f t="shared" si="14"/>
        <v>20963.96000000001</v>
      </c>
      <c r="AL13">
        <f t="shared" si="15"/>
        <v>7.6</v>
      </c>
      <c r="AM13">
        <f t="shared" si="16"/>
        <v>58519.999999999694</v>
      </c>
    </row>
    <row r="14" spans="1:39" x14ac:dyDescent="0.15">
      <c r="A14" s="1">
        <f t="shared" si="0"/>
        <v>10</v>
      </c>
      <c r="B14" s="1" t="s">
        <v>35</v>
      </c>
      <c r="C14" s="5">
        <v>40224</v>
      </c>
      <c r="D14" s="1">
        <v>12</v>
      </c>
      <c r="E14" s="5">
        <v>40224</v>
      </c>
      <c r="F14" s="1">
        <v>16</v>
      </c>
      <c r="G14" s="13">
        <v>90.01</v>
      </c>
      <c r="H14" s="13">
        <v>89.9</v>
      </c>
      <c r="I14" s="1" t="s">
        <v>52</v>
      </c>
      <c r="J14" s="13">
        <f t="shared" si="1"/>
        <v>10.999999999999943</v>
      </c>
      <c r="K14" s="14"/>
      <c r="L14" s="1"/>
      <c r="M14" s="1"/>
      <c r="N14" s="1"/>
      <c r="O14" s="1"/>
      <c r="P14" s="1"/>
      <c r="Q14" s="1"/>
      <c r="R14" s="14"/>
      <c r="S14" s="13" t="str">
        <f t="shared" si="2"/>
        <v/>
      </c>
      <c r="T14" s="13" t="str">
        <f t="shared" si="3"/>
        <v/>
      </c>
      <c r="U14" s="13" t="str">
        <f t="shared" si="4"/>
        <v/>
      </c>
      <c r="W14" s="18">
        <f t="shared" si="6"/>
        <v>1034642.9000000018</v>
      </c>
      <c r="X14" s="16">
        <v>0.02</v>
      </c>
      <c r="Y14">
        <f t="shared" si="7"/>
        <v>20692.858000000037</v>
      </c>
      <c r="Z14" s="17">
        <f t="shared" si="5"/>
        <v>18.809999999999999</v>
      </c>
      <c r="AA14" s="18">
        <f t="shared" si="8"/>
        <v>-20690.999999999891</v>
      </c>
      <c r="AC14" s="18">
        <f t="shared" si="9"/>
        <v>1175690.9000000015</v>
      </c>
      <c r="AD14" s="16">
        <v>0.02</v>
      </c>
      <c r="AE14">
        <f t="shared" si="10"/>
        <v>23513.818000000032</v>
      </c>
      <c r="AF14" s="17">
        <f t="shared" si="11"/>
        <v>18.809999999999999</v>
      </c>
      <c r="AG14">
        <f t="shared" si="12"/>
        <v>-20690.999999999891</v>
      </c>
      <c r="AI14" s="18">
        <f t="shared" si="13"/>
        <v>1106718.0000000002</v>
      </c>
      <c r="AJ14" s="16">
        <v>0.02</v>
      </c>
      <c r="AK14">
        <f t="shared" si="14"/>
        <v>22134.360000000004</v>
      </c>
      <c r="AL14">
        <f t="shared" si="15"/>
        <v>18.809999999999999</v>
      </c>
      <c r="AM14">
        <f t="shared" si="16"/>
        <v>-20690.999999999891</v>
      </c>
    </row>
    <row r="15" spans="1:39" x14ac:dyDescent="0.15">
      <c r="A15" s="1">
        <f t="shared" si="0"/>
        <v>11</v>
      </c>
      <c r="B15" s="1" t="s">
        <v>35</v>
      </c>
      <c r="C15" s="5">
        <v>40224</v>
      </c>
      <c r="D15" s="1">
        <v>12</v>
      </c>
      <c r="E15" s="5">
        <v>40225</v>
      </c>
      <c r="F15" s="1">
        <v>16</v>
      </c>
      <c r="G15" s="13">
        <v>90.01</v>
      </c>
      <c r="H15" s="13">
        <v>89.9</v>
      </c>
      <c r="I15" s="1"/>
      <c r="J15" s="13">
        <f t="shared" si="1"/>
        <v>10.999999999999943</v>
      </c>
      <c r="K15" s="14"/>
      <c r="L15" s="1">
        <v>90.215999999999994</v>
      </c>
      <c r="M15" s="1" t="s">
        <v>56</v>
      </c>
      <c r="N15" s="1">
        <v>90.399000000000001</v>
      </c>
      <c r="O15" s="1" t="s">
        <v>56</v>
      </c>
      <c r="P15" s="1">
        <v>91.61</v>
      </c>
      <c r="Q15" s="5" t="s">
        <v>57</v>
      </c>
      <c r="R15" s="14"/>
      <c r="S15" s="13">
        <f t="shared" si="2"/>
        <v>20.599999999998886</v>
      </c>
      <c r="T15" s="13">
        <f t="shared" si="3"/>
        <v>38.899999999999579</v>
      </c>
      <c r="U15" s="13">
        <f t="shared" si="4"/>
        <v>159.99999999999943</v>
      </c>
      <c r="W15" s="18">
        <f t="shared" si="6"/>
        <v>1013951.9000000019</v>
      </c>
      <c r="X15" s="16">
        <v>0.02</v>
      </c>
      <c r="Y15">
        <f t="shared" si="7"/>
        <v>20279.038000000037</v>
      </c>
      <c r="Z15" s="17">
        <f t="shared" si="5"/>
        <v>18.43</v>
      </c>
      <c r="AA15" s="18">
        <f t="shared" si="8"/>
        <v>37965.799999997944</v>
      </c>
      <c r="AC15" s="18">
        <f t="shared" si="9"/>
        <v>1154999.9000000015</v>
      </c>
      <c r="AD15" s="16">
        <v>0.02</v>
      </c>
      <c r="AE15">
        <f t="shared" si="10"/>
        <v>23099.998000000032</v>
      </c>
      <c r="AF15" s="17">
        <f t="shared" si="11"/>
        <v>18.43</v>
      </c>
      <c r="AG15">
        <f t="shared" si="12"/>
        <v>71692.699999999226</v>
      </c>
      <c r="AI15" s="18">
        <f t="shared" si="13"/>
        <v>1086027.0000000002</v>
      </c>
      <c r="AJ15" s="16">
        <v>0.02</v>
      </c>
      <c r="AK15">
        <f t="shared" si="14"/>
        <v>21720.540000000005</v>
      </c>
      <c r="AL15">
        <f t="shared" si="15"/>
        <v>18.43</v>
      </c>
      <c r="AM15">
        <f t="shared" si="16"/>
        <v>294879.99999999895</v>
      </c>
    </row>
    <row r="16" spans="1:39" x14ac:dyDescent="0.15">
      <c r="A16" s="1">
        <f t="shared" si="0"/>
        <v>12</v>
      </c>
      <c r="B16" s="1" t="s">
        <v>36</v>
      </c>
      <c r="C16" s="5">
        <v>40238</v>
      </c>
      <c r="D16" s="1">
        <v>16</v>
      </c>
      <c r="E16" s="5">
        <v>40239</v>
      </c>
      <c r="F16" s="1">
        <v>8</v>
      </c>
      <c r="G16" s="13">
        <v>88.98</v>
      </c>
      <c r="H16" s="13">
        <v>89.46</v>
      </c>
      <c r="I16" s="1"/>
      <c r="J16" s="13">
        <f t="shared" si="1"/>
        <v>47.999999999998977</v>
      </c>
      <c r="K16" s="14"/>
      <c r="L16" s="1">
        <v>88.734999999999999</v>
      </c>
      <c r="M16" s="1" t="s">
        <v>59</v>
      </c>
      <c r="N16" s="1">
        <v>88.561999999999998</v>
      </c>
      <c r="O16" s="1" t="s">
        <v>59</v>
      </c>
      <c r="P16" s="1">
        <v>88.61</v>
      </c>
      <c r="Q16" s="1" t="s">
        <v>60</v>
      </c>
      <c r="R16" s="14"/>
      <c r="S16" s="13">
        <f t="shared" si="2"/>
        <v>24.500000000000455</v>
      </c>
      <c r="T16" s="13">
        <f t="shared" si="3"/>
        <v>41.800000000000637</v>
      </c>
      <c r="U16" s="13">
        <f t="shared" si="4"/>
        <v>37.000000000000455</v>
      </c>
      <c r="W16" s="18">
        <f t="shared" si="6"/>
        <v>1051917.6999999997</v>
      </c>
      <c r="X16" s="16">
        <v>0.02</v>
      </c>
      <c r="Y16">
        <f t="shared" si="7"/>
        <v>21038.353999999996</v>
      </c>
      <c r="Z16" s="17">
        <f t="shared" si="5"/>
        <v>4.38</v>
      </c>
      <c r="AA16" s="18">
        <f t="shared" si="8"/>
        <v>10731.000000000198</v>
      </c>
      <c r="AC16" s="18">
        <f t="shared" si="9"/>
        <v>1226692.6000000008</v>
      </c>
      <c r="AD16" s="16">
        <v>0.02</v>
      </c>
      <c r="AE16">
        <f t="shared" si="10"/>
        <v>24533.852000000017</v>
      </c>
      <c r="AF16" s="17">
        <f t="shared" si="11"/>
        <v>4.38</v>
      </c>
      <c r="AG16">
        <f t="shared" si="12"/>
        <v>18308.400000000278</v>
      </c>
      <c r="AI16" s="18">
        <f t="shared" si="13"/>
        <v>1380906.9999999991</v>
      </c>
      <c r="AJ16" s="16">
        <v>0.02</v>
      </c>
      <c r="AK16">
        <f t="shared" si="14"/>
        <v>27618.139999999981</v>
      </c>
      <c r="AL16">
        <f t="shared" si="15"/>
        <v>4.38</v>
      </c>
      <c r="AM16">
        <f t="shared" si="16"/>
        <v>16206.000000000198</v>
      </c>
    </row>
    <row r="17" spans="1:39" x14ac:dyDescent="0.15">
      <c r="A17" s="1">
        <f t="shared" si="0"/>
        <v>13</v>
      </c>
      <c r="B17" s="1" t="s">
        <v>36</v>
      </c>
      <c r="C17" s="5">
        <v>40239</v>
      </c>
      <c r="D17" s="1">
        <v>12</v>
      </c>
      <c r="E17" s="5">
        <v>40239</v>
      </c>
      <c r="F17" s="1">
        <v>16</v>
      </c>
      <c r="G17" s="13">
        <v>88.98</v>
      </c>
      <c r="H17" s="13">
        <v>89.23</v>
      </c>
      <c r="I17" s="1"/>
      <c r="J17" s="13">
        <f t="shared" si="1"/>
        <v>25</v>
      </c>
      <c r="K17" s="14"/>
      <c r="L17" s="1">
        <v>88.741</v>
      </c>
      <c r="M17" s="1" t="s">
        <v>59</v>
      </c>
      <c r="N17" s="1">
        <v>88.561999999999998</v>
      </c>
      <c r="O17" s="1" t="s">
        <v>59</v>
      </c>
      <c r="P17" s="1">
        <v>88.61</v>
      </c>
      <c r="Q17" s="1" t="s">
        <v>60</v>
      </c>
      <c r="R17" s="14"/>
      <c r="S17" s="13">
        <f t="shared" si="2"/>
        <v>23.900000000000432</v>
      </c>
      <c r="T17" s="13">
        <f t="shared" si="3"/>
        <v>41.800000000000637</v>
      </c>
      <c r="U17" s="13">
        <f t="shared" si="4"/>
        <v>37.000000000000455</v>
      </c>
      <c r="W17" s="18">
        <f t="shared" si="6"/>
        <v>1062648.7</v>
      </c>
      <c r="X17" s="16">
        <v>0.02</v>
      </c>
      <c r="Y17">
        <f t="shared" si="7"/>
        <v>21252.973999999998</v>
      </c>
      <c r="Z17" s="17">
        <f t="shared" si="5"/>
        <v>8.5</v>
      </c>
      <c r="AA17" s="18">
        <f t="shared" si="8"/>
        <v>20315.000000000367</v>
      </c>
      <c r="AC17" s="18">
        <f t="shared" si="9"/>
        <v>1245001.0000000012</v>
      </c>
      <c r="AD17" s="16">
        <v>0.02</v>
      </c>
      <c r="AE17">
        <f t="shared" si="10"/>
        <v>24900.020000000022</v>
      </c>
      <c r="AF17" s="17">
        <f t="shared" si="11"/>
        <v>8.5</v>
      </c>
      <c r="AG17">
        <f t="shared" si="12"/>
        <v>35530.000000000538</v>
      </c>
      <c r="AI17" s="18">
        <f t="shared" si="13"/>
        <v>1397112.9999999993</v>
      </c>
      <c r="AJ17" s="16">
        <v>0.02</v>
      </c>
      <c r="AK17">
        <f t="shared" si="14"/>
        <v>27942.259999999987</v>
      </c>
      <c r="AL17">
        <f t="shared" si="15"/>
        <v>8.5</v>
      </c>
      <c r="AM17">
        <f t="shared" si="16"/>
        <v>31450.000000000386</v>
      </c>
    </row>
    <row r="18" spans="1:39" x14ac:dyDescent="0.15">
      <c r="A18" s="1">
        <f t="shared" si="0"/>
        <v>14</v>
      </c>
      <c r="B18" s="1" t="s">
        <v>35</v>
      </c>
      <c r="C18" s="5">
        <v>40248</v>
      </c>
      <c r="D18" s="1">
        <v>20</v>
      </c>
      <c r="E18" s="5">
        <v>40249</v>
      </c>
      <c r="F18" s="1">
        <v>0</v>
      </c>
      <c r="G18" s="13">
        <v>90.62</v>
      </c>
      <c r="H18" s="13">
        <v>90.49</v>
      </c>
      <c r="I18" s="1" t="s">
        <v>52</v>
      </c>
      <c r="J18" s="13">
        <f t="shared" si="1"/>
        <v>13.000000000000966</v>
      </c>
      <c r="K18" s="14"/>
      <c r="L18" s="1" t="s">
        <v>74</v>
      </c>
      <c r="M18" s="1"/>
      <c r="N18" s="1"/>
      <c r="O18" s="1"/>
      <c r="P18" s="1"/>
      <c r="Q18" s="1"/>
      <c r="R18" s="14"/>
      <c r="S18" s="13" t="str">
        <f t="shared" si="2"/>
        <v/>
      </c>
      <c r="T18" s="13" t="str">
        <f t="shared" si="3"/>
        <v/>
      </c>
      <c r="U18" s="13" t="str">
        <f t="shared" si="4"/>
        <v/>
      </c>
      <c r="W18" s="18">
        <f t="shared" si="6"/>
        <v>1082963.7000000004</v>
      </c>
      <c r="X18" s="16">
        <v>0.02</v>
      </c>
      <c r="Y18">
        <f t="shared" si="7"/>
        <v>21659.274000000009</v>
      </c>
      <c r="Z18" s="17">
        <f t="shared" si="5"/>
        <v>16.66</v>
      </c>
      <c r="AA18" s="18">
        <f t="shared" si="8"/>
        <v>-21658.000000001612</v>
      </c>
      <c r="AC18" s="18">
        <f t="shared" si="9"/>
        <v>1280531.0000000016</v>
      </c>
      <c r="AD18" s="16">
        <v>0.02</v>
      </c>
      <c r="AE18">
        <f t="shared" si="10"/>
        <v>25610.620000000032</v>
      </c>
      <c r="AF18" s="17">
        <f t="shared" si="11"/>
        <v>16.66</v>
      </c>
      <c r="AG18">
        <f t="shared" si="12"/>
        <v>-21658.000000001612</v>
      </c>
      <c r="AI18" s="18">
        <f t="shared" si="13"/>
        <v>1428562.9999999998</v>
      </c>
      <c r="AJ18" s="16">
        <v>0.02</v>
      </c>
      <c r="AK18">
        <f t="shared" si="14"/>
        <v>28571.259999999995</v>
      </c>
      <c r="AL18">
        <f t="shared" si="15"/>
        <v>16.66</v>
      </c>
      <c r="AM18">
        <f t="shared" si="16"/>
        <v>-21658.000000001612</v>
      </c>
    </row>
    <row r="19" spans="1:39" x14ac:dyDescent="0.15">
      <c r="A19" s="1">
        <f t="shared" si="0"/>
        <v>15</v>
      </c>
      <c r="B19" s="1" t="s">
        <v>35</v>
      </c>
      <c r="C19" s="5">
        <v>40252</v>
      </c>
      <c r="D19" s="1">
        <v>4</v>
      </c>
      <c r="E19" s="5">
        <v>40252</v>
      </c>
      <c r="F19" s="1">
        <v>8</v>
      </c>
      <c r="G19" s="13">
        <v>90.69</v>
      </c>
      <c r="H19" s="13">
        <v>90.55</v>
      </c>
      <c r="I19" s="1" t="s">
        <v>52</v>
      </c>
      <c r="J19" s="13">
        <f t="shared" si="1"/>
        <v>14.000000000000057</v>
      </c>
      <c r="K19" s="14"/>
      <c r="L19" s="1" t="s">
        <v>74</v>
      </c>
      <c r="M19" s="1"/>
      <c r="N19" s="1"/>
      <c r="O19" s="1"/>
      <c r="P19" s="1"/>
      <c r="Q19" s="1"/>
      <c r="R19" s="14"/>
      <c r="S19" s="13" t="str">
        <f t="shared" si="2"/>
        <v/>
      </c>
      <c r="T19" s="13" t="str">
        <f t="shared" si="3"/>
        <v/>
      </c>
      <c r="U19" s="13" t="str">
        <f t="shared" si="4"/>
        <v/>
      </c>
      <c r="W19" s="18">
        <f t="shared" si="6"/>
        <v>1061305.6999999988</v>
      </c>
      <c r="X19" s="16">
        <v>0.02</v>
      </c>
      <c r="Y19">
        <f t="shared" si="7"/>
        <v>21226.113999999976</v>
      </c>
      <c r="Z19" s="17">
        <f t="shared" si="5"/>
        <v>15.16</v>
      </c>
      <c r="AA19" s="18">
        <f t="shared" si="8"/>
        <v>-21224.000000000087</v>
      </c>
      <c r="AC19" s="18">
        <f t="shared" si="9"/>
        <v>1258873</v>
      </c>
      <c r="AD19" s="16">
        <v>0.02</v>
      </c>
      <c r="AE19">
        <f t="shared" si="10"/>
        <v>25177.46</v>
      </c>
      <c r="AF19" s="17">
        <f t="shared" si="11"/>
        <v>15.16</v>
      </c>
      <c r="AG19">
        <f t="shared" si="12"/>
        <v>-21224.000000000087</v>
      </c>
      <c r="AI19" s="18">
        <f t="shared" si="13"/>
        <v>1406904.9999999981</v>
      </c>
      <c r="AJ19" s="16">
        <v>0.02</v>
      </c>
      <c r="AK19">
        <f t="shared" si="14"/>
        <v>28138.099999999962</v>
      </c>
      <c r="AL19">
        <f t="shared" si="15"/>
        <v>15.16</v>
      </c>
      <c r="AM19">
        <f t="shared" si="16"/>
        <v>-21224.000000000087</v>
      </c>
    </row>
    <row r="20" spans="1:39" x14ac:dyDescent="0.15">
      <c r="A20" s="1">
        <f t="shared" si="0"/>
        <v>16</v>
      </c>
      <c r="B20" s="1" t="s">
        <v>35</v>
      </c>
      <c r="C20" s="5">
        <v>40254</v>
      </c>
      <c r="D20" s="1">
        <v>12</v>
      </c>
      <c r="E20" s="5">
        <v>40255</v>
      </c>
      <c r="F20" s="1">
        <v>16</v>
      </c>
      <c r="G20" s="13">
        <v>90.61</v>
      </c>
      <c r="H20" s="13">
        <v>90.37</v>
      </c>
      <c r="I20" s="1"/>
      <c r="J20" s="13">
        <f t="shared" si="1"/>
        <v>23.999999999999488</v>
      </c>
      <c r="K20" s="14"/>
      <c r="L20" s="1"/>
      <c r="M20" s="1"/>
      <c r="N20" s="1"/>
      <c r="O20" s="1"/>
      <c r="P20" s="1"/>
      <c r="Q20" s="1"/>
      <c r="R20" s="14"/>
      <c r="S20" s="13" t="str">
        <f t="shared" si="2"/>
        <v/>
      </c>
      <c r="T20" s="13" t="str">
        <f t="shared" si="3"/>
        <v/>
      </c>
      <c r="U20" s="13" t="str">
        <f t="shared" si="4"/>
        <v/>
      </c>
      <c r="W20" s="18">
        <f t="shared" si="6"/>
        <v>1040081.6999999987</v>
      </c>
      <c r="X20" s="16">
        <v>0.02</v>
      </c>
      <c r="Y20">
        <f t="shared" si="7"/>
        <v>20801.633999999973</v>
      </c>
      <c r="Z20" s="17">
        <f t="shared" si="5"/>
        <v>8.66</v>
      </c>
      <c r="AA20" s="18">
        <f t="shared" si="8"/>
        <v>0</v>
      </c>
      <c r="AC20" s="18">
        <f t="shared" si="9"/>
        <v>1237649</v>
      </c>
      <c r="AD20" s="16">
        <v>0.02</v>
      </c>
      <c r="AE20">
        <f t="shared" si="10"/>
        <v>24752.98</v>
      </c>
      <c r="AF20" s="17">
        <f t="shared" si="11"/>
        <v>8.66</v>
      </c>
      <c r="AG20">
        <f t="shared" si="12"/>
        <v>0</v>
      </c>
      <c r="AI20" s="18">
        <f t="shared" si="13"/>
        <v>1385680.9999999981</v>
      </c>
      <c r="AJ20" s="16">
        <v>0.02</v>
      </c>
      <c r="AK20">
        <f t="shared" si="14"/>
        <v>27713.619999999963</v>
      </c>
      <c r="AL20">
        <f t="shared" si="15"/>
        <v>8.66</v>
      </c>
      <c r="AM20">
        <f t="shared" si="16"/>
        <v>0</v>
      </c>
    </row>
    <row r="21" spans="1:39" x14ac:dyDescent="0.15">
      <c r="A21" s="1">
        <f t="shared" si="0"/>
        <v>17</v>
      </c>
      <c r="B21" s="1" t="s">
        <v>35</v>
      </c>
      <c r="C21" s="5">
        <v>40266</v>
      </c>
      <c r="D21" s="1">
        <v>12</v>
      </c>
      <c r="E21" s="5">
        <v>40266</v>
      </c>
      <c r="F21" s="1">
        <v>16</v>
      </c>
      <c r="G21" s="13">
        <v>92.61</v>
      </c>
      <c r="H21" s="13">
        <v>92.42</v>
      </c>
      <c r="I21" s="1" t="s">
        <v>52</v>
      </c>
      <c r="J21" s="13">
        <f t="shared" si="1"/>
        <v>18.999999999999773</v>
      </c>
      <c r="K21" s="14"/>
      <c r="L21" s="1" t="s">
        <v>74</v>
      </c>
      <c r="M21" s="1"/>
      <c r="N21" s="1"/>
      <c r="O21" s="1"/>
      <c r="P21" s="1"/>
      <c r="Q21" s="1"/>
      <c r="R21" s="14"/>
      <c r="S21" s="13" t="str">
        <f t="shared" si="2"/>
        <v/>
      </c>
      <c r="T21" s="13" t="str">
        <f t="shared" si="3"/>
        <v/>
      </c>
      <c r="U21" s="13" t="str">
        <f t="shared" si="4"/>
        <v/>
      </c>
      <c r="W21" s="18">
        <f t="shared" si="6"/>
        <v>1040081.6999999987</v>
      </c>
      <c r="X21" s="16">
        <v>0.02</v>
      </c>
      <c r="Y21">
        <f t="shared" si="7"/>
        <v>20801.633999999973</v>
      </c>
      <c r="Z21" s="17">
        <f t="shared" si="5"/>
        <v>10.94</v>
      </c>
      <c r="AA21" s="18">
        <f t="shared" si="8"/>
        <v>-20785.999999999749</v>
      </c>
      <c r="AC21" s="18">
        <f t="shared" si="9"/>
        <v>1237649</v>
      </c>
      <c r="AD21" s="16">
        <v>0.02</v>
      </c>
      <c r="AE21">
        <f t="shared" si="10"/>
        <v>24752.98</v>
      </c>
      <c r="AF21" s="17">
        <f t="shared" si="11"/>
        <v>10.94</v>
      </c>
      <c r="AG21">
        <f t="shared" si="12"/>
        <v>-20785.999999999749</v>
      </c>
      <c r="AI21" s="18">
        <f t="shared" si="13"/>
        <v>1385680.9999999981</v>
      </c>
      <c r="AJ21" s="16">
        <v>0.02</v>
      </c>
      <c r="AK21">
        <f t="shared" si="14"/>
        <v>27713.619999999963</v>
      </c>
      <c r="AL21">
        <f t="shared" si="15"/>
        <v>10.94</v>
      </c>
      <c r="AM21">
        <f t="shared" si="16"/>
        <v>-20785.999999999749</v>
      </c>
    </row>
    <row r="22" spans="1:39" x14ac:dyDescent="0.15">
      <c r="A22" s="1">
        <f t="shared" si="0"/>
        <v>18</v>
      </c>
      <c r="B22" s="1" t="s">
        <v>35</v>
      </c>
      <c r="C22" s="5">
        <v>40266</v>
      </c>
      <c r="D22" s="1">
        <v>12</v>
      </c>
      <c r="E22" s="5">
        <v>40267</v>
      </c>
      <c r="F22" s="1">
        <v>8</v>
      </c>
      <c r="G22" s="13">
        <v>92.61</v>
      </c>
      <c r="H22" s="13">
        <v>92.42</v>
      </c>
      <c r="I22" s="1"/>
      <c r="J22" s="13">
        <f t="shared" si="1"/>
        <v>18.999999999999773</v>
      </c>
      <c r="K22" s="14"/>
      <c r="L22" s="1">
        <v>92.941999999999993</v>
      </c>
      <c r="M22" s="5" t="s">
        <v>61</v>
      </c>
      <c r="N22" s="1">
        <v>91.186999999999998</v>
      </c>
      <c r="O22" s="5" t="s">
        <v>62</v>
      </c>
      <c r="P22" s="1">
        <v>93.67</v>
      </c>
      <c r="Q22" s="1" t="s">
        <v>63</v>
      </c>
      <c r="R22" s="14"/>
      <c r="S22" s="13">
        <f t="shared" si="2"/>
        <v>33.199999999999363</v>
      </c>
      <c r="T22" s="13">
        <f t="shared" si="3"/>
        <v>142.30000000000018</v>
      </c>
      <c r="U22" s="13">
        <f t="shared" si="4"/>
        <v>106.00000000000023</v>
      </c>
      <c r="W22" s="18">
        <f t="shared" si="6"/>
        <v>1019295.6999999989</v>
      </c>
      <c r="X22" s="16">
        <v>0.02</v>
      </c>
      <c r="Y22">
        <f t="shared" si="7"/>
        <v>20385.913999999979</v>
      </c>
      <c r="Z22" s="17">
        <f t="shared" si="5"/>
        <v>10.72</v>
      </c>
      <c r="AA22" s="18">
        <f t="shared" si="8"/>
        <v>35590.399999999318</v>
      </c>
      <c r="AC22" s="18">
        <f t="shared" si="9"/>
        <v>1216863.0000000002</v>
      </c>
      <c r="AD22" s="16">
        <v>0.02</v>
      </c>
      <c r="AE22">
        <f t="shared" si="10"/>
        <v>24337.260000000006</v>
      </c>
      <c r="AF22" s="17">
        <f t="shared" si="11"/>
        <v>10.72</v>
      </c>
      <c r="AG22">
        <f t="shared" si="12"/>
        <v>152545.60000000021</v>
      </c>
      <c r="AI22" s="18">
        <f t="shared" si="13"/>
        <v>1364894.9999999984</v>
      </c>
      <c r="AJ22" s="16">
        <v>0.02</v>
      </c>
      <c r="AK22">
        <f t="shared" si="14"/>
        <v>27297.899999999969</v>
      </c>
      <c r="AL22">
        <f t="shared" si="15"/>
        <v>10.72</v>
      </c>
      <c r="AM22">
        <f t="shared" si="16"/>
        <v>113632.00000000025</v>
      </c>
    </row>
    <row r="23" spans="1:39" x14ac:dyDescent="0.15">
      <c r="A23" s="1">
        <f t="shared" si="0"/>
        <v>19</v>
      </c>
      <c r="B23" s="1" t="s">
        <v>36</v>
      </c>
      <c r="C23" s="5">
        <v>40275</v>
      </c>
      <c r="D23" s="1">
        <v>4</v>
      </c>
      <c r="E23" s="5">
        <v>40275</v>
      </c>
      <c r="F23" s="1">
        <v>8</v>
      </c>
      <c r="G23" s="13">
        <v>93.98</v>
      </c>
      <c r="H23" s="13">
        <v>94.24</v>
      </c>
      <c r="I23" s="1"/>
      <c r="J23" s="13">
        <f t="shared" si="1"/>
        <v>25.999999999999091</v>
      </c>
      <c r="K23" s="14"/>
      <c r="L23" s="1">
        <v>93.64</v>
      </c>
      <c r="M23" s="5" t="s">
        <v>64</v>
      </c>
      <c r="N23" s="1">
        <v>92.106999999999999</v>
      </c>
      <c r="O23" s="1" t="s">
        <v>66</v>
      </c>
      <c r="P23" s="1">
        <v>93.17</v>
      </c>
      <c r="Q23" s="1" t="s">
        <v>65</v>
      </c>
      <c r="R23" s="14"/>
      <c r="S23" s="13">
        <f t="shared" si="2"/>
        <v>34.000000000000341</v>
      </c>
      <c r="T23" s="13">
        <f t="shared" si="3"/>
        <v>187.30000000000047</v>
      </c>
      <c r="U23" s="13">
        <f t="shared" si="4"/>
        <v>81.000000000000227</v>
      </c>
      <c r="W23" s="18">
        <f t="shared" si="6"/>
        <v>1054886.0999999982</v>
      </c>
      <c r="X23" s="16">
        <v>0.02</v>
      </c>
      <c r="Y23">
        <f t="shared" si="7"/>
        <v>21097.721999999965</v>
      </c>
      <c r="Z23" s="17">
        <f t="shared" si="5"/>
        <v>8.11</v>
      </c>
      <c r="AA23" s="18">
        <f t="shared" si="8"/>
        <v>27574.000000000276</v>
      </c>
      <c r="AC23" s="18">
        <f t="shared" si="9"/>
        <v>1369408.6000000006</v>
      </c>
      <c r="AD23" s="16">
        <v>0.02</v>
      </c>
      <c r="AE23">
        <f t="shared" si="10"/>
        <v>27388.172000000013</v>
      </c>
      <c r="AF23" s="17">
        <f t="shared" si="11"/>
        <v>8.11</v>
      </c>
      <c r="AG23">
        <f t="shared" si="12"/>
        <v>151900.30000000037</v>
      </c>
      <c r="AI23" s="18">
        <f t="shared" si="13"/>
        <v>1478526.9999999986</v>
      </c>
      <c r="AJ23" s="16">
        <v>0.02</v>
      </c>
      <c r="AK23">
        <f t="shared" si="14"/>
        <v>29570.539999999972</v>
      </c>
      <c r="AL23">
        <f t="shared" si="15"/>
        <v>8.11</v>
      </c>
      <c r="AM23">
        <f t="shared" si="16"/>
        <v>65691.000000000175</v>
      </c>
    </row>
    <row r="24" spans="1:39" x14ac:dyDescent="0.15">
      <c r="A24" s="1">
        <f t="shared" si="0"/>
        <v>20</v>
      </c>
      <c r="B24" s="1" t="s">
        <v>36</v>
      </c>
      <c r="C24" s="5">
        <v>40284</v>
      </c>
      <c r="D24" s="1">
        <v>12</v>
      </c>
      <c r="E24" s="5">
        <v>40284</v>
      </c>
      <c r="F24" s="1">
        <v>16</v>
      </c>
      <c r="G24" s="13">
        <v>92.51</v>
      </c>
      <c r="H24" s="13">
        <v>93.1</v>
      </c>
      <c r="I24" s="1"/>
      <c r="J24" s="13">
        <f t="shared" si="1"/>
        <v>58.99999999999892</v>
      </c>
      <c r="K24" s="14"/>
      <c r="L24" s="1">
        <v>92.119</v>
      </c>
      <c r="M24" s="1" t="s">
        <v>67</v>
      </c>
      <c r="N24" s="1">
        <v>91.760999999999996</v>
      </c>
      <c r="O24" s="1" t="s">
        <v>68</v>
      </c>
      <c r="P24" s="1" t="s">
        <v>51</v>
      </c>
      <c r="Q24" s="1"/>
      <c r="R24" s="14"/>
      <c r="S24" s="13">
        <f t="shared" si="2"/>
        <v>39.100000000000534</v>
      </c>
      <c r="T24" s="13">
        <f t="shared" si="3"/>
        <v>74.900000000000944</v>
      </c>
      <c r="U24" s="13" t="str">
        <f t="shared" si="4"/>
        <v/>
      </c>
      <c r="W24" s="18">
        <f t="shared" si="6"/>
        <v>1082460.0999999985</v>
      </c>
      <c r="X24" s="16">
        <v>0.02</v>
      </c>
      <c r="Y24">
        <f t="shared" si="7"/>
        <v>21649.201999999968</v>
      </c>
      <c r="Z24" s="17">
        <f t="shared" si="5"/>
        <v>3.66</v>
      </c>
      <c r="AA24" s="18">
        <f t="shared" si="8"/>
        <v>14310.600000000195</v>
      </c>
      <c r="AC24" s="18">
        <f t="shared" si="9"/>
        <v>1521308.9000000008</v>
      </c>
      <c r="AD24" s="16">
        <v>0.02</v>
      </c>
      <c r="AE24">
        <f t="shared" si="10"/>
        <v>30426.178000000018</v>
      </c>
      <c r="AF24" s="17">
        <f t="shared" si="11"/>
        <v>3.66</v>
      </c>
      <c r="AG24">
        <f t="shared" si="12"/>
        <v>27413.400000000347</v>
      </c>
      <c r="AI24" s="18">
        <f t="shared" si="13"/>
        <v>1544217.9999999988</v>
      </c>
      <c r="AJ24" s="16">
        <v>0.02</v>
      </c>
      <c r="AK24">
        <f t="shared" si="14"/>
        <v>30884.359999999979</v>
      </c>
      <c r="AL24">
        <f t="shared" si="15"/>
        <v>3.66</v>
      </c>
      <c r="AM24">
        <f t="shared" si="16"/>
        <v>0</v>
      </c>
    </row>
    <row r="25" spans="1:39" x14ac:dyDescent="0.15">
      <c r="A25" s="1">
        <f t="shared" si="0"/>
        <v>21</v>
      </c>
      <c r="B25" s="1" t="s">
        <v>35</v>
      </c>
      <c r="C25" s="5">
        <v>40289</v>
      </c>
      <c r="D25" s="1">
        <v>12</v>
      </c>
      <c r="E25" s="5">
        <v>40290</v>
      </c>
      <c r="F25" s="1">
        <v>20</v>
      </c>
      <c r="G25" s="13">
        <v>93.43</v>
      </c>
      <c r="H25" s="13">
        <v>92.93</v>
      </c>
      <c r="I25" s="1"/>
      <c r="J25" s="13">
        <f t="shared" si="1"/>
        <v>50</v>
      </c>
      <c r="K25" s="14"/>
      <c r="L25" s="1">
        <v>93.707999999999998</v>
      </c>
      <c r="M25" s="5" t="s">
        <v>69</v>
      </c>
      <c r="N25" s="1">
        <v>94.248999999999995</v>
      </c>
      <c r="O25" s="1" t="s">
        <v>70</v>
      </c>
      <c r="P25" s="1">
        <v>93.91</v>
      </c>
      <c r="Q25" s="1" t="s">
        <v>71</v>
      </c>
      <c r="R25" s="14"/>
      <c r="S25" s="13">
        <f t="shared" si="2"/>
        <v>27.799999999999159</v>
      </c>
      <c r="T25" s="13">
        <f t="shared" si="3"/>
        <v>81.89999999999884</v>
      </c>
      <c r="U25" s="13">
        <f t="shared" si="4"/>
        <v>47.999999999998977</v>
      </c>
      <c r="W25" s="18">
        <f t="shared" si="6"/>
        <v>1096770.6999999986</v>
      </c>
      <c r="X25" s="16">
        <v>0.02</v>
      </c>
      <c r="Y25">
        <f t="shared" si="7"/>
        <v>21935.413999999972</v>
      </c>
      <c r="Z25" s="17">
        <f t="shared" si="5"/>
        <v>4.38</v>
      </c>
      <c r="AA25" s="18">
        <f t="shared" si="8"/>
        <v>12176.39999999963</v>
      </c>
      <c r="AC25" s="18">
        <f t="shared" si="9"/>
        <v>1548722.3000000012</v>
      </c>
      <c r="AD25" s="16">
        <v>0.02</v>
      </c>
      <c r="AE25">
        <f t="shared" si="10"/>
        <v>30974.446000000025</v>
      </c>
      <c r="AF25" s="17">
        <f t="shared" si="11"/>
        <v>4.38</v>
      </c>
      <c r="AG25">
        <f t="shared" si="12"/>
        <v>35872.199999999488</v>
      </c>
      <c r="AI25" s="18">
        <f t="shared" si="13"/>
        <v>1544217.9999999988</v>
      </c>
      <c r="AJ25" s="16">
        <v>0.02</v>
      </c>
      <c r="AK25">
        <f t="shared" si="14"/>
        <v>30884.359999999979</v>
      </c>
      <c r="AL25">
        <f t="shared" si="15"/>
        <v>4.38</v>
      </c>
      <c r="AM25">
        <f t="shared" si="16"/>
        <v>21023.999999999549</v>
      </c>
    </row>
    <row r="26" spans="1:39" x14ac:dyDescent="0.15">
      <c r="A26" s="1">
        <f t="shared" si="0"/>
        <v>22</v>
      </c>
      <c r="B26" s="1" t="s">
        <v>35</v>
      </c>
      <c r="C26" s="5">
        <v>40294</v>
      </c>
      <c r="D26" s="1">
        <v>16</v>
      </c>
      <c r="E26" s="5">
        <v>40296</v>
      </c>
      <c r="F26" s="1">
        <v>20</v>
      </c>
      <c r="G26" s="13">
        <v>94.19</v>
      </c>
      <c r="H26" s="13">
        <v>93.99</v>
      </c>
      <c r="I26" s="1" t="s">
        <v>18</v>
      </c>
      <c r="J26" s="13">
        <f t="shared" si="1"/>
        <v>20.000000000000284</v>
      </c>
      <c r="K26" s="14"/>
      <c r="L26" s="1" t="s">
        <v>74</v>
      </c>
      <c r="M26" s="1"/>
      <c r="N26" s="1"/>
      <c r="O26" s="1"/>
      <c r="P26" s="1"/>
      <c r="Q26" s="1"/>
      <c r="R26" s="14"/>
      <c r="S26" s="13" t="str">
        <f t="shared" si="2"/>
        <v/>
      </c>
      <c r="T26" s="13" t="str">
        <f t="shared" si="3"/>
        <v/>
      </c>
      <c r="U26" s="13" t="str">
        <f t="shared" si="4"/>
        <v/>
      </c>
      <c r="W26" s="18">
        <f t="shared" si="6"/>
        <v>1108947.0999999982</v>
      </c>
      <c r="X26" s="16">
        <v>0.02</v>
      </c>
      <c r="Y26">
        <f t="shared" si="7"/>
        <v>22178.941999999966</v>
      </c>
      <c r="Z26" s="17">
        <f t="shared" si="5"/>
        <v>11.08</v>
      </c>
      <c r="AA26" s="18">
        <f t="shared" si="8"/>
        <v>-22160.000000000317</v>
      </c>
      <c r="AC26" s="18">
        <f t="shared" si="9"/>
        <v>1584594.5000000007</v>
      </c>
      <c r="AD26" s="16">
        <v>0.02</v>
      </c>
      <c r="AE26">
        <f t="shared" si="10"/>
        <v>31691.890000000014</v>
      </c>
      <c r="AF26" s="17">
        <f t="shared" si="11"/>
        <v>11.08</v>
      </c>
      <c r="AG26">
        <f t="shared" si="12"/>
        <v>-22160.000000000317</v>
      </c>
      <c r="AI26" s="18">
        <f t="shared" si="13"/>
        <v>1565241.9999999984</v>
      </c>
      <c r="AJ26" s="16">
        <v>0.02</v>
      </c>
      <c r="AK26">
        <f t="shared" si="14"/>
        <v>31304.839999999967</v>
      </c>
      <c r="AL26">
        <f t="shared" si="15"/>
        <v>11.08</v>
      </c>
      <c r="AM26">
        <f t="shared" si="16"/>
        <v>-22160.000000000317</v>
      </c>
    </row>
    <row r="27" spans="1:39" x14ac:dyDescent="0.15">
      <c r="A27" s="1">
        <f t="shared" si="0"/>
        <v>23</v>
      </c>
      <c r="B27" s="1" t="s">
        <v>35</v>
      </c>
      <c r="C27" s="5">
        <v>40297</v>
      </c>
      <c r="D27" s="1">
        <v>20</v>
      </c>
      <c r="E27" s="5">
        <v>40298</v>
      </c>
      <c r="F27" s="1">
        <v>0</v>
      </c>
      <c r="G27" s="13">
        <v>94.12</v>
      </c>
      <c r="H27" s="13">
        <v>93.98</v>
      </c>
      <c r="I27" s="1" t="s">
        <v>18</v>
      </c>
      <c r="J27" s="13">
        <f t="shared" si="1"/>
        <v>14.000000000000057</v>
      </c>
      <c r="K27" s="14"/>
      <c r="L27" s="1" t="s">
        <v>74</v>
      </c>
      <c r="M27" s="1"/>
      <c r="N27" s="1"/>
      <c r="O27" s="1"/>
      <c r="P27" s="1"/>
      <c r="Q27" s="1"/>
      <c r="R27" s="14"/>
      <c r="S27" s="13" t="str">
        <f t="shared" si="2"/>
        <v/>
      </c>
      <c r="T27" s="13" t="str">
        <f t="shared" si="3"/>
        <v/>
      </c>
      <c r="U27" s="13" t="str">
        <f t="shared" si="4"/>
        <v/>
      </c>
      <c r="W27" s="18">
        <f t="shared" si="6"/>
        <v>1086787.099999998</v>
      </c>
      <c r="X27" s="16">
        <v>0.02</v>
      </c>
      <c r="Y27">
        <f t="shared" si="7"/>
        <v>21735.741999999962</v>
      </c>
      <c r="Z27" s="17">
        <f t="shared" si="5"/>
        <v>15.52</v>
      </c>
      <c r="AA27" s="18">
        <f t="shared" si="8"/>
        <v>-21728.000000000087</v>
      </c>
      <c r="AC27" s="18">
        <f t="shared" si="9"/>
        <v>1562434.5000000005</v>
      </c>
      <c r="AD27" s="16">
        <v>0.02</v>
      </c>
      <c r="AE27">
        <f t="shared" si="10"/>
        <v>31248.69000000001</v>
      </c>
      <c r="AF27" s="17">
        <f t="shared" si="11"/>
        <v>15.52</v>
      </c>
      <c r="AG27">
        <f t="shared" si="12"/>
        <v>-21728.000000000087</v>
      </c>
      <c r="AI27" s="18">
        <f t="shared" si="13"/>
        <v>1543081.9999999981</v>
      </c>
      <c r="AJ27" s="16">
        <v>0.02</v>
      </c>
      <c r="AK27">
        <f t="shared" si="14"/>
        <v>30861.639999999963</v>
      </c>
      <c r="AL27">
        <f t="shared" si="15"/>
        <v>15.52</v>
      </c>
      <c r="AM27">
        <f t="shared" si="16"/>
        <v>-21728.000000000087</v>
      </c>
    </row>
    <row r="28" spans="1:39" x14ac:dyDescent="0.15">
      <c r="A28" s="1">
        <f t="shared" si="0"/>
        <v>24</v>
      </c>
      <c r="B28" s="1" t="s">
        <v>35</v>
      </c>
      <c r="C28" s="5">
        <v>40298</v>
      </c>
      <c r="D28" s="1">
        <v>0</v>
      </c>
      <c r="E28" s="5">
        <v>40298</v>
      </c>
      <c r="F28" s="1">
        <v>4</v>
      </c>
      <c r="G28" s="13">
        <v>94.14</v>
      </c>
      <c r="H28" s="13">
        <v>93.89</v>
      </c>
      <c r="I28" s="1"/>
      <c r="J28" s="13">
        <f t="shared" si="1"/>
        <v>25</v>
      </c>
      <c r="K28" s="14"/>
      <c r="L28" s="1">
        <v>94.349000000000004</v>
      </c>
      <c r="M28" s="1" t="s">
        <v>72</v>
      </c>
      <c r="N28" s="1">
        <v>0</v>
      </c>
      <c r="O28" s="1"/>
      <c r="P28" s="1" t="s">
        <v>73</v>
      </c>
      <c r="Q28" s="1"/>
      <c r="R28" s="14"/>
      <c r="S28" s="13">
        <f t="shared" si="2"/>
        <v>20.900000000000318</v>
      </c>
      <c r="T28" s="13" t="str">
        <f t="shared" si="3"/>
        <v/>
      </c>
      <c r="U28" s="13" t="str">
        <f t="shared" si="4"/>
        <v/>
      </c>
      <c r="W28" s="18">
        <f t="shared" si="6"/>
        <v>1065059.099999998</v>
      </c>
      <c r="X28" s="16">
        <v>0.02</v>
      </c>
      <c r="Y28">
        <f t="shared" si="7"/>
        <v>21301.181999999961</v>
      </c>
      <c r="Z28" s="17">
        <f t="shared" si="5"/>
        <v>8.52</v>
      </c>
      <c r="AA28" s="18">
        <f t="shared" si="8"/>
        <v>17806.800000000272</v>
      </c>
      <c r="AC28" s="18">
        <f t="shared" si="9"/>
        <v>1540706.5000000005</v>
      </c>
      <c r="AD28" s="16">
        <v>0.02</v>
      </c>
      <c r="AE28">
        <f t="shared" si="10"/>
        <v>30814.130000000008</v>
      </c>
      <c r="AF28" s="17">
        <f t="shared" si="11"/>
        <v>8.52</v>
      </c>
      <c r="AG28">
        <f t="shared" si="12"/>
        <v>0</v>
      </c>
      <c r="AI28" s="18">
        <f t="shared" si="13"/>
        <v>1521353.9999999981</v>
      </c>
      <c r="AJ28" s="16">
        <v>0.02</v>
      </c>
      <c r="AK28">
        <f t="shared" si="14"/>
        <v>30427.079999999962</v>
      </c>
      <c r="AL28">
        <f t="shared" si="15"/>
        <v>8.52</v>
      </c>
      <c r="AM28">
        <f t="shared" si="16"/>
        <v>0</v>
      </c>
    </row>
    <row r="29" spans="1:39" x14ac:dyDescent="0.15">
      <c r="A29" s="1">
        <f t="shared" si="0"/>
        <v>25</v>
      </c>
      <c r="B29" s="1" t="s">
        <v>35</v>
      </c>
      <c r="C29" s="5">
        <v>40303</v>
      </c>
      <c r="D29" s="1">
        <v>8</v>
      </c>
      <c r="E29" s="5"/>
      <c r="F29" s="1"/>
      <c r="G29" s="13">
        <v>94.97</v>
      </c>
      <c r="H29" s="13">
        <v>94.77</v>
      </c>
      <c r="I29" s="1"/>
      <c r="J29" s="13">
        <f t="shared" si="1"/>
        <v>20.000000000000284</v>
      </c>
      <c r="K29" s="14"/>
      <c r="L29" s="1" t="s">
        <v>74</v>
      </c>
      <c r="M29" s="1"/>
      <c r="N29" s="1"/>
      <c r="O29" s="1"/>
      <c r="P29" s="1"/>
      <c r="Q29" s="1"/>
      <c r="R29" s="14"/>
      <c r="S29" s="13" t="str">
        <f t="shared" si="2"/>
        <v/>
      </c>
      <c r="T29" s="13" t="str">
        <f t="shared" si="3"/>
        <v/>
      </c>
      <c r="U29" s="13" t="str">
        <f t="shared" si="4"/>
        <v/>
      </c>
      <c r="W29" s="18">
        <f t="shared" si="6"/>
        <v>1082865.8999999983</v>
      </c>
      <c r="X29" s="16">
        <v>0.02</v>
      </c>
      <c r="Y29">
        <f t="shared" si="7"/>
        <v>21657.317999999967</v>
      </c>
      <c r="Z29" s="17">
        <f t="shared" si="5"/>
        <v>10.82</v>
      </c>
      <c r="AA29" s="18">
        <f t="shared" si="8"/>
        <v>0</v>
      </c>
      <c r="AC29" s="18">
        <f t="shared" si="9"/>
        <v>1540706.5000000005</v>
      </c>
      <c r="AD29" s="16">
        <v>0.02</v>
      </c>
      <c r="AE29">
        <f t="shared" si="10"/>
        <v>30814.130000000008</v>
      </c>
      <c r="AF29" s="17">
        <f t="shared" si="11"/>
        <v>10.82</v>
      </c>
      <c r="AG29">
        <f t="shared" si="12"/>
        <v>0</v>
      </c>
      <c r="AI29" s="18">
        <f t="shared" si="13"/>
        <v>1521353.9999999981</v>
      </c>
      <c r="AJ29" s="16">
        <v>0.02</v>
      </c>
      <c r="AK29">
        <f t="shared" si="14"/>
        <v>30427.079999999962</v>
      </c>
      <c r="AL29">
        <f t="shared" si="15"/>
        <v>10.82</v>
      </c>
      <c r="AM29">
        <f t="shared" si="16"/>
        <v>0</v>
      </c>
    </row>
    <row r="30" spans="1:39" x14ac:dyDescent="0.15">
      <c r="A30" s="1">
        <f t="shared" si="0"/>
        <v>26</v>
      </c>
      <c r="B30" s="1" t="s">
        <v>36</v>
      </c>
      <c r="C30" s="5">
        <v>40305</v>
      </c>
      <c r="D30" s="1">
        <v>12</v>
      </c>
      <c r="E30" s="5">
        <v>40305</v>
      </c>
      <c r="F30" s="1">
        <v>16</v>
      </c>
      <c r="G30" s="13">
        <v>91.68</v>
      </c>
      <c r="H30" s="13">
        <v>93.19</v>
      </c>
      <c r="I30" s="1" t="s">
        <v>75</v>
      </c>
      <c r="J30" s="13">
        <f t="shared" si="1"/>
        <v>150.99999999999909</v>
      </c>
      <c r="K30" s="14"/>
      <c r="L30" s="1" t="s">
        <v>74</v>
      </c>
      <c r="M30" s="1"/>
      <c r="N30" s="1"/>
      <c r="O30" s="1"/>
      <c r="P30" s="1"/>
      <c r="Q30" s="1"/>
      <c r="R30" s="14"/>
      <c r="S30" s="13" t="str">
        <f t="shared" si="2"/>
        <v/>
      </c>
      <c r="T30" s="13" t="str">
        <f t="shared" si="3"/>
        <v/>
      </c>
      <c r="U30" s="13" t="str">
        <f t="shared" si="4"/>
        <v/>
      </c>
      <c r="W30" s="18">
        <f t="shared" si="6"/>
        <v>1082865.8999999983</v>
      </c>
      <c r="X30" s="16">
        <v>0.02</v>
      </c>
      <c r="Y30">
        <f t="shared" si="7"/>
        <v>21657.317999999967</v>
      </c>
      <c r="Z30" s="17">
        <f t="shared" si="5"/>
        <v>1.43</v>
      </c>
      <c r="AA30" s="18">
        <f t="shared" si="8"/>
        <v>-21592.999999999869</v>
      </c>
      <c r="AC30" s="18">
        <f t="shared" si="9"/>
        <v>1540706.5000000005</v>
      </c>
      <c r="AD30" s="16">
        <v>0.02</v>
      </c>
      <c r="AE30">
        <f t="shared" si="10"/>
        <v>30814.130000000008</v>
      </c>
      <c r="AF30" s="17">
        <f t="shared" si="11"/>
        <v>1.43</v>
      </c>
      <c r="AG30">
        <f t="shared" si="12"/>
        <v>-21592.999999999869</v>
      </c>
      <c r="AI30" s="18">
        <f t="shared" si="13"/>
        <v>1521353.9999999981</v>
      </c>
      <c r="AJ30" s="16">
        <v>0.02</v>
      </c>
      <c r="AK30">
        <f t="shared" si="14"/>
        <v>30427.079999999962</v>
      </c>
      <c r="AL30">
        <f t="shared" si="15"/>
        <v>1.43</v>
      </c>
      <c r="AM30">
        <f t="shared" si="16"/>
        <v>-21592.999999999869</v>
      </c>
    </row>
    <row r="31" spans="1:39" x14ac:dyDescent="0.15">
      <c r="A31" s="1">
        <f t="shared" si="0"/>
        <v>27</v>
      </c>
      <c r="B31" s="1" t="s">
        <v>36</v>
      </c>
      <c r="C31" s="5">
        <v>40315</v>
      </c>
      <c r="D31" s="1">
        <v>12</v>
      </c>
      <c r="E31" s="5">
        <v>40315</v>
      </c>
      <c r="F31" s="1">
        <v>16</v>
      </c>
      <c r="G31" s="13">
        <v>92.24</v>
      </c>
      <c r="H31" s="13">
        <v>92.68</v>
      </c>
      <c r="I31" s="1" t="s">
        <v>75</v>
      </c>
      <c r="J31" s="13">
        <f t="shared" si="1"/>
        <v>44.000000000001194</v>
      </c>
      <c r="K31" s="14"/>
      <c r="L31" s="1" t="s">
        <v>74</v>
      </c>
      <c r="M31" s="1"/>
      <c r="N31" s="1"/>
      <c r="O31" s="1"/>
      <c r="P31" s="1"/>
      <c r="Q31" s="1"/>
      <c r="R31" s="14"/>
      <c r="S31" s="13" t="str">
        <f t="shared" si="2"/>
        <v/>
      </c>
      <c r="T31" s="13" t="str">
        <f t="shared" si="3"/>
        <v/>
      </c>
      <c r="U31" s="13" t="str">
        <f t="shared" si="4"/>
        <v/>
      </c>
      <c r="W31" s="18">
        <f t="shared" si="6"/>
        <v>1061272.8999999985</v>
      </c>
      <c r="X31" s="16">
        <v>0.02</v>
      </c>
      <c r="Y31">
        <f t="shared" si="7"/>
        <v>21225.45799999997</v>
      </c>
      <c r="Z31" s="17">
        <f t="shared" si="5"/>
        <v>4.82</v>
      </c>
      <c r="AA31" s="18">
        <f t="shared" si="8"/>
        <v>-21208.000000000575</v>
      </c>
      <c r="AC31" s="18">
        <f t="shared" si="9"/>
        <v>1519113.5000000007</v>
      </c>
      <c r="AD31" s="16">
        <v>0.02</v>
      </c>
      <c r="AE31">
        <f t="shared" si="10"/>
        <v>30382.270000000015</v>
      </c>
      <c r="AF31" s="17">
        <f t="shared" si="11"/>
        <v>4.82</v>
      </c>
      <c r="AG31">
        <f t="shared" si="12"/>
        <v>-21208.000000000575</v>
      </c>
      <c r="AI31" s="18">
        <f t="shared" si="13"/>
        <v>1499760.9999999984</v>
      </c>
      <c r="AJ31" s="16">
        <v>0.02</v>
      </c>
      <c r="AK31">
        <f t="shared" si="14"/>
        <v>29995.219999999968</v>
      </c>
      <c r="AL31">
        <f t="shared" si="15"/>
        <v>4.82</v>
      </c>
      <c r="AM31">
        <f t="shared" si="16"/>
        <v>-21208.000000000575</v>
      </c>
    </row>
    <row r="32" spans="1:39" x14ac:dyDescent="0.15">
      <c r="A32" s="1">
        <f t="shared" si="0"/>
        <v>28</v>
      </c>
      <c r="B32" s="1" t="s">
        <v>36</v>
      </c>
      <c r="C32" s="5">
        <v>40315</v>
      </c>
      <c r="D32" s="1">
        <v>12</v>
      </c>
      <c r="E32" s="5">
        <v>40316</v>
      </c>
      <c r="F32" s="1">
        <v>16</v>
      </c>
      <c r="G32" s="13">
        <v>92.24</v>
      </c>
      <c r="H32" s="13">
        <v>92.68</v>
      </c>
      <c r="I32" s="1"/>
      <c r="J32" s="13">
        <f t="shared" si="1"/>
        <v>44.000000000001194</v>
      </c>
      <c r="K32" s="14"/>
      <c r="L32" s="1">
        <v>91.733000000000004</v>
      </c>
      <c r="M32" s="1" t="s">
        <v>76</v>
      </c>
      <c r="N32" s="1">
        <v>90.852000000000004</v>
      </c>
      <c r="O32" s="1" t="s">
        <v>77</v>
      </c>
      <c r="P32" s="1">
        <v>90.46</v>
      </c>
      <c r="Q32" s="1" t="s">
        <v>78</v>
      </c>
      <c r="R32" s="14"/>
      <c r="S32" s="13">
        <f t="shared" si="2"/>
        <v>50.699999999999079</v>
      </c>
      <c r="T32" s="13">
        <f t="shared" si="3"/>
        <v>138.7999999999991</v>
      </c>
      <c r="U32" s="13">
        <f t="shared" si="4"/>
        <v>178.00000000000011</v>
      </c>
      <c r="W32" s="18">
        <f t="shared" si="6"/>
        <v>1040064.8999999979</v>
      </c>
      <c r="X32" s="16">
        <v>0.02</v>
      </c>
      <c r="Y32">
        <f t="shared" si="7"/>
        <v>20801.297999999959</v>
      </c>
      <c r="Z32" s="17">
        <f t="shared" si="5"/>
        <v>4.72</v>
      </c>
      <c r="AA32" s="18">
        <f t="shared" si="8"/>
        <v>23930.399999999565</v>
      </c>
      <c r="AC32" s="18">
        <f t="shared" si="9"/>
        <v>1497905.5000000002</v>
      </c>
      <c r="AD32" s="16">
        <v>0.02</v>
      </c>
      <c r="AE32">
        <f t="shared" si="10"/>
        <v>29958.110000000004</v>
      </c>
      <c r="AF32" s="17">
        <f t="shared" si="11"/>
        <v>4.72</v>
      </c>
      <c r="AG32">
        <f t="shared" si="12"/>
        <v>65513.599999999569</v>
      </c>
      <c r="AI32" s="18">
        <f t="shared" si="13"/>
        <v>1478552.9999999979</v>
      </c>
      <c r="AJ32" s="16">
        <v>0.02</v>
      </c>
      <c r="AK32">
        <f t="shared" si="14"/>
        <v>29571.059999999958</v>
      </c>
      <c r="AL32">
        <f t="shared" si="15"/>
        <v>4.72</v>
      </c>
      <c r="AM32">
        <f t="shared" si="16"/>
        <v>84016.000000000044</v>
      </c>
    </row>
    <row r="33" spans="1:39" x14ac:dyDescent="0.15">
      <c r="A33" s="1">
        <f t="shared" si="0"/>
        <v>29</v>
      </c>
      <c r="B33" s="1" t="s">
        <v>36</v>
      </c>
      <c r="C33" s="5">
        <v>40325</v>
      </c>
      <c r="D33" s="1">
        <v>0</v>
      </c>
      <c r="E33" s="5"/>
      <c r="F33" s="1"/>
      <c r="G33" s="13">
        <v>89.89</v>
      </c>
      <c r="H33" s="13">
        <v>90.14</v>
      </c>
      <c r="I33" s="1"/>
      <c r="J33" s="13">
        <f t="shared" si="1"/>
        <v>25</v>
      </c>
      <c r="K33" s="14"/>
      <c r="L33" s="1" t="s">
        <v>74</v>
      </c>
      <c r="M33" s="1"/>
      <c r="N33" s="1"/>
      <c r="O33" s="1"/>
      <c r="P33" s="1"/>
      <c r="Q33" s="1"/>
      <c r="R33" s="14"/>
      <c r="S33" s="13" t="str">
        <f t="shared" si="2"/>
        <v/>
      </c>
      <c r="T33" s="13" t="str">
        <f t="shared" si="3"/>
        <v/>
      </c>
      <c r="U33" s="13" t="str">
        <f t="shared" si="4"/>
        <v/>
      </c>
      <c r="W33" s="18">
        <f t="shared" si="6"/>
        <v>1063995.2999999975</v>
      </c>
      <c r="X33" s="16">
        <v>0.02</v>
      </c>
      <c r="Y33">
        <f t="shared" si="7"/>
        <v>21279.905999999952</v>
      </c>
      <c r="Z33" s="17">
        <f t="shared" si="5"/>
        <v>8.51</v>
      </c>
      <c r="AA33" s="18">
        <f t="shared" si="8"/>
        <v>0</v>
      </c>
      <c r="AC33" s="18">
        <f t="shared" si="9"/>
        <v>1563419.0999999999</v>
      </c>
      <c r="AD33" s="16">
        <v>0.02</v>
      </c>
      <c r="AE33">
        <f t="shared" si="10"/>
        <v>31268.381999999998</v>
      </c>
      <c r="AF33" s="17">
        <f t="shared" si="11"/>
        <v>8.51</v>
      </c>
      <c r="AG33">
        <f t="shared" si="12"/>
        <v>0</v>
      </c>
      <c r="AI33" s="18">
        <f t="shared" si="13"/>
        <v>1562568.9999999979</v>
      </c>
      <c r="AJ33" s="16">
        <v>0.02</v>
      </c>
      <c r="AK33">
        <f t="shared" si="14"/>
        <v>31251.379999999957</v>
      </c>
      <c r="AL33">
        <f t="shared" si="15"/>
        <v>8.51</v>
      </c>
      <c r="AM33">
        <f t="shared" si="16"/>
        <v>0</v>
      </c>
    </row>
    <row r="34" spans="1:39" x14ac:dyDescent="0.15">
      <c r="A34" s="1">
        <f t="shared" si="0"/>
        <v>30</v>
      </c>
      <c r="B34" s="1" t="s">
        <v>36</v>
      </c>
      <c r="C34" s="5">
        <v>40338</v>
      </c>
      <c r="D34" s="1">
        <v>12</v>
      </c>
      <c r="E34" s="5">
        <v>40338</v>
      </c>
      <c r="F34" s="1">
        <v>16</v>
      </c>
      <c r="G34" s="13">
        <v>91.23</v>
      </c>
      <c r="H34" s="13">
        <v>91.61</v>
      </c>
      <c r="I34" s="1"/>
      <c r="J34" s="13">
        <f t="shared" si="1"/>
        <v>37.999999999999545</v>
      </c>
      <c r="K34" s="14"/>
      <c r="L34" s="1">
        <v>90.866</v>
      </c>
      <c r="M34" s="1" t="s">
        <v>79</v>
      </c>
      <c r="N34" s="1">
        <v>0</v>
      </c>
      <c r="O34" s="1"/>
      <c r="P34" s="1" t="s">
        <v>73</v>
      </c>
      <c r="Q34" s="1"/>
      <c r="R34" s="14"/>
      <c r="S34" s="13">
        <f t="shared" si="2"/>
        <v>36.400000000000432</v>
      </c>
      <c r="T34" s="13" t="str">
        <f t="shared" si="3"/>
        <v/>
      </c>
      <c r="U34" s="13" t="str">
        <f t="shared" si="4"/>
        <v/>
      </c>
      <c r="W34" s="18">
        <f t="shared" si="6"/>
        <v>1063995.2999999975</v>
      </c>
      <c r="X34" s="16">
        <v>0.02</v>
      </c>
      <c r="Y34">
        <f t="shared" si="7"/>
        <v>21279.905999999952</v>
      </c>
      <c r="Z34" s="17">
        <f t="shared" si="5"/>
        <v>5.59</v>
      </c>
      <c r="AA34" s="18">
        <f t="shared" si="8"/>
        <v>20347.600000000242</v>
      </c>
      <c r="AC34" s="18">
        <f t="shared" si="9"/>
        <v>1563419.0999999999</v>
      </c>
      <c r="AD34" s="16">
        <v>0.02</v>
      </c>
      <c r="AE34">
        <f t="shared" si="10"/>
        <v>31268.381999999998</v>
      </c>
      <c r="AF34" s="17">
        <f t="shared" si="11"/>
        <v>5.59</v>
      </c>
      <c r="AG34">
        <f t="shared" si="12"/>
        <v>0</v>
      </c>
      <c r="AI34" s="18">
        <f t="shared" si="13"/>
        <v>1562568.9999999979</v>
      </c>
      <c r="AJ34" s="16">
        <v>0.02</v>
      </c>
      <c r="AK34">
        <f t="shared" si="14"/>
        <v>31251.379999999957</v>
      </c>
      <c r="AL34">
        <f t="shared" si="15"/>
        <v>5.59</v>
      </c>
      <c r="AM34">
        <f t="shared" si="16"/>
        <v>0</v>
      </c>
    </row>
    <row r="35" spans="1:39" x14ac:dyDescent="0.15">
      <c r="A35" s="1">
        <f t="shared" si="0"/>
        <v>31</v>
      </c>
      <c r="B35" s="1" t="s">
        <v>35</v>
      </c>
      <c r="C35" s="5">
        <v>40340</v>
      </c>
      <c r="D35" s="1">
        <v>12</v>
      </c>
      <c r="E35" s="5">
        <v>40343</v>
      </c>
      <c r="F35" s="1">
        <v>0</v>
      </c>
      <c r="G35" s="13">
        <v>91.75</v>
      </c>
      <c r="H35" s="13">
        <v>91.25</v>
      </c>
      <c r="I35" s="1"/>
      <c r="J35" s="13">
        <f t="shared" si="1"/>
        <v>50</v>
      </c>
      <c r="K35" s="14"/>
      <c r="L35" s="1">
        <v>92.052000000000007</v>
      </c>
      <c r="M35" s="5" t="s">
        <v>80</v>
      </c>
      <c r="N35" s="1">
        <v>0</v>
      </c>
      <c r="O35" s="1"/>
      <c r="P35" s="1" t="s">
        <v>73</v>
      </c>
      <c r="Q35" s="1"/>
      <c r="R35" s="14"/>
      <c r="S35" s="13">
        <f t="shared" si="2"/>
        <v>30.200000000000671</v>
      </c>
      <c r="T35" s="13" t="str">
        <f t="shared" si="3"/>
        <v/>
      </c>
      <c r="U35" s="13" t="str">
        <f t="shared" si="4"/>
        <v/>
      </c>
      <c r="W35" s="18">
        <f t="shared" si="6"/>
        <v>1084342.8999999978</v>
      </c>
      <c r="X35" s="16">
        <v>0.02</v>
      </c>
      <c r="Y35">
        <f t="shared" si="7"/>
        <v>21686.857999999957</v>
      </c>
      <c r="Z35" s="17">
        <f t="shared" si="5"/>
        <v>4.33</v>
      </c>
      <c r="AA35" s="18">
        <f t="shared" si="8"/>
        <v>13076.60000000029</v>
      </c>
      <c r="AC35" s="18">
        <f t="shared" si="9"/>
        <v>1563419.0999999999</v>
      </c>
      <c r="AD35" s="16">
        <v>0.02</v>
      </c>
      <c r="AE35">
        <f t="shared" si="10"/>
        <v>31268.381999999998</v>
      </c>
      <c r="AF35" s="17">
        <f t="shared" si="11"/>
        <v>4.33</v>
      </c>
      <c r="AG35">
        <f t="shared" si="12"/>
        <v>0</v>
      </c>
      <c r="AI35" s="18">
        <f t="shared" si="13"/>
        <v>1562568.9999999979</v>
      </c>
      <c r="AJ35" s="16">
        <v>0.02</v>
      </c>
      <c r="AK35">
        <f t="shared" si="14"/>
        <v>31251.379999999957</v>
      </c>
      <c r="AL35">
        <f t="shared" si="15"/>
        <v>4.33</v>
      </c>
      <c r="AM35">
        <f t="shared" si="16"/>
        <v>0</v>
      </c>
    </row>
    <row r="36" spans="1:39" x14ac:dyDescent="0.15">
      <c r="A36" s="1">
        <f t="shared" si="0"/>
        <v>32</v>
      </c>
      <c r="B36" s="1" t="s">
        <v>36</v>
      </c>
      <c r="C36" s="5">
        <v>40345</v>
      </c>
      <c r="D36" s="1">
        <v>0</v>
      </c>
      <c r="E36" s="5">
        <v>40345</v>
      </c>
      <c r="F36" s="1">
        <v>4</v>
      </c>
      <c r="G36" s="13">
        <v>91.42</v>
      </c>
      <c r="H36" s="13">
        <v>91.64</v>
      </c>
      <c r="I36" s="1" t="s">
        <v>75</v>
      </c>
      <c r="J36" s="13">
        <f t="shared" si="1"/>
        <v>21.999999999999886</v>
      </c>
      <c r="K36" s="14"/>
      <c r="L36" s="1" t="s">
        <v>74</v>
      </c>
      <c r="M36" s="1"/>
      <c r="N36" s="1"/>
      <c r="O36" s="1"/>
      <c r="P36" s="1"/>
      <c r="Q36" s="1"/>
      <c r="R36" s="14"/>
      <c r="S36" s="13" t="str">
        <f t="shared" si="2"/>
        <v/>
      </c>
      <c r="T36" s="13" t="str">
        <f t="shared" si="3"/>
        <v/>
      </c>
      <c r="U36" s="13" t="str">
        <f t="shared" si="4"/>
        <v/>
      </c>
      <c r="W36" s="18">
        <f t="shared" si="6"/>
        <v>1097419.4999999981</v>
      </c>
      <c r="X36" s="16">
        <v>0.02</v>
      </c>
      <c r="Y36">
        <f t="shared" si="7"/>
        <v>21948.389999999963</v>
      </c>
      <c r="Z36" s="17">
        <f t="shared" si="5"/>
        <v>9.9700000000000006</v>
      </c>
      <c r="AA36" s="18">
        <f t="shared" si="8"/>
        <v>-21933.999999999887</v>
      </c>
      <c r="AC36" s="18">
        <f t="shared" si="9"/>
        <v>1563419.0999999999</v>
      </c>
      <c r="AD36" s="16">
        <v>0.02</v>
      </c>
      <c r="AE36">
        <f t="shared" si="10"/>
        <v>31268.381999999998</v>
      </c>
      <c r="AF36" s="17">
        <f t="shared" si="11"/>
        <v>9.9700000000000006</v>
      </c>
      <c r="AG36">
        <f t="shared" si="12"/>
        <v>-21933.999999999887</v>
      </c>
      <c r="AI36" s="18">
        <f t="shared" si="13"/>
        <v>1562568.9999999979</v>
      </c>
      <c r="AJ36" s="16">
        <v>0.02</v>
      </c>
      <c r="AK36">
        <f t="shared" si="14"/>
        <v>31251.379999999957</v>
      </c>
      <c r="AL36">
        <f t="shared" si="15"/>
        <v>9.9700000000000006</v>
      </c>
      <c r="AM36">
        <f t="shared" si="16"/>
        <v>-21933.999999999887</v>
      </c>
    </row>
    <row r="37" spans="1:39" x14ac:dyDescent="0.15">
      <c r="A37" s="1">
        <f t="shared" si="0"/>
        <v>33</v>
      </c>
      <c r="B37" s="1" t="s">
        <v>35</v>
      </c>
      <c r="C37" s="5">
        <v>40351</v>
      </c>
      <c r="D37" s="1">
        <v>0</v>
      </c>
      <c r="E37" s="5"/>
      <c r="F37" s="1"/>
      <c r="G37" s="13">
        <v>91.08</v>
      </c>
      <c r="H37" s="13">
        <v>90.86</v>
      </c>
      <c r="I37" s="1"/>
      <c r="J37" s="13">
        <f t="shared" si="1"/>
        <v>21.999999999999886</v>
      </c>
      <c r="K37" s="14"/>
      <c r="L37" s="1"/>
      <c r="M37" s="1"/>
      <c r="N37" s="1"/>
      <c r="O37" s="1"/>
      <c r="P37" s="1"/>
      <c r="Q37" s="1"/>
      <c r="R37" s="14"/>
      <c r="S37" s="13" t="str">
        <f t="shared" si="2"/>
        <v/>
      </c>
      <c r="T37" s="13" t="str">
        <f t="shared" si="3"/>
        <v/>
      </c>
      <c r="U37" s="13" t="str">
        <f t="shared" si="4"/>
        <v/>
      </c>
      <c r="W37" s="18">
        <f t="shared" si="6"/>
        <v>1075485.4999999981</v>
      </c>
      <c r="X37" s="16">
        <v>0.02</v>
      </c>
      <c r="Y37">
        <f t="shared" si="7"/>
        <v>21509.709999999963</v>
      </c>
      <c r="Z37" s="17">
        <f t="shared" si="5"/>
        <v>9.77</v>
      </c>
      <c r="AA37" s="18">
        <f t="shared" si="8"/>
        <v>0</v>
      </c>
      <c r="AC37" s="18">
        <f t="shared" si="9"/>
        <v>1541485.0999999999</v>
      </c>
      <c r="AD37" s="16">
        <v>0.02</v>
      </c>
      <c r="AE37">
        <f t="shared" si="10"/>
        <v>30829.701999999997</v>
      </c>
      <c r="AF37" s="17">
        <f t="shared" si="11"/>
        <v>9.77</v>
      </c>
      <c r="AG37">
        <f t="shared" si="12"/>
        <v>0</v>
      </c>
      <c r="AI37" s="18">
        <f t="shared" si="13"/>
        <v>1540634.9999999979</v>
      </c>
      <c r="AJ37" s="16">
        <v>0.02</v>
      </c>
      <c r="AK37">
        <f t="shared" si="14"/>
        <v>30812.699999999957</v>
      </c>
      <c r="AL37">
        <f t="shared" si="15"/>
        <v>9.77</v>
      </c>
      <c r="AM37">
        <f t="shared" si="16"/>
        <v>0</v>
      </c>
    </row>
    <row r="38" spans="1:39" x14ac:dyDescent="0.15">
      <c r="A38" s="1">
        <f t="shared" si="0"/>
        <v>34</v>
      </c>
      <c r="B38" s="1" t="s">
        <v>36</v>
      </c>
      <c r="C38" s="5">
        <v>40360</v>
      </c>
      <c r="D38" s="1">
        <v>8</v>
      </c>
      <c r="E38" s="5">
        <v>40360</v>
      </c>
      <c r="F38" s="1">
        <v>12</v>
      </c>
      <c r="G38" s="13">
        <v>88.23</v>
      </c>
      <c r="H38" s="13">
        <v>88.48</v>
      </c>
      <c r="I38" s="1"/>
      <c r="J38" s="13">
        <f t="shared" si="1"/>
        <v>25</v>
      </c>
      <c r="K38" s="14"/>
      <c r="L38" s="1">
        <v>86.117999999999995</v>
      </c>
      <c r="M38" s="1" t="s">
        <v>81</v>
      </c>
      <c r="N38" s="1" t="s">
        <v>82</v>
      </c>
      <c r="O38" s="1"/>
      <c r="P38" s="1">
        <v>87.65</v>
      </c>
      <c r="Q38" s="1" t="s">
        <v>83</v>
      </c>
      <c r="R38" s="14"/>
      <c r="S38" s="13">
        <f t="shared" si="2"/>
        <v>211.2000000000009</v>
      </c>
      <c r="T38" s="13" t="str">
        <f t="shared" si="3"/>
        <v/>
      </c>
      <c r="U38" s="13">
        <f t="shared" si="4"/>
        <v>57.999999999999829</v>
      </c>
      <c r="W38" s="18">
        <f t="shared" si="6"/>
        <v>1075485.4999999981</v>
      </c>
      <c r="X38" s="16">
        <v>0.02</v>
      </c>
      <c r="Y38">
        <f t="shared" si="7"/>
        <v>21509.709999999963</v>
      </c>
      <c r="Z38" s="17">
        <f t="shared" si="5"/>
        <v>8.6</v>
      </c>
      <c r="AA38" s="18">
        <f t="shared" si="8"/>
        <v>181632.00000000079</v>
      </c>
      <c r="AC38" s="18">
        <f t="shared" si="9"/>
        <v>1541485.0999999999</v>
      </c>
      <c r="AD38" s="16">
        <v>0.02</v>
      </c>
      <c r="AE38">
        <f t="shared" si="10"/>
        <v>30829.701999999997</v>
      </c>
      <c r="AF38" s="17">
        <f t="shared" si="11"/>
        <v>8.6</v>
      </c>
      <c r="AG38">
        <f t="shared" si="12"/>
        <v>0</v>
      </c>
      <c r="AI38" s="18">
        <f t="shared" si="13"/>
        <v>1540634.9999999979</v>
      </c>
      <c r="AJ38" s="16">
        <v>0.02</v>
      </c>
      <c r="AK38">
        <f t="shared" si="14"/>
        <v>30812.699999999957</v>
      </c>
      <c r="AL38">
        <f t="shared" si="15"/>
        <v>8.6</v>
      </c>
      <c r="AM38">
        <f t="shared" si="16"/>
        <v>49879.999999999847</v>
      </c>
    </row>
    <row r="39" spans="1:39" x14ac:dyDescent="0.15">
      <c r="A39" s="1">
        <f t="shared" si="0"/>
        <v>35</v>
      </c>
      <c r="B39" s="1" t="s">
        <v>35</v>
      </c>
      <c r="C39" s="5">
        <v>40368</v>
      </c>
      <c r="D39" s="1">
        <v>8</v>
      </c>
      <c r="E39" s="5">
        <v>40368</v>
      </c>
      <c r="F39" s="1">
        <v>20</v>
      </c>
      <c r="G39" s="13">
        <v>88.64</v>
      </c>
      <c r="H39" s="13">
        <v>88.36</v>
      </c>
      <c r="I39" s="1"/>
      <c r="J39" s="13">
        <f t="shared" si="1"/>
        <v>28.000000000000114</v>
      </c>
      <c r="K39" s="14"/>
      <c r="L39" s="1">
        <v>89.120999999999995</v>
      </c>
      <c r="M39" s="1" t="s">
        <v>84</v>
      </c>
      <c r="N39" s="1">
        <v>0</v>
      </c>
      <c r="O39" s="1"/>
      <c r="P39" s="1" t="s">
        <v>73</v>
      </c>
      <c r="Q39" s="1"/>
      <c r="R39" s="14"/>
      <c r="S39" s="13">
        <f t="shared" si="2"/>
        <v>48.099999999999454</v>
      </c>
      <c r="T39" s="13" t="str">
        <f t="shared" si="3"/>
        <v/>
      </c>
      <c r="U39" s="13" t="str">
        <f t="shared" si="4"/>
        <v/>
      </c>
      <c r="W39" s="18">
        <f t="shared" si="6"/>
        <v>1257117.4999999988</v>
      </c>
      <c r="X39" s="16">
        <v>0.02</v>
      </c>
      <c r="Y39">
        <f t="shared" si="7"/>
        <v>25142.349999999977</v>
      </c>
      <c r="Z39" s="17">
        <f t="shared" si="5"/>
        <v>8.9700000000000006</v>
      </c>
      <c r="AA39" s="18">
        <f t="shared" si="8"/>
        <v>43145.699999999517</v>
      </c>
      <c r="AC39" s="18">
        <f t="shared" si="9"/>
        <v>1541485.0999999999</v>
      </c>
      <c r="AD39" s="16">
        <v>0.02</v>
      </c>
      <c r="AE39">
        <f t="shared" si="10"/>
        <v>30829.701999999997</v>
      </c>
      <c r="AF39" s="17">
        <f t="shared" si="11"/>
        <v>8.9700000000000006</v>
      </c>
      <c r="AG39">
        <f t="shared" si="12"/>
        <v>0</v>
      </c>
      <c r="AI39" s="18">
        <f t="shared" si="13"/>
        <v>1590514.9999999977</v>
      </c>
      <c r="AJ39" s="16">
        <v>0.02</v>
      </c>
      <c r="AK39">
        <f t="shared" si="14"/>
        <v>31810.299999999956</v>
      </c>
      <c r="AL39">
        <f t="shared" si="15"/>
        <v>8.9700000000000006</v>
      </c>
      <c r="AM39">
        <f t="shared" si="16"/>
        <v>0</v>
      </c>
    </row>
    <row r="40" spans="1:39" x14ac:dyDescent="0.15">
      <c r="A40" s="1">
        <f t="shared" si="0"/>
        <v>36</v>
      </c>
      <c r="B40" s="1" t="s">
        <v>35</v>
      </c>
      <c r="C40" s="5">
        <v>40371</v>
      </c>
      <c r="D40" s="1">
        <v>12</v>
      </c>
      <c r="E40" s="5">
        <v>40371</v>
      </c>
      <c r="F40" s="1">
        <v>16</v>
      </c>
      <c r="G40" s="13">
        <v>88.68</v>
      </c>
      <c r="H40" s="13">
        <v>88.5</v>
      </c>
      <c r="I40" s="1" t="s">
        <v>18</v>
      </c>
      <c r="J40" s="13">
        <f t="shared" si="1"/>
        <v>18.000000000000682</v>
      </c>
      <c r="K40" s="14"/>
      <c r="L40" s="1" t="s">
        <v>74</v>
      </c>
      <c r="M40" s="1"/>
      <c r="N40" s="1"/>
      <c r="O40" s="1"/>
      <c r="P40" s="1"/>
      <c r="Q40" s="1"/>
      <c r="R40" s="14"/>
      <c r="S40" s="13" t="str">
        <f t="shared" si="2"/>
        <v/>
      </c>
      <c r="T40" s="13" t="str">
        <f t="shared" si="3"/>
        <v/>
      </c>
      <c r="U40" s="13" t="str">
        <f t="shared" si="4"/>
        <v/>
      </c>
      <c r="W40" s="18">
        <f t="shared" si="6"/>
        <v>1300263.1999999983</v>
      </c>
      <c r="X40" s="16">
        <v>0.02</v>
      </c>
      <c r="Y40">
        <f t="shared" si="7"/>
        <v>26005.263999999966</v>
      </c>
      <c r="Z40" s="17">
        <f t="shared" si="5"/>
        <v>14.44</v>
      </c>
      <c r="AA40" s="18">
        <f t="shared" si="8"/>
        <v>-25992.000000000986</v>
      </c>
      <c r="AC40" s="18">
        <f t="shared" si="9"/>
        <v>1541485.0999999999</v>
      </c>
      <c r="AD40" s="16">
        <v>0.02</v>
      </c>
      <c r="AE40">
        <f t="shared" si="10"/>
        <v>30829.701999999997</v>
      </c>
      <c r="AF40" s="17">
        <f t="shared" si="11"/>
        <v>14.44</v>
      </c>
      <c r="AG40">
        <f t="shared" si="12"/>
        <v>-25992.000000000986</v>
      </c>
      <c r="AI40" s="18">
        <f t="shared" si="13"/>
        <v>1590514.9999999977</v>
      </c>
      <c r="AJ40" s="16">
        <v>0.02</v>
      </c>
      <c r="AK40">
        <f t="shared" si="14"/>
        <v>31810.299999999956</v>
      </c>
      <c r="AL40">
        <f t="shared" si="15"/>
        <v>14.44</v>
      </c>
      <c r="AM40">
        <f t="shared" si="16"/>
        <v>-25992.000000000986</v>
      </c>
    </row>
    <row r="41" spans="1:39" x14ac:dyDescent="0.15">
      <c r="A41" s="1">
        <f t="shared" si="0"/>
        <v>37</v>
      </c>
      <c r="B41" s="1" t="s">
        <v>36</v>
      </c>
      <c r="C41" s="5">
        <v>40373</v>
      </c>
      <c r="D41" s="1">
        <v>16</v>
      </c>
      <c r="E41" s="5">
        <v>40373</v>
      </c>
      <c r="F41" s="1">
        <v>20</v>
      </c>
      <c r="G41" s="13">
        <v>88.19</v>
      </c>
      <c r="H41" s="13">
        <v>88.65</v>
      </c>
      <c r="I41" s="1"/>
      <c r="J41" s="13">
        <f t="shared" si="1"/>
        <v>46.000000000000796</v>
      </c>
      <c r="K41" s="14"/>
      <c r="L41" s="1">
        <v>86.010999999999996</v>
      </c>
      <c r="M41" s="1" t="s">
        <v>85</v>
      </c>
      <c r="N41" s="1">
        <v>87.010999999999996</v>
      </c>
      <c r="O41" s="1" t="s">
        <v>86</v>
      </c>
      <c r="P41" s="1" t="s">
        <v>73</v>
      </c>
      <c r="Q41" s="1"/>
      <c r="R41" s="14"/>
      <c r="S41" s="13">
        <f t="shared" si="2"/>
        <v>217.9000000000002</v>
      </c>
      <c r="T41" s="13">
        <f t="shared" si="3"/>
        <v>117.9000000000002</v>
      </c>
      <c r="U41" s="13" t="str">
        <f t="shared" si="4"/>
        <v/>
      </c>
      <c r="W41" s="18">
        <f t="shared" si="6"/>
        <v>1274271.1999999974</v>
      </c>
      <c r="X41" s="16">
        <v>0.02</v>
      </c>
      <c r="Y41">
        <f t="shared" si="7"/>
        <v>25485.423999999948</v>
      </c>
      <c r="Z41" s="17">
        <f t="shared" si="5"/>
        <v>5.54</v>
      </c>
      <c r="AA41" s="18">
        <f t="shared" si="8"/>
        <v>120716.60000000012</v>
      </c>
      <c r="AC41" s="18">
        <f t="shared" si="9"/>
        <v>1515493.0999999989</v>
      </c>
      <c r="AD41" s="16">
        <v>0.02</v>
      </c>
      <c r="AE41">
        <f t="shared" si="10"/>
        <v>30309.861999999979</v>
      </c>
      <c r="AF41" s="17">
        <f t="shared" si="11"/>
        <v>5.54</v>
      </c>
      <c r="AG41">
        <f t="shared" si="12"/>
        <v>65316.600000000108</v>
      </c>
      <c r="AI41" s="18">
        <f t="shared" si="13"/>
        <v>1564522.9999999967</v>
      </c>
      <c r="AJ41" s="16">
        <v>0.02</v>
      </c>
      <c r="AK41">
        <f t="shared" si="14"/>
        <v>31290.459999999934</v>
      </c>
      <c r="AL41">
        <f t="shared" si="15"/>
        <v>5.54</v>
      </c>
      <c r="AM41">
        <f t="shared" si="16"/>
        <v>0</v>
      </c>
    </row>
    <row r="42" spans="1:39" x14ac:dyDescent="0.15">
      <c r="A42" s="1">
        <f t="shared" si="0"/>
        <v>38</v>
      </c>
      <c r="B42" s="1" t="s">
        <v>36</v>
      </c>
      <c r="C42" s="5">
        <v>40378</v>
      </c>
      <c r="D42" s="1">
        <v>20</v>
      </c>
      <c r="E42" s="5"/>
      <c r="F42" s="1"/>
      <c r="G42" s="13">
        <v>86.66</v>
      </c>
      <c r="H42" s="13">
        <v>86.89</v>
      </c>
      <c r="I42" s="1"/>
      <c r="J42" s="13">
        <f t="shared" si="1"/>
        <v>23.000000000000398</v>
      </c>
      <c r="K42" s="14"/>
      <c r="L42" s="1" t="s">
        <v>74</v>
      </c>
      <c r="M42" s="1"/>
      <c r="N42" s="1"/>
      <c r="O42" s="1"/>
      <c r="P42" s="1"/>
      <c r="Q42" s="1"/>
      <c r="R42" s="14"/>
      <c r="S42" s="13" t="str">
        <f t="shared" si="2"/>
        <v/>
      </c>
      <c r="T42" s="13" t="str">
        <f t="shared" si="3"/>
        <v/>
      </c>
      <c r="U42" s="13" t="str">
        <f t="shared" si="4"/>
        <v/>
      </c>
      <c r="W42" s="18">
        <f t="shared" si="6"/>
        <v>1394987.7999999975</v>
      </c>
      <c r="X42" s="16">
        <v>0.02</v>
      </c>
      <c r="Y42">
        <f t="shared" si="7"/>
        <v>27899.75599999995</v>
      </c>
      <c r="Z42" s="17">
        <f t="shared" si="5"/>
        <v>12.13</v>
      </c>
      <c r="AA42" s="18">
        <f t="shared" si="8"/>
        <v>0</v>
      </c>
      <c r="AC42" s="18">
        <f t="shared" si="9"/>
        <v>1580809.699999999</v>
      </c>
      <c r="AD42" s="16">
        <v>0.02</v>
      </c>
      <c r="AE42">
        <f t="shared" si="10"/>
        <v>31616.193999999981</v>
      </c>
      <c r="AF42" s="17">
        <f t="shared" si="11"/>
        <v>12.13</v>
      </c>
      <c r="AG42">
        <f t="shared" si="12"/>
        <v>0</v>
      </c>
      <c r="AI42" s="18">
        <f t="shared" si="13"/>
        <v>1564522.9999999967</v>
      </c>
      <c r="AJ42" s="16">
        <v>0.02</v>
      </c>
      <c r="AK42">
        <f t="shared" si="14"/>
        <v>31290.459999999934</v>
      </c>
      <c r="AL42">
        <f t="shared" si="15"/>
        <v>12.13</v>
      </c>
      <c r="AM42">
        <f t="shared" si="16"/>
        <v>0</v>
      </c>
    </row>
    <row r="43" spans="1:39" x14ac:dyDescent="0.15">
      <c r="A43" s="1">
        <f t="shared" si="0"/>
        <v>39</v>
      </c>
      <c r="B43" s="1" t="s">
        <v>36</v>
      </c>
      <c r="C43" s="5">
        <v>40379</v>
      </c>
      <c r="D43" s="1">
        <v>12</v>
      </c>
      <c r="E43" s="5">
        <v>40381</v>
      </c>
      <c r="F43" s="1">
        <v>0</v>
      </c>
      <c r="G43" s="13">
        <v>86.73</v>
      </c>
      <c r="H43" s="13">
        <v>87.12</v>
      </c>
      <c r="I43" s="1" t="s">
        <v>75</v>
      </c>
      <c r="J43" s="13">
        <f t="shared" si="1"/>
        <v>39.000000000000057</v>
      </c>
      <c r="K43" s="14"/>
      <c r="L43" s="1" t="s">
        <v>74</v>
      </c>
      <c r="M43" s="1"/>
      <c r="N43" s="1"/>
      <c r="O43" s="1"/>
      <c r="P43" s="1"/>
      <c r="Q43" s="1"/>
      <c r="R43" s="14"/>
      <c r="S43" s="13" t="str">
        <f t="shared" si="2"/>
        <v/>
      </c>
      <c r="T43" s="13" t="str">
        <f t="shared" si="3"/>
        <v/>
      </c>
      <c r="U43" s="13" t="str">
        <f t="shared" si="4"/>
        <v/>
      </c>
      <c r="W43" s="18">
        <f t="shared" si="6"/>
        <v>1394987.7999999975</v>
      </c>
      <c r="X43" s="16">
        <v>0.02</v>
      </c>
      <c r="Y43">
        <f t="shared" si="7"/>
        <v>27899.75599999995</v>
      </c>
      <c r="Z43" s="17">
        <f t="shared" si="5"/>
        <v>7.15</v>
      </c>
      <c r="AA43" s="18">
        <f t="shared" si="8"/>
        <v>-27885.00000000004</v>
      </c>
      <c r="AC43" s="18">
        <f t="shared" si="9"/>
        <v>1580809.699999999</v>
      </c>
      <c r="AD43" s="16">
        <v>0.02</v>
      </c>
      <c r="AE43">
        <f t="shared" si="10"/>
        <v>31616.193999999981</v>
      </c>
      <c r="AF43" s="17">
        <f t="shared" si="11"/>
        <v>7.15</v>
      </c>
      <c r="AG43">
        <f t="shared" si="12"/>
        <v>-27885.00000000004</v>
      </c>
      <c r="AI43" s="18">
        <f t="shared" si="13"/>
        <v>1564522.9999999967</v>
      </c>
      <c r="AJ43" s="16">
        <v>0.02</v>
      </c>
      <c r="AK43">
        <f t="shared" si="14"/>
        <v>31290.459999999934</v>
      </c>
      <c r="AL43">
        <f t="shared" si="15"/>
        <v>7.15</v>
      </c>
      <c r="AM43">
        <f t="shared" si="16"/>
        <v>-27885.00000000004</v>
      </c>
    </row>
    <row r="44" spans="1:39" x14ac:dyDescent="0.15">
      <c r="A44" s="1">
        <f t="shared" si="0"/>
        <v>40</v>
      </c>
      <c r="B44" s="1" t="s">
        <v>36</v>
      </c>
      <c r="C44" s="5">
        <v>40393</v>
      </c>
      <c r="D44" s="1">
        <v>0</v>
      </c>
      <c r="E44" s="5">
        <v>40393</v>
      </c>
      <c r="F44" s="1">
        <v>4</v>
      </c>
      <c r="G44" s="13">
        <v>86.39</v>
      </c>
      <c r="H44" s="13">
        <v>86.63</v>
      </c>
      <c r="I44" s="1"/>
      <c r="J44" s="13">
        <f t="shared" si="1"/>
        <v>23.999999999999488</v>
      </c>
      <c r="K44" s="14"/>
      <c r="L44" s="1">
        <v>85.99</v>
      </c>
      <c r="M44" s="1" t="s">
        <v>87</v>
      </c>
      <c r="N44" s="1" t="s">
        <v>82</v>
      </c>
      <c r="O44" s="1"/>
      <c r="P44" s="1"/>
      <c r="Q44" s="1"/>
      <c r="R44" s="14"/>
      <c r="S44" s="13">
        <f t="shared" si="2"/>
        <v>40.000000000000568</v>
      </c>
      <c r="T44" s="13" t="str">
        <f t="shared" si="3"/>
        <v/>
      </c>
      <c r="U44" s="13" t="str">
        <f t="shared" si="4"/>
        <v/>
      </c>
      <c r="W44" s="18">
        <f t="shared" si="6"/>
        <v>1367102.7999999975</v>
      </c>
      <c r="X44" s="16">
        <v>0.02</v>
      </c>
      <c r="Y44">
        <f t="shared" si="7"/>
        <v>27342.05599999995</v>
      </c>
      <c r="Z44" s="17">
        <f t="shared" si="5"/>
        <v>11.39</v>
      </c>
      <c r="AA44" s="18">
        <f t="shared" si="8"/>
        <v>45560.000000000648</v>
      </c>
      <c r="AC44" s="18">
        <f t="shared" si="9"/>
        <v>1552924.699999999</v>
      </c>
      <c r="AD44" s="16">
        <v>0.02</v>
      </c>
      <c r="AE44">
        <f t="shared" si="10"/>
        <v>31058.493999999981</v>
      </c>
      <c r="AF44" s="17">
        <f t="shared" si="11"/>
        <v>11.39</v>
      </c>
      <c r="AG44">
        <f t="shared" si="12"/>
        <v>0</v>
      </c>
      <c r="AI44" s="18">
        <f t="shared" si="13"/>
        <v>1536637.9999999967</v>
      </c>
      <c r="AJ44" s="16">
        <v>0.02</v>
      </c>
      <c r="AK44">
        <f t="shared" si="14"/>
        <v>30732.759999999937</v>
      </c>
      <c r="AL44">
        <f t="shared" si="15"/>
        <v>11.39</v>
      </c>
      <c r="AM44">
        <f t="shared" si="16"/>
        <v>0</v>
      </c>
    </row>
    <row r="45" spans="1:39" x14ac:dyDescent="0.15">
      <c r="A45" s="1">
        <f t="shared" si="0"/>
        <v>41</v>
      </c>
      <c r="B45" s="1" t="s">
        <v>35</v>
      </c>
      <c r="C45" s="5">
        <v>40400</v>
      </c>
      <c r="D45" s="1">
        <v>8</v>
      </c>
      <c r="E45" s="5">
        <v>40400</v>
      </c>
      <c r="F45" s="1">
        <v>12</v>
      </c>
      <c r="G45" s="13">
        <v>85.91</v>
      </c>
      <c r="H45" s="13">
        <v>85.62</v>
      </c>
      <c r="I45" s="1"/>
      <c r="J45" s="13">
        <f t="shared" si="1"/>
        <v>28.999999999999204</v>
      </c>
      <c r="K45" s="14"/>
      <c r="L45" s="1">
        <v>86.037999999999997</v>
      </c>
      <c r="M45" s="1" t="s">
        <v>88</v>
      </c>
      <c r="N45" s="1">
        <v>86.171999999999997</v>
      </c>
      <c r="O45" s="1" t="s">
        <v>88</v>
      </c>
      <c r="P45" s="1" t="s">
        <v>73</v>
      </c>
      <c r="Q45" s="1"/>
      <c r="R45" s="14"/>
      <c r="S45" s="13">
        <f t="shared" si="2"/>
        <v>12.800000000000011</v>
      </c>
      <c r="T45" s="13">
        <f t="shared" si="3"/>
        <v>26.200000000000045</v>
      </c>
      <c r="U45" s="13" t="str">
        <f t="shared" si="4"/>
        <v/>
      </c>
      <c r="W45" s="18">
        <f t="shared" si="6"/>
        <v>1412662.7999999982</v>
      </c>
      <c r="X45" s="16">
        <v>0.02</v>
      </c>
      <c r="Y45">
        <f t="shared" si="7"/>
        <v>28253.255999999965</v>
      </c>
      <c r="Z45" s="17">
        <f t="shared" si="5"/>
        <v>9.74</v>
      </c>
      <c r="AA45" s="18">
        <f t="shared" si="8"/>
        <v>12467.200000000012</v>
      </c>
      <c r="AC45" s="18">
        <f t="shared" si="9"/>
        <v>1552924.699999999</v>
      </c>
      <c r="AD45" s="16">
        <v>0.02</v>
      </c>
      <c r="AE45">
        <f t="shared" si="10"/>
        <v>31058.493999999981</v>
      </c>
      <c r="AF45" s="17">
        <f t="shared" si="11"/>
        <v>9.74</v>
      </c>
      <c r="AG45">
        <f t="shared" si="12"/>
        <v>25518.800000000047</v>
      </c>
      <c r="AI45" s="18">
        <f t="shared" si="13"/>
        <v>1536637.9999999967</v>
      </c>
      <c r="AJ45" s="16">
        <v>0.02</v>
      </c>
      <c r="AK45">
        <f t="shared" si="14"/>
        <v>30732.759999999937</v>
      </c>
      <c r="AL45">
        <f t="shared" si="15"/>
        <v>9.74</v>
      </c>
      <c r="AM45">
        <f t="shared" si="16"/>
        <v>0</v>
      </c>
    </row>
    <row r="46" spans="1:39" x14ac:dyDescent="0.15">
      <c r="A46" s="1">
        <f t="shared" si="0"/>
        <v>42</v>
      </c>
      <c r="B46" s="1" t="s">
        <v>36</v>
      </c>
      <c r="C46" s="5">
        <v>40408</v>
      </c>
      <c r="D46" s="1">
        <v>20</v>
      </c>
      <c r="E46" s="5">
        <v>40409</v>
      </c>
      <c r="F46" s="1">
        <v>12</v>
      </c>
      <c r="G46" s="13">
        <v>85.33</v>
      </c>
      <c r="H46" s="13">
        <v>85.46</v>
      </c>
      <c r="I46" s="1"/>
      <c r="J46" s="13">
        <f t="shared" si="1"/>
        <v>12.999999999999545</v>
      </c>
      <c r="K46" s="14"/>
      <c r="L46" s="1">
        <v>85.097999999999999</v>
      </c>
      <c r="M46" s="1" t="s">
        <v>89</v>
      </c>
      <c r="N46" s="1">
        <v>0</v>
      </c>
      <c r="O46" s="1"/>
      <c r="P46" s="1" t="s">
        <v>73</v>
      </c>
      <c r="Q46" s="1"/>
      <c r="R46" s="14"/>
      <c r="S46" s="13">
        <f t="shared" si="2"/>
        <v>23.199999999999932</v>
      </c>
      <c r="T46" s="13" t="str">
        <f t="shared" si="3"/>
        <v/>
      </c>
      <c r="U46" s="13" t="str">
        <f t="shared" si="4"/>
        <v/>
      </c>
      <c r="W46" s="18">
        <f t="shared" si="6"/>
        <v>1425129.9999999981</v>
      </c>
      <c r="X46" s="16">
        <v>0.02</v>
      </c>
      <c r="Y46">
        <f t="shared" si="7"/>
        <v>28502.599999999962</v>
      </c>
      <c r="Z46" s="17">
        <f t="shared" si="5"/>
        <v>21.92</v>
      </c>
      <c r="AA46" s="18">
        <f t="shared" si="8"/>
        <v>50854.399999999856</v>
      </c>
      <c r="AC46" s="18">
        <f t="shared" si="9"/>
        <v>1578443.4999999991</v>
      </c>
      <c r="AD46" s="16">
        <v>0.02</v>
      </c>
      <c r="AE46">
        <f t="shared" si="10"/>
        <v>31568.869999999981</v>
      </c>
      <c r="AF46" s="17">
        <f t="shared" si="11"/>
        <v>21.92</v>
      </c>
      <c r="AG46">
        <f t="shared" si="12"/>
        <v>0</v>
      </c>
      <c r="AI46" s="18">
        <f t="shared" si="13"/>
        <v>1536637.9999999967</v>
      </c>
      <c r="AJ46" s="16">
        <v>0.02</v>
      </c>
      <c r="AK46">
        <f t="shared" si="14"/>
        <v>30732.759999999937</v>
      </c>
      <c r="AL46">
        <f t="shared" si="15"/>
        <v>21.92</v>
      </c>
      <c r="AM46">
        <f t="shared" si="16"/>
        <v>0</v>
      </c>
    </row>
    <row r="47" spans="1:39" x14ac:dyDescent="0.15">
      <c r="A47" s="1">
        <f t="shared" si="0"/>
        <v>43</v>
      </c>
      <c r="B47" s="1" t="s">
        <v>36</v>
      </c>
      <c r="C47" s="5">
        <v>40409</v>
      </c>
      <c r="D47" s="1">
        <v>20</v>
      </c>
      <c r="E47" s="5">
        <v>40410</v>
      </c>
      <c r="F47" s="1">
        <v>0</v>
      </c>
      <c r="G47" s="13">
        <v>85.23</v>
      </c>
      <c r="H47" s="13">
        <v>85.4</v>
      </c>
      <c r="I47" s="1" t="s">
        <v>75</v>
      </c>
      <c r="J47" s="13">
        <f t="shared" si="1"/>
        <v>17.000000000000171</v>
      </c>
      <c r="K47" s="14"/>
      <c r="L47" s="1" t="s">
        <v>74</v>
      </c>
      <c r="M47" s="1"/>
      <c r="N47" s="1"/>
      <c r="O47" s="1"/>
      <c r="P47" s="1"/>
      <c r="Q47" s="1"/>
      <c r="R47" s="14"/>
      <c r="S47" s="13" t="str">
        <f t="shared" si="2"/>
        <v/>
      </c>
      <c r="T47" s="13" t="str">
        <f t="shared" si="3"/>
        <v/>
      </c>
      <c r="U47" s="13" t="str">
        <f t="shared" si="4"/>
        <v/>
      </c>
      <c r="W47" s="18">
        <f t="shared" si="6"/>
        <v>1475984.399999998</v>
      </c>
      <c r="X47" s="16">
        <v>0.02</v>
      </c>
      <c r="Y47">
        <f t="shared" si="7"/>
        <v>29519.687999999962</v>
      </c>
      <c r="Z47" s="17">
        <f t="shared" si="5"/>
        <v>17.36</v>
      </c>
      <c r="AA47" s="18">
        <f t="shared" si="8"/>
        <v>-29512.000000000295</v>
      </c>
      <c r="AC47" s="18">
        <f t="shared" si="9"/>
        <v>1578443.4999999991</v>
      </c>
      <c r="AD47" s="16">
        <v>0.02</v>
      </c>
      <c r="AE47">
        <f t="shared" si="10"/>
        <v>31568.869999999981</v>
      </c>
      <c r="AF47" s="17">
        <f t="shared" si="11"/>
        <v>17.36</v>
      </c>
      <c r="AG47">
        <f t="shared" si="12"/>
        <v>-29512.000000000295</v>
      </c>
      <c r="AI47" s="18">
        <f t="shared" si="13"/>
        <v>1536637.9999999967</v>
      </c>
      <c r="AJ47" s="16">
        <v>0.02</v>
      </c>
      <c r="AK47">
        <f t="shared" si="14"/>
        <v>30732.759999999937</v>
      </c>
      <c r="AL47">
        <f t="shared" si="15"/>
        <v>17.36</v>
      </c>
      <c r="AM47">
        <f t="shared" si="16"/>
        <v>-29512.000000000295</v>
      </c>
    </row>
    <row r="48" spans="1:39" x14ac:dyDescent="0.15">
      <c r="A48" s="1">
        <f t="shared" si="0"/>
        <v>44</v>
      </c>
      <c r="B48" s="1" t="s">
        <v>36</v>
      </c>
      <c r="C48" s="5">
        <v>40410</v>
      </c>
      <c r="D48" s="1">
        <v>4</v>
      </c>
      <c r="E48" s="5">
        <v>40413</v>
      </c>
      <c r="F48" s="1">
        <v>12</v>
      </c>
      <c r="G48" s="13">
        <v>85.24</v>
      </c>
      <c r="H48" s="13">
        <v>85.51</v>
      </c>
      <c r="I48" s="1"/>
      <c r="J48" s="13">
        <f t="shared" si="1"/>
        <v>27.000000000001023</v>
      </c>
      <c r="K48" s="14"/>
      <c r="L48" s="1">
        <v>84.878</v>
      </c>
      <c r="M48" s="5" t="s">
        <v>90</v>
      </c>
      <c r="N48" s="1">
        <v>84.72</v>
      </c>
      <c r="O48" s="1" t="s">
        <v>91</v>
      </c>
      <c r="P48" s="1" t="s">
        <v>73</v>
      </c>
      <c r="Q48" s="1"/>
      <c r="R48" s="14"/>
      <c r="S48" s="13">
        <f t="shared" si="2"/>
        <v>36.199999999999477</v>
      </c>
      <c r="T48" s="13">
        <f t="shared" si="3"/>
        <v>51.999999999999602</v>
      </c>
      <c r="U48" s="13" t="str">
        <f t="shared" si="4"/>
        <v/>
      </c>
      <c r="W48" s="18">
        <f t="shared" si="6"/>
        <v>1446472.3999999978</v>
      </c>
      <c r="X48" s="16">
        <v>0.02</v>
      </c>
      <c r="Y48">
        <f t="shared" si="7"/>
        <v>28929.447999999957</v>
      </c>
      <c r="Z48" s="17">
        <f t="shared" si="5"/>
        <v>10.71</v>
      </c>
      <c r="AA48" s="18">
        <f t="shared" si="8"/>
        <v>38770.199999999444</v>
      </c>
      <c r="AC48" s="18">
        <f t="shared" si="9"/>
        <v>1548931.4999999988</v>
      </c>
      <c r="AD48" s="16">
        <v>0.02</v>
      </c>
      <c r="AE48">
        <f t="shared" si="10"/>
        <v>30978.629999999976</v>
      </c>
      <c r="AF48" s="17">
        <f t="shared" si="11"/>
        <v>10.71</v>
      </c>
      <c r="AG48">
        <f t="shared" si="12"/>
        <v>55691.999999999578</v>
      </c>
      <c r="AI48" s="18">
        <f t="shared" si="13"/>
        <v>1507125.9999999965</v>
      </c>
      <c r="AJ48" s="16">
        <v>0.02</v>
      </c>
      <c r="AK48">
        <f t="shared" si="14"/>
        <v>30142.519999999931</v>
      </c>
      <c r="AL48">
        <f t="shared" si="15"/>
        <v>10.71</v>
      </c>
      <c r="AM48">
        <f t="shared" si="16"/>
        <v>0</v>
      </c>
    </row>
    <row r="49" spans="1:39" x14ac:dyDescent="0.15">
      <c r="A49" s="1">
        <f t="shared" si="0"/>
        <v>45</v>
      </c>
      <c r="B49" s="1" t="s">
        <v>36</v>
      </c>
      <c r="C49" s="5">
        <v>40422</v>
      </c>
      <c r="D49" s="1">
        <v>4</v>
      </c>
      <c r="E49" s="5">
        <v>40422</v>
      </c>
      <c r="F49" s="1">
        <v>8</v>
      </c>
      <c r="G49" s="13">
        <v>84.33</v>
      </c>
      <c r="H49" s="13">
        <v>84.56</v>
      </c>
      <c r="I49" s="1"/>
      <c r="J49" s="13">
        <f t="shared" si="1"/>
        <v>23.000000000000398</v>
      </c>
      <c r="K49" s="14"/>
      <c r="L49" s="1">
        <v>83.822999999999993</v>
      </c>
      <c r="M49" s="1" t="s">
        <v>92</v>
      </c>
      <c r="N49" s="1">
        <v>0</v>
      </c>
      <c r="O49" s="1"/>
      <c r="P49" s="1"/>
      <c r="Q49" s="1"/>
      <c r="R49" s="14"/>
      <c r="S49" s="13">
        <f t="shared" si="2"/>
        <v>50.7000000000005</v>
      </c>
      <c r="T49" s="13" t="str">
        <f t="shared" si="3"/>
        <v/>
      </c>
      <c r="U49" s="13" t="str">
        <f t="shared" si="4"/>
        <v/>
      </c>
      <c r="W49" s="18">
        <f t="shared" si="6"/>
        <v>1485242.5999999973</v>
      </c>
      <c r="X49" s="16">
        <v>0.02</v>
      </c>
      <c r="Y49">
        <f t="shared" si="7"/>
        <v>29704.851999999948</v>
      </c>
      <c r="Z49" s="17">
        <f t="shared" si="5"/>
        <v>12.91</v>
      </c>
      <c r="AA49" s="18">
        <f t="shared" si="8"/>
        <v>65453.700000000645</v>
      </c>
      <c r="AC49" s="18">
        <f t="shared" si="9"/>
        <v>1604623.4999999984</v>
      </c>
      <c r="AD49" s="16">
        <v>0.02</v>
      </c>
      <c r="AE49">
        <f t="shared" si="10"/>
        <v>32092.469999999968</v>
      </c>
      <c r="AF49" s="17">
        <f t="shared" si="11"/>
        <v>12.91</v>
      </c>
      <c r="AG49">
        <f t="shared" si="12"/>
        <v>0</v>
      </c>
      <c r="AI49" s="18">
        <f t="shared" si="13"/>
        <v>1507125.9999999965</v>
      </c>
      <c r="AJ49" s="16">
        <v>0.02</v>
      </c>
      <c r="AK49">
        <f t="shared" si="14"/>
        <v>30142.519999999931</v>
      </c>
      <c r="AL49">
        <f t="shared" si="15"/>
        <v>12.91</v>
      </c>
      <c r="AM49">
        <f t="shared" si="16"/>
        <v>0</v>
      </c>
    </row>
    <row r="50" spans="1:39" x14ac:dyDescent="0.15">
      <c r="A50" s="1">
        <f t="shared" si="0"/>
        <v>46</v>
      </c>
      <c r="B50" s="1" t="s">
        <v>36</v>
      </c>
      <c r="C50" s="5">
        <v>40450</v>
      </c>
      <c r="D50" s="1">
        <v>0</v>
      </c>
      <c r="E50" s="5">
        <v>40450</v>
      </c>
      <c r="F50" s="1">
        <v>4</v>
      </c>
      <c r="G50" s="13">
        <v>83.8</v>
      </c>
      <c r="H50" s="13">
        <v>84.07</v>
      </c>
      <c r="I50" s="1"/>
      <c r="J50" s="13">
        <f t="shared" si="1"/>
        <v>26.999999999999602</v>
      </c>
      <c r="K50" s="14"/>
      <c r="L50" s="1">
        <v>83.680999999999997</v>
      </c>
      <c r="M50" s="1" t="s">
        <v>93</v>
      </c>
      <c r="N50" s="1">
        <v>83.313999999999993</v>
      </c>
      <c r="O50" s="1" t="s">
        <v>94</v>
      </c>
      <c r="P50" s="1">
        <v>83.61</v>
      </c>
      <c r="Q50" s="1" t="s">
        <v>95</v>
      </c>
      <c r="R50" s="14"/>
      <c r="S50" s="13">
        <f t="shared" si="2"/>
        <v>11.899999999999977</v>
      </c>
      <c r="T50" s="13">
        <f t="shared" si="3"/>
        <v>48.600000000000421</v>
      </c>
      <c r="U50" s="13">
        <f t="shared" si="4"/>
        <v>18.999999999999773</v>
      </c>
      <c r="W50" s="18">
        <f t="shared" si="6"/>
        <v>1550696.299999998</v>
      </c>
      <c r="X50" s="16">
        <v>0.02</v>
      </c>
      <c r="Y50">
        <f t="shared" si="7"/>
        <v>31013.925999999959</v>
      </c>
      <c r="Z50" s="17">
        <f t="shared" si="5"/>
        <v>11.48</v>
      </c>
      <c r="AA50" s="18">
        <f t="shared" si="8"/>
        <v>13661.199999999975</v>
      </c>
      <c r="AC50" s="18">
        <f t="shared" si="9"/>
        <v>1604623.4999999984</v>
      </c>
      <c r="AD50" s="16">
        <v>0.02</v>
      </c>
      <c r="AE50">
        <f t="shared" si="10"/>
        <v>32092.469999999968</v>
      </c>
      <c r="AF50" s="17">
        <f t="shared" si="11"/>
        <v>11.48</v>
      </c>
      <c r="AG50">
        <f t="shared" si="12"/>
        <v>55792.800000000483</v>
      </c>
      <c r="AI50" s="18">
        <f t="shared" si="13"/>
        <v>1507125.9999999965</v>
      </c>
      <c r="AJ50" s="16">
        <v>0.02</v>
      </c>
      <c r="AK50">
        <f t="shared" si="14"/>
        <v>30142.519999999931</v>
      </c>
      <c r="AL50">
        <f t="shared" si="15"/>
        <v>11.48</v>
      </c>
      <c r="AM50">
        <f t="shared" si="16"/>
        <v>21811.999999999738</v>
      </c>
    </row>
    <row r="51" spans="1:39" x14ac:dyDescent="0.15">
      <c r="A51" s="1">
        <f t="shared" si="0"/>
        <v>47</v>
      </c>
      <c r="B51" s="1" t="s">
        <v>36</v>
      </c>
      <c r="C51" s="5">
        <v>40455</v>
      </c>
      <c r="D51" s="1">
        <v>12</v>
      </c>
      <c r="E51" s="5">
        <v>40456</v>
      </c>
      <c r="F51" s="1">
        <v>12</v>
      </c>
      <c r="G51" s="13">
        <v>83.22</v>
      </c>
      <c r="H51" s="13">
        <v>83.42</v>
      </c>
      <c r="I51" s="1"/>
      <c r="J51" s="13">
        <f t="shared" si="1"/>
        <v>20.000000000000284</v>
      </c>
      <c r="K51" s="14"/>
      <c r="L51" s="1">
        <v>81.141999999999996</v>
      </c>
      <c r="M51" s="1" t="s">
        <v>96</v>
      </c>
      <c r="N51" s="1">
        <v>82.873000000000005</v>
      </c>
      <c r="O51" s="1" t="s">
        <v>97</v>
      </c>
      <c r="P51" s="1"/>
      <c r="Q51" s="1"/>
      <c r="R51" s="14"/>
      <c r="S51" s="13">
        <f t="shared" si="2"/>
        <v>207.8000000000003</v>
      </c>
      <c r="T51" s="13">
        <f t="shared" si="3"/>
        <v>34.69999999999942</v>
      </c>
      <c r="U51" s="13" t="str">
        <f t="shared" si="4"/>
        <v/>
      </c>
      <c r="W51" s="18">
        <f t="shared" si="6"/>
        <v>1564357.4999999979</v>
      </c>
      <c r="X51" s="16">
        <v>0.02</v>
      </c>
      <c r="Y51">
        <f t="shared" si="7"/>
        <v>31287.149999999958</v>
      </c>
      <c r="Z51" s="17">
        <f t="shared" si="5"/>
        <v>15.64</v>
      </c>
      <c r="AA51" s="18">
        <f t="shared" si="8"/>
        <v>324999.20000000048</v>
      </c>
      <c r="AC51" s="18">
        <f t="shared" si="9"/>
        <v>1660416.2999999989</v>
      </c>
      <c r="AD51" s="16">
        <v>0.02</v>
      </c>
      <c r="AE51">
        <f t="shared" si="10"/>
        <v>33208.325999999979</v>
      </c>
      <c r="AF51" s="17">
        <f t="shared" si="11"/>
        <v>15.64</v>
      </c>
      <c r="AG51">
        <f t="shared" si="12"/>
        <v>54270.799999999093</v>
      </c>
      <c r="AI51" s="18">
        <f t="shared" si="13"/>
        <v>1528937.9999999963</v>
      </c>
      <c r="AJ51" s="16">
        <v>0.02</v>
      </c>
      <c r="AK51">
        <f t="shared" si="14"/>
        <v>30578.759999999926</v>
      </c>
      <c r="AL51">
        <f t="shared" si="15"/>
        <v>15.64</v>
      </c>
      <c r="AM51">
        <f t="shared" si="16"/>
        <v>0</v>
      </c>
    </row>
    <row r="52" spans="1:39" x14ac:dyDescent="0.15">
      <c r="A52" s="1">
        <f t="shared" si="0"/>
        <v>48</v>
      </c>
      <c r="B52" s="1" t="s">
        <v>36</v>
      </c>
      <c r="C52" s="5">
        <v>40464</v>
      </c>
      <c r="D52" s="1">
        <v>8</v>
      </c>
      <c r="E52" s="5">
        <v>40464</v>
      </c>
      <c r="F52" s="1">
        <v>12</v>
      </c>
      <c r="G52" s="13">
        <v>81.790000000000006</v>
      </c>
      <c r="H52" s="13">
        <v>81.94</v>
      </c>
      <c r="I52" s="1"/>
      <c r="J52" s="13">
        <f t="shared" si="1"/>
        <v>14.999999999999147</v>
      </c>
      <c r="K52" s="14"/>
      <c r="L52" s="1">
        <v>81.519000000000005</v>
      </c>
      <c r="M52" s="5" t="s">
        <v>98</v>
      </c>
      <c r="N52" s="1">
        <v>81.817999999999998</v>
      </c>
      <c r="O52" s="1" t="s">
        <v>99</v>
      </c>
      <c r="P52" s="1" t="s">
        <v>73</v>
      </c>
      <c r="Q52" s="1"/>
      <c r="R52" s="14"/>
      <c r="S52" s="13">
        <f t="shared" si="2"/>
        <v>27.10000000000008</v>
      </c>
      <c r="T52" s="13">
        <f t="shared" si="3"/>
        <v>2.7999999999991587</v>
      </c>
      <c r="U52" s="13" t="str">
        <f t="shared" si="4"/>
        <v/>
      </c>
      <c r="W52" s="18">
        <f t="shared" si="6"/>
        <v>1889356.6999999983</v>
      </c>
      <c r="X52" s="16">
        <v>0.02</v>
      </c>
      <c r="Y52">
        <f t="shared" si="7"/>
        <v>37787.133999999969</v>
      </c>
      <c r="Z52" s="17">
        <f t="shared" si="5"/>
        <v>25.19</v>
      </c>
      <c r="AA52" s="18">
        <f t="shared" si="8"/>
        <v>68264.900000000198</v>
      </c>
      <c r="AC52" s="18">
        <f t="shared" si="9"/>
        <v>1714687.099999998</v>
      </c>
      <c r="AD52" s="16">
        <v>0.02</v>
      </c>
      <c r="AE52">
        <f t="shared" si="10"/>
        <v>34293.741999999962</v>
      </c>
      <c r="AF52" s="17">
        <f t="shared" si="11"/>
        <v>25.19</v>
      </c>
      <c r="AG52">
        <f t="shared" si="12"/>
        <v>7053.1999999978816</v>
      </c>
      <c r="AI52" s="18">
        <f t="shared" si="13"/>
        <v>1528937.9999999963</v>
      </c>
      <c r="AJ52" s="16">
        <v>0.02</v>
      </c>
      <c r="AK52">
        <f t="shared" si="14"/>
        <v>30578.759999999926</v>
      </c>
      <c r="AL52">
        <f t="shared" si="15"/>
        <v>25.19</v>
      </c>
      <c r="AM52">
        <f t="shared" si="16"/>
        <v>0</v>
      </c>
    </row>
    <row r="53" spans="1:39" x14ac:dyDescent="0.15">
      <c r="A53" s="1">
        <f t="shared" si="0"/>
        <v>49</v>
      </c>
      <c r="B53" s="1" t="s">
        <v>36</v>
      </c>
      <c r="C53" s="5">
        <v>40466</v>
      </c>
      <c r="D53" s="1">
        <v>0</v>
      </c>
      <c r="E53" s="5">
        <v>40466</v>
      </c>
      <c r="F53" s="1">
        <v>4</v>
      </c>
      <c r="G53" s="13">
        <v>81.37</v>
      </c>
      <c r="H53" s="13">
        <v>81.599999999999994</v>
      </c>
      <c r="I53" s="1"/>
      <c r="J53" s="13">
        <f t="shared" si="1"/>
        <v>22.999999999998977</v>
      </c>
      <c r="K53" s="14"/>
      <c r="L53" s="1">
        <v>80.900000000000006</v>
      </c>
      <c r="M53" s="1" t="s">
        <v>100</v>
      </c>
      <c r="N53" s="1">
        <v>0</v>
      </c>
      <c r="O53" s="1"/>
      <c r="P53" s="1"/>
      <c r="Q53" s="1"/>
      <c r="R53" s="14"/>
      <c r="S53" s="13">
        <f t="shared" si="2"/>
        <v>46.999999999999886</v>
      </c>
      <c r="T53" s="13" t="str">
        <f t="shared" si="3"/>
        <v/>
      </c>
      <c r="U53" s="13" t="str">
        <f t="shared" si="4"/>
        <v/>
      </c>
      <c r="W53" s="18">
        <f t="shared" si="6"/>
        <v>1957621.5999999985</v>
      </c>
      <c r="X53" s="16">
        <v>0.02</v>
      </c>
      <c r="Y53">
        <f t="shared" si="7"/>
        <v>39152.431999999972</v>
      </c>
      <c r="Z53" s="17">
        <f t="shared" si="5"/>
        <v>17.02</v>
      </c>
      <c r="AA53" s="18">
        <f t="shared" si="8"/>
        <v>79993.999999999796</v>
      </c>
      <c r="AC53" s="18">
        <f t="shared" si="9"/>
        <v>1721740.2999999959</v>
      </c>
      <c r="AD53" s="16">
        <v>0.02</v>
      </c>
      <c r="AE53">
        <f t="shared" si="10"/>
        <v>34434.805999999917</v>
      </c>
      <c r="AF53" s="17">
        <f t="shared" si="11"/>
        <v>17.02</v>
      </c>
      <c r="AG53">
        <f t="shared" si="12"/>
        <v>0</v>
      </c>
      <c r="AI53" s="18">
        <f t="shared" si="13"/>
        <v>1528937.9999999963</v>
      </c>
      <c r="AJ53" s="16">
        <v>0.02</v>
      </c>
      <c r="AK53">
        <f t="shared" si="14"/>
        <v>30578.759999999926</v>
      </c>
      <c r="AL53">
        <f t="shared" si="15"/>
        <v>17.02</v>
      </c>
      <c r="AM53">
        <f t="shared" si="16"/>
        <v>0</v>
      </c>
    </row>
    <row r="54" spans="1:39" x14ac:dyDescent="0.15">
      <c r="A54" s="1">
        <f t="shared" si="0"/>
        <v>50</v>
      </c>
      <c r="B54" s="1" t="s">
        <v>36</v>
      </c>
      <c r="C54" s="5">
        <v>40472</v>
      </c>
      <c r="D54" s="1">
        <v>0</v>
      </c>
      <c r="E54" s="5">
        <v>40472</v>
      </c>
      <c r="F54" s="1">
        <v>8</v>
      </c>
      <c r="G54" s="13">
        <v>80.97</v>
      </c>
      <c r="H54" s="13">
        <v>81.8</v>
      </c>
      <c r="I54" s="1"/>
      <c r="J54" s="13">
        <f t="shared" si="1"/>
        <v>82.999999999999829</v>
      </c>
      <c r="K54" s="14"/>
      <c r="L54" s="1">
        <v>80.831999999999994</v>
      </c>
      <c r="M54" s="1" t="s">
        <v>101</v>
      </c>
      <c r="N54" s="1" t="s">
        <v>82</v>
      </c>
      <c r="O54" s="1"/>
      <c r="P54" s="1"/>
      <c r="Q54" s="1"/>
      <c r="R54" s="14"/>
      <c r="S54" s="13">
        <f t="shared" si="2"/>
        <v>13.800000000000523</v>
      </c>
      <c r="T54" s="13" t="str">
        <f t="shared" si="3"/>
        <v/>
      </c>
      <c r="U54" s="13" t="str">
        <f t="shared" si="4"/>
        <v/>
      </c>
      <c r="W54" s="18">
        <f t="shared" si="6"/>
        <v>2037615.5999999982</v>
      </c>
      <c r="X54" s="16">
        <v>0.02</v>
      </c>
      <c r="Y54">
        <f t="shared" si="7"/>
        <v>40752.311999999969</v>
      </c>
      <c r="Z54" s="17">
        <f t="shared" si="5"/>
        <v>4.9000000000000004</v>
      </c>
      <c r="AA54" s="18">
        <f t="shared" si="8"/>
        <v>6762.0000000002565</v>
      </c>
      <c r="AC54" s="18">
        <f t="shared" si="9"/>
        <v>1721740.2999999959</v>
      </c>
      <c r="AD54" s="16">
        <v>0.02</v>
      </c>
      <c r="AE54">
        <f t="shared" si="10"/>
        <v>34434.805999999917</v>
      </c>
      <c r="AF54" s="17">
        <f t="shared" si="11"/>
        <v>4.9000000000000004</v>
      </c>
      <c r="AG54">
        <f t="shared" si="12"/>
        <v>0</v>
      </c>
      <c r="AI54" s="18">
        <f t="shared" si="13"/>
        <v>1528937.9999999963</v>
      </c>
      <c r="AJ54" s="16">
        <v>0.02</v>
      </c>
      <c r="AK54">
        <f t="shared" si="14"/>
        <v>30578.759999999926</v>
      </c>
      <c r="AL54">
        <f t="shared" si="15"/>
        <v>4.9000000000000004</v>
      </c>
      <c r="AM54">
        <f t="shared" si="16"/>
        <v>0</v>
      </c>
    </row>
    <row r="55" spans="1:39" x14ac:dyDescent="0.15">
      <c r="A55" s="1">
        <f t="shared" si="0"/>
        <v>51</v>
      </c>
      <c r="B55" s="1" t="s">
        <v>35</v>
      </c>
      <c r="C55" s="5">
        <v>40485</v>
      </c>
      <c r="D55" s="1">
        <v>0</v>
      </c>
      <c r="E55" s="5">
        <v>40485</v>
      </c>
      <c r="F55" s="1">
        <v>8</v>
      </c>
      <c r="G55" s="13">
        <v>80.67</v>
      </c>
      <c r="H55" s="13">
        <v>80.599999999999994</v>
      </c>
      <c r="I55" s="1"/>
      <c r="J55" s="13">
        <f t="shared" si="1"/>
        <v>7.000000000000739</v>
      </c>
      <c r="K55" s="14"/>
      <c r="L55" s="1">
        <v>80.941000000000003</v>
      </c>
      <c r="M55" s="1" t="s">
        <v>102</v>
      </c>
      <c r="N55" s="1">
        <v>81.498000000000005</v>
      </c>
      <c r="O55" s="1" t="s">
        <v>102</v>
      </c>
      <c r="P55" s="1"/>
      <c r="Q55" s="1"/>
      <c r="R55" s="14"/>
      <c r="S55" s="13">
        <f t="shared" si="2"/>
        <v>27.10000000000008</v>
      </c>
      <c r="T55" s="13">
        <f t="shared" si="3"/>
        <v>82.800000000000296</v>
      </c>
      <c r="U55" s="13" t="str">
        <f t="shared" si="4"/>
        <v/>
      </c>
      <c r="W55" s="18">
        <f t="shared" si="6"/>
        <v>2044377.5999999985</v>
      </c>
      <c r="X55" s="16">
        <v>0.02</v>
      </c>
      <c r="Y55">
        <f t="shared" si="7"/>
        <v>40887.551999999967</v>
      </c>
      <c r="Z55" s="17">
        <f t="shared" si="5"/>
        <v>58.41</v>
      </c>
      <c r="AA55" s="18">
        <f t="shared" si="8"/>
        <v>158291.10000000044</v>
      </c>
      <c r="AC55" s="18">
        <f t="shared" si="9"/>
        <v>1721740.2999999959</v>
      </c>
      <c r="AD55" s="16">
        <v>0.02</v>
      </c>
      <c r="AE55">
        <f t="shared" si="10"/>
        <v>34434.805999999917</v>
      </c>
      <c r="AF55" s="17">
        <f t="shared" si="11"/>
        <v>58.41</v>
      </c>
      <c r="AG55">
        <f t="shared" si="12"/>
        <v>483634.80000000168</v>
      </c>
      <c r="AI55" s="18">
        <f t="shared" si="13"/>
        <v>1528937.9999999963</v>
      </c>
      <c r="AJ55" s="16">
        <v>0.02</v>
      </c>
      <c r="AK55">
        <f t="shared" si="14"/>
        <v>30578.759999999926</v>
      </c>
      <c r="AL55">
        <f t="shared" si="15"/>
        <v>58.41</v>
      </c>
      <c r="AM55">
        <f t="shared" si="16"/>
        <v>0</v>
      </c>
    </row>
    <row r="56" spans="1:39" x14ac:dyDescent="0.15">
      <c r="A56" s="1">
        <f t="shared" si="0"/>
        <v>52</v>
      </c>
      <c r="B56" s="1" t="s">
        <v>35</v>
      </c>
      <c r="C56" s="5">
        <v>40511</v>
      </c>
      <c r="D56" s="1">
        <v>8</v>
      </c>
      <c r="E56" s="5">
        <v>40511</v>
      </c>
      <c r="F56" s="1">
        <v>12</v>
      </c>
      <c r="G56" s="13">
        <v>84.12</v>
      </c>
      <c r="H56" s="13">
        <v>83.81</v>
      </c>
      <c r="I56" s="1"/>
      <c r="J56" s="13">
        <f t="shared" si="1"/>
        <v>31.000000000000227</v>
      </c>
      <c r="K56" s="14"/>
      <c r="L56" s="1">
        <v>84.817999999999998</v>
      </c>
      <c r="M56" s="1" t="s">
        <v>103</v>
      </c>
      <c r="N56" s="1"/>
      <c r="O56" s="1"/>
      <c r="P56" s="1"/>
      <c r="Q56" s="1"/>
      <c r="R56" s="14"/>
      <c r="S56" s="13">
        <f t="shared" si="2"/>
        <v>69.799999999999329</v>
      </c>
      <c r="T56" s="13" t="str">
        <f t="shared" si="3"/>
        <v/>
      </c>
      <c r="U56" s="13" t="str">
        <f t="shared" si="4"/>
        <v/>
      </c>
      <c r="W56" s="18">
        <f t="shared" si="6"/>
        <v>2202668.6999999988</v>
      </c>
      <c r="X56" s="16">
        <v>0.02</v>
      </c>
      <c r="Y56">
        <f t="shared" si="7"/>
        <v>44053.373999999974</v>
      </c>
      <c r="Z56" s="17">
        <f t="shared" si="5"/>
        <v>14.21</v>
      </c>
      <c r="AA56" s="18">
        <f t="shared" si="8"/>
        <v>99185.799999999042</v>
      </c>
      <c r="AC56" s="18">
        <f t="shared" si="9"/>
        <v>2205375.0999999978</v>
      </c>
      <c r="AD56" s="16">
        <v>0.02</v>
      </c>
      <c r="AE56">
        <f t="shared" si="10"/>
        <v>44107.501999999957</v>
      </c>
      <c r="AF56" s="17">
        <f t="shared" si="11"/>
        <v>14.21</v>
      </c>
      <c r="AG56">
        <f t="shared" si="12"/>
        <v>0</v>
      </c>
      <c r="AI56" s="18">
        <f t="shared" si="13"/>
        <v>1528937.9999999963</v>
      </c>
      <c r="AJ56" s="16">
        <v>0.02</v>
      </c>
      <c r="AK56">
        <f t="shared" si="14"/>
        <v>30578.759999999926</v>
      </c>
      <c r="AL56">
        <f t="shared" si="15"/>
        <v>14.21</v>
      </c>
      <c r="AM56">
        <f t="shared" si="16"/>
        <v>0</v>
      </c>
    </row>
    <row r="57" spans="1:39" x14ac:dyDescent="0.15">
      <c r="A57" s="1">
        <f t="shared" si="0"/>
        <v>53</v>
      </c>
      <c r="B57" s="1" t="s">
        <v>35</v>
      </c>
      <c r="C57" s="5">
        <v>40514</v>
      </c>
      <c r="D57" s="1">
        <v>8</v>
      </c>
      <c r="E57" s="5">
        <v>40514</v>
      </c>
      <c r="F57" s="1">
        <v>12</v>
      </c>
      <c r="G57" s="13">
        <v>84.18</v>
      </c>
      <c r="H57" s="13">
        <v>83.96</v>
      </c>
      <c r="I57" s="1" t="s">
        <v>75</v>
      </c>
      <c r="J57" s="13">
        <f t="shared" si="1"/>
        <v>22.000000000001307</v>
      </c>
      <c r="K57" s="14"/>
      <c r="L57" s="1" t="s">
        <v>74</v>
      </c>
      <c r="M57" s="1"/>
      <c r="N57" s="1"/>
      <c r="O57" s="1"/>
      <c r="P57" s="1"/>
      <c r="Q57" s="1"/>
      <c r="R57" s="14"/>
      <c r="S57" s="13" t="str">
        <f t="shared" si="2"/>
        <v/>
      </c>
      <c r="T57" s="13" t="str">
        <f t="shared" si="3"/>
        <v/>
      </c>
      <c r="U57" s="13" t="str">
        <f t="shared" si="4"/>
        <v/>
      </c>
      <c r="W57" s="18">
        <f t="shared" si="6"/>
        <v>2301854.4999999977</v>
      </c>
      <c r="X57" s="16">
        <v>0.02</v>
      </c>
      <c r="Y57">
        <f t="shared" si="7"/>
        <v>46037.089999999953</v>
      </c>
      <c r="Z57" s="17">
        <f t="shared" si="5"/>
        <v>20.92</v>
      </c>
      <c r="AA57" s="18">
        <f t="shared" si="8"/>
        <v>-46024.000000002736</v>
      </c>
      <c r="AC57" s="18">
        <f t="shared" si="9"/>
        <v>2205375.0999999978</v>
      </c>
      <c r="AD57" s="16">
        <v>0.02</v>
      </c>
      <c r="AE57">
        <f t="shared" si="10"/>
        <v>44107.501999999957</v>
      </c>
      <c r="AF57" s="17">
        <f t="shared" si="11"/>
        <v>20.92</v>
      </c>
      <c r="AG57">
        <f t="shared" si="12"/>
        <v>-46024.000000002736</v>
      </c>
      <c r="AI57" s="18">
        <f t="shared" si="13"/>
        <v>1528937.9999999963</v>
      </c>
      <c r="AJ57" s="16">
        <v>0.02</v>
      </c>
      <c r="AK57">
        <f t="shared" si="14"/>
        <v>30578.759999999926</v>
      </c>
      <c r="AL57">
        <f t="shared" si="15"/>
        <v>20.92</v>
      </c>
      <c r="AM57">
        <f t="shared" si="16"/>
        <v>-46024.000000002736</v>
      </c>
    </row>
    <row r="58" spans="1:39" x14ac:dyDescent="0.15">
      <c r="A58" s="1">
        <f t="shared" si="0"/>
        <v>54</v>
      </c>
      <c r="B58" s="1" t="s">
        <v>36</v>
      </c>
      <c r="C58" s="5">
        <v>40514</v>
      </c>
      <c r="D58" s="1">
        <v>20</v>
      </c>
      <c r="E58" s="5">
        <v>40515</v>
      </c>
      <c r="F58" s="1">
        <v>0</v>
      </c>
      <c r="G58" s="13">
        <v>83.74</v>
      </c>
      <c r="H58" s="13">
        <v>83.94</v>
      </c>
      <c r="I58" s="1"/>
      <c r="J58" s="13">
        <f t="shared" si="1"/>
        <v>20.000000000000284</v>
      </c>
      <c r="K58" s="14"/>
      <c r="L58" s="1">
        <v>82.379000000000005</v>
      </c>
      <c r="M58" s="1" t="s">
        <v>104</v>
      </c>
      <c r="N58" s="1">
        <v>82.783000000000001</v>
      </c>
      <c r="O58" s="1" t="s">
        <v>104</v>
      </c>
      <c r="P58" s="1"/>
      <c r="Q58" s="1"/>
      <c r="R58" s="14"/>
      <c r="S58" s="13">
        <f t="shared" si="2"/>
        <v>136.099999999999</v>
      </c>
      <c r="T58" s="13">
        <f t="shared" si="3"/>
        <v>95.699999999999363</v>
      </c>
      <c r="U58" s="13" t="str">
        <f t="shared" si="4"/>
        <v/>
      </c>
      <c r="W58" s="18">
        <f t="shared" si="6"/>
        <v>2255830.4999999949</v>
      </c>
      <c r="X58" s="16">
        <v>0.02</v>
      </c>
      <c r="Y58">
        <f t="shared" si="7"/>
        <v>45116.609999999899</v>
      </c>
      <c r="Z58" s="17">
        <f t="shared" si="5"/>
        <v>22.55</v>
      </c>
      <c r="AA58" s="18">
        <f t="shared" si="8"/>
        <v>306905.49999999773</v>
      </c>
      <c r="AC58" s="18">
        <f t="shared" si="9"/>
        <v>2159351.099999995</v>
      </c>
      <c r="AD58" s="16">
        <v>0.02</v>
      </c>
      <c r="AE58">
        <f t="shared" si="10"/>
        <v>43187.021999999903</v>
      </c>
      <c r="AF58" s="17">
        <f t="shared" si="11"/>
        <v>22.55</v>
      </c>
      <c r="AG58">
        <f t="shared" si="12"/>
        <v>215803.49999999857</v>
      </c>
      <c r="AI58" s="18">
        <f t="shared" si="13"/>
        <v>1482913.9999999935</v>
      </c>
      <c r="AJ58" s="16">
        <v>0.02</v>
      </c>
      <c r="AK58">
        <f t="shared" si="14"/>
        <v>29658.279999999872</v>
      </c>
      <c r="AL58">
        <f t="shared" si="15"/>
        <v>22.55</v>
      </c>
      <c r="AM58">
        <f t="shared" si="16"/>
        <v>0</v>
      </c>
    </row>
    <row r="59" spans="1:39" x14ac:dyDescent="0.15">
      <c r="A59" s="1">
        <f t="shared" si="0"/>
        <v>55</v>
      </c>
      <c r="B59" s="1" t="s">
        <v>36</v>
      </c>
      <c r="C59" s="5">
        <v>40533</v>
      </c>
      <c r="D59" s="1">
        <v>8</v>
      </c>
      <c r="E59" s="5">
        <v>40533</v>
      </c>
      <c r="F59" s="1">
        <v>12</v>
      </c>
      <c r="G59" s="13">
        <v>83.64</v>
      </c>
      <c r="H59" s="13">
        <v>83.77</v>
      </c>
      <c r="I59" s="1"/>
      <c r="J59" s="13">
        <f t="shared" si="1"/>
        <v>12.999999999999545</v>
      </c>
      <c r="K59" s="14"/>
      <c r="L59" s="1">
        <v>83.546000000000006</v>
      </c>
      <c r="M59" s="1" t="s">
        <v>105</v>
      </c>
      <c r="N59" s="1">
        <v>0</v>
      </c>
      <c r="O59" s="1"/>
      <c r="P59" s="1"/>
      <c r="Q59" s="1"/>
      <c r="R59" s="14"/>
      <c r="S59" s="13">
        <f t="shared" si="2"/>
        <v>9.3999999999994088</v>
      </c>
      <c r="T59" s="13" t="str">
        <f t="shared" si="3"/>
        <v/>
      </c>
      <c r="U59" s="13" t="str">
        <f t="shared" si="4"/>
        <v/>
      </c>
      <c r="W59" s="18">
        <f t="shared" si="6"/>
        <v>2562735.9999999925</v>
      </c>
      <c r="X59" s="16">
        <v>0.02</v>
      </c>
      <c r="Y59">
        <f t="shared" si="7"/>
        <v>51254.719999999856</v>
      </c>
      <c r="Z59" s="17">
        <f t="shared" si="5"/>
        <v>39.42</v>
      </c>
      <c r="AA59" s="18">
        <f t="shared" si="8"/>
        <v>37054.799999997675</v>
      </c>
      <c r="AC59" s="18">
        <f t="shared" si="9"/>
        <v>2375154.5999999936</v>
      </c>
      <c r="AD59" s="16">
        <v>0.02</v>
      </c>
      <c r="AE59">
        <f t="shared" si="10"/>
        <v>47503.091999999873</v>
      </c>
      <c r="AF59" s="17">
        <f t="shared" si="11"/>
        <v>39.42</v>
      </c>
      <c r="AG59">
        <f t="shared" si="12"/>
        <v>0</v>
      </c>
      <c r="AI59" s="18">
        <f t="shared" si="13"/>
        <v>1482913.9999999935</v>
      </c>
      <c r="AJ59" s="16">
        <v>0.02</v>
      </c>
      <c r="AK59">
        <f t="shared" si="14"/>
        <v>29658.279999999872</v>
      </c>
      <c r="AL59">
        <f t="shared" si="15"/>
        <v>39.42</v>
      </c>
      <c r="AM59">
        <f t="shared" si="16"/>
        <v>0</v>
      </c>
    </row>
    <row r="60" spans="1:39" x14ac:dyDescent="0.15">
      <c r="A60" s="1">
        <f t="shared" si="0"/>
        <v>56</v>
      </c>
      <c r="B60" s="1" t="s">
        <v>36</v>
      </c>
      <c r="C60" s="5">
        <v>40539</v>
      </c>
      <c r="D60" s="1">
        <v>16</v>
      </c>
      <c r="E60" s="5">
        <v>40539</v>
      </c>
      <c r="F60" s="1">
        <v>20</v>
      </c>
      <c r="G60" s="13">
        <v>82.77</v>
      </c>
      <c r="H60" s="13">
        <v>82.94</v>
      </c>
      <c r="I60" s="1"/>
      <c r="J60" s="13">
        <f t="shared" si="1"/>
        <v>17.000000000000171</v>
      </c>
      <c r="K60" s="14"/>
      <c r="L60" s="1">
        <v>82.620999999999995</v>
      </c>
      <c r="M60" s="5" t="s">
        <v>106</v>
      </c>
      <c r="N60" s="1">
        <v>82.338999999999999</v>
      </c>
      <c r="O60" s="1" t="s">
        <v>107</v>
      </c>
      <c r="P60" s="1"/>
      <c r="Q60" s="1"/>
      <c r="R60" s="14"/>
      <c r="S60" s="13">
        <f t="shared" si="2"/>
        <v>14.900000000000091</v>
      </c>
      <c r="T60" s="13">
        <f t="shared" si="3"/>
        <v>43.099999999999739</v>
      </c>
      <c r="U60" s="13" t="str">
        <f t="shared" si="4"/>
        <v/>
      </c>
      <c r="W60" s="18">
        <f t="shared" si="6"/>
        <v>2599790.79999999</v>
      </c>
      <c r="X60" s="16">
        <v>0.02</v>
      </c>
      <c r="Y60">
        <f t="shared" si="7"/>
        <v>51995.815999999802</v>
      </c>
      <c r="Z60" s="17">
        <f t="shared" si="5"/>
        <v>30.58</v>
      </c>
      <c r="AA60" s="18">
        <f t="shared" si="8"/>
        <v>45564.200000000274</v>
      </c>
      <c r="AC60" s="18">
        <f t="shared" si="9"/>
        <v>2375154.5999999936</v>
      </c>
      <c r="AD60" s="16">
        <v>0.02</v>
      </c>
      <c r="AE60">
        <f t="shared" si="10"/>
        <v>47503.091999999873</v>
      </c>
      <c r="AF60" s="17">
        <f t="shared" si="11"/>
        <v>30.58</v>
      </c>
      <c r="AG60">
        <f t="shared" si="12"/>
        <v>131799.79999999917</v>
      </c>
      <c r="AI60" s="18">
        <f t="shared" si="13"/>
        <v>1482913.9999999935</v>
      </c>
      <c r="AJ60" s="16">
        <v>0.02</v>
      </c>
      <c r="AK60">
        <f t="shared" si="14"/>
        <v>29658.279999999872</v>
      </c>
      <c r="AL60">
        <f t="shared" si="15"/>
        <v>30.58</v>
      </c>
      <c r="AM60">
        <f t="shared" si="16"/>
        <v>0</v>
      </c>
    </row>
    <row r="61" spans="1:39" x14ac:dyDescent="0.15">
      <c r="A61" s="1">
        <f t="shared" si="0"/>
        <v>57</v>
      </c>
      <c r="B61" s="1" t="s">
        <v>35</v>
      </c>
      <c r="C61" s="5">
        <v>40548</v>
      </c>
      <c r="D61" s="1">
        <v>4</v>
      </c>
      <c r="E61" s="5">
        <v>40548</v>
      </c>
      <c r="F61" s="1">
        <v>8</v>
      </c>
      <c r="G61" s="13">
        <v>82.11</v>
      </c>
      <c r="H61" s="13">
        <v>81.87</v>
      </c>
      <c r="I61" s="1"/>
      <c r="J61" s="13">
        <f t="shared" si="1"/>
        <v>23.999999999999488</v>
      </c>
      <c r="K61" s="14"/>
      <c r="L61" s="1">
        <v>82.265000000000001</v>
      </c>
      <c r="M61" s="1" t="s">
        <v>108</v>
      </c>
      <c r="N61" s="1">
        <v>82.953999999999994</v>
      </c>
      <c r="O61" s="1" t="s">
        <v>108</v>
      </c>
      <c r="P61" s="1"/>
      <c r="Q61" s="1"/>
      <c r="R61" s="14"/>
      <c r="S61" s="13">
        <f t="shared" si="2"/>
        <v>15.500000000000114</v>
      </c>
      <c r="T61" s="13">
        <f t="shared" si="3"/>
        <v>84.399999999999409</v>
      </c>
      <c r="U61" s="13" t="str">
        <f t="shared" si="4"/>
        <v/>
      </c>
      <c r="W61" s="18">
        <f t="shared" si="6"/>
        <v>2645354.9999999902</v>
      </c>
      <c r="X61" s="16">
        <v>0.02</v>
      </c>
      <c r="Y61">
        <f t="shared" si="7"/>
        <v>52907.099999999802</v>
      </c>
      <c r="Z61" s="17">
        <f t="shared" si="5"/>
        <v>22.04</v>
      </c>
      <c r="AA61" s="18">
        <f t="shared" si="8"/>
        <v>34162.000000000247</v>
      </c>
      <c r="AC61" s="18">
        <f t="shared" si="9"/>
        <v>2506954.3999999929</v>
      </c>
      <c r="AD61" s="16">
        <v>0.02</v>
      </c>
      <c r="AE61">
        <f t="shared" si="10"/>
        <v>50139.087999999858</v>
      </c>
      <c r="AF61" s="17">
        <f t="shared" si="11"/>
        <v>22.04</v>
      </c>
      <c r="AG61">
        <f t="shared" si="12"/>
        <v>186017.59999999867</v>
      </c>
      <c r="AI61" s="18">
        <f t="shared" si="13"/>
        <v>1482913.9999999935</v>
      </c>
      <c r="AJ61" s="16">
        <v>0.02</v>
      </c>
      <c r="AK61">
        <f t="shared" si="14"/>
        <v>29658.279999999872</v>
      </c>
      <c r="AL61">
        <f t="shared" si="15"/>
        <v>22.04</v>
      </c>
      <c r="AM61">
        <f t="shared" si="16"/>
        <v>0</v>
      </c>
    </row>
    <row r="62" spans="1:39" x14ac:dyDescent="0.15">
      <c r="A62" s="1">
        <f t="shared" si="0"/>
        <v>58</v>
      </c>
      <c r="B62" s="1" t="s">
        <v>36</v>
      </c>
      <c r="C62" s="5">
        <v>40556</v>
      </c>
      <c r="D62" s="1">
        <v>0</v>
      </c>
      <c r="E62" s="5">
        <v>40556</v>
      </c>
      <c r="F62" s="1">
        <v>4</v>
      </c>
      <c r="G62" s="13">
        <v>82.99</v>
      </c>
      <c r="H62" s="13">
        <v>83.13</v>
      </c>
      <c r="I62" s="1"/>
      <c r="J62" s="13">
        <f t="shared" si="1"/>
        <v>14.000000000000057</v>
      </c>
      <c r="K62" s="14"/>
      <c r="L62" s="1">
        <v>82.81</v>
      </c>
      <c r="M62" s="1" t="s">
        <v>109</v>
      </c>
      <c r="N62" s="1">
        <v>82.661000000000001</v>
      </c>
      <c r="O62" s="1" t="s">
        <v>109</v>
      </c>
      <c r="P62" s="1"/>
      <c r="Q62" s="1"/>
      <c r="R62" s="14"/>
      <c r="S62" s="13">
        <f t="shared" si="2"/>
        <v>17.999999999999261</v>
      </c>
      <c r="T62" s="13">
        <f t="shared" si="3"/>
        <v>32.899999999999352</v>
      </c>
      <c r="U62" s="13" t="str">
        <f t="shared" si="4"/>
        <v/>
      </c>
      <c r="W62" s="18">
        <f t="shared" si="6"/>
        <v>2679516.9999999907</v>
      </c>
      <c r="X62" s="16">
        <v>0.02</v>
      </c>
      <c r="Y62">
        <f t="shared" si="7"/>
        <v>53590.339999999815</v>
      </c>
      <c r="Z62" s="17">
        <f t="shared" si="5"/>
        <v>38.270000000000003</v>
      </c>
      <c r="AA62" s="18">
        <f t="shared" si="8"/>
        <v>68885.999999997177</v>
      </c>
      <c r="AC62" s="18">
        <f t="shared" si="9"/>
        <v>2692971.9999999916</v>
      </c>
      <c r="AD62" s="16">
        <v>0.02</v>
      </c>
      <c r="AE62">
        <f t="shared" si="10"/>
        <v>53859.439999999835</v>
      </c>
      <c r="AF62" s="17">
        <f t="shared" si="11"/>
        <v>38.270000000000003</v>
      </c>
      <c r="AG62">
        <f t="shared" si="12"/>
        <v>125908.29999999751</v>
      </c>
      <c r="AI62" s="18">
        <f t="shared" si="13"/>
        <v>1482913.9999999935</v>
      </c>
      <c r="AJ62" s="16">
        <v>0.02</v>
      </c>
      <c r="AK62">
        <f t="shared" si="14"/>
        <v>29658.279999999872</v>
      </c>
      <c r="AL62">
        <f t="shared" si="15"/>
        <v>38.270000000000003</v>
      </c>
      <c r="AM62">
        <f t="shared" si="16"/>
        <v>0</v>
      </c>
    </row>
    <row r="63" spans="1:39" x14ac:dyDescent="0.15">
      <c r="A63" s="1">
        <f t="shared" si="0"/>
        <v>59</v>
      </c>
      <c r="B63" s="1" t="s">
        <v>35</v>
      </c>
      <c r="C63" s="5">
        <v>40571</v>
      </c>
      <c r="D63" s="1">
        <v>8</v>
      </c>
      <c r="E63" s="5"/>
      <c r="F63" s="1"/>
      <c r="G63" s="13">
        <v>82.69</v>
      </c>
      <c r="H63" s="13">
        <v>82.57</v>
      </c>
      <c r="I63" s="1"/>
      <c r="J63" s="13">
        <f t="shared" si="1"/>
        <v>12.000000000000455</v>
      </c>
      <c r="K63" s="14"/>
      <c r="L63" s="1" t="s">
        <v>74</v>
      </c>
      <c r="M63" s="1"/>
      <c r="N63" s="1"/>
      <c r="O63" s="1"/>
      <c r="P63" s="1"/>
      <c r="Q63" s="1"/>
      <c r="R63" s="14"/>
      <c r="S63" s="13" t="str">
        <f t="shared" si="2"/>
        <v/>
      </c>
      <c r="T63" s="13" t="str">
        <f t="shared" si="3"/>
        <v/>
      </c>
      <c r="U63" s="13" t="str">
        <f t="shared" si="4"/>
        <v/>
      </c>
      <c r="W63" s="18">
        <f t="shared" si="6"/>
        <v>2748402.9999999879</v>
      </c>
      <c r="X63" s="16">
        <v>0.02</v>
      </c>
      <c r="Y63">
        <f t="shared" si="7"/>
        <v>54968.059999999758</v>
      </c>
      <c r="Z63" s="17">
        <f t="shared" si="5"/>
        <v>45.8</v>
      </c>
      <c r="AA63" s="18">
        <f t="shared" si="8"/>
        <v>0</v>
      </c>
      <c r="AC63" s="18">
        <f t="shared" si="9"/>
        <v>2818880.2999999891</v>
      </c>
      <c r="AD63" s="16">
        <v>0.02</v>
      </c>
      <c r="AE63">
        <f t="shared" si="10"/>
        <v>56377.605999999781</v>
      </c>
      <c r="AF63" s="17">
        <f t="shared" si="11"/>
        <v>45.8</v>
      </c>
      <c r="AG63">
        <f t="shared" si="12"/>
        <v>0</v>
      </c>
      <c r="AI63" s="18">
        <f t="shared" si="13"/>
        <v>1482913.9999999935</v>
      </c>
      <c r="AJ63" s="16">
        <v>0.02</v>
      </c>
      <c r="AK63">
        <f t="shared" si="14"/>
        <v>29658.279999999872</v>
      </c>
      <c r="AL63">
        <f t="shared" si="15"/>
        <v>45.8</v>
      </c>
      <c r="AM63">
        <f t="shared" si="16"/>
        <v>0</v>
      </c>
    </row>
    <row r="64" spans="1:39" x14ac:dyDescent="0.15">
      <c r="A64" s="1">
        <f t="shared" si="0"/>
        <v>60</v>
      </c>
      <c r="B64" s="1" t="s">
        <v>36</v>
      </c>
      <c r="C64" s="5">
        <v>40595</v>
      </c>
      <c r="D64" s="1">
        <v>20</v>
      </c>
      <c r="E64" s="5">
        <v>40596</v>
      </c>
      <c r="F64" s="1">
        <v>0</v>
      </c>
      <c r="G64" s="13">
        <v>83.08</v>
      </c>
      <c r="H64" s="13">
        <v>83.52</v>
      </c>
      <c r="I64" s="1"/>
      <c r="J64" s="13">
        <f t="shared" si="1"/>
        <v>43.999999999999773</v>
      </c>
      <c r="K64" s="14"/>
      <c r="L64" s="1">
        <v>83.018000000000001</v>
      </c>
      <c r="M64" s="1" t="s">
        <v>110</v>
      </c>
      <c r="N64" s="1">
        <v>81.760999999999996</v>
      </c>
      <c r="O64" s="1" t="s">
        <v>111</v>
      </c>
      <c r="P64" s="1"/>
      <c r="Q64" s="1"/>
      <c r="R64" s="14"/>
      <c r="S64" s="13">
        <f t="shared" si="2"/>
        <v>6.1999999999997613</v>
      </c>
      <c r="T64" s="13">
        <f t="shared" si="3"/>
        <v>131.90000000000026</v>
      </c>
      <c r="U64" s="13" t="str">
        <f t="shared" si="4"/>
        <v/>
      </c>
      <c r="W64" s="18">
        <f t="shared" si="6"/>
        <v>2748402.9999999879</v>
      </c>
      <c r="X64" s="16">
        <v>0.02</v>
      </c>
      <c r="Y64">
        <f t="shared" si="7"/>
        <v>54968.059999999758</v>
      </c>
      <c r="Z64" s="17">
        <f t="shared" si="5"/>
        <v>12.49</v>
      </c>
      <c r="AA64" s="18">
        <f t="shared" si="8"/>
        <v>7743.7999999997019</v>
      </c>
      <c r="AC64" s="18">
        <f t="shared" si="9"/>
        <v>2818880.2999999891</v>
      </c>
      <c r="AD64" s="16">
        <v>0.02</v>
      </c>
      <c r="AE64">
        <f t="shared" si="10"/>
        <v>56377.605999999781</v>
      </c>
      <c r="AF64" s="17">
        <f t="shared" si="11"/>
        <v>12.49</v>
      </c>
      <c r="AG64">
        <f t="shared" si="12"/>
        <v>164743.10000000033</v>
      </c>
      <c r="AI64" s="18">
        <f t="shared" si="13"/>
        <v>1482913.9999999935</v>
      </c>
      <c r="AJ64" s="16">
        <v>0.02</v>
      </c>
      <c r="AK64">
        <f t="shared" si="14"/>
        <v>29658.279999999872</v>
      </c>
      <c r="AL64">
        <f t="shared" si="15"/>
        <v>12.49</v>
      </c>
      <c r="AM64">
        <f t="shared" si="16"/>
        <v>0</v>
      </c>
    </row>
    <row r="65" spans="1:39" x14ac:dyDescent="0.15">
      <c r="A65" s="1">
        <f t="shared" si="0"/>
        <v>61</v>
      </c>
      <c r="B65" s="1" t="s">
        <v>36</v>
      </c>
      <c r="C65" s="5">
        <v>40605</v>
      </c>
      <c r="D65" s="1">
        <v>0</v>
      </c>
      <c r="E65" s="5">
        <v>40605</v>
      </c>
      <c r="F65" s="1">
        <v>8</v>
      </c>
      <c r="G65" s="13">
        <v>81.77</v>
      </c>
      <c r="H65" s="13">
        <v>81.88</v>
      </c>
      <c r="I65" s="1" t="s">
        <v>75</v>
      </c>
      <c r="J65" s="13">
        <f t="shared" si="1"/>
        <v>10.999999999999943</v>
      </c>
      <c r="K65" s="14"/>
      <c r="L65" s="1" t="s">
        <v>74</v>
      </c>
      <c r="M65" s="1"/>
      <c r="N65" s="1"/>
      <c r="O65" s="1"/>
      <c r="P65" s="1"/>
      <c r="Q65" s="1"/>
      <c r="R65" s="14"/>
      <c r="S65" s="13" t="str">
        <f t="shared" si="2"/>
        <v/>
      </c>
      <c r="T65" s="13" t="str">
        <f t="shared" si="3"/>
        <v/>
      </c>
      <c r="U65" s="13" t="str">
        <f t="shared" si="4"/>
        <v/>
      </c>
      <c r="W65" s="18">
        <f t="shared" si="6"/>
        <v>2756146.7999999877</v>
      </c>
      <c r="X65" s="16">
        <v>0.02</v>
      </c>
      <c r="Y65">
        <f t="shared" si="7"/>
        <v>55122.935999999754</v>
      </c>
      <c r="Z65" s="17">
        <f t="shared" si="5"/>
        <v>50.11</v>
      </c>
      <c r="AA65" s="18">
        <f t="shared" si="8"/>
        <v>-55120.999999999716</v>
      </c>
      <c r="AC65" s="18">
        <f t="shared" si="9"/>
        <v>2983623.3999999892</v>
      </c>
      <c r="AD65" s="16">
        <v>0.02</v>
      </c>
      <c r="AE65">
        <f t="shared" si="10"/>
        <v>59672.467999999782</v>
      </c>
      <c r="AF65" s="17">
        <f t="shared" si="11"/>
        <v>50.11</v>
      </c>
      <c r="AG65">
        <f t="shared" si="12"/>
        <v>-55120.999999999716</v>
      </c>
      <c r="AI65" s="18">
        <f t="shared" si="13"/>
        <v>1482913.9999999935</v>
      </c>
      <c r="AJ65" s="16">
        <v>0.02</v>
      </c>
      <c r="AK65">
        <f t="shared" si="14"/>
        <v>29658.279999999872</v>
      </c>
      <c r="AL65">
        <f t="shared" si="15"/>
        <v>50.11</v>
      </c>
      <c r="AM65">
        <f t="shared" si="16"/>
        <v>-55120.999999999716</v>
      </c>
    </row>
    <row r="66" spans="1:39" x14ac:dyDescent="0.15">
      <c r="A66" s="1">
        <f t="shared" si="0"/>
        <v>62</v>
      </c>
      <c r="B66" s="1" t="s">
        <v>35</v>
      </c>
      <c r="C66" s="5">
        <v>40631</v>
      </c>
      <c r="D66" s="1">
        <v>0</v>
      </c>
      <c r="E66" s="5">
        <v>40631</v>
      </c>
      <c r="F66" s="1">
        <v>8</v>
      </c>
      <c r="G66" s="13">
        <v>81.760000000000005</v>
      </c>
      <c r="H66" s="13">
        <v>81.53</v>
      </c>
      <c r="I66" s="1"/>
      <c r="J66" s="13">
        <f t="shared" si="1"/>
        <v>23.000000000000398</v>
      </c>
      <c r="K66" s="14"/>
      <c r="L66" s="1">
        <v>81.944999999999993</v>
      </c>
      <c r="M66" s="1" t="s">
        <v>112</v>
      </c>
      <c r="N66" s="1">
        <v>83.313000000000002</v>
      </c>
      <c r="O66" s="1" t="s">
        <v>113</v>
      </c>
      <c r="P66" s="1"/>
      <c r="Q66" s="1"/>
      <c r="R66" s="14"/>
      <c r="S66" s="13">
        <f t="shared" si="2"/>
        <v>18.499999999998806</v>
      </c>
      <c r="T66" s="13">
        <f t="shared" si="3"/>
        <v>155.29999999999973</v>
      </c>
      <c r="U66" s="13" t="str">
        <f t="shared" si="4"/>
        <v/>
      </c>
      <c r="W66" s="18">
        <f t="shared" si="6"/>
        <v>2701025.7999999882</v>
      </c>
      <c r="X66" s="16">
        <v>0.02</v>
      </c>
      <c r="Y66">
        <f t="shared" si="7"/>
        <v>54020.515999999763</v>
      </c>
      <c r="Z66" s="17">
        <f t="shared" si="5"/>
        <v>23.48</v>
      </c>
      <c r="AA66" s="18">
        <f t="shared" si="8"/>
        <v>43437.999999997199</v>
      </c>
      <c r="AC66" s="18">
        <f t="shared" si="9"/>
        <v>2928502.3999999897</v>
      </c>
      <c r="AD66" s="16">
        <v>0.02</v>
      </c>
      <c r="AE66">
        <f t="shared" si="10"/>
        <v>58570.047999999792</v>
      </c>
      <c r="AF66" s="17">
        <f t="shared" si="11"/>
        <v>23.48</v>
      </c>
      <c r="AG66">
        <f t="shared" si="12"/>
        <v>364644.39999999938</v>
      </c>
      <c r="AI66" s="18">
        <f t="shared" si="13"/>
        <v>1427792.9999999937</v>
      </c>
      <c r="AJ66" s="16">
        <v>0.02</v>
      </c>
      <c r="AK66">
        <f t="shared" si="14"/>
        <v>28555.859999999873</v>
      </c>
      <c r="AL66">
        <f t="shared" si="15"/>
        <v>23.48</v>
      </c>
      <c r="AM66">
        <f t="shared" si="16"/>
        <v>0</v>
      </c>
    </row>
    <row r="67" spans="1:39" x14ac:dyDescent="0.15">
      <c r="A67" s="1">
        <f t="shared" si="0"/>
        <v>63</v>
      </c>
      <c r="B67" s="1" t="s">
        <v>36</v>
      </c>
      <c r="C67" s="5">
        <v>40652</v>
      </c>
      <c r="D67" s="1">
        <v>16</v>
      </c>
      <c r="E67" s="5">
        <v>40653</v>
      </c>
      <c r="F67" s="1">
        <v>12</v>
      </c>
      <c r="G67" s="13">
        <v>82.363</v>
      </c>
      <c r="H67" s="13">
        <v>82.564999999999998</v>
      </c>
      <c r="I67" s="1"/>
      <c r="J67" s="13">
        <f t="shared" si="1"/>
        <v>20.199999999999818</v>
      </c>
      <c r="K67" s="14"/>
      <c r="L67" s="1">
        <v>82.188999999999993</v>
      </c>
      <c r="M67" s="1" t="s">
        <v>114</v>
      </c>
      <c r="N67" s="1">
        <v>81.534000000000006</v>
      </c>
      <c r="O67" s="1" t="s">
        <v>115</v>
      </c>
      <c r="P67" s="1"/>
      <c r="Q67" s="1"/>
      <c r="R67" s="14"/>
      <c r="S67" s="13">
        <f t="shared" si="2"/>
        <v>17.400000000000659</v>
      </c>
      <c r="T67" s="13">
        <f t="shared" si="3"/>
        <v>82.899999999999352</v>
      </c>
      <c r="U67" s="13" t="str">
        <f t="shared" si="4"/>
        <v/>
      </c>
      <c r="W67" s="18">
        <f t="shared" si="6"/>
        <v>2744463.7999999854</v>
      </c>
      <c r="X67" s="16">
        <v>0.02</v>
      </c>
      <c r="Y67">
        <f t="shared" si="7"/>
        <v>54889.275999999707</v>
      </c>
      <c r="Z67" s="17">
        <f t="shared" si="5"/>
        <v>27.17</v>
      </c>
      <c r="AA67" s="18">
        <f t="shared" si="8"/>
        <v>47275.800000001793</v>
      </c>
      <c r="AC67" s="18">
        <f t="shared" si="9"/>
        <v>3293146.7999999891</v>
      </c>
      <c r="AD67" s="16">
        <v>0.02</v>
      </c>
      <c r="AE67">
        <f t="shared" si="10"/>
        <v>65862.935999999783</v>
      </c>
      <c r="AF67" s="17">
        <f t="shared" si="11"/>
        <v>27.17</v>
      </c>
      <c r="AG67">
        <f t="shared" si="12"/>
        <v>225239.29999999824</v>
      </c>
      <c r="AI67" s="18">
        <f t="shared" si="13"/>
        <v>1427792.9999999937</v>
      </c>
      <c r="AJ67" s="16">
        <v>0.02</v>
      </c>
      <c r="AK67">
        <f t="shared" si="14"/>
        <v>28555.859999999873</v>
      </c>
      <c r="AL67">
        <f t="shared" si="15"/>
        <v>27.17</v>
      </c>
      <c r="AM67">
        <f t="shared" si="16"/>
        <v>0</v>
      </c>
    </row>
    <row r="68" spans="1:39" x14ac:dyDescent="0.15">
      <c r="A68" s="1">
        <f t="shared" si="0"/>
        <v>64</v>
      </c>
      <c r="B68" s="1" t="s">
        <v>35</v>
      </c>
      <c r="C68" s="5">
        <v>40653</v>
      </c>
      <c r="D68" s="1">
        <v>8</v>
      </c>
      <c r="E68" s="5"/>
      <c r="F68" s="1"/>
      <c r="G68" s="13">
        <v>82.935000000000002</v>
      </c>
      <c r="H68" s="13">
        <v>82.667000000000002</v>
      </c>
      <c r="I68" s="1"/>
      <c r="J68" s="13">
        <f t="shared" si="1"/>
        <v>26.800000000000068</v>
      </c>
      <c r="K68" s="14"/>
      <c r="L68" s="1" t="s">
        <v>74</v>
      </c>
      <c r="M68" s="1"/>
      <c r="N68" s="1"/>
      <c r="O68" s="1"/>
      <c r="P68" s="1"/>
      <c r="Q68" s="1"/>
      <c r="R68" s="14"/>
      <c r="S68" s="13" t="str">
        <f t="shared" si="2"/>
        <v/>
      </c>
      <c r="T68" s="13" t="str">
        <f t="shared" si="3"/>
        <v/>
      </c>
      <c r="U68" s="13" t="str">
        <f t="shared" si="4"/>
        <v/>
      </c>
      <c r="W68" s="18">
        <f t="shared" si="6"/>
        <v>2791739.5999999871</v>
      </c>
      <c r="X68" s="16">
        <v>0.02</v>
      </c>
      <c r="Y68">
        <f t="shared" si="7"/>
        <v>55834.791999999739</v>
      </c>
      <c r="Z68" s="17">
        <f t="shared" si="5"/>
        <v>20.83</v>
      </c>
      <c r="AA68" s="18">
        <f t="shared" si="8"/>
        <v>0</v>
      </c>
      <c r="AC68" s="18">
        <f t="shared" si="9"/>
        <v>3518386.0999999875</v>
      </c>
      <c r="AD68" s="16">
        <v>0.02</v>
      </c>
      <c r="AE68">
        <f t="shared" si="10"/>
        <v>70367.721999999747</v>
      </c>
      <c r="AF68" s="17">
        <f t="shared" si="11"/>
        <v>20.83</v>
      </c>
      <c r="AG68">
        <f t="shared" si="12"/>
        <v>0</v>
      </c>
      <c r="AI68" s="18">
        <f t="shared" si="13"/>
        <v>1427792.9999999937</v>
      </c>
      <c r="AJ68" s="16">
        <v>0.02</v>
      </c>
      <c r="AK68">
        <f t="shared" si="14"/>
        <v>28555.859999999873</v>
      </c>
      <c r="AL68">
        <f t="shared" si="15"/>
        <v>20.83</v>
      </c>
      <c r="AM68">
        <f t="shared" si="16"/>
        <v>0</v>
      </c>
    </row>
    <row r="69" spans="1:39" x14ac:dyDescent="0.15">
      <c r="A69" s="1">
        <f t="shared" si="0"/>
        <v>65</v>
      </c>
      <c r="B69" s="1" t="s">
        <v>36</v>
      </c>
      <c r="C69" s="5">
        <v>40659</v>
      </c>
      <c r="D69" s="1">
        <v>16</v>
      </c>
      <c r="E69" s="5">
        <v>40659</v>
      </c>
      <c r="F69" s="1">
        <v>20</v>
      </c>
      <c r="G69" s="13">
        <v>81.597999999999999</v>
      </c>
      <c r="H69" s="13">
        <v>81.935000000000002</v>
      </c>
      <c r="I69" s="1" t="s">
        <v>75</v>
      </c>
      <c r="J69" s="13">
        <f t="shared" si="1"/>
        <v>33.70000000000033</v>
      </c>
      <c r="K69" s="14"/>
      <c r="L69" s="1" t="s">
        <v>74</v>
      </c>
      <c r="M69" s="1"/>
      <c r="N69" s="1"/>
      <c r="O69" s="1"/>
      <c r="P69" s="1"/>
      <c r="Q69" s="1"/>
      <c r="R69" s="14"/>
      <c r="S69" s="13" t="str">
        <f t="shared" si="2"/>
        <v/>
      </c>
      <c r="T69" s="13" t="str">
        <f t="shared" si="3"/>
        <v/>
      </c>
      <c r="U69" s="13" t="str">
        <f t="shared" si="4"/>
        <v/>
      </c>
      <c r="W69" s="18">
        <f t="shared" si="6"/>
        <v>2791739.5999999871</v>
      </c>
      <c r="X69" s="16">
        <v>0.02</v>
      </c>
      <c r="Y69">
        <f t="shared" si="7"/>
        <v>55834.791999999739</v>
      </c>
      <c r="Z69" s="17">
        <f t="shared" si="5"/>
        <v>16.559999999999999</v>
      </c>
      <c r="AA69" s="18">
        <f t="shared" si="8"/>
        <v>-55807.200000000536</v>
      </c>
      <c r="AC69" s="18">
        <f t="shared" si="9"/>
        <v>3518386.0999999875</v>
      </c>
      <c r="AD69" s="16">
        <v>0.02</v>
      </c>
      <c r="AE69">
        <f t="shared" si="10"/>
        <v>70367.721999999747</v>
      </c>
      <c r="AF69" s="17">
        <f t="shared" si="11"/>
        <v>16.559999999999999</v>
      </c>
      <c r="AG69">
        <f t="shared" si="12"/>
        <v>-55807.200000000536</v>
      </c>
      <c r="AI69" s="18">
        <f t="shared" si="13"/>
        <v>1427792.9999999937</v>
      </c>
      <c r="AJ69" s="16">
        <v>0.02</v>
      </c>
      <c r="AK69">
        <f t="shared" si="14"/>
        <v>28555.859999999873</v>
      </c>
      <c r="AL69">
        <f t="shared" si="15"/>
        <v>16.559999999999999</v>
      </c>
      <c r="AM69">
        <f t="shared" si="16"/>
        <v>-55807.200000000536</v>
      </c>
    </row>
    <row r="70" spans="1:39" x14ac:dyDescent="0.15">
      <c r="A70" s="1">
        <f t="shared" si="0"/>
        <v>66</v>
      </c>
      <c r="B70" s="1" t="s">
        <v>36</v>
      </c>
      <c r="C70" s="5">
        <v>40667</v>
      </c>
      <c r="D70" s="1">
        <v>4</v>
      </c>
      <c r="E70" s="5">
        <v>40667</v>
      </c>
      <c r="F70" s="1">
        <v>12</v>
      </c>
      <c r="G70" s="13">
        <v>80.83</v>
      </c>
      <c r="H70" s="13">
        <v>80.978999999999999</v>
      </c>
      <c r="I70" s="1"/>
      <c r="J70" s="13">
        <f t="shared" ref="J70:J117" si="17">ABS(G70-H70)/0.01</f>
        <v>14.900000000000091</v>
      </c>
      <c r="K70" s="14"/>
      <c r="L70" s="1">
        <v>80.671000000000006</v>
      </c>
      <c r="M70" s="1" t="s">
        <v>116</v>
      </c>
      <c r="N70" s="1">
        <v>80.132000000000005</v>
      </c>
      <c r="O70" s="1" t="s">
        <v>117</v>
      </c>
      <c r="P70" s="1"/>
      <c r="Q70" s="1"/>
      <c r="R70" s="14"/>
      <c r="S70" s="13">
        <f t="shared" ref="S70:S117" si="18">IF(M70&lt;&gt;"",ABS(L70-G70)/0.01,"")</f>
        <v>15.899999999999181</v>
      </c>
      <c r="T70" s="13">
        <f t="shared" ref="T70:T117" si="19">IF(O70&lt;&gt;"",ABS(N70-G70)/0.01,"")</f>
        <v>69.799999999999329</v>
      </c>
      <c r="U70" s="13" t="str">
        <f t="shared" ref="U70:U117" si="20">IF(Q70&lt;&gt;"",ABS(P70-G70)/0.01,"")</f>
        <v/>
      </c>
      <c r="W70" s="18">
        <f t="shared" si="6"/>
        <v>2735932.3999999864</v>
      </c>
      <c r="X70" s="16">
        <v>0.02</v>
      </c>
      <c r="Y70">
        <f t="shared" si="7"/>
        <v>54718.647999999732</v>
      </c>
      <c r="Z70" s="17">
        <f t="shared" ref="Z70:Z117" si="21">ROUNDDOWN(Y70/J70/100,2)</f>
        <v>36.72</v>
      </c>
      <c r="AA70" s="18">
        <f t="shared" si="8"/>
        <v>58384.799999996991</v>
      </c>
      <c r="AC70" s="18">
        <f t="shared" si="9"/>
        <v>3462578.8999999869</v>
      </c>
      <c r="AD70" s="16">
        <v>0.02</v>
      </c>
      <c r="AE70">
        <f t="shared" si="10"/>
        <v>69251.577999999732</v>
      </c>
      <c r="AF70" s="17">
        <f t="shared" si="11"/>
        <v>36.72</v>
      </c>
      <c r="AG70">
        <f t="shared" si="12"/>
        <v>256305.59999999753</v>
      </c>
      <c r="AI70" s="18">
        <f t="shared" si="13"/>
        <v>1371985.7999999933</v>
      </c>
      <c r="AJ70" s="16">
        <v>0.02</v>
      </c>
      <c r="AK70">
        <f t="shared" si="14"/>
        <v>27439.715999999866</v>
      </c>
      <c r="AL70">
        <f t="shared" si="15"/>
        <v>36.72</v>
      </c>
      <c r="AM70">
        <f t="shared" si="16"/>
        <v>0</v>
      </c>
    </row>
    <row r="71" spans="1:39" x14ac:dyDescent="0.15">
      <c r="A71" s="1">
        <f t="shared" si="0"/>
        <v>67</v>
      </c>
      <c r="B71" s="1" t="s">
        <v>35</v>
      </c>
      <c r="C71" s="5">
        <v>40674</v>
      </c>
      <c r="D71" s="1">
        <v>8</v>
      </c>
      <c r="E71" s="5">
        <v>40674</v>
      </c>
      <c r="F71" s="1">
        <v>12</v>
      </c>
      <c r="G71" s="13">
        <v>80.906999999999996</v>
      </c>
      <c r="H71" s="13">
        <v>80.614000000000004</v>
      </c>
      <c r="I71" s="1"/>
      <c r="J71" s="13">
        <f t="shared" si="17"/>
        <v>29.299999999999216</v>
      </c>
      <c r="K71" s="14"/>
      <c r="L71" s="1">
        <v>81.096999999999994</v>
      </c>
      <c r="M71" s="1" t="s">
        <v>118</v>
      </c>
      <c r="N71" s="1">
        <v>81.182000000000002</v>
      </c>
      <c r="O71" s="1" t="s">
        <v>118</v>
      </c>
      <c r="P71" s="1"/>
      <c r="Q71" s="1"/>
      <c r="R71" s="14"/>
      <c r="S71" s="13">
        <f t="shared" si="18"/>
        <v>18.999999999999773</v>
      </c>
      <c r="T71" s="13">
        <f t="shared" si="19"/>
        <v>27.500000000000568</v>
      </c>
      <c r="U71" s="13" t="str">
        <f t="shared" si="20"/>
        <v/>
      </c>
      <c r="W71" s="18">
        <f t="shared" ref="W71:W117" si="22">W70+AA70</f>
        <v>2794317.1999999834</v>
      </c>
      <c r="X71" s="16">
        <v>0.02</v>
      </c>
      <c r="Y71">
        <f t="shared" ref="Y71:Y117" si="23">W71*X71</f>
        <v>55886.34399999967</v>
      </c>
      <c r="Z71" s="17">
        <f t="shared" si="21"/>
        <v>19.07</v>
      </c>
      <c r="AA71" s="18">
        <f t="shared" ref="AA71:AA117" si="24">IF(S71&lt;&gt;"",(S71/0.01)*Z71,IF(I71="○",(J71/0.01)*Z71*-1,0))</f>
        <v>36232.999999999563</v>
      </c>
      <c r="AC71" s="18">
        <f t="shared" ref="AC71:AC117" si="25">AC70+AG70</f>
        <v>3718884.4999999842</v>
      </c>
      <c r="AD71" s="16">
        <v>0.02</v>
      </c>
      <c r="AE71">
        <f t="shared" ref="AE71:AE117" si="26">AC71*AD71</f>
        <v>74377.689999999682</v>
      </c>
      <c r="AF71" s="17">
        <f t="shared" ref="AF71:AF117" si="27">ROUNDDOWN(Y71/J71/100,2)</f>
        <v>19.07</v>
      </c>
      <c r="AG71">
        <f t="shared" ref="AG71:AG117" si="28">IF(T71&lt;&gt;"",(T71/0.01)*AF71,IF(I71="○",(J71/0.01)*Z71*-1,0))</f>
        <v>52442.500000001084</v>
      </c>
      <c r="AI71" s="18">
        <f t="shared" ref="AI71:AI117" si="29">AI70+AM70</f>
        <v>1371985.7999999933</v>
      </c>
      <c r="AJ71" s="16">
        <v>0.02</v>
      </c>
      <c r="AK71">
        <f t="shared" ref="AK71:AK117" si="30">AI71*AJ71</f>
        <v>27439.715999999866</v>
      </c>
      <c r="AL71">
        <f t="shared" ref="AL71:AL117" si="31">ROUNDDOWN(Y71/J71/100,2)</f>
        <v>19.07</v>
      </c>
      <c r="AM71">
        <f t="shared" ref="AM71:AM117" si="32">IF(U71&lt;&gt;"",(U71/0.01)*AL71,IF(I71="○",(J71/0.01)*AL71*-1,0))</f>
        <v>0</v>
      </c>
    </row>
    <row r="72" spans="1:39" x14ac:dyDescent="0.15">
      <c r="A72" s="1">
        <f t="shared" ref="A72:A118" si="33">ROW()-4</f>
        <v>68</v>
      </c>
      <c r="B72" s="1" t="s">
        <v>36</v>
      </c>
      <c r="C72" s="5">
        <v>40676</v>
      </c>
      <c r="D72" s="1">
        <v>20</v>
      </c>
      <c r="E72" s="5">
        <v>40677</v>
      </c>
      <c r="F72" s="1">
        <v>0</v>
      </c>
      <c r="G72" s="13">
        <v>80.706000000000003</v>
      </c>
      <c r="H72" s="13">
        <v>80.897999999999996</v>
      </c>
      <c r="I72" s="1" t="s">
        <v>75</v>
      </c>
      <c r="J72" s="13">
        <f t="shared" si="17"/>
        <v>19.199999999999307</v>
      </c>
      <c r="K72" s="14"/>
      <c r="L72" s="1" t="s">
        <v>74</v>
      </c>
      <c r="M72" s="1"/>
      <c r="N72" s="1"/>
      <c r="O72" s="1"/>
      <c r="P72" s="1"/>
      <c r="Q72" s="1"/>
      <c r="R72" s="14"/>
      <c r="S72" s="13" t="str">
        <f t="shared" si="18"/>
        <v/>
      </c>
      <c r="T72" s="13" t="str">
        <f t="shared" si="19"/>
        <v/>
      </c>
      <c r="U72" s="13" t="str">
        <f t="shared" si="20"/>
        <v/>
      </c>
      <c r="W72" s="18">
        <f t="shared" si="22"/>
        <v>2830550.199999983</v>
      </c>
      <c r="X72" s="16">
        <v>0.02</v>
      </c>
      <c r="Y72">
        <f t="shared" si="23"/>
        <v>56611.003999999659</v>
      </c>
      <c r="Z72" s="17">
        <f t="shared" si="21"/>
        <v>29.48</v>
      </c>
      <c r="AA72" s="18">
        <f t="shared" si="24"/>
        <v>-56601.599999997954</v>
      </c>
      <c r="AC72" s="18">
        <f t="shared" si="25"/>
        <v>3771326.9999999851</v>
      </c>
      <c r="AD72" s="16">
        <v>0.02</v>
      </c>
      <c r="AE72">
        <f t="shared" si="26"/>
        <v>75426.539999999703</v>
      </c>
      <c r="AF72" s="17">
        <f t="shared" si="27"/>
        <v>29.48</v>
      </c>
      <c r="AG72">
        <f t="shared" si="28"/>
        <v>-56601.599999997954</v>
      </c>
      <c r="AI72" s="18">
        <f t="shared" si="29"/>
        <v>1371985.7999999933</v>
      </c>
      <c r="AJ72" s="16">
        <v>0.02</v>
      </c>
      <c r="AK72">
        <f t="shared" si="30"/>
        <v>27439.715999999866</v>
      </c>
      <c r="AL72">
        <f t="shared" si="31"/>
        <v>29.48</v>
      </c>
      <c r="AM72">
        <f t="shared" si="32"/>
        <v>-56601.599999997954</v>
      </c>
    </row>
    <row r="73" spans="1:39" x14ac:dyDescent="0.15">
      <c r="A73" s="1">
        <f t="shared" si="33"/>
        <v>69</v>
      </c>
      <c r="B73" s="1" t="s">
        <v>36</v>
      </c>
      <c r="C73" s="5">
        <v>40679</v>
      </c>
      <c r="D73" s="1">
        <v>16</v>
      </c>
      <c r="E73" s="5">
        <v>40679</v>
      </c>
      <c r="F73" s="1">
        <v>20</v>
      </c>
      <c r="G73" s="13">
        <v>80.727999999999994</v>
      </c>
      <c r="H73" s="13">
        <v>80.915000000000006</v>
      </c>
      <c r="I73" s="1" t="s">
        <v>75</v>
      </c>
      <c r="J73" s="13">
        <f t="shared" si="17"/>
        <v>18.700000000001182</v>
      </c>
      <c r="K73" s="14"/>
      <c r="L73" s="1" t="s">
        <v>74</v>
      </c>
      <c r="M73" s="1"/>
      <c r="N73" s="1"/>
      <c r="O73" s="1"/>
      <c r="P73" s="1"/>
      <c r="Q73" s="1"/>
      <c r="R73" s="14"/>
      <c r="S73" s="13" t="str">
        <f t="shared" si="18"/>
        <v/>
      </c>
      <c r="T73" s="13" t="str">
        <f t="shared" si="19"/>
        <v/>
      </c>
      <c r="U73" s="13" t="str">
        <f t="shared" si="20"/>
        <v/>
      </c>
      <c r="W73" s="18">
        <f t="shared" si="22"/>
        <v>2773948.5999999852</v>
      </c>
      <c r="X73" s="16">
        <v>0.02</v>
      </c>
      <c r="Y73">
        <f t="shared" si="23"/>
        <v>55478.971999999703</v>
      </c>
      <c r="Z73" s="17">
        <f t="shared" si="21"/>
        <v>29.66</v>
      </c>
      <c r="AA73" s="18">
        <f t="shared" si="24"/>
        <v>-55464.200000003504</v>
      </c>
      <c r="AC73" s="18">
        <f t="shared" si="25"/>
        <v>3714725.3999999873</v>
      </c>
      <c r="AD73" s="16">
        <v>0.02</v>
      </c>
      <c r="AE73">
        <f t="shared" si="26"/>
        <v>74294.507999999754</v>
      </c>
      <c r="AF73" s="17">
        <f t="shared" si="27"/>
        <v>29.66</v>
      </c>
      <c r="AG73">
        <f t="shared" si="28"/>
        <v>-55464.200000003504</v>
      </c>
      <c r="AI73" s="18">
        <f t="shared" si="29"/>
        <v>1315384.1999999953</v>
      </c>
      <c r="AJ73" s="16">
        <v>0.02</v>
      </c>
      <c r="AK73">
        <f t="shared" si="30"/>
        <v>26307.683999999907</v>
      </c>
      <c r="AL73">
        <f t="shared" si="31"/>
        <v>29.66</v>
      </c>
      <c r="AM73">
        <f t="shared" si="32"/>
        <v>-55464.200000003504</v>
      </c>
    </row>
    <row r="74" spans="1:39" x14ac:dyDescent="0.15">
      <c r="A74" s="1">
        <f t="shared" si="33"/>
        <v>70</v>
      </c>
      <c r="B74" s="1" t="s">
        <v>35</v>
      </c>
      <c r="C74" s="5">
        <v>40682</v>
      </c>
      <c r="D74" s="1">
        <v>20</v>
      </c>
      <c r="E74" s="5">
        <v>40683</v>
      </c>
      <c r="F74" s="1">
        <v>0</v>
      </c>
      <c r="G74" s="13">
        <v>81.698999999999998</v>
      </c>
      <c r="H74" s="13">
        <v>81.468000000000004</v>
      </c>
      <c r="I74" s="1" t="s">
        <v>75</v>
      </c>
      <c r="J74" s="13">
        <f t="shared" si="17"/>
        <v>23.099999999999454</v>
      </c>
      <c r="K74" s="14"/>
      <c r="L74" s="1"/>
      <c r="M74" s="1"/>
      <c r="N74" s="1"/>
      <c r="O74" s="1"/>
      <c r="P74" s="1"/>
      <c r="Q74" s="1"/>
      <c r="R74" s="14"/>
      <c r="S74" s="13" t="str">
        <f t="shared" si="18"/>
        <v/>
      </c>
      <c r="T74" s="13" t="str">
        <f t="shared" si="19"/>
        <v/>
      </c>
      <c r="U74" s="13" t="str">
        <f t="shared" si="20"/>
        <v/>
      </c>
      <c r="W74" s="18">
        <f t="shared" si="22"/>
        <v>2718484.3999999817</v>
      </c>
      <c r="X74" s="16">
        <v>0.02</v>
      </c>
      <c r="Y74">
        <f t="shared" si="23"/>
        <v>54369.687999999638</v>
      </c>
      <c r="Z74" s="17">
        <f t="shared" si="21"/>
        <v>23.53</v>
      </c>
      <c r="AA74" s="18">
        <f t="shared" si="24"/>
        <v>-54354.299999998715</v>
      </c>
      <c r="AC74" s="18">
        <f t="shared" si="25"/>
        <v>3659261.1999999839</v>
      </c>
      <c r="AD74" s="16">
        <v>0.02</v>
      </c>
      <c r="AE74">
        <f t="shared" si="26"/>
        <v>73185.223999999682</v>
      </c>
      <c r="AF74" s="17">
        <f t="shared" si="27"/>
        <v>23.53</v>
      </c>
      <c r="AG74">
        <f t="shared" si="28"/>
        <v>-54354.299999998715</v>
      </c>
      <c r="AI74" s="18">
        <f t="shared" si="29"/>
        <v>1259919.9999999919</v>
      </c>
      <c r="AJ74" s="16">
        <v>0.02</v>
      </c>
      <c r="AK74">
        <f t="shared" si="30"/>
        <v>25198.399999999838</v>
      </c>
      <c r="AL74">
        <f t="shared" si="31"/>
        <v>23.53</v>
      </c>
      <c r="AM74">
        <f t="shared" si="32"/>
        <v>-54354.299999998715</v>
      </c>
    </row>
    <row r="75" spans="1:39" x14ac:dyDescent="0.15">
      <c r="A75" s="1">
        <f t="shared" si="33"/>
        <v>71</v>
      </c>
      <c r="B75" s="1" t="s">
        <v>36</v>
      </c>
      <c r="C75" s="5">
        <v>40689</v>
      </c>
      <c r="D75" s="1">
        <v>8</v>
      </c>
      <c r="E75" s="5">
        <v>40689</v>
      </c>
      <c r="F75" s="1">
        <v>12</v>
      </c>
      <c r="G75" s="13">
        <v>81.691000000000003</v>
      </c>
      <c r="H75" s="13">
        <v>82.019000000000005</v>
      </c>
      <c r="I75" s="1"/>
      <c r="J75" s="13">
        <f t="shared" si="17"/>
        <v>32.800000000000296</v>
      </c>
      <c r="K75" s="14"/>
      <c r="L75" s="1">
        <v>81.605999999999995</v>
      </c>
      <c r="M75" s="5" t="s">
        <v>119</v>
      </c>
      <c r="N75" s="1">
        <v>81.363</v>
      </c>
      <c r="O75" s="5" t="s">
        <v>119</v>
      </c>
      <c r="P75" s="1"/>
      <c r="Q75" s="1"/>
      <c r="R75" s="14"/>
      <c r="S75" s="13">
        <f t="shared" si="18"/>
        <v>8.5000000000007958</v>
      </c>
      <c r="T75" s="13">
        <f t="shared" si="19"/>
        <v>32.800000000000296</v>
      </c>
      <c r="U75" s="13" t="str">
        <f t="shared" si="20"/>
        <v/>
      </c>
      <c r="W75" s="18">
        <f t="shared" si="22"/>
        <v>2664130.0999999829</v>
      </c>
      <c r="X75" s="16">
        <v>0.02</v>
      </c>
      <c r="Y75">
        <f t="shared" si="23"/>
        <v>53282.601999999657</v>
      </c>
      <c r="Z75" s="17">
        <f t="shared" si="21"/>
        <v>16.239999999999998</v>
      </c>
      <c r="AA75" s="18">
        <f t="shared" si="24"/>
        <v>13804.000000001291</v>
      </c>
      <c r="AC75" s="18">
        <f t="shared" si="25"/>
        <v>3604906.899999985</v>
      </c>
      <c r="AD75" s="16">
        <v>0.02</v>
      </c>
      <c r="AE75">
        <f t="shared" si="26"/>
        <v>72098.137999999701</v>
      </c>
      <c r="AF75" s="17">
        <f t="shared" si="27"/>
        <v>16.239999999999998</v>
      </c>
      <c r="AG75">
        <f t="shared" si="28"/>
        <v>53267.200000000477</v>
      </c>
      <c r="AI75" s="18">
        <f t="shared" si="29"/>
        <v>1205565.6999999932</v>
      </c>
      <c r="AJ75" s="16">
        <v>0.02</v>
      </c>
      <c r="AK75">
        <f t="shared" si="30"/>
        <v>24111.313999999864</v>
      </c>
      <c r="AL75">
        <f t="shared" si="31"/>
        <v>16.239999999999998</v>
      </c>
      <c r="AM75">
        <f t="shared" si="32"/>
        <v>0</v>
      </c>
    </row>
    <row r="76" spans="1:39" x14ac:dyDescent="0.15">
      <c r="A76" s="1">
        <f t="shared" si="33"/>
        <v>72</v>
      </c>
      <c r="B76" s="1" t="s">
        <v>36</v>
      </c>
      <c r="C76" s="5">
        <v>40701</v>
      </c>
      <c r="D76" s="1">
        <v>16</v>
      </c>
      <c r="E76" s="5">
        <v>40701</v>
      </c>
      <c r="F76" s="1">
        <v>20</v>
      </c>
      <c r="G76" s="13">
        <v>80.12</v>
      </c>
      <c r="H76" s="13">
        <v>80.259</v>
      </c>
      <c r="I76" s="1"/>
      <c r="J76" s="13">
        <f t="shared" si="17"/>
        <v>13.899999999999579</v>
      </c>
      <c r="K76" s="14"/>
      <c r="L76" s="1">
        <v>79.792000000000002</v>
      </c>
      <c r="M76" s="1" t="s">
        <v>120</v>
      </c>
      <c r="N76" s="1">
        <v>0</v>
      </c>
      <c r="O76" s="1"/>
      <c r="P76" s="1"/>
      <c r="Q76" s="1"/>
      <c r="R76" s="14"/>
      <c r="S76" s="13">
        <f t="shared" si="18"/>
        <v>32.800000000000296</v>
      </c>
      <c r="T76" s="13" t="str">
        <f t="shared" si="19"/>
        <v/>
      </c>
      <c r="U76" s="13" t="str">
        <f t="shared" si="20"/>
        <v/>
      </c>
      <c r="W76" s="18">
        <f t="shared" si="22"/>
        <v>2677934.0999999843</v>
      </c>
      <c r="X76" s="16">
        <v>0.02</v>
      </c>
      <c r="Y76">
        <f t="shared" si="23"/>
        <v>53558.681999999688</v>
      </c>
      <c r="Z76" s="17">
        <f t="shared" si="21"/>
        <v>38.53</v>
      </c>
      <c r="AA76" s="18">
        <f t="shared" si="24"/>
        <v>126378.40000000114</v>
      </c>
      <c r="AC76" s="18">
        <f t="shared" si="25"/>
        <v>3658174.0999999857</v>
      </c>
      <c r="AD76" s="16">
        <v>0.02</v>
      </c>
      <c r="AE76">
        <f t="shared" si="26"/>
        <v>73163.481999999713</v>
      </c>
      <c r="AF76" s="17">
        <f t="shared" si="27"/>
        <v>38.53</v>
      </c>
      <c r="AG76">
        <f t="shared" si="28"/>
        <v>0</v>
      </c>
      <c r="AI76" s="18">
        <f t="shared" si="29"/>
        <v>1205565.6999999932</v>
      </c>
      <c r="AJ76" s="16">
        <v>0.02</v>
      </c>
      <c r="AK76">
        <f t="shared" si="30"/>
        <v>24111.313999999864</v>
      </c>
      <c r="AL76">
        <f t="shared" si="31"/>
        <v>38.53</v>
      </c>
      <c r="AM76">
        <f t="shared" si="32"/>
        <v>0</v>
      </c>
    </row>
    <row r="77" spans="1:39" x14ac:dyDescent="0.15">
      <c r="A77" s="1">
        <f t="shared" si="33"/>
        <v>73</v>
      </c>
      <c r="B77" s="1" t="s">
        <v>35</v>
      </c>
      <c r="C77" s="5">
        <v>40704</v>
      </c>
      <c r="D77" s="1">
        <v>4</v>
      </c>
      <c r="E77" s="5">
        <v>40704</v>
      </c>
      <c r="F77" s="1">
        <v>8</v>
      </c>
      <c r="G77" s="13">
        <v>80.164000000000001</v>
      </c>
      <c r="H77" s="13">
        <v>80.027000000000001</v>
      </c>
      <c r="I77" s="1" t="s">
        <v>75</v>
      </c>
      <c r="J77" s="13">
        <f t="shared" si="17"/>
        <v>13.700000000000045</v>
      </c>
      <c r="K77" s="14"/>
      <c r="L77" s="1" t="s">
        <v>74</v>
      </c>
      <c r="M77" s="5"/>
      <c r="N77" s="1"/>
      <c r="O77" s="1"/>
      <c r="P77" s="1"/>
      <c r="Q77" s="1"/>
      <c r="R77" s="14"/>
      <c r="S77" s="13" t="str">
        <f t="shared" si="18"/>
        <v/>
      </c>
      <c r="T77" s="13" t="str">
        <f t="shared" si="19"/>
        <v/>
      </c>
      <c r="U77" s="13" t="str">
        <f t="shared" si="20"/>
        <v/>
      </c>
      <c r="W77" s="18">
        <f t="shared" si="22"/>
        <v>2804312.4999999856</v>
      </c>
      <c r="X77" s="16">
        <v>0.02</v>
      </c>
      <c r="Y77">
        <f t="shared" si="23"/>
        <v>56086.249999999709</v>
      </c>
      <c r="Z77" s="17">
        <f t="shared" si="21"/>
        <v>40.93</v>
      </c>
      <c r="AA77" s="18">
        <f t="shared" si="24"/>
        <v>-56074.100000000188</v>
      </c>
      <c r="AC77" s="18">
        <f t="shared" si="25"/>
        <v>3658174.0999999857</v>
      </c>
      <c r="AD77" s="16">
        <v>0.02</v>
      </c>
      <c r="AE77">
        <f t="shared" si="26"/>
        <v>73163.481999999713</v>
      </c>
      <c r="AF77" s="17">
        <f t="shared" si="27"/>
        <v>40.93</v>
      </c>
      <c r="AG77">
        <f t="shared" si="28"/>
        <v>-56074.100000000188</v>
      </c>
      <c r="AI77" s="18">
        <f t="shared" si="29"/>
        <v>1205565.6999999932</v>
      </c>
      <c r="AJ77" s="16">
        <v>0.02</v>
      </c>
      <c r="AK77">
        <f t="shared" si="30"/>
        <v>24111.313999999864</v>
      </c>
      <c r="AL77">
        <f t="shared" si="31"/>
        <v>40.93</v>
      </c>
      <c r="AM77">
        <f t="shared" si="32"/>
        <v>-56074.100000000188</v>
      </c>
    </row>
    <row r="78" spans="1:39" x14ac:dyDescent="0.15">
      <c r="A78" s="1">
        <f t="shared" si="33"/>
        <v>74</v>
      </c>
      <c r="B78" s="1" t="s">
        <v>35</v>
      </c>
      <c r="C78" s="5">
        <v>40704</v>
      </c>
      <c r="D78" s="1">
        <v>12</v>
      </c>
      <c r="E78" s="5">
        <v>40704</v>
      </c>
      <c r="F78" s="1">
        <v>16</v>
      </c>
      <c r="G78" s="13">
        <v>80.215000000000003</v>
      </c>
      <c r="H78" s="13">
        <v>80.018000000000001</v>
      </c>
      <c r="I78" s="1"/>
      <c r="J78" s="13">
        <f t="shared" si="17"/>
        <v>19.700000000000273</v>
      </c>
      <c r="K78" s="14"/>
      <c r="L78" s="1">
        <v>80.444999999999993</v>
      </c>
      <c r="M78" s="5" t="s">
        <v>121</v>
      </c>
      <c r="N78" s="1">
        <v>80.995000000000005</v>
      </c>
      <c r="O78" s="1" t="s">
        <v>122</v>
      </c>
      <c r="P78" s="1"/>
      <c r="Q78" s="1"/>
      <c r="R78" s="14"/>
      <c r="S78" s="13">
        <f t="shared" si="18"/>
        <v>22.999999999998977</v>
      </c>
      <c r="T78" s="13">
        <f t="shared" si="19"/>
        <v>78.000000000000114</v>
      </c>
      <c r="U78" s="13" t="str">
        <f t="shared" si="20"/>
        <v/>
      </c>
      <c r="W78" s="18">
        <f t="shared" si="22"/>
        <v>2748238.3999999855</v>
      </c>
      <c r="X78" s="16">
        <v>0.02</v>
      </c>
      <c r="Y78">
        <f t="shared" si="23"/>
        <v>54964.767999999713</v>
      </c>
      <c r="Z78" s="17">
        <f t="shared" si="21"/>
        <v>27.9</v>
      </c>
      <c r="AA78" s="18">
        <f t="shared" si="24"/>
        <v>64169.999999997141</v>
      </c>
      <c r="AC78" s="18">
        <f t="shared" si="25"/>
        <v>3602099.9999999856</v>
      </c>
      <c r="AD78" s="16">
        <v>0.02</v>
      </c>
      <c r="AE78">
        <f t="shared" si="26"/>
        <v>72041.999999999709</v>
      </c>
      <c r="AF78" s="17">
        <f t="shared" si="27"/>
        <v>27.9</v>
      </c>
      <c r="AG78">
        <f t="shared" si="28"/>
        <v>217620.00000000029</v>
      </c>
      <c r="AI78" s="18">
        <f t="shared" si="29"/>
        <v>1149491.5999999931</v>
      </c>
      <c r="AJ78" s="16">
        <v>0.02</v>
      </c>
      <c r="AK78">
        <f t="shared" si="30"/>
        <v>22989.831999999864</v>
      </c>
      <c r="AL78">
        <f t="shared" si="31"/>
        <v>27.9</v>
      </c>
      <c r="AM78">
        <f t="shared" si="32"/>
        <v>0</v>
      </c>
    </row>
    <row r="79" spans="1:39" x14ac:dyDescent="0.15">
      <c r="A79" s="1">
        <f t="shared" si="33"/>
        <v>75</v>
      </c>
      <c r="B79" s="1" t="s">
        <v>36</v>
      </c>
      <c r="C79" s="5">
        <v>40714</v>
      </c>
      <c r="D79" s="1">
        <v>16</v>
      </c>
      <c r="E79" s="5">
        <v>40715</v>
      </c>
      <c r="F79" s="1">
        <v>0</v>
      </c>
      <c r="G79" s="13">
        <v>80.191999999999993</v>
      </c>
      <c r="H79" s="13">
        <v>80.308000000000007</v>
      </c>
      <c r="I79" s="1" t="s">
        <v>75</v>
      </c>
      <c r="J79" s="13">
        <f t="shared" si="17"/>
        <v>11.600000000001387</v>
      </c>
      <c r="K79" s="14"/>
      <c r="L79" s="1" t="s">
        <v>74</v>
      </c>
      <c r="M79" s="1"/>
      <c r="N79" s="1"/>
      <c r="O79" s="1"/>
      <c r="P79" s="1"/>
      <c r="Q79" s="1"/>
      <c r="R79" s="14"/>
      <c r="S79" s="13" t="str">
        <f t="shared" si="18"/>
        <v/>
      </c>
      <c r="T79" s="13" t="str">
        <f t="shared" si="19"/>
        <v/>
      </c>
      <c r="U79" s="13" t="str">
        <f t="shared" si="20"/>
        <v/>
      </c>
      <c r="W79" s="18">
        <f t="shared" si="22"/>
        <v>2812408.3999999827</v>
      </c>
      <c r="X79" s="16">
        <v>0.02</v>
      </c>
      <c r="Y79">
        <f t="shared" si="23"/>
        <v>56248.167999999656</v>
      </c>
      <c r="Z79" s="17">
        <f t="shared" si="21"/>
        <v>48.48</v>
      </c>
      <c r="AA79" s="18">
        <f t="shared" si="24"/>
        <v>-56236.800000006719</v>
      </c>
      <c r="AC79" s="18">
        <f t="shared" si="25"/>
        <v>3819719.999999986</v>
      </c>
      <c r="AD79" s="16">
        <v>0.02</v>
      </c>
      <c r="AE79">
        <f t="shared" si="26"/>
        <v>76394.399999999718</v>
      </c>
      <c r="AF79" s="17">
        <f t="shared" si="27"/>
        <v>48.48</v>
      </c>
      <c r="AG79">
        <f t="shared" si="28"/>
        <v>-56236.800000006719</v>
      </c>
      <c r="AI79" s="18">
        <f t="shared" si="29"/>
        <v>1149491.5999999931</v>
      </c>
      <c r="AJ79" s="16">
        <v>0.02</v>
      </c>
      <c r="AK79">
        <f t="shared" si="30"/>
        <v>22989.831999999864</v>
      </c>
      <c r="AL79">
        <f t="shared" si="31"/>
        <v>48.48</v>
      </c>
      <c r="AM79">
        <f t="shared" si="32"/>
        <v>-56236.800000006719</v>
      </c>
    </row>
    <row r="80" spans="1:39" x14ac:dyDescent="0.15">
      <c r="A80" s="1">
        <f t="shared" si="33"/>
        <v>76</v>
      </c>
      <c r="B80" s="1" t="s">
        <v>35</v>
      </c>
      <c r="C80" s="5">
        <v>40717</v>
      </c>
      <c r="D80" s="1">
        <v>16</v>
      </c>
      <c r="E80" s="5"/>
      <c r="F80" s="1"/>
      <c r="G80" s="13">
        <v>80.695999999999998</v>
      </c>
      <c r="H80" s="13">
        <v>80.379000000000005</v>
      </c>
      <c r="I80" s="1"/>
      <c r="J80" s="13">
        <f t="shared" si="17"/>
        <v>31.699999999999307</v>
      </c>
      <c r="K80" s="14"/>
      <c r="L80" s="1"/>
      <c r="M80" s="1"/>
      <c r="N80" s="1"/>
      <c r="O80" s="1"/>
      <c r="P80" s="1"/>
      <c r="Q80" s="1"/>
      <c r="R80" s="14"/>
      <c r="S80" s="13" t="str">
        <f t="shared" si="18"/>
        <v/>
      </c>
      <c r="T80" s="13" t="str">
        <f t="shared" si="19"/>
        <v/>
      </c>
      <c r="U80" s="13" t="str">
        <f t="shared" si="20"/>
        <v/>
      </c>
      <c r="W80" s="18">
        <f t="shared" si="22"/>
        <v>2756171.5999999759</v>
      </c>
      <c r="X80" s="16">
        <v>0.02</v>
      </c>
      <c r="Y80">
        <f t="shared" si="23"/>
        <v>55123.43199999952</v>
      </c>
      <c r="Z80" s="17">
        <f t="shared" si="21"/>
        <v>17.38</v>
      </c>
      <c r="AA80" s="18">
        <f t="shared" si="24"/>
        <v>0</v>
      </c>
      <c r="AC80" s="18">
        <f t="shared" si="25"/>
        <v>3763483.1999999792</v>
      </c>
      <c r="AD80" s="16">
        <v>0.02</v>
      </c>
      <c r="AE80">
        <f t="shared" si="26"/>
        <v>75269.663999999582</v>
      </c>
      <c r="AF80" s="17">
        <f t="shared" si="27"/>
        <v>17.38</v>
      </c>
      <c r="AG80">
        <f t="shared" si="28"/>
        <v>0</v>
      </c>
      <c r="AI80" s="18">
        <f t="shared" si="29"/>
        <v>1093254.7999999863</v>
      </c>
      <c r="AJ80" s="16">
        <v>0.02</v>
      </c>
      <c r="AK80">
        <f t="shared" si="30"/>
        <v>21865.095999999725</v>
      </c>
      <c r="AL80">
        <f t="shared" si="31"/>
        <v>17.38</v>
      </c>
      <c r="AM80">
        <f t="shared" si="32"/>
        <v>0</v>
      </c>
    </row>
    <row r="81" spans="1:39" x14ac:dyDescent="0.15">
      <c r="A81" s="1">
        <f t="shared" si="33"/>
        <v>77</v>
      </c>
      <c r="B81" s="1" t="s">
        <v>35</v>
      </c>
      <c r="C81" s="5">
        <v>40718</v>
      </c>
      <c r="D81" s="1">
        <v>4</v>
      </c>
      <c r="E81" s="5">
        <v>40718</v>
      </c>
      <c r="F81" s="1">
        <v>8</v>
      </c>
      <c r="G81" s="13">
        <v>80.510000000000005</v>
      </c>
      <c r="H81" s="13">
        <v>80.424000000000007</v>
      </c>
      <c r="I81" s="1" t="s">
        <v>75</v>
      </c>
      <c r="J81" s="13">
        <f t="shared" si="17"/>
        <v>8.5999999999998522</v>
      </c>
      <c r="K81" s="14"/>
      <c r="L81" s="1"/>
      <c r="M81" s="1"/>
      <c r="N81" s="1"/>
      <c r="O81" s="1"/>
      <c r="P81" s="1"/>
      <c r="Q81" s="1"/>
      <c r="R81" s="14"/>
      <c r="S81" s="13" t="str">
        <f t="shared" si="18"/>
        <v/>
      </c>
      <c r="T81" s="13" t="str">
        <f t="shared" si="19"/>
        <v/>
      </c>
      <c r="U81" s="13" t="str">
        <f t="shared" si="20"/>
        <v/>
      </c>
      <c r="W81" s="18">
        <f t="shared" si="22"/>
        <v>2756171.5999999759</v>
      </c>
      <c r="X81" s="16">
        <v>0.02</v>
      </c>
      <c r="Y81">
        <f t="shared" si="23"/>
        <v>55123.43199999952</v>
      </c>
      <c r="Z81" s="17">
        <f t="shared" si="21"/>
        <v>64.09</v>
      </c>
      <c r="AA81" s="18">
        <f t="shared" si="24"/>
        <v>-55117.399999999056</v>
      </c>
      <c r="AC81" s="18">
        <f t="shared" si="25"/>
        <v>3763483.1999999792</v>
      </c>
      <c r="AD81" s="16">
        <v>0.02</v>
      </c>
      <c r="AE81">
        <f t="shared" si="26"/>
        <v>75269.663999999582</v>
      </c>
      <c r="AF81" s="17">
        <f t="shared" si="27"/>
        <v>64.09</v>
      </c>
      <c r="AG81">
        <f t="shared" si="28"/>
        <v>-55117.399999999056</v>
      </c>
      <c r="AI81" s="18">
        <f t="shared" si="29"/>
        <v>1093254.7999999863</v>
      </c>
      <c r="AJ81" s="16">
        <v>0.02</v>
      </c>
      <c r="AK81">
        <f t="shared" si="30"/>
        <v>21865.095999999725</v>
      </c>
      <c r="AL81">
        <f t="shared" si="31"/>
        <v>64.09</v>
      </c>
      <c r="AM81">
        <f t="shared" si="32"/>
        <v>-55117.399999999056</v>
      </c>
    </row>
    <row r="82" spans="1:39" x14ac:dyDescent="0.15">
      <c r="A82" s="1">
        <f t="shared" si="33"/>
        <v>78</v>
      </c>
      <c r="B82" s="1" t="s">
        <v>35</v>
      </c>
      <c r="C82" s="5">
        <v>40718</v>
      </c>
      <c r="D82" s="1">
        <v>4</v>
      </c>
      <c r="E82" s="5">
        <v>40721</v>
      </c>
      <c r="F82" s="1">
        <v>0</v>
      </c>
      <c r="G82" s="13">
        <v>80.510000000000005</v>
      </c>
      <c r="H82" s="13">
        <v>80.424000000000007</v>
      </c>
      <c r="I82" s="1"/>
      <c r="J82" s="13">
        <f t="shared" si="17"/>
        <v>8.5999999999998522</v>
      </c>
      <c r="K82" s="14"/>
      <c r="L82" s="1">
        <v>80.703999999999994</v>
      </c>
      <c r="M82" s="5" t="s">
        <v>123</v>
      </c>
      <c r="N82" s="1">
        <v>81.05</v>
      </c>
      <c r="O82" s="5">
        <v>40722</v>
      </c>
      <c r="P82" s="1"/>
      <c r="Q82" s="1"/>
      <c r="R82" s="14"/>
      <c r="S82" s="13">
        <f t="shared" si="18"/>
        <v>19.39999999999884</v>
      </c>
      <c r="T82" s="13">
        <f t="shared" si="19"/>
        <v>53.999999999999204</v>
      </c>
      <c r="U82" s="13" t="str">
        <f t="shared" si="20"/>
        <v/>
      </c>
      <c r="W82" s="18">
        <f t="shared" si="22"/>
        <v>2701054.1999999769</v>
      </c>
      <c r="X82" s="16">
        <v>0.02</v>
      </c>
      <c r="Y82">
        <f t="shared" si="23"/>
        <v>54021.083999999537</v>
      </c>
      <c r="Z82" s="17">
        <f t="shared" si="21"/>
        <v>62.81</v>
      </c>
      <c r="AA82" s="18">
        <f t="shared" si="24"/>
        <v>121851.39999999272</v>
      </c>
      <c r="AC82" s="18">
        <f t="shared" si="25"/>
        <v>3708365.7999999803</v>
      </c>
      <c r="AD82" s="16">
        <v>0.02</v>
      </c>
      <c r="AE82">
        <f t="shared" si="26"/>
        <v>74167.315999999613</v>
      </c>
      <c r="AF82" s="17">
        <f t="shared" si="27"/>
        <v>62.81</v>
      </c>
      <c r="AG82">
        <f t="shared" si="28"/>
        <v>339173.99999999499</v>
      </c>
      <c r="AI82" s="18">
        <f t="shared" si="29"/>
        <v>1038137.3999999872</v>
      </c>
      <c r="AJ82" s="16">
        <v>0.02</v>
      </c>
      <c r="AK82">
        <f t="shared" si="30"/>
        <v>20762.747999999745</v>
      </c>
      <c r="AL82">
        <f t="shared" si="31"/>
        <v>62.81</v>
      </c>
      <c r="AM82">
        <f t="shared" si="32"/>
        <v>0</v>
      </c>
    </row>
    <row r="83" spans="1:39" x14ac:dyDescent="0.15">
      <c r="A83" s="1">
        <f t="shared" si="33"/>
        <v>79</v>
      </c>
      <c r="B83" s="1" t="s">
        <v>36</v>
      </c>
      <c r="C83" s="5">
        <v>40724</v>
      </c>
      <c r="D83" s="1">
        <v>16</v>
      </c>
      <c r="E83" s="5">
        <v>40724</v>
      </c>
      <c r="F83" s="1">
        <v>20</v>
      </c>
      <c r="G83" s="13">
        <v>80.519000000000005</v>
      </c>
      <c r="H83" s="13">
        <v>80.840999999999994</v>
      </c>
      <c r="I83" s="1" t="s">
        <v>75</v>
      </c>
      <c r="J83" s="13">
        <f t="shared" si="17"/>
        <v>32.199999999998852</v>
      </c>
      <c r="K83" s="14"/>
      <c r="L83" s="1" t="s">
        <v>74</v>
      </c>
      <c r="M83" s="1"/>
      <c r="N83" s="1"/>
      <c r="O83" s="1"/>
      <c r="P83" s="1"/>
      <c r="Q83" s="1"/>
      <c r="R83" s="14"/>
      <c r="S83" s="13" t="str">
        <f t="shared" si="18"/>
        <v/>
      </c>
      <c r="T83" s="13" t="str">
        <f t="shared" si="19"/>
        <v/>
      </c>
      <c r="U83" s="13" t="str">
        <f t="shared" si="20"/>
        <v/>
      </c>
      <c r="W83" s="18">
        <f t="shared" si="22"/>
        <v>2822905.5999999698</v>
      </c>
      <c r="X83" s="16">
        <v>0.02</v>
      </c>
      <c r="Y83">
        <f t="shared" si="23"/>
        <v>56458.111999999397</v>
      </c>
      <c r="Z83" s="17">
        <f t="shared" si="21"/>
        <v>17.53</v>
      </c>
      <c r="AA83" s="18">
        <f t="shared" si="24"/>
        <v>-56446.59999999799</v>
      </c>
      <c r="AC83" s="18">
        <f t="shared" si="25"/>
        <v>4047539.7999999751</v>
      </c>
      <c r="AD83" s="16">
        <v>0.02</v>
      </c>
      <c r="AE83">
        <f t="shared" si="26"/>
        <v>80950.795999999507</v>
      </c>
      <c r="AF83" s="17">
        <f t="shared" si="27"/>
        <v>17.53</v>
      </c>
      <c r="AG83">
        <f t="shared" si="28"/>
        <v>-56446.59999999799</v>
      </c>
      <c r="AI83" s="18">
        <f t="shared" si="29"/>
        <v>1038137.3999999872</v>
      </c>
      <c r="AJ83" s="16">
        <v>0.02</v>
      </c>
      <c r="AK83">
        <f t="shared" si="30"/>
        <v>20762.747999999745</v>
      </c>
      <c r="AL83">
        <f t="shared" si="31"/>
        <v>17.53</v>
      </c>
      <c r="AM83">
        <f t="shared" si="32"/>
        <v>-56446.59999999799</v>
      </c>
    </row>
    <row r="84" spans="1:39" x14ac:dyDescent="0.15">
      <c r="A84" s="1">
        <f t="shared" si="33"/>
        <v>80</v>
      </c>
      <c r="B84" s="1" t="s">
        <v>36</v>
      </c>
      <c r="C84" s="5">
        <v>40738</v>
      </c>
      <c r="D84" s="1">
        <v>8</v>
      </c>
      <c r="E84" s="5"/>
      <c r="F84" s="1"/>
      <c r="G84" s="13">
        <v>78.872</v>
      </c>
      <c r="H84" s="13">
        <v>79.156999999999996</v>
      </c>
      <c r="I84" s="1"/>
      <c r="J84" s="13">
        <f t="shared" si="17"/>
        <v>28.499999999999659</v>
      </c>
      <c r="K84" s="14"/>
      <c r="L84" s="1"/>
      <c r="M84" s="1"/>
      <c r="N84" s="1"/>
      <c r="O84" s="1"/>
      <c r="P84" s="1"/>
      <c r="Q84" s="1"/>
      <c r="R84" s="14"/>
      <c r="S84" s="13" t="str">
        <f t="shared" si="18"/>
        <v/>
      </c>
      <c r="T84" s="13" t="str">
        <f t="shared" si="19"/>
        <v/>
      </c>
      <c r="U84" s="13" t="str">
        <f t="shared" si="20"/>
        <v/>
      </c>
      <c r="W84" s="18">
        <f t="shared" si="22"/>
        <v>2766458.9999999721</v>
      </c>
      <c r="X84" s="16">
        <v>0.02</v>
      </c>
      <c r="Y84">
        <f t="shared" si="23"/>
        <v>55329.17999999944</v>
      </c>
      <c r="Z84" s="17">
        <f t="shared" si="21"/>
        <v>19.41</v>
      </c>
      <c r="AA84" s="18">
        <f t="shared" si="24"/>
        <v>0</v>
      </c>
      <c r="AC84" s="18">
        <f t="shared" si="25"/>
        <v>3991093.1999999774</v>
      </c>
      <c r="AD84" s="16">
        <v>0.02</v>
      </c>
      <c r="AE84">
        <f t="shared" si="26"/>
        <v>79821.86399999955</v>
      </c>
      <c r="AF84" s="17">
        <f t="shared" si="27"/>
        <v>19.41</v>
      </c>
      <c r="AG84">
        <f t="shared" si="28"/>
        <v>0</v>
      </c>
      <c r="AI84" s="18">
        <f t="shared" si="29"/>
        <v>981690.79999998922</v>
      </c>
      <c r="AJ84" s="16">
        <v>0.02</v>
      </c>
      <c r="AK84">
        <f t="shared" si="30"/>
        <v>19633.815999999784</v>
      </c>
      <c r="AL84">
        <f t="shared" si="31"/>
        <v>19.41</v>
      </c>
      <c r="AM84">
        <f t="shared" si="32"/>
        <v>0</v>
      </c>
    </row>
    <row r="85" spans="1:39" x14ac:dyDescent="0.15">
      <c r="A85" s="1">
        <f t="shared" si="33"/>
        <v>81</v>
      </c>
      <c r="B85" s="1" t="s">
        <v>36</v>
      </c>
      <c r="C85" s="5">
        <v>40742</v>
      </c>
      <c r="D85" s="1">
        <v>4</v>
      </c>
      <c r="E85" s="5">
        <v>40742</v>
      </c>
      <c r="F85" s="1">
        <v>8</v>
      </c>
      <c r="G85" s="13">
        <v>78.997</v>
      </c>
      <c r="H85" s="13">
        <v>79.174000000000007</v>
      </c>
      <c r="I85" s="1"/>
      <c r="J85" s="13">
        <f t="shared" si="17"/>
        <v>17.700000000000671</v>
      </c>
      <c r="K85" s="14"/>
      <c r="L85" s="1">
        <v>78.875</v>
      </c>
      <c r="M85" s="1" t="s">
        <v>124</v>
      </c>
      <c r="N85" s="1">
        <v>0</v>
      </c>
      <c r="O85" s="1"/>
      <c r="P85" s="1"/>
      <c r="Q85" s="1"/>
      <c r="R85" s="14"/>
      <c r="S85" s="13">
        <f t="shared" si="18"/>
        <v>12.199999999999989</v>
      </c>
      <c r="T85" s="13" t="str">
        <f t="shared" si="19"/>
        <v/>
      </c>
      <c r="U85" s="13" t="str">
        <f t="shared" si="20"/>
        <v/>
      </c>
      <c r="W85" s="18">
        <f t="shared" si="22"/>
        <v>2766458.9999999721</v>
      </c>
      <c r="X85" s="16">
        <v>0.02</v>
      </c>
      <c r="Y85">
        <f t="shared" si="23"/>
        <v>55329.17999999944</v>
      </c>
      <c r="Z85" s="17">
        <f t="shared" si="21"/>
        <v>31.25</v>
      </c>
      <c r="AA85" s="18">
        <f t="shared" si="24"/>
        <v>38124.999999999964</v>
      </c>
      <c r="AC85" s="18">
        <f t="shared" si="25"/>
        <v>3991093.1999999774</v>
      </c>
      <c r="AD85" s="16">
        <v>0.02</v>
      </c>
      <c r="AE85">
        <f t="shared" si="26"/>
        <v>79821.86399999955</v>
      </c>
      <c r="AF85" s="17">
        <f t="shared" si="27"/>
        <v>31.25</v>
      </c>
      <c r="AG85">
        <f t="shared" si="28"/>
        <v>0</v>
      </c>
      <c r="AI85" s="18">
        <f t="shared" si="29"/>
        <v>981690.79999998922</v>
      </c>
      <c r="AJ85" s="16">
        <v>0.02</v>
      </c>
      <c r="AK85">
        <f t="shared" si="30"/>
        <v>19633.815999999784</v>
      </c>
      <c r="AL85">
        <f t="shared" si="31"/>
        <v>31.25</v>
      </c>
      <c r="AM85">
        <f t="shared" si="32"/>
        <v>0</v>
      </c>
    </row>
    <row r="86" spans="1:39" x14ac:dyDescent="0.15">
      <c r="A86" s="1">
        <f t="shared" si="33"/>
        <v>82</v>
      </c>
      <c r="B86" s="1" t="s">
        <v>36</v>
      </c>
      <c r="C86" s="5">
        <v>40749</v>
      </c>
      <c r="D86" s="1">
        <v>16</v>
      </c>
      <c r="E86" s="5"/>
      <c r="F86" s="1"/>
      <c r="G86" s="13">
        <v>78.165999999999997</v>
      </c>
      <c r="H86" s="13">
        <v>78.418999999999997</v>
      </c>
      <c r="I86" s="1"/>
      <c r="J86" s="13">
        <f t="shared" si="17"/>
        <v>25.300000000000011</v>
      </c>
      <c r="K86" s="14"/>
      <c r="L86" s="1"/>
      <c r="M86" s="1"/>
      <c r="N86" s="1"/>
      <c r="O86" s="1"/>
      <c r="P86" s="1"/>
      <c r="Q86" s="1"/>
      <c r="R86" s="14"/>
      <c r="S86" s="13" t="str">
        <f t="shared" si="18"/>
        <v/>
      </c>
      <c r="T86" s="13" t="str">
        <f t="shared" si="19"/>
        <v/>
      </c>
      <c r="U86" s="13" t="str">
        <f t="shared" si="20"/>
        <v/>
      </c>
      <c r="W86" s="18">
        <f t="shared" si="22"/>
        <v>2804583.9999999721</v>
      </c>
      <c r="X86" s="16">
        <v>0.02</v>
      </c>
      <c r="Y86">
        <f t="shared" si="23"/>
        <v>56091.67999999944</v>
      </c>
      <c r="Z86" s="17">
        <f t="shared" si="21"/>
        <v>22.17</v>
      </c>
      <c r="AA86" s="18">
        <f t="shared" si="24"/>
        <v>0</v>
      </c>
      <c r="AC86" s="18">
        <f t="shared" si="25"/>
        <v>3991093.1999999774</v>
      </c>
      <c r="AD86" s="16">
        <v>0.02</v>
      </c>
      <c r="AE86">
        <f t="shared" si="26"/>
        <v>79821.86399999955</v>
      </c>
      <c r="AF86" s="17">
        <f t="shared" si="27"/>
        <v>22.17</v>
      </c>
      <c r="AG86">
        <f t="shared" si="28"/>
        <v>0</v>
      </c>
      <c r="AI86" s="18">
        <f t="shared" si="29"/>
        <v>981690.79999998922</v>
      </c>
      <c r="AJ86" s="16">
        <v>0.02</v>
      </c>
      <c r="AK86">
        <f t="shared" si="30"/>
        <v>19633.815999999784</v>
      </c>
      <c r="AL86">
        <f t="shared" si="31"/>
        <v>22.17</v>
      </c>
      <c r="AM86">
        <f t="shared" si="32"/>
        <v>0</v>
      </c>
    </row>
    <row r="87" spans="1:39" x14ac:dyDescent="0.15">
      <c r="A87" s="1">
        <f t="shared" si="33"/>
        <v>83</v>
      </c>
      <c r="B87" s="1" t="s">
        <v>36</v>
      </c>
      <c r="C87" s="5">
        <v>40749</v>
      </c>
      <c r="D87" s="1">
        <v>20</v>
      </c>
      <c r="E87" s="5"/>
      <c r="F87" s="1"/>
      <c r="G87" s="13">
        <v>78.195999999999998</v>
      </c>
      <c r="H87" s="13">
        <v>78.352999999999994</v>
      </c>
      <c r="I87" s="1"/>
      <c r="J87" s="13">
        <f t="shared" si="17"/>
        <v>15.699999999999648</v>
      </c>
      <c r="K87" s="14"/>
      <c r="L87" s="1"/>
      <c r="M87" s="1"/>
      <c r="N87" s="1"/>
      <c r="O87" s="1"/>
      <c r="P87" s="1"/>
      <c r="Q87" s="1"/>
      <c r="R87" s="14"/>
      <c r="S87" s="13" t="str">
        <f t="shared" si="18"/>
        <v/>
      </c>
      <c r="T87" s="13" t="str">
        <f t="shared" si="19"/>
        <v/>
      </c>
      <c r="U87" s="13" t="str">
        <f t="shared" si="20"/>
        <v/>
      </c>
      <c r="W87" s="18">
        <f t="shared" si="22"/>
        <v>2804583.9999999721</v>
      </c>
      <c r="X87" s="16">
        <v>0.02</v>
      </c>
      <c r="Y87">
        <f t="shared" si="23"/>
        <v>56091.67999999944</v>
      </c>
      <c r="Z87" s="17">
        <f t="shared" si="21"/>
        <v>35.72</v>
      </c>
      <c r="AA87" s="18">
        <f t="shared" si="24"/>
        <v>0</v>
      </c>
      <c r="AC87" s="18">
        <f t="shared" si="25"/>
        <v>3991093.1999999774</v>
      </c>
      <c r="AD87" s="16">
        <v>0.02</v>
      </c>
      <c r="AE87">
        <f t="shared" si="26"/>
        <v>79821.86399999955</v>
      </c>
      <c r="AF87" s="17">
        <f t="shared" si="27"/>
        <v>35.72</v>
      </c>
      <c r="AG87">
        <f t="shared" si="28"/>
        <v>0</v>
      </c>
      <c r="AI87" s="18">
        <f t="shared" si="29"/>
        <v>981690.79999998922</v>
      </c>
      <c r="AJ87" s="16">
        <v>0.02</v>
      </c>
      <c r="AK87">
        <f t="shared" si="30"/>
        <v>19633.815999999784</v>
      </c>
      <c r="AL87">
        <f t="shared" si="31"/>
        <v>35.72</v>
      </c>
      <c r="AM87">
        <f t="shared" si="32"/>
        <v>0</v>
      </c>
    </row>
    <row r="88" spans="1:39" x14ac:dyDescent="0.15">
      <c r="A88" s="1">
        <f t="shared" si="33"/>
        <v>84</v>
      </c>
      <c r="B88" s="1" t="s">
        <v>36</v>
      </c>
      <c r="C88" s="5">
        <v>40750</v>
      </c>
      <c r="D88" s="1">
        <v>4</v>
      </c>
      <c r="E88" s="5">
        <v>40750</v>
      </c>
      <c r="F88" s="1">
        <v>16</v>
      </c>
      <c r="G88" s="13">
        <v>77.941999999999993</v>
      </c>
      <c r="H88" s="13">
        <v>78.637</v>
      </c>
      <c r="I88" s="1"/>
      <c r="J88" s="13">
        <f t="shared" si="17"/>
        <v>69.500000000000739</v>
      </c>
      <c r="K88" s="14"/>
      <c r="L88" s="1">
        <v>77.566999999999993</v>
      </c>
      <c r="M88" s="5" t="s">
        <v>125</v>
      </c>
      <c r="N88" s="1">
        <v>76.519000000000005</v>
      </c>
      <c r="O88" s="1" t="s">
        <v>126</v>
      </c>
      <c r="P88" s="1"/>
      <c r="Q88" s="1"/>
      <c r="R88" s="14"/>
      <c r="S88" s="13">
        <f t="shared" si="18"/>
        <v>37.5</v>
      </c>
      <c r="T88" s="13">
        <f t="shared" si="19"/>
        <v>142.29999999999876</v>
      </c>
      <c r="U88" s="13" t="str">
        <f t="shared" si="20"/>
        <v/>
      </c>
      <c r="W88" s="18">
        <f t="shared" si="22"/>
        <v>2804583.9999999721</v>
      </c>
      <c r="X88" s="16">
        <v>0.02</v>
      </c>
      <c r="Y88">
        <f t="shared" si="23"/>
        <v>56091.67999999944</v>
      </c>
      <c r="Z88" s="17">
        <f t="shared" si="21"/>
        <v>8.07</v>
      </c>
      <c r="AA88" s="18">
        <f t="shared" si="24"/>
        <v>30262.5</v>
      </c>
      <c r="AC88" s="18">
        <f t="shared" si="25"/>
        <v>3991093.1999999774</v>
      </c>
      <c r="AD88" s="16">
        <v>0.02</v>
      </c>
      <c r="AE88">
        <f t="shared" si="26"/>
        <v>79821.86399999955</v>
      </c>
      <c r="AF88" s="17">
        <f t="shared" si="27"/>
        <v>8.07</v>
      </c>
      <c r="AG88">
        <f t="shared" si="28"/>
        <v>114836.099999999</v>
      </c>
      <c r="AI88" s="18">
        <f t="shared" si="29"/>
        <v>981690.79999998922</v>
      </c>
      <c r="AJ88" s="16">
        <v>0.02</v>
      </c>
      <c r="AK88">
        <f t="shared" si="30"/>
        <v>19633.815999999784</v>
      </c>
      <c r="AL88">
        <f t="shared" si="31"/>
        <v>8.07</v>
      </c>
      <c r="AM88">
        <f t="shared" si="32"/>
        <v>0</v>
      </c>
    </row>
    <row r="89" spans="1:39" x14ac:dyDescent="0.15">
      <c r="A89" s="1">
        <f t="shared" si="33"/>
        <v>85</v>
      </c>
      <c r="B89" s="1" t="s">
        <v>36</v>
      </c>
      <c r="C89" s="5">
        <v>40758</v>
      </c>
      <c r="D89" s="1">
        <v>8</v>
      </c>
      <c r="E89" s="5">
        <v>40758</v>
      </c>
      <c r="F89" s="1">
        <v>12</v>
      </c>
      <c r="G89" s="13">
        <v>76.965000000000003</v>
      </c>
      <c r="H89" s="13">
        <v>77.370999999999995</v>
      </c>
      <c r="I89" s="1"/>
      <c r="J89" s="13">
        <f t="shared" si="17"/>
        <v>40.59999999999917</v>
      </c>
      <c r="K89" s="14"/>
      <c r="L89" s="1">
        <v>76.941999999999993</v>
      </c>
      <c r="M89" s="1" t="s">
        <v>127</v>
      </c>
      <c r="N89" s="1">
        <v>0</v>
      </c>
      <c r="O89" s="1"/>
      <c r="P89" s="1"/>
      <c r="Q89" s="1"/>
      <c r="R89" s="14"/>
      <c r="S89" s="13">
        <f t="shared" si="18"/>
        <v>2.3000000000010346</v>
      </c>
      <c r="T89" s="13" t="str">
        <f t="shared" si="19"/>
        <v/>
      </c>
      <c r="U89" s="13" t="str">
        <f t="shared" si="20"/>
        <v/>
      </c>
      <c r="W89" s="18">
        <f t="shared" si="22"/>
        <v>2834846.4999999721</v>
      </c>
      <c r="X89" s="16">
        <v>0.02</v>
      </c>
      <c r="Y89">
        <f t="shared" si="23"/>
        <v>56696.92999999944</v>
      </c>
      <c r="Z89" s="17">
        <f t="shared" si="21"/>
        <v>13.96</v>
      </c>
      <c r="AA89" s="18">
        <f t="shared" si="24"/>
        <v>3210.8000000014445</v>
      </c>
      <c r="AC89" s="18">
        <f t="shared" si="25"/>
        <v>4105929.2999999765</v>
      </c>
      <c r="AD89" s="16">
        <v>0.02</v>
      </c>
      <c r="AE89">
        <f t="shared" si="26"/>
        <v>82118.58599999953</v>
      </c>
      <c r="AF89" s="17">
        <f t="shared" si="27"/>
        <v>13.96</v>
      </c>
      <c r="AG89">
        <f t="shared" si="28"/>
        <v>0</v>
      </c>
      <c r="AI89" s="18">
        <f t="shared" si="29"/>
        <v>981690.79999998922</v>
      </c>
      <c r="AJ89" s="16">
        <v>0.02</v>
      </c>
      <c r="AK89">
        <f t="shared" si="30"/>
        <v>19633.815999999784</v>
      </c>
      <c r="AL89">
        <f t="shared" si="31"/>
        <v>13.96</v>
      </c>
      <c r="AM89">
        <f t="shared" si="32"/>
        <v>0</v>
      </c>
    </row>
    <row r="90" spans="1:39" x14ac:dyDescent="0.15">
      <c r="A90" s="1">
        <f t="shared" si="33"/>
        <v>86</v>
      </c>
      <c r="B90" s="1" t="s">
        <v>36</v>
      </c>
      <c r="C90" s="5">
        <v>40765</v>
      </c>
      <c r="D90" s="1">
        <v>20</v>
      </c>
      <c r="E90" s="5">
        <v>40766</v>
      </c>
      <c r="F90" s="1">
        <v>0</v>
      </c>
      <c r="G90" s="13">
        <v>76.680000000000007</v>
      </c>
      <c r="H90" s="13">
        <v>76.926000000000002</v>
      </c>
      <c r="I90" s="1" t="s">
        <v>75</v>
      </c>
      <c r="J90" s="13">
        <f t="shared" si="17"/>
        <v>24.599999999999511</v>
      </c>
      <c r="K90" s="14"/>
      <c r="L90" s="1"/>
      <c r="M90" s="1"/>
      <c r="N90" s="1"/>
      <c r="O90" s="1"/>
      <c r="P90" s="1"/>
      <c r="Q90" s="1"/>
      <c r="R90" s="14"/>
      <c r="S90" s="13" t="str">
        <f t="shared" si="18"/>
        <v/>
      </c>
      <c r="T90" s="13" t="str">
        <f t="shared" si="19"/>
        <v/>
      </c>
      <c r="U90" s="13" t="str">
        <f t="shared" si="20"/>
        <v/>
      </c>
      <c r="W90" s="18">
        <f t="shared" si="22"/>
        <v>2838057.2999999737</v>
      </c>
      <c r="X90" s="16">
        <v>0.02</v>
      </c>
      <c r="Y90">
        <f t="shared" si="23"/>
        <v>56761.145999999477</v>
      </c>
      <c r="Z90" s="17">
        <f t="shared" si="21"/>
        <v>23.07</v>
      </c>
      <c r="AA90" s="18">
        <f t="shared" si="24"/>
        <v>-56752.199999998869</v>
      </c>
      <c r="AC90" s="18">
        <f t="shared" si="25"/>
        <v>4105929.2999999765</v>
      </c>
      <c r="AD90" s="16">
        <v>0.02</v>
      </c>
      <c r="AE90">
        <f t="shared" si="26"/>
        <v>82118.58599999953</v>
      </c>
      <c r="AF90" s="17">
        <f t="shared" si="27"/>
        <v>23.07</v>
      </c>
      <c r="AG90">
        <f t="shared" si="28"/>
        <v>-56752.199999998869</v>
      </c>
      <c r="AI90" s="18">
        <f t="shared" si="29"/>
        <v>981690.79999998922</v>
      </c>
      <c r="AJ90" s="16">
        <v>0.02</v>
      </c>
      <c r="AK90">
        <f t="shared" si="30"/>
        <v>19633.815999999784</v>
      </c>
      <c r="AL90">
        <f t="shared" si="31"/>
        <v>23.07</v>
      </c>
      <c r="AM90">
        <f t="shared" si="32"/>
        <v>-56752.199999998869</v>
      </c>
    </row>
    <row r="91" spans="1:39" x14ac:dyDescent="0.15">
      <c r="A91" s="1">
        <f t="shared" si="33"/>
        <v>87</v>
      </c>
      <c r="B91" s="1" t="s">
        <v>36</v>
      </c>
      <c r="C91" s="5">
        <v>40766</v>
      </c>
      <c r="D91" s="1">
        <v>0</v>
      </c>
      <c r="E91" s="5">
        <v>40766</v>
      </c>
      <c r="F91" s="1">
        <v>8</v>
      </c>
      <c r="G91" s="13">
        <v>76.525999999999996</v>
      </c>
      <c r="H91" s="13">
        <v>77.191999999999993</v>
      </c>
      <c r="I91" s="1"/>
      <c r="J91" s="13">
        <f t="shared" si="17"/>
        <v>66.599999999999682</v>
      </c>
      <c r="K91" s="14"/>
      <c r="L91" s="1">
        <v>76.337000000000003</v>
      </c>
      <c r="M91" s="1" t="s">
        <v>128</v>
      </c>
      <c r="N91" s="1">
        <v>0</v>
      </c>
      <c r="O91" s="1"/>
      <c r="P91" s="1"/>
      <c r="Q91" s="1"/>
      <c r="R91" s="14"/>
      <c r="S91" s="13">
        <f t="shared" si="18"/>
        <v>18.899999999999295</v>
      </c>
      <c r="T91" s="13" t="str">
        <f t="shared" si="19"/>
        <v/>
      </c>
      <c r="U91" s="13" t="str">
        <f t="shared" si="20"/>
        <v/>
      </c>
      <c r="W91" s="18">
        <f t="shared" si="22"/>
        <v>2781305.0999999749</v>
      </c>
      <c r="X91" s="16">
        <v>0.02</v>
      </c>
      <c r="Y91">
        <f t="shared" si="23"/>
        <v>55626.101999999497</v>
      </c>
      <c r="Z91" s="17">
        <f t="shared" si="21"/>
        <v>8.35</v>
      </c>
      <c r="AA91" s="18">
        <f t="shared" si="24"/>
        <v>15781.499999999411</v>
      </c>
      <c r="AC91" s="18">
        <f t="shared" si="25"/>
        <v>4049177.0999999777</v>
      </c>
      <c r="AD91" s="16">
        <v>0.02</v>
      </c>
      <c r="AE91">
        <f t="shared" si="26"/>
        <v>80983.54199999955</v>
      </c>
      <c r="AF91" s="17">
        <f t="shared" si="27"/>
        <v>8.35</v>
      </c>
      <c r="AG91">
        <f t="shared" si="28"/>
        <v>0</v>
      </c>
      <c r="AI91" s="18">
        <f t="shared" si="29"/>
        <v>924938.59999999031</v>
      </c>
      <c r="AJ91" s="16">
        <v>0.02</v>
      </c>
      <c r="AK91">
        <f t="shared" si="30"/>
        <v>18498.771999999808</v>
      </c>
      <c r="AL91">
        <f t="shared" si="31"/>
        <v>8.35</v>
      </c>
      <c r="AM91">
        <f t="shared" si="32"/>
        <v>0</v>
      </c>
    </row>
    <row r="92" spans="1:39" x14ac:dyDescent="0.15">
      <c r="A92" s="1">
        <f t="shared" si="33"/>
        <v>88</v>
      </c>
      <c r="B92" s="1" t="s">
        <v>35</v>
      </c>
      <c r="C92" s="5">
        <v>40770</v>
      </c>
      <c r="D92" s="1">
        <v>4</v>
      </c>
      <c r="E92" s="5"/>
      <c r="F92" s="1"/>
      <c r="G92" s="13">
        <v>76.965000000000003</v>
      </c>
      <c r="H92" s="13">
        <v>76.786000000000001</v>
      </c>
      <c r="I92" s="1"/>
      <c r="J92" s="13">
        <f t="shared" si="17"/>
        <v>17.900000000000205</v>
      </c>
      <c r="K92" s="14"/>
      <c r="L92" s="1"/>
      <c r="M92" s="1"/>
      <c r="N92" s="1"/>
      <c r="O92" s="1"/>
      <c r="P92" s="1"/>
      <c r="Q92" s="1"/>
      <c r="R92" s="14"/>
      <c r="S92" s="13" t="str">
        <f t="shared" si="18"/>
        <v/>
      </c>
      <c r="T92" s="13" t="str">
        <f t="shared" si="19"/>
        <v/>
      </c>
      <c r="U92" s="13" t="str">
        <f t="shared" si="20"/>
        <v/>
      </c>
      <c r="W92" s="18">
        <f t="shared" si="22"/>
        <v>2797086.5999999745</v>
      </c>
      <c r="X92" s="16">
        <v>0.02</v>
      </c>
      <c r="Y92">
        <f t="shared" si="23"/>
        <v>55941.731999999494</v>
      </c>
      <c r="Z92" s="17">
        <f t="shared" si="21"/>
        <v>31.25</v>
      </c>
      <c r="AA92" s="18">
        <f t="shared" si="24"/>
        <v>0</v>
      </c>
      <c r="AC92" s="18">
        <f t="shared" si="25"/>
        <v>4049177.0999999777</v>
      </c>
      <c r="AD92" s="16">
        <v>0.02</v>
      </c>
      <c r="AE92">
        <f t="shared" si="26"/>
        <v>80983.54199999955</v>
      </c>
      <c r="AF92" s="17">
        <f t="shared" si="27"/>
        <v>31.25</v>
      </c>
      <c r="AG92">
        <f t="shared" si="28"/>
        <v>0</v>
      </c>
      <c r="AI92" s="18">
        <f t="shared" si="29"/>
        <v>924938.59999999031</v>
      </c>
      <c r="AJ92" s="16">
        <v>0.02</v>
      </c>
      <c r="AK92">
        <f t="shared" si="30"/>
        <v>18498.771999999808</v>
      </c>
      <c r="AL92">
        <f t="shared" si="31"/>
        <v>31.25</v>
      </c>
      <c r="AM92">
        <f t="shared" si="32"/>
        <v>0</v>
      </c>
    </row>
    <row r="93" spans="1:39" x14ac:dyDescent="0.15">
      <c r="A93" s="1">
        <f t="shared" si="33"/>
        <v>89</v>
      </c>
      <c r="B93" s="1" t="s">
        <v>36</v>
      </c>
      <c r="C93" s="5">
        <v>40774</v>
      </c>
      <c r="D93" s="1">
        <v>0</v>
      </c>
      <c r="E93" s="5">
        <v>40774</v>
      </c>
      <c r="F93" s="1">
        <v>4</v>
      </c>
      <c r="G93" s="13">
        <v>76.512</v>
      </c>
      <c r="H93" s="13">
        <v>76.915999999999997</v>
      </c>
      <c r="I93" s="1"/>
      <c r="J93" s="13">
        <f t="shared" si="17"/>
        <v>40.399999999999636</v>
      </c>
      <c r="K93" s="14"/>
      <c r="L93" s="1">
        <v>76.399000000000001</v>
      </c>
      <c r="M93" s="1" t="s">
        <v>129</v>
      </c>
      <c r="N93" s="1">
        <v>76.239000000000004</v>
      </c>
      <c r="O93" s="1" t="s">
        <v>130</v>
      </c>
      <c r="P93" s="1"/>
      <c r="Q93" s="1"/>
      <c r="R93" s="14"/>
      <c r="S93" s="13">
        <f t="shared" si="18"/>
        <v>11.299999999999955</v>
      </c>
      <c r="T93" s="13">
        <f t="shared" si="19"/>
        <v>27.299999999999613</v>
      </c>
      <c r="U93" s="13" t="str">
        <f t="shared" si="20"/>
        <v/>
      </c>
      <c r="W93" s="18">
        <f t="shared" si="22"/>
        <v>2797086.5999999745</v>
      </c>
      <c r="X93" s="16">
        <v>0.02</v>
      </c>
      <c r="Y93">
        <f t="shared" si="23"/>
        <v>55941.731999999494</v>
      </c>
      <c r="Z93" s="17">
        <f t="shared" si="21"/>
        <v>13.84</v>
      </c>
      <c r="AA93" s="18">
        <f t="shared" si="24"/>
        <v>15639.199999999937</v>
      </c>
      <c r="AC93" s="18">
        <f t="shared" si="25"/>
        <v>4049177.0999999777</v>
      </c>
      <c r="AD93" s="16">
        <v>0.02</v>
      </c>
      <c r="AE93">
        <f t="shared" si="26"/>
        <v>80983.54199999955</v>
      </c>
      <c r="AF93" s="17">
        <f t="shared" si="27"/>
        <v>13.84</v>
      </c>
      <c r="AG93">
        <f t="shared" si="28"/>
        <v>37783.199999999466</v>
      </c>
      <c r="AI93" s="18">
        <f t="shared" si="29"/>
        <v>924938.59999999031</v>
      </c>
      <c r="AJ93" s="16">
        <v>0.02</v>
      </c>
      <c r="AK93">
        <f t="shared" si="30"/>
        <v>18498.771999999808</v>
      </c>
      <c r="AL93">
        <f t="shared" si="31"/>
        <v>13.84</v>
      </c>
      <c r="AM93">
        <f t="shared" si="32"/>
        <v>0</v>
      </c>
    </row>
    <row r="94" spans="1:39" x14ac:dyDescent="0.15">
      <c r="A94" s="1">
        <f t="shared" si="33"/>
        <v>90</v>
      </c>
      <c r="B94" s="1" t="s">
        <v>36</v>
      </c>
      <c r="C94" s="5">
        <v>40774</v>
      </c>
      <c r="D94" s="1">
        <v>12</v>
      </c>
      <c r="E94" s="5">
        <v>40774</v>
      </c>
      <c r="F94" s="1">
        <v>16</v>
      </c>
      <c r="G94" s="13">
        <v>75.956999999999994</v>
      </c>
      <c r="H94" s="13">
        <v>76.519000000000005</v>
      </c>
      <c r="I94" s="1"/>
      <c r="J94" s="13">
        <f t="shared" si="17"/>
        <v>56.200000000001182</v>
      </c>
      <c r="K94" s="14"/>
      <c r="L94" s="1">
        <v>76.113</v>
      </c>
      <c r="M94" s="1" t="s">
        <v>130</v>
      </c>
      <c r="N94" s="1">
        <v>0</v>
      </c>
      <c r="O94" s="1"/>
      <c r="P94" s="1"/>
      <c r="Q94" s="1"/>
      <c r="R94" s="14"/>
      <c r="S94" s="13">
        <f t="shared" si="18"/>
        <v>15.600000000000591</v>
      </c>
      <c r="T94" s="13" t="str">
        <f t="shared" si="19"/>
        <v/>
      </c>
      <c r="U94" s="13" t="str">
        <f t="shared" si="20"/>
        <v/>
      </c>
      <c r="W94" s="18">
        <f t="shared" si="22"/>
        <v>2812725.7999999742</v>
      </c>
      <c r="X94" s="16">
        <v>0.02</v>
      </c>
      <c r="Y94">
        <f t="shared" si="23"/>
        <v>56254.515999999487</v>
      </c>
      <c r="Z94" s="17">
        <f t="shared" si="21"/>
        <v>10</v>
      </c>
      <c r="AA94" s="18">
        <f t="shared" si="24"/>
        <v>15600.000000000591</v>
      </c>
      <c r="AC94" s="18">
        <f t="shared" si="25"/>
        <v>4086960.299999977</v>
      </c>
      <c r="AD94" s="16">
        <v>0.02</v>
      </c>
      <c r="AE94">
        <f t="shared" si="26"/>
        <v>81739.20599999954</v>
      </c>
      <c r="AF94" s="17">
        <f t="shared" si="27"/>
        <v>10</v>
      </c>
      <c r="AG94">
        <f t="shared" si="28"/>
        <v>0</v>
      </c>
      <c r="AI94" s="18">
        <f t="shared" si="29"/>
        <v>924938.59999999031</v>
      </c>
      <c r="AJ94" s="16">
        <v>0.02</v>
      </c>
      <c r="AK94">
        <f t="shared" si="30"/>
        <v>18498.771999999808</v>
      </c>
      <c r="AL94">
        <f t="shared" si="31"/>
        <v>10</v>
      </c>
      <c r="AM94">
        <f t="shared" si="32"/>
        <v>0</v>
      </c>
    </row>
    <row r="95" spans="1:39" x14ac:dyDescent="0.15">
      <c r="A95" s="1">
        <f t="shared" si="33"/>
        <v>91</v>
      </c>
      <c r="B95" s="1" t="s">
        <v>35</v>
      </c>
      <c r="C95" s="5">
        <v>40793</v>
      </c>
      <c r="D95" s="1">
        <v>20</v>
      </c>
      <c r="E95" s="5">
        <v>40794</v>
      </c>
      <c r="F95" s="1">
        <v>0</v>
      </c>
      <c r="G95" s="13">
        <v>77.349999999999994</v>
      </c>
      <c r="H95" s="13">
        <v>77.204999999999998</v>
      </c>
      <c r="I95" s="1"/>
      <c r="J95" s="13">
        <f t="shared" si="17"/>
        <v>14.499999999999602</v>
      </c>
      <c r="K95" s="14"/>
      <c r="L95" s="1">
        <v>77.718000000000004</v>
      </c>
      <c r="M95" s="1" t="s">
        <v>131</v>
      </c>
      <c r="N95" s="1">
        <v>0</v>
      </c>
      <c r="O95" s="1"/>
      <c r="P95" s="1"/>
      <c r="Q95" s="1"/>
      <c r="R95" s="14"/>
      <c r="S95" s="13">
        <f t="shared" si="18"/>
        <v>36.800000000000921</v>
      </c>
      <c r="T95" s="13" t="str">
        <f t="shared" si="19"/>
        <v/>
      </c>
      <c r="U95" s="13" t="str">
        <f t="shared" si="20"/>
        <v/>
      </c>
      <c r="W95" s="18">
        <f t="shared" si="22"/>
        <v>2828325.7999999747</v>
      </c>
      <c r="X95" s="16">
        <v>0.02</v>
      </c>
      <c r="Y95">
        <f t="shared" si="23"/>
        <v>56566.515999999494</v>
      </c>
      <c r="Z95" s="17">
        <f t="shared" si="21"/>
        <v>39.01</v>
      </c>
      <c r="AA95" s="18">
        <f t="shared" si="24"/>
        <v>143556.80000000357</v>
      </c>
      <c r="AC95" s="18">
        <f t="shared" si="25"/>
        <v>4086960.299999977</v>
      </c>
      <c r="AD95" s="16">
        <v>0.02</v>
      </c>
      <c r="AE95">
        <f t="shared" si="26"/>
        <v>81739.20599999954</v>
      </c>
      <c r="AF95" s="17">
        <f t="shared" si="27"/>
        <v>39.01</v>
      </c>
      <c r="AG95">
        <f t="shared" si="28"/>
        <v>0</v>
      </c>
      <c r="AI95" s="18">
        <f t="shared" si="29"/>
        <v>924938.59999999031</v>
      </c>
      <c r="AJ95" s="16">
        <v>0.02</v>
      </c>
      <c r="AK95">
        <f t="shared" si="30"/>
        <v>18498.771999999808</v>
      </c>
      <c r="AL95">
        <f t="shared" si="31"/>
        <v>39.01</v>
      </c>
      <c r="AM95">
        <f t="shared" si="32"/>
        <v>0</v>
      </c>
    </row>
    <row r="96" spans="1:39" x14ac:dyDescent="0.15">
      <c r="A96" s="1">
        <f t="shared" si="33"/>
        <v>92</v>
      </c>
      <c r="B96" s="1" t="s">
        <v>36</v>
      </c>
      <c r="C96" s="5">
        <v>40800</v>
      </c>
      <c r="D96" s="1">
        <v>4</v>
      </c>
      <c r="E96" s="5">
        <v>40800</v>
      </c>
      <c r="F96" s="1">
        <v>8</v>
      </c>
      <c r="G96" s="13">
        <v>76.835999999999999</v>
      </c>
      <c r="H96" s="13">
        <v>77.049000000000007</v>
      </c>
      <c r="I96" s="1"/>
      <c r="J96" s="13">
        <f t="shared" si="17"/>
        <v>21.300000000000807</v>
      </c>
      <c r="K96" s="14"/>
      <c r="L96" s="1">
        <v>76.793000000000006</v>
      </c>
      <c r="M96" s="1" t="s">
        <v>132</v>
      </c>
      <c r="N96" s="1">
        <v>76.724999999999994</v>
      </c>
      <c r="O96" s="1" t="s">
        <v>133</v>
      </c>
      <c r="P96" s="1"/>
      <c r="Q96" s="1"/>
      <c r="R96" s="14"/>
      <c r="S96" s="13">
        <f t="shared" si="18"/>
        <v>4.2999999999992156</v>
      </c>
      <c r="T96" s="13">
        <f t="shared" si="19"/>
        <v>11.100000000000421</v>
      </c>
      <c r="U96" s="13" t="str">
        <f t="shared" si="20"/>
        <v/>
      </c>
      <c r="W96" s="18">
        <f t="shared" si="22"/>
        <v>2971882.5999999782</v>
      </c>
      <c r="X96" s="16">
        <v>0.02</v>
      </c>
      <c r="Y96">
        <f t="shared" si="23"/>
        <v>59437.651999999565</v>
      </c>
      <c r="Z96" s="17">
        <f t="shared" si="21"/>
        <v>27.9</v>
      </c>
      <c r="AA96" s="18">
        <f t="shared" si="24"/>
        <v>11996.99999999781</v>
      </c>
      <c r="AC96" s="18">
        <f t="shared" si="25"/>
        <v>4086960.299999977</v>
      </c>
      <c r="AD96" s="16">
        <v>0.02</v>
      </c>
      <c r="AE96">
        <f t="shared" si="26"/>
        <v>81739.20599999954</v>
      </c>
      <c r="AF96" s="17">
        <f t="shared" si="27"/>
        <v>27.9</v>
      </c>
      <c r="AG96">
        <f t="shared" si="28"/>
        <v>30969.000000001171</v>
      </c>
      <c r="AI96" s="18">
        <f t="shared" si="29"/>
        <v>924938.59999999031</v>
      </c>
      <c r="AJ96" s="16">
        <v>0.02</v>
      </c>
      <c r="AK96">
        <f t="shared" si="30"/>
        <v>18498.771999999808</v>
      </c>
      <c r="AL96">
        <f t="shared" si="31"/>
        <v>27.9</v>
      </c>
      <c r="AM96">
        <f t="shared" si="32"/>
        <v>0</v>
      </c>
    </row>
    <row r="97" spans="1:39" x14ac:dyDescent="0.15">
      <c r="A97" s="1">
        <f t="shared" si="33"/>
        <v>93</v>
      </c>
      <c r="B97" s="1" t="s">
        <v>36</v>
      </c>
      <c r="C97" s="5">
        <v>40801</v>
      </c>
      <c r="D97" s="1">
        <v>0</v>
      </c>
      <c r="E97" s="5">
        <v>40801</v>
      </c>
      <c r="F97" s="1">
        <v>4</v>
      </c>
      <c r="G97" s="13">
        <v>76.650000000000006</v>
      </c>
      <c r="H97" s="13">
        <v>76.796000000000006</v>
      </c>
      <c r="I97" s="1"/>
      <c r="J97" s="13">
        <f t="shared" si="17"/>
        <v>14.60000000000008</v>
      </c>
      <c r="K97" s="14"/>
      <c r="L97" s="1">
        <v>75.59</v>
      </c>
      <c r="M97" s="5" t="s">
        <v>134</v>
      </c>
      <c r="N97" s="1"/>
      <c r="O97" s="1"/>
      <c r="P97" s="1"/>
      <c r="Q97" s="1"/>
      <c r="R97" s="14"/>
      <c r="S97" s="13">
        <f t="shared" si="18"/>
        <v>106.00000000000023</v>
      </c>
      <c r="T97" s="13" t="str">
        <f t="shared" si="19"/>
        <v/>
      </c>
      <c r="U97" s="13" t="str">
        <f t="shared" si="20"/>
        <v/>
      </c>
      <c r="W97" s="18">
        <f t="shared" si="22"/>
        <v>2983879.5999999759</v>
      </c>
      <c r="X97" s="16">
        <v>0.02</v>
      </c>
      <c r="Y97">
        <f t="shared" si="23"/>
        <v>59677.591999999517</v>
      </c>
      <c r="Z97" s="17">
        <f t="shared" si="21"/>
        <v>40.869999999999997</v>
      </c>
      <c r="AA97" s="18">
        <f t="shared" si="24"/>
        <v>433222.00000000087</v>
      </c>
      <c r="AC97" s="18">
        <f t="shared" si="25"/>
        <v>4117929.2999999784</v>
      </c>
      <c r="AD97" s="16">
        <v>0.02</v>
      </c>
      <c r="AE97">
        <f t="shared" si="26"/>
        <v>82358.585999999574</v>
      </c>
      <c r="AF97" s="17">
        <f t="shared" si="27"/>
        <v>40.869999999999997</v>
      </c>
      <c r="AG97">
        <f t="shared" si="28"/>
        <v>0</v>
      </c>
      <c r="AI97" s="18">
        <f t="shared" si="29"/>
        <v>924938.59999999031</v>
      </c>
      <c r="AJ97" s="16">
        <v>0.02</v>
      </c>
      <c r="AK97">
        <f t="shared" si="30"/>
        <v>18498.771999999808</v>
      </c>
      <c r="AL97">
        <f t="shared" si="31"/>
        <v>40.869999999999997</v>
      </c>
      <c r="AM97">
        <f t="shared" si="32"/>
        <v>0</v>
      </c>
    </row>
    <row r="98" spans="1:39" x14ac:dyDescent="0.15">
      <c r="A98" s="1">
        <f t="shared" si="33"/>
        <v>94</v>
      </c>
      <c r="B98" s="1" t="s">
        <v>36</v>
      </c>
      <c r="C98" s="5">
        <v>40801</v>
      </c>
      <c r="D98" s="1">
        <v>12</v>
      </c>
      <c r="E98" s="5">
        <v>40805</v>
      </c>
      <c r="F98" s="1">
        <v>16</v>
      </c>
      <c r="G98" s="13">
        <v>76.548000000000002</v>
      </c>
      <c r="H98" s="13">
        <v>77.254999999999995</v>
      </c>
      <c r="I98" s="1"/>
      <c r="J98" s="13">
        <f t="shared" si="17"/>
        <v>70.699999999999363</v>
      </c>
      <c r="K98" s="14"/>
      <c r="L98" s="1">
        <v>76.31</v>
      </c>
      <c r="M98" s="1" t="s">
        <v>135</v>
      </c>
      <c r="N98" s="1"/>
      <c r="O98" s="1"/>
      <c r="P98" s="1"/>
      <c r="Q98" s="1"/>
      <c r="R98" s="14"/>
      <c r="S98" s="13">
        <f t="shared" si="18"/>
        <v>23.799999999999955</v>
      </c>
      <c r="T98" s="13" t="str">
        <f t="shared" si="19"/>
        <v/>
      </c>
      <c r="U98" s="13" t="str">
        <f t="shared" si="20"/>
        <v/>
      </c>
      <c r="W98" s="18">
        <f t="shared" si="22"/>
        <v>3417101.5999999768</v>
      </c>
      <c r="X98" s="16">
        <v>0.02</v>
      </c>
      <c r="Y98">
        <f t="shared" si="23"/>
        <v>68342.031999999541</v>
      </c>
      <c r="Z98" s="17">
        <f t="shared" si="21"/>
        <v>9.66</v>
      </c>
      <c r="AA98" s="18">
        <f t="shared" si="24"/>
        <v>22990.799999999956</v>
      </c>
      <c r="AC98" s="18">
        <f t="shared" si="25"/>
        <v>4117929.2999999784</v>
      </c>
      <c r="AD98" s="16">
        <v>0.02</v>
      </c>
      <c r="AE98">
        <f t="shared" si="26"/>
        <v>82358.585999999574</v>
      </c>
      <c r="AF98" s="17">
        <f t="shared" si="27"/>
        <v>9.66</v>
      </c>
      <c r="AG98">
        <f t="shared" si="28"/>
        <v>0</v>
      </c>
      <c r="AI98" s="18">
        <f t="shared" si="29"/>
        <v>924938.59999999031</v>
      </c>
      <c r="AJ98" s="16">
        <v>0.02</v>
      </c>
      <c r="AK98">
        <f t="shared" si="30"/>
        <v>18498.771999999808</v>
      </c>
      <c r="AL98">
        <f t="shared" si="31"/>
        <v>9.66</v>
      </c>
      <c r="AM98">
        <f t="shared" si="32"/>
        <v>0</v>
      </c>
    </row>
    <row r="99" spans="1:39" x14ac:dyDescent="0.15">
      <c r="A99" s="1">
        <f t="shared" si="33"/>
        <v>95</v>
      </c>
      <c r="B99" s="1" t="s">
        <v>36</v>
      </c>
      <c r="C99" s="5">
        <v>40806</v>
      </c>
      <c r="D99" s="1">
        <v>0</v>
      </c>
      <c r="E99" s="5">
        <v>40806</v>
      </c>
      <c r="F99" s="1">
        <v>4</v>
      </c>
      <c r="G99" s="13">
        <v>76.751999999999995</v>
      </c>
      <c r="H99" s="13">
        <v>76.501000000000005</v>
      </c>
      <c r="I99" s="1"/>
      <c r="J99" s="13">
        <f t="shared" si="17"/>
        <v>25.099999999999056</v>
      </c>
      <c r="K99" s="14"/>
      <c r="L99" s="1">
        <v>76.325999999999993</v>
      </c>
      <c r="M99" s="5" t="s">
        <v>136</v>
      </c>
      <c r="N99" s="1"/>
      <c r="O99" s="1"/>
      <c r="P99" s="1"/>
      <c r="Q99" s="1"/>
      <c r="R99" s="14"/>
      <c r="S99" s="13">
        <f t="shared" si="18"/>
        <v>42.600000000000193</v>
      </c>
      <c r="T99" s="13" t="str">
        <f t="shared" si="19"/>
        <v/>
      </c>
      <c r="U99" s="13" t="str">
        <f t="shared" si="20"/>
        <v/>
      </c>
      <c r="W99" s="18">
        <f t="shared" si="22"/>
        <v>3440092.3999999766</v>
      </c>
      <c r="X99" s="16">
        <v>0.02</v>
      </c>
      <c r="Y99">
        <f t="shared" si="23"/>
        <v>68801.847999999532</v>
      </c>
      <c r="Z99" s="17">
        <f t="shared" si="21"/>
        <v>27.41</v>
      </c>
      <c r="AA99" s="18">
        <f t="shared" si="24"/>
        <v>116766.60000000053</v>
      </c>
      <c r="AC99" s="18">
        <f t="shared" si="25"/>
        <v>4117929.2999999784</v>
      </c>
      <c r="AD99" s="16">
        <v>0.02</v>
      </c>
      <c r="AE99">
        <f t="shared" si="26"/>
        <v>82358.585999999574</v>
      </c>
      <c r="AF99" s="17">
        <f t="shared" si="27"/>
        <v>27.41</v>
      </c>
      <c r="AG99">
        <f t="shared" si="28"/>
        <v>0</v>
      </c>
      <c r="AI99" s="18">
        <f t="shared" si="29"/>
        <v>924938.59999999031</v>
      </c>
      <c r="AJ99" s="16">
        <v>0.02</v>
      </c>
      <c r="AK99">
        <f t="shared" si="30"/>
        <v>18498.771999999808</v>
      </c>
      <c r="AL99">
        <f t="shared" si="31"/>
        <v>27.41</v>
      </c>
      <c r="AM99">
        <f t="shared" si="32"/>
        <v>0</v>
      </c>
    </row>
    <row r="100" spans="1:39" x14ac:dyDescent="0.15">
      <c r="A100" s="1">
        <f t="shared" si="33"/>
        <v>96</v>
      </c>
      <c r="B100" s="1" t="s">
        <v>36</v>
      </c>
      <c r="C100" s="5">
        <v>40814</v>
      </c>
      <c r="D100" s="1">
        <v>16</v>
      </c>
      <c r="E100" s="5">
        <v>40814</v>
      </c>
      <c r="F100" s="1">
        <v>20</v>
      </c>
      <c r="G100" s="13">
        <v>76.382999999999996</v>
      </c>
      <c r="H100" s="13">
        <v>76.566000000000003</v>
      </c>
      <c r="I100" s="1" t="s">
        <v>75</v>
      </c>
      <c r="J100" s="13">
        <f t="shared" si="17"/>
        <v>18.300000000000693</v>
      </c>
      <c r="K100" s="14"/>
      <c r="L100" s="1" t="s">
        <v>74</v>
      </c>
      <c r="M100" s="1"/>
      <c r="N100" s="1"/>
      <c r="O100" s="1"/>
      <c r="P100" s="1"/>
      <c r="Q100" s="1"/>
      <c r="R100" s="14"/>
      <c r="S100" s="13" t="str">
        <f t="shared" si="18"/>
        <v/>
      </c>
      <c r="T100" s="13" t="str">
        <f t="shared" si="19"/>
        <v/>
      </c>
      <c r="U100" s="13" t="str">
        <f t="shared" si="20"/>
        <v/>
      </c>
      <c r="W100" s="18">
        <f t="shared" si="22"/>
        <v>3556858.9999999772</v>
      </c>
      <c r="X100" s="16">
        <v>0.02</v>
      </c>
      <c r="Y100">
        <f t="shared" si="23"/>
        <v>71137.179999999542</v>
      </c>
      <c r="Z100" s="17">
        <f t="shared" si="21"/>
        <v>38.869999999999997</v>
      </c>
      <c r="AA100" s="18">
        <f t="shared" si="24"/>
        <v>-71132.100000002698</v>
      </c>
      <c r="AC100" s="18">
        <f t="shared" si="25"/>
        <v>4117929.2999999784</v>
      </c>
      <c r="AD100" s="16">
        <v>0.02</v>
      </c>
      <c r="AE100">
        <f t="shared" si="26"/>
        <v>82358.585999999574</v>
      </c>
      <c r="AF100" s="17">
        <f t="shared" si="27"/>
        <v>38.869999999999997</v>
      </c>
      <c r="AG100">
        <f t="shared" si="28"/>
        <v>-71132.100000002698</v>
      </c>
      <c r="AI100" s="18">
        <f t="shared" si="29"/>
        <v>924938.59999999031</v>
      </c>
      <c r="AJ100" s="16">
        <v>0.02</v>
      </c>
      <c r="AK100">
        <f t="shared" si="30"/>
        <v>18498.771999999808</v>
      </c>
      <c r="AL100">
        <f t="shared" si="31"/>
        <v>38.869999999999997</v>
      </c>
      <c r="AM100">
        <f t="shared" si="32"/>
        <v>-71132.100000002698</v>
      </c>
    </row>
    <row r="101" spans="1:39" x14ac:dyDescent="0.15">
      <c r="A101" s="1">
        <f t="shared" si="33"/>
        <v>97</v>
      </c>
      <c r="B101" s="1" t="s">
        <v>35</v>
      </c>
      <c r="C101" s="5">
        <v>40815</v>
      </c>
      <c r="D101" s="1">
        <v>0</v>
      </c>
      <c r="E101" s="5">
        <v>40815</v>
      </c>
      <c r="F101" s="1">
        <v>12</v>
      </c>
      <c r="G101" s="13">
        <v>76.590999999999994</v>
      </c>
      <c r="H101" s="13">
        <v>76.400999999999996</v>
      </c>
      <c r="I101" s="1"/>
      <c r="J101" s="13">
        <f t="shared" si="17"/>
        <v>18.999999999999773</v>
      </c>
      <c r="K101" s="14"/>
      <c r="L101" s="1">
        <v>76.930999999999997</v>
      </c>
      <c r="M101" s="1" t="s">
        <v>137</v>
      </c>
      <c r="N101" s="1"/>
      <c r="O101" s="1"/>
      <c r="P101" s="1"/>
      <c r="Q101" s="1"/>
      <c r="R101" s="14"/>
      <c r="S101" s="13">
        <f t="shared" si="18"/>
        <v>34.000000000000341</v>
      </c>
      <c r="T101" s="13" t="str">
        <f t="shared" si="19"/>
        <v/>
      </c>
      <c r="U101" s="13" t="str">
        <f t="shared" si="20"/>
        <v/>
      </c>
      <c r="W101" s="18">
        <f t="shared" si="22"/>
        <v>3485726.8999999743</v>
      </c>
      <c r="X101" s="16">
        <v>0.02</v>
      </c>
      <c r="Y101">
        <f t="shared" si="23"/>
        <v>69714.537999999491</v>
      </c>
      <c r="Z101" s="17">
        <f t="shared" si="21"/>
        <v>36.69</v>
      </c>
      <c r="AA101" s="18">
        <f t="shared" si="24"/>
        <v>124746.00000000124</v>
      </c>
      <c r="AC101" s="18">
        <f t="shared" si="25"/>
        <v>4046797.1999999755</v>
      </c>
      <c r="AD101" s="16">
        <v>0.02</v>
      </c>
      <c r="AE101">
        <f t="shared" si="26"/>
        <v>80935.943999999508</v>
      </c>
      <c r="AF101" s="17">
        <f t="shared" si="27"/>
        <v>36.69</v>
      </c>
      <c r="AG101">
        <f t="shared" si="28"/>
        <v>0</v>
      </c>
      <c r="AI101" s="18">
        <f t="shared" si="29"/>
        <v>853806.49999998766</v>
      </c>
      <c r="AJ101" s="16">
        <v>0.02</v>
      </c>
      <c r="AK101">
        <f t="shared" si="30"/>
        <v>17076.129999999754</v>
      </c>
      <c r="AL101">
        <f t="shared" si="31"/>
        <v>36.69</v>
      </c>
      <c r="AM101">
        <f t="shared" si="32"/>
        <v>0</v>
      </c>
    </row>
    <row r="102" spans="1:39" x14ac:dyDescent="0.15">
      <c r="A102" s="1">
        <f t="shared" si="33"/>
        <v>98</v>
      </c>
      <c r="B102" s="1" t="s">
        <v>35</v>
      </c>
      <c r="C102" s="5">
        <v>40815</v>
      </c>
      <c r="D102" s="1">
        <v>4</v>
      </c>
      <c r="E102" s="5">
        <v>40815</v>
      </c>
      <c r="F102" s="1">
        <v>12</v>
      </c>
      <c r="G102" s="13">
        <v>76.570999999999998</v>
      </c>
      <c r="H102" s="13">
        <v>76.459999999999994</v>
      </c>
      <c r="I102" s="1"/>
      <c r="J102" s="13">
        <f t="shared" si="17"/>
        <v>11.100000000000421</v>
      </c>
      <c r="K102" s="14"/>
      <c r="L102" s="1" t="s">
        <v>74</v>
      </c>
      <c r="M102" s="1"/>
      <c r="N102" s="1"/>
      <c r="O102" s="1"/>
      <c r="P102" s="1"/>
      <c r="Q102" s="1"/>
      <c r="R102" s="14"/>
      <c r="S102" s="13" t="str">
        <f t="shared" si="18"/>
        <v/>
      </c>
      <c r="T102" s="13" t="str">
        <f t="shared" si="19"/>
        <v/>
      </c>
      <c r="U102" s="13" t="str">
        <f t="shared" si="20"/>
        <v/>
      </c>
      <c r="W102" s="18">
        <f t="shared" si="22"/>
        <v>3610472.8999999757</v>
      </c>
      <c r="X102" s="16">
        <v>0.02</v>
      </c>
      <c r="Y102">
        <f t="shared" si="23"/>
        <v>72209.457999999519</v>
      </c>
      <c r="Z102" s="17">
        <f t="shared" si="21"/>
        <v>65.05</v>
      </c>
      <c r="AA102" s="18">
        <f t="shared" si="24"/>
        <v>0</v>
      </c>
      <c r="AC102" s="18">
        <f t="shared" si="25"/>
        <v>4046797.1999999755</v>
      </c>
      <c r="AD102" s="16">
        <v>0.02</v>
      </c>
      <c r="AE102">
        <f t="shared" si="26"/>
        <v>80935.943999999508</v>
      </c>
      <c r="AF102" s="17">
        <f t="shared" si="27"/>
        <v>65.05</v>
      </c>
      <c r="AG102">
        <f t="shared" si="28"/>
        <v>0</v>
      </c>
      <c r="AI102" s="18">
        <f t="shared" si="29"/>
        <v>853806.49999998766</v>
      </c>
      <c r="AJ102" s="16">
        <v>0.02</v>
      </c>
      <c r="AK102">
        <f t="shared" si="30"/>
        <v>17076.129999999754</v>
      </c>
      <c r="AL102">
        <f t="shared" si="31"/>
        <v>65.05</v>
      </c>
      <c r="AM102">
        <f t="shared" si="32"/>
        <v>0</v>
      </c>
    </row>
    <row r="103" spans="1:39" x14ac:dyDescent="0.15">
      <c r="A103" s="1">
        <f t="shared" si="33"/>
        <v>99</v>
      </c>
      <c r="B103" s="1" t="s">
        <v>35</v>
      </c>
      <c r="C103" s="5">
        <v>40815</v>
      </c>
      <c r="D103" s="1">
        <v>8</v>
      </c>
      <c r="E103" s="5">
        <v>40815</v>
      </c>
      <c r="F103" s="1">
        <v>12</v>
      </c>
      <c r="G103" s="13">
        <v>79.566999999999993</v>
      </c>
      <c r="H103" s="13">
        <v>76.418000000000006</v>
      </c>
      <c r="I103" s="1"/>
      <c r="J103" s="13">
        <f t="shared" si="17"/>
        <v>314.89999999999867</v>
      </c>
      <c r="K103" s="14"/>
      <c r="L103" s="1" t="s">
        <v>74</v>
      </c>
      <c r="M103" s="1"/>
      <c r="N103" s="1"/>
      <c r="O103" s="1"/>
      <c r="P103" s="1"/>
      <c r="Q103" s="1"/>
      <c r="R103" s="14"/>
      <c r="S103" s="13" t="str">
        <f t="shared" si="18"/>
        <v/>
      </c>
      <c r="T103" s="13" t="str">
        <f t="shared" si="19"/>
        <v/>
      </c>
      <c r="U103" s="13" t="str">
        <f t="shared" si="20"/>
        <v/>
      </c>
      <c r="W103" s="18">
        <f t="shared" si="22"/>
        <v>3610472.8999999757</v>
      </c>
      <c r="X103" s="16">
        <v>0.02</v>
      </c>
      <c r="Y103">
        <f t="shared" si="23"/>
        <v>72209.457999999519</v>
      </c>
      <c r="Z103" s="17">
        <f t="shared" si="21"/>
        <v>2.29</v>
      </c>
      <c r="AA103" s="18">
        <f t="shared" si="24"/>
        <v>0</v>
      </c>
      <c r="AC103" s="18">
        <f t="shared" si="25"/>
        <v>4046797.1999999755</v>
      </c>
      <c r="AD103" s="16">
        <v>0.02</v>
      </c>
      <c r="AE103">
        <f t="shared" si="26"/>
        <v>80935.943999999508</v>
      </c>
      <c r="AF103" s="17">
        <f t="shared" si="27"/>
        <v>2.29</v>
      </c>
      <c r="AG103">
        <f t="shared" si="28"/>
        <v>0</v>
      </c>
      <c r="AI103" s="18">
        <f t="shared" si="29"/>
        <v>853806.49999998766</v>
      </c>
      <c r="AJ103" s="16">
        <v>0.02</v>
      </c>
      <c r="AK103">
        <f t="shared" si="30"/>
        <v>17076.129999999754</v>
      </c>
      <c r="AL103">
        <f t="shared" si="31"/>
        <v>2.29</v>
      </c>
      <c r="AM103">
        <f t="shared" si="32"/>
        <v>0</v>
      </c>
    </row>
    <row r="104" spans="1:39" x14ac:dyDescent="0.15">
      <c r="A104" s="1">
        <f t="shared" si="33"/>
        <v>100</v>
      </c>
      <c r="B104" s="1" t="s">
        <v>35</v>
      </c>
      <c r="C104" s="5">
        <v>40826</v>
      </c>
      <c r="D104" s="1">
        <v>4</v>
      </c>
      <c r="E104" s="5">
        <v>40826</v>
      </c>
      <c r="F104" s="1">
        <v>8</v>
      </c>
      <c r="G104" s="13">
        <v>76.757999999999996</v>
      </c>
      <c r="H104" s="13">
        <v>76.7</v>
      </c>
      <c r="I104" s="1"/>
      <c r="J104" s="13">
        <f t="shared" si="17"/>
        <v>5.7999999999992724</v>
      </c>
      <c r="K104" s="14"/>
      <c r="L104" s="1">
        <v>76.546000000000006</v>
      </c>
      <c r="M104" s="5" t="s">
        <v>138</v>
      </c>
      <c r="N104" s="1">
        <v>76.322999999999993</v>
      </c>
      <c r="O104" s="5" t="s">
        <v>138</v>
      </c>
      <c r="P104" s="1"/>
      <c r="Q104" s="1"/>
      <c r="R104" s="14"/>
      <c r="S104" s="13">
        <f t="shared" si="18"/>
        <v>21.199999999998909</v>
      </c>
      <c r="T104" s="13">
        <f t="shared" si="19"/>
        <v>43.500000000000227</v>
      </c>
      <c r="U104" s="13" t="str">
        <f t="shared" si="20"/>
        <v/>
      </c>
      <c r="W104" s="18">
        <f t="shared" si="22"/>
        <v>3610472.8999999757</v>
      </c>
      <c r="X104" s="16">
        <v>0.02</v>
      </c>
      <c r="Y104">
        <f t="shared" si="23"/>
        <v>72209.457999999519</v>
      </c>
      <c r="Z104" s="17">
        <f t="shared" si="21"/>
        <v>124.49</v>
      </c>
      <c r="AA104" s="18">
        <f t="shared" si="24"/>
        <v>263918.79999998643</v>
      </c>
      <c r="AC104" s="18">
        <f t="shared" si="25"/>
        <v>4046797.1999999755</v>
      </c>
      <c r="AD104" s="16">
        <v>0.02</v>
      </c>
      <c r="AE104">
        <f t="shared" si="26"/>
        <v>80935.943999999508</v>
      </c>
      <c r="AF104" s="17">
        <f t="shared" si="27"/>
        <v>124.49</v>
      </c>
      <c r="AG104">
        <f t="shared" si="28"/>
        <v>541531.50000000279</v>
      </c>
      <c r="AI104" s="18">
        <f t="shared" si="29"/>
        <v>853806.49999998766</v>
      </c>
      <c r="AJ104" s="16">
        <v>0.02</v>
      </c>
      <c r="AK104">
        <f t="shared" si="30"/>
        <v>17076.129999999754</v>
      </c>
      <c r="AL104">
        <f t="shared" si="31"/>
        <v>124.49</v>
      </c>
      <c r="AM104">
        <f t="shared" si="32"/>
        <v>0</v>
      </c>
    </row>
    <row r="105" spans="1:39" x14ac:dyDescent="0.15">
      <c r="A105" s="1">
        <f t="shared" si="33"/>
        <v>101</v>
      </c>
      <c r="B105" s="1" t="s">
        <v>36</v>
      </c>
      <c r="C105" s="5">
        <v>40827</v>
      </c>
      <c r="D105" s="1">
        <v>0</v>
      </c>
      <c r="E105" s="5">
        <v>40827</v>
      </c>
      <c r="F105" s="1">
        <v>12</v>
      </c>
      <c r="G105" s="13">
        <v>76.611000000000004</v>
      </c>
      <c r="H105" s="13">
        <v>76.739999999999995</v>
      </c>
      <c r="I105" s="1"/>
      <c r="J105" s="13">
        <f t="shared" si="17"/>
        <v>12.899999999999068</v>
      </c>
      <c r="K105" s="14"/>
      <c r="L105" s="1" t="s">
        <v>74</v>
      </c>
      <c r="M105" s="1"/>
      <c r="N105" s="1"/>
      <c r="O105" s="1"/>
      <c r="P105" s="1"/>
      <c r="Q105" s="1"/>
      <c r="R105" s="14"/>
      <c r="S105" s="13" t="str">
        <f t="shared" si="18"/>
        <v/>
      </c>
      <c r="T105" s="13" t="str">
        <f t="shared" si="19"/>
        <v/>
      </c>
      <c r="U105" s="13" t="str">
        <f t="shared" si="20"/>
        <v/>
      </c>
      <c r="W105" s="18">
        <f t="shared" si="22"/>
        <v>3874391.699999962</v>
      </c>
      <c r="X105" s="16">
        <v>0.02</v>
      </c>
      <c r="Y105">
        <f t="shared" si="23"/>
        <v>77487.833999999246</v>
      </c>
      <c r="Z105" s="17">
        <f t="shared" si="21"/>
        <v>60.06</v>
      </c>
      <c r="AA105" s="18">
        <f t="shared" si="24"/>
        <v>0</v>
      </c>
      <c r="AC105" s="18">
        <f t="shared" si="25"/>
        <v>4588328.6999999788</v>
      </c>
      <c r="AD105" s="16">
        <v>0.02</v>
      </c>
      <c r="AE105">
        <f t="shared" si="26"/>
        <v>91766.573999999571</v>
      </c>
      <c r="AF105" s="17">
        <f t="shared" si="27"/>
        <v>60.06</v>
      </c>
      <c r="AG105">
        <f t="shared" si="28"/>
        <v>0</v>
      </c>
      <c r="AI105" s="18">
        <f t="shared" si="29"/>
        <v>853806.49999998766</v>
      </c>
      <c r="AJ105" s="16">
        <v>0.02</v>
      </c>
      <c r="AK105">
        <f t="shared" si="30"/>
        <v>17076.129999999754</v>
      </c>
      <c r="AL105">
        <f t="shared" si="31"/>
        <v>60.06</v>
      </c>
      <c r="AM105">
        <f t="shared" si="32"/>
        <v>0</v>
      </c>
    </row>
    <row r="106" spans="1:39" x14ac:dyDescent="0.15">
      <c r="A106" s="1">
        <f t="shared" si="33"/>
        <v>102</v>
      </c>
      <c r="B106" s="1" t="s">
        <v>36</v>
      </c>
      <c r="C106" s="5">
        <v>40829</v>
      </c>
      <c r="D106" s="1">
        <v>12</v>
      </c>
      <c r="E106" s="5">
        <v>40833</v>
      </c>
      <c r="F106" s="1">
        <v>16</v>
      </c>
      <c r="G106" s="13">
        <v>76.766000000000005</v>
      </c>
      <c r="H106" s="13">
        <v>76.962999999999994</v>
      </c>
      <c r="I106" s="1" t="s">
        <v>75</v>
      </c>
      <c r="J106" s="13">
        <f t="shared" si="17"/>
        <v>19.699999999998852</v>
      </c>
      <c r="K106" s="14"/>
      <c r="L106" s="1"/>
      <c r="M106" s="1"/>
      <c r="N106" s="1"/>
      <c r="O106" s="1"/>
      <c r="P106" s="1"/>
      <c r="Q106" s="1"/>
      <c r="R106" s="14"/>
      <c r="S106" s="13" t="str">
        <f t="shared" si="18"/>
        <v/>
      </c>
      <c r="T106" s="13" t="str">
        <f t="shared" si="19"/>
        <v/>
      </c>
      <c r="U106" s="13" t="str">
        <f t="shared" si="20"/>
        <v/>
      </c>
      <c r="W106" s="18">
        <f t="shared" si="22"/>
        <v>3874391.699999962</v>
      </c>
      <c r="X106" s="16">
        <v>0.02</v>
      </c>
      <c r="Y106">
        <f t="shared" si="23"/>
        <v>77487.833999999246</v>
      </c>
      <c r="Z106" s="17">
        <f t="shared" si="21"/>
        <v>39.33</v>
      </c>
      <c r="AA106" s="18">
        <f t="shared" si="24"/>
        <v>-77480.09999999548</v>
      </c>
      <c r="AC106" s="18">
        <f t="shared" si="25"/>
        <v>4588328.6999999788</v>
      </c>
      <c r="AD106" s="16">
        <v>0.02</v>
      </c>
      <c r="AE106">
        <f t="shared" si="26"/>
        <v>91766.573999999571</v>
      </c>
      <c r="AF106" s="17">
        <f t="shared" si="27"/>
        <v>39.33</v>
      </c>
      <c r="AG106">
        <f t="shared" si="28"/>
        <v>-77480.09999999548</v>
      </c>
      <c r="AI106" s="18">
        <f t="shared" si="29"/>
        <v>853806.49999998766</v>
      </c>
      <c r="AJ106" s="16">
        <v>0.02</v>
      </c>
      <c r="AK106">
        <f t="shared" si="30"/>
        <v>17076.129999999754</v>
      </c>
      <c r="AL106">
        <f t="shared" si="31"/>
        <v>39.33</v>
      </c>
      <c r="AM106">
        <f t="shared" si="32"/>
        <v>-77480.09999999548</v>
      </c>
    </row>
    <row r="107" spans="1:39" x14ac:dyDescent="0.15">
      <c r="A107" s="1">
        <f t="shared" si="33"/>
        <v>103</v>
      </c>
      <c r="B107" s="1" t="s">
        <v>36</v>
      </c>
      <c r="C107" s="5">
        <v>40837</v>
      </c>
      <c r="D107" s="1">
        <v>4</v>
      </c>
      <c r="E107" s="5">
        <v>40837</v>
      </c>
      <c r="F107" s="1">
        <v>8</v>
      </c>
      <c r="G107" s="13">
        <v>76.736000000000004</v>
      </c>
      <c r="H107" s="13">
        <v>76.790999999999997</v>
      </c>
      <c r="I107" s="1"/>
      <c r="J107" s="13">
        <f t="shared" si="17"/>
        <v>5.499999999999261</v>
      </c>
      <c r="K107" s="14"/>
      <c r="L107" s="1">
        <v>76.555999999999997</v>
      </c>
      <c r="M107" s="1" t="s">
        <v>139</v>
      </c>
      <c r="N107" s="1">
        <v>76.322999999999993</v>
      </c>
      <c r="O107" s="1" t="s">
        <v>139</v>
      </c>
      <c r="P107" s="1"/>
      <c r="Q107" s="1"/>
      <c r="R107" s="14"/>
      <c r="S107" s="13">
        <f t="shared" si="18"/>
        <v>18.000000000000682</v>
      </c>
      <c r="T107" s="13">
        <f t="shared" si="19"/>
        <v>41.300000000001091</v>
      </c>
      <c r="U107" s="13" t="str">
        <f t="shared" si="20"/>
        <v/>
      </c>
      <c r="W107" s="18">
        <f t="shared" si="22"/>
        <v>3796911.5999999666</v>
      </c>
      <c r="X107" s="16">
        <v>0.02</v>
      </c>
      <c r="Y107">
        <f t="shared" si="23"/>
        <v>75938.231999999334</v>
      </c>
      <c r="Z107" s="17">
        <f t="shared" si="21"/>
        <v>138.06</v>
      </c>
      <c r="AA107" s="18">
        <f t="shared" si="24"/>
        <v>248508.00000000943</v>
      </c>
      <c r="AC107" s="18">
        <f t="shared" si="25"/>
        <v>4510848.5999999829</v>
      </c>
      <c r="AD107" s="16">
        <v>0.02</v>
      </c>
      <c r="AE107">
        <f t="shared" si="26"/>
        <v>90216.97199999966</v>
      </c>
      <c r="AF107" s="17">
        <f t="shared" si="27"/>
        <v>138.06</v>
      </c>
      <c r="AG107">
        <f t="shared" si="28"/>
        <v>570187.80000001506</v>
      </c>
      <c r="AI107" s="18">
        <f t="shared" si="29"/>
        <v>776326.39999999222</v>
      </c>
      <c r="AJ107" s="16">
        <v>0.02</v>
      </c>
      <c r="AK107">
        <f t="shared" si="30"/>
        <v>15526.527999999846</v>
      </c>
      <c r="AL107">
        <f t="shared" si="31"/>
        <v>138.06</v>
      </c>
      <c r="AM107">
        <f t="shared" si="32"/>
        <v>0</v>
      </c>
    </row>
    <row r="108" spans="1:39" x14ac:dyDescent="0.15">
      <c r="A108" s="1">
        <f t="shared" si="33"/>
        <v>104</v>
      </c>
      <c r="B108" s="1" t="s">
        <v>36</v>
      </c>
      <c r="C108" s="5">
        <v>40843</v>
      </c>
      <c r="D108" s="1">
        <v>4</v>
      </c>
      <c r="E108" s="5">
        <v>40843</v>
      </c>
      <c r="F108" s="1">
        <v>8</v>
      </c>
      <c r="G108" s="13">
        <v>75.894000000000005</v>
      </c>
      <c r="H108" s="13">
        <v>76.236999999999995</v>
      </c>
      <c r="I108" s="1"/>
      <c r="J108" s="13">
        <f t="shared" si="17"/>
        <v>34.299999999998931</v>
      </c>
      <c r="K108" s="14"/>
      <c r="L108" s="1">
        <v>75.700999999999993</v>
      </c>
      <c r="M108" s="1" t="s">
        <v>140</v>
      </c>
      <c r="N108" s="1">
        <v>0</v>
      </c>
      <c r="O108" s="1"/>
      <c r="P108" s="1"/>
      <c r="Q108" s="1"/>
      <c r="R108" s="14"/>
      <c r="S108" s="13">
        <f t="shared" si="18"/>
        <v>19.300000000001205</v>
      </c>
      <c r="T108" s="13" t="str">
        <f t="shared" si="19"/>
        <v/>
      </c>
      <c r="U108" s="13" t="str">
        <f t="shared" si="20"/>
        <v/>
      </c>
      <c r="W108" s="18">
        <f t="shared" si="22"/>
        <v>4045419.5999999759</v>
      </c>
      <c r="X108" s="16">
        <v>0.02</v>
      </c>
      <c r="Y108">
        <f t="shared" si="23"/>
        <v>80908.391999999512</v>
      </c>
      <c r="Z108" s="17">
        <f t="shared" si="21"/>
        <v>23.58</v>
      </c>
      <c r="AA108" s="18">
        <f t="shared" si="24"/>
        <v>45509.400000002839</v>
      </c>
      <c r="AC108" s="18">
        <f t="shared" si="25"/>
        <v>5081036.3999999976</v>
      </c>
      <c r="AD108" s="16">
        <v>0.02</v>
      </c>
      <c r="AE108">
        <f t="shared" si="26"/>
        <v>101620.72799999996</v>
      </c>
      <c r="AF108" s="17">
        <f t="shared" si="27"/>
        <v>23.58</v>
      </c>
      <c r="AG108">
        <f t="shared" si="28"/>
        <v>0</v>
      </c>
      <c r="AI108" s="18">
        <f t="shared" si="29"/>
        <v>776326.39999999222</v>
      </c>
      <c r="AJ108" s="16">
        <v>0.02</v>
      </c>
      <c r="AK108">
        <f t="shared" si="30"/>
        <v>15526.527999999846</v>
      </c>
      <c r="AL108">
        <f t="shared" si="31"/>
        <v>23.58</v>
      </c>
      <c r="AM108">
        <f t="shared" si="32"/>
        <v>0</v>
      </c>
    </row>
    <row r="109" spans="1:39" x14ac:dyDescent="0.15">
      <c r="A109" s="1">
        <f t="shared" si="33"/>
        <v>105</v>
      </c>
      <c r="B109" s="1" t="s">
        <v>36</v>
      </c>
      <c r="C109" s="5">
        <v>40850</v>
      </c>
      <c r="D109" s="1">
        <v>0</v>
      </c>
      <c r="E109" s="5">
        <v>40850</v>
      </c>
      <c r="F109" s="1">
        <v>4</v>
      </c>
      <c r="G109" s="13">
        <v>78.025999999999996</v>
      </c>
      <c r="H109" s="13">
        <v>78.155000000000001</v>
      </c>
      <c r="I109" s="1"/>
      <c r="J109" s="13">
        <f t="shared" si="17"/>
        <v>12.900000000000489</v>
      </c>
      <c r="K109" s="14"/>
      <c r="L109" s="1">
        <v>77.911000000000001</v>
      </c>
      <c r="M109" s="5" t="s">
        <v>141</v>
      </c>
      <c r="N109" s="1">
        <v>0</v>
      </c>
      <c r="O109" s="1"/>
      <c r="P109" s="1"/>
      <c r="Q109" s="1"/>
      <c r="R109" s="14"/>
      <c r="S109" s="13">
        <f t="shared" si="18"/>
        <v>11.499999999999488</v>
      </c>
      <c r="T109" s="13" t="str">
        <f t="shared" si="19"/>
        <v/>
      </c>
      <c r="U109" s="13" t="str">
        <f t="shared" si="20"/>
        <v/>
      </c>
      <c r="W109" s="18">
        <f t="shared" si="22"/>
        <v>4090928.9999999786</v>
      </c>
      <c r="X109" s="16">
        <v>0.02</v>
      </c>
      <c r="Y109">
        <f t="shared" si="23"/>
        <v>81818.57999999958</v>
      </c>
      <c r="Z109" s="17">
        <f t="shared" si="21"/>
        <v>63.42</v>
      </c>
      <c r="AA109" s="18">
        <f t="shared" si="24"/>
        <v>72932.999999996755</v>
      </c>
      <c r="AC109" s="18">
        <f t="shared" si="25"/>
        <v>5081036.3999999976</v>
      </c>
      <c r="AD109" s="16">
        <v>0.02</v>
      </c>
      <c r="AE109">
        <f t="shared" si="26"/>
        <v>101620.72799999996</v>
      </c>
      <c r="AF109" s="17">
        <f t="shared" si="27"/>
        <v>63.42</v>
      </c>
      <c r="AG109">
        <f t="shared" si="28"/>
        <v>0</v>
      </c>
      <c r="AI109" s="18">
        <f t="shared" si="29"/>
        <v>776326.39999999222</v>
      </c>
      <c r="AJ109" s="16">
        <v>0.02</v>
      </c>
      <c r="AK109">
        <f t="shared" si="30"/>
        <v>15526.527999999846</v>
      </c>
      <c r="AL109">
        <f t="shared" si="31"/>
        <v>63.42</v>
      </c>
      <c r="AM109">
        <f t="shared" si="32"/>
        <v>0</v>
      </c>
    </row>
    <row r="110" spans="1:39" x14ac:dyDescent="0.15">
      <c r="A110" s="1">
        <f t="shared" si="33"/>
        <v>106</v>
      </c>
      <c r="B110" s="1" t="s">
        <v>36</v>
      </c>
      <c r="C110" s="5">
        <v>40862</v>
      </c>
      <c r="D110" s="1">
        <v>0</v>
      </c>
      <c r="E110" s="5">
        <v>40862</v>
      </c>
      <c r="F110" s="1">
        <v>4</v>
      </c>
      <c r="G110" s="13">
        <v>76.975999999999999</v>
      </c>
      <c r="H110" s="13">
        <v>77.408000000000001</v>
      </c>
      <c r="I110" s="1"/>
      <c r="J110" s="13">
        <f t="shared" si="17"/>
        <v>43.200000000000216</v>
      </c>
      <c r="K110" s="14"/>
      <c r="L110" s="1">
        <v>76.808999999999997</v>
      </c>
      <c r="M110" s="1" t="s">
        <v>142</v>
      </c>
      <c r="N110" s="1">
        <v>76.596999999999994</v>
      </c>
      <c r="O110" s="1" t="s">
        <v>143</v>
      </c>
      <c r="P110" s="1"/>
      <c r="Q110" s="1"/>
      <c r="R110" s="14"/>
      <c r="S110" s="13">
        <f t="shared" si="18"/>
        <v>16.700000000000159</v>
      </c>
      <c r="T110" s="13">
        <f t="shared" si="19"/>
        <v>37.900000000000489</v>
      </c>
      <c r="U110" s="13" t="str">
        <f t="shared" si="20"/>
        <v/>
      </c>
      <c r="W110" s="18">
        <f t="shared" si="22"/>
        <v>4163861.9999999753</v>
      </c>
      <c r="X110" s="16">
        <v>0.02</v>
      </c>
      <c r="Y110">
        <f t="shared" si="23"/>
        <v>83277.23999999951</v>
      </c>
      <c r="Z110" s="17">
        <f t="shared" si="21"/>
        <v>19.27</v>
      </c>
      <c r="AA110" s="18">
        <f t="shared" si="24"/>
        <v>32180.900000000307</v>
      </c>
      <c r="AC110" s="18">
        <f t="shared" si="25"/>
        <v>5081036.3999999976</v>
      </c>
      <c r="AD110" s="16">
        <v>0.02</v>
      </c>
      <c r="AE110">
        <f t="shared" si="26"/>
        <v>101620.72799999996</v>
      </c>
      <c r="AF110" s="17">
        <f t="shared" si="27"/>
        <v>19.27</v>
      </c>
      <c r="AG110">
        <f t="shared" si="28"/>
        <v>73033.300000000934</v>
      </c>
      <c r="AI110" s="18">
        <f t="shared" si="29"/>
        <v>776326.39999999222</v>
      </c>
      <c r="AJ110" s="16">
        <v>0.02</v>
      </c>
      <c r="AK110">
        <f t="shared" si="30"/>
        <v>15526.527999999846</v>
      </c>
      <c r="AL110">
        <f t="shared" si="31"/>
        <v>19.27</v>
      </c>
      <c r="AM110">
        <f t="shared" si="32"/>
        <v>0</v>
      </c>
    </row>
    <row r="111" spans="1:39" x14ac:dyDescent="0.15">
      <c r="A111" s="1">
        <f t="shared" si="33"/>
        <v>107</v>
      </c>
      <c r="B111" s="1" t="s">
        <v>36</v>
      </c>
      <c r="C111" s="5">
        <v>40878</v>
      </c>
      <c r="D111" s="1">
        <v>12</v>
      </c>
      <c r="E111" s="5">
        <v>40878</v>
      </c>
      <c r="F111" s="1">
        <v>16</v>
      </c>
      <c r="G111" s="13">
        <v>77.632999999999996</v>
      </c>
      <c r="H111" s="13">
        <v>77.798000000000002</v>
      </c>
      <c r="I111" s="1" t="s">
        <v>18</v>
      </c>
      <c r="J111" s="13">
        <f t="shared" si="17"/>
        <v>16.500000000000625</v>
      </c>
      <c r="K111" s="14"/>
      <c r="L111" s="1" t="s">
        <v>74</v>
      </c>
      <c r="M111" s="1"/>
      <c r="N111" s="1"/>
      <c r="O111" s="1"/>
      <c r="P111" s="1"/>
      <c r="Q111" s="1"/>
      <c r="R111" s="14"/>
      <c r="S111" s="13" t="str">
        <f t="shared" si="18"/>
        <v/>
      </c>
      <c r="T111" s="13" t="str">
        <f t="shared" si="19"/>
        <v/>
      </c>
      <c r="U111" s="13" t="str">
        <f t="shared" si="20"/>
        <v/>
      </c>
      <c r="W111" s="18">
        <f t="shared" si="22"/>
        <v>4196042.8999999752</v>
      </c>
      <c r="X111" s="16">
        <v>0.02</v>
      </c>
      <c r="Y111">
        <f t="shared" si="23"/>
        <v>83920.857999999513</v>
      </c>
      <c r="Z111" s="17">
        <f t="shared" si="21"/>
        <v>50.86</v>
      </c>
      <c r="AA111" s="18">
        <f t="shared" si="24"/>
        <v>-83919.000000003172</v>
      </c>
      <c r="AC111" s="18">
        <f t="shared" si="25"/>
        <v>5154069.6999999983</v>
      </c>
      <c r="AD111" s="16">
        <v>0.02</v>
      </c>
      <c r="AE111">
        <f t="shared" si="26"/>
        <v>103081.39399999997</v>
      </c>
      <c r="AF111" s="17">
        <f t="shared" si="27"/>
        <v>50.86</v>
      </c>
      <c r="AG111">
        <f t="shared" si="28"/>
        <v>-83919.000000003172</v>
      </c>
      <c r="AI111" s="18">
        <f t="shared" si="29"/>
        <v>776326.39999999222</v>
      </c>
      <c r="AJ111" s="16">
        <v>0.02</v>
      </c>
      <c r="AK111">
        <f t="shared" si="30"/>
        <v>15526.527999999846</v>
      </c>
      <c r="AL111">
        <f t="shared" si="31"/>
        <v>50.86</v>
      </c>
      <c r="AM111">
        <f t="shared" si="32"/>
        <v>-83919.000000003172</v>
      </c>
    </row>
    <row r="112" spans="1:39" x14ac:dyDescent="0.15">
      <c r="A112" s="1">
        <f t="shared" si="33"/>
        <v>108</v>
      </c>
      <c r="B112" s="1" t="s">
        <v>35</v>
      </c>
      <c r="C112" s="5">
        <v>40882</v>
      </c>
      <c r="D112" s="1">
        <v>8</v>
      </c>
      <c r="E112" s="5">
        <v>40882</v>
      </c>
      <c r="F112" s="1">
        <v>12</v>
      </c>
      <c r="G112" s="13">
        <v>78.040000000000006</v>
      </c>
      <c r="H112" s="13">
        <v>77.897000000000006</v>
      </c>
      <c r="I112" s="1" t="s">
        <v>75</v>
      </c>
      <c r="J112" s="13">
        <f t="shared" si="17"/>
        <v>14.300000000000068</v>
      </c>
      <c r="K112" s="14"/>
      <c r="L112" s="1" t="s">
        <v>74</v>
      </c>
      <c r="M112" s="1"/>
      <c r="N112" s="1"/>
      <c r="O112" s="1"/>
      <c r="P112" s="1"/>
      <c r="Q112" s="1"/>
      <c r="R112" s="14"/>
      <c r="S112" s="13" t="str">
        <f t="shared" si="18"/>
        <v/>
      </c>
      <c r="T112" s="13" t="str">
        <f t="shared" si="19"/>
        <v/>
      </c>
      <c r="U112" s="13" t="str">
        <f t="shared" si="20"/>
        <v/>
      </c>
      <c r="W112" s="18">
        <f t="shared" si="22"/>
        <v>4112123.899999972</v>
      </c>
      <c r="X112" s="16">
        <v>0.02</v>
      </c>
      <c r="Y112">
        <f t="shared" si="23"/>
        <v>82242.477999999435</v>
      </c>
      <c r="Z112" s="17">
        <f t="shared" si="21"/>
        <v>57.51</v>
      </c>
      <c r="AA112" s="18">
        <f t="shared" si="24"/>
        <v>-82239.300000000396</v>
      </c>
      <c r="AC112" s="18">
        <f t="shared" si="25"/>
        <v>5070150.6999999955</v>
      </c>
      <c r="AD112" s="16">
        <v>0.02</v>
      </c>
      <c r="AE112">
        <f t="shared" si="26"/>
        <v>101403.01399999991</v>
      </c>
      <c r="AF112" s="17">
        <f t="shared" si="27"/>
        <v>57.51</v>
      </c>
      <c r="AG112">
        <f t="shared" si="28"/>
        <v>-82239.300000000396</v>
      </c>
      <c r="AI112" s="18">
        <f t="shared" si="29"/>
        <v>692407.39999998908</v>
      </c>
      <c r="AJ112" s="16">
        <v>0.02</v>
      </c>
      <c r="AK112">
        <f t="shared" si="30"/>
        <v>13848.147999999783</v>
      </c>
      <c r="AL112">
        <f t="shared" si="31"/>
        <v>57.51</v>
      </c>
      <c r="AM112">
        <f t="shared" si="32"/>
        <v>-82239.300000000396</v>
      </c>
    </row>
    <row r="113" spans="1:39" x14ac:dyDescent="0.15">
      <c r="A113" s="1">
        <f t="shared" si="33"/>
        <v>109</v>
      </c>
      <c r="B113" s="1" t="s">
        <v>36</v>
      </c>
      <c r="C113" s="5">
        <v>40892</v>
      </c>
      <c r="D113" s="1">
        <v>16</v>
      </c>
      <c r="E113" s="5">
        <v>40893</v>
      </c>
      <c r="F113" s="1">
        <v>0</v>
      </c>
      <c r="G113" s="13">
        <v>77.8</v>
      </c>
      <c r="H113" s="13">
        <v>77.971999999999994</v>
      </c>
      <c r="I113" s="1"/>
      <c r="J113" s="13">
        <f t="shared" si="17"/>
        <v>17.199999999999704</v>
      </c>
      <c r="K113" s="14"/>
      <c r="L113" s="1">
        <v>77.632999999999996</v>
      </c>
      <c r="M113" s="1" t="s">
        <v>144</v>
      </c>
      <c r="N113" s="1">
        <v>0</v>
      </c>
      <c r="O113" s="1"/>
      <c r="P113" s="1"/>
      <c r="Q113" s="1"/>
      <c r="R113" s="14"/>
      <c r="S113" s="13">
        <f t="shared" si="18"/>
        <v>16.700000000000159</v>
      </c>
      <c r="T113" s="13" t="str">
        <f t="shared" si="19"/>
        <v/>
      </c>
      <c r="U113" s="13" t="str">
        <f t="shared" si="20"/>
        <v/>
      </c>
      <c r="W113" s="18">
        <f t="shared" si="22"/>
        <v>4029884.5999999717</v>
      </c>
      <c r="X113" s="16">
        <v>0.02</v>
      </c>
      <c r="Y113">
        <f t="shared" si="23"/>
        <v>80597.691999999442</v>
      </c>
      <c r="Z113" s="17">
        <f t="shared" si="21"/>
        <v>46.85</v>
      </c>
      <c r="AA113" s="18">
        <f t="shared" si="24"/>
        <v>78239.500000000742</v>
      </c>
      <c r="AC113" s="18">
        <f t="shared" si="25"/>
        <v>4987911.3999999948</v>
      </c>
      <c r="AD113" s="16">
        <v>0.02</v>
      </c>
      <c r="AE113">
        <f t="shared" si="26"/>
        <v>99758.227999999901</v>
      </c>
      <c r="AF113" s="17">
        <f t="shared" si="27"/>
        <v>46.85</v>
      </c>
      <c r="AG113">
        <f t="shared" si="28"/>
        <v>0</v>
      </c>
      <c r="AI113" s="18">
        <f t="shared" si="29"/>
        <v>610168.09999998868</v>
      </c>
      <c r="AJ113" s="16">
        <v>0.02</v>
      </c>
      <c r="AK113">
        <f t="shared" si="30"/>
        <v>12203.361999999774</v>
      </c>
      <c r="AL113">
        <f t="shared" si="31"/>
        <v>46.85</v>
      </c>
      <c r="AM113">
        <f t="shared" si="32"/>
        <v>0</v>
      </c>
    </row>
    <row r="114" spans="1:39" x14ac:dyDescent="0.15">
      <c r="A114" s="1">
        <f t="shared" si="33"/>
        <v>110</v>
      </c>
      <c r="B114" s="1" t="s">
        <v>35</v>
      </c>
      <c r="C114" s="5">
        <v>40897</v>
      </c>
      <c r="D114" s="1">
        <v>8</v>
      </c>
      <c r="E114" s="5">
        <v>40897</v>
      </c>
      <c r="F114" s="1">
        <v>12</v>
      </c>
      <c r="G114" s="13">
        <v>78</v>
      </c>
      <c r="H114" s="13">
        <v>77.819000000000003</v>
      </c>
      <c r="I114" s="1" t="s">
        <v>75</v>
      </c>
      <c r="J114" s="13">
        <f t="shared" si="17"/>
        <v>18.099999999999739</v>
      </c>
      <c r="K114" s="14"/>
      <c r="L114" s="1" t="s">
        <v>74</v>
      </c>
      <c r="M114" s="1"/>
      <c r="N114" s="1"/>
      <c r="O114" s="1"/>
      <c r="P114" s="1"/>
      <c r="Q114" s="1"/>
      <c r="R114" s="14"/>
      <c r="S114" s="13" t="str">
        <f t="shared" si="18"/>
        <v/>
      </c>
      <c r="T114" s="13" t="str">
        <f t="shared" si="19"/>
        <v/>
      </c>
      <c r="U114" s="13" t="str">
        <f t="shared" si="20"/>
        <v/>
      </c>
      <c r="W114" s="18">
        <f t="shared" si="22"/>
        <v>4108124.0999999726</v>
      </c>
      <c r="X114" s="16">
        <v>0.02</v>
      </c>
      <c r="Y114">
        <f t="shared" si="23"/>
        <v>82162.481999999451</v>
      </c>
      <c r="Z114" s="17">
        <f t="shared" si="21"/>
        <v>45.39</v>
      </c>
      <c r="AA114" s="18">
        <f t="shared" si="24"/>
        <v>-82155.899999998815</v>
      </c>
      <c r="AC114" s="18">
        <f t="shared" si="25"/>
        <v>4987911.3999999948</v>
      </c>
      <c r="AD114" s="16">
        <v>0.02</v>
      </c>
      <c r="AE114">
        <f t="shared" si="26"/>
        <v>99758.227999999901</v>
      </c>
      <c r="AF114" s="17">
        <f t="shared" si="27"/>
        <v>45.39</v>
      </c>
      <c r="AG114">
        <f t="shared" si="28"/>
        <v>-82155.899999998815</v>
      </c>
      <c r="AI114" s="18">
        <f t="shared" si="29"/>
        <v>610168.09999998868</v>
      </c>
      <c r="AJ114" s="16">
        <v>0.02</v>
      </c>
      <c r="AK114">
        <f t="shared" si="30"/>
        <v>12203.361999999774</v>
      </c>
      <c r="AL114">
        <f t="shared" si="31"/>
        <v>45.39</v>
      </c>
      <c r="AM114">
        <f t="shared" si="32"/>
        <v>-82155.899999998815</v>
      </c>
    </row>
    <row r="115" spans="1:39" x14ac:dyDescent="0.15">
      <c r="A115" s="1">
        <f t="shared" si="33"/>
        <v>111</v>
      </c>
      <c r="B115" s="1" t="s">
        <v>36</v>
      </c>
      <c r="C115" s="5">
        <v>40897</v>
      </c>
      <c r="D115" s="1">
        <v>20</v>
      </c>
      <c r="E115" s="5">
        <v>40898</v>
      </c>
      <c r="F115" s="1">
        <v>4</v>
      </c>
      <c r="G115" s="13">
        <v>77.805000000000007</v>
      </c>
      <c r="H115" s="13">
        <v>77.897000000000006</v>
      </c>
      <c r="I115" s="1"/>
      <c r="J115" s="13">
        <f t="shared" si="17"/>
        <v>9.1999999999998749</v>
      </c>
      <c r="K115" s="14"/>
      <c r="L115" s="1">
        <v>77.742000000000004</v>
      </c>
      <c r="M115" s="1" t="s">
        <v>145</v>
      </c>
      <c r="N115" s="1">
        <v>0</v>
      </c>
      <c r="O115" s="1"/>
      <c r="P115" s="1"/>
      <c r="Q115" s="1"/>
      <c r="R115" s="14"/>
      <c r="S115" s="13">
        <f t="shared" si="18"/>
        <v>6.3000000000002387</v>
      </c>
      <c r="T115" s="13" t="str">
        <f t="shared" si="19"/>
        <v/>
      </c>
      <c r="U115" s="13" t="str">
        <f t="shared" si="20"/>
        <v/>
      </c>
      <c r="W115" s="18">
        <f t="shared" si="22"/>
        <v>4025968.1999999736</v>
      </c>
      <c r="X115" s="16">
        <v>0.02</v>
      </c>
      <c r="Y115">
        <f t="shared" si="23"/>
        <v>80519.363999999478</v>
      </c>
      <c r="Z115" s="17">
        <f t="shared" si="21"/>
        <v>87.52</v>
      </c>
      <c r="AA115" s="18">
        <f t="shared" si="24"/>
        <v>55137.600000002087</v>
      </c>
      <c r="AC115" s="18">
        <f t="shared" si="25"/>
        <v>4905755.4999999963</v>
      </c>
      <c r="AD115" s="16">
        <v>0.02</v>
      </c>
      <c r="AE115">
        <f t="shared" si="26"/>
        <v>98115.109999999928</v>
      </c>
      <c r="AF115" s="17">
        <f t="shared" si="27"/>
        <v>87.52</v>
      </c>
      <c r="AG115">
        <f t="shared" si="28"/>
        <v>0</v>
      </c>
      <c r="AI115" s="18">
        <f t="shared" si="29"/>
        <v>528012.19999998983</v>
      </c>
      <c r="AJ115" s="16">
        <v>0.02</v>
      </c>
      <c r="AK115">
        <f t="shared" si="30"/>
        <v>10560.243999999797</v>
      </c>
      <c r="AL115">
        <f t="shared" si="31"/>
        <v>87.52</v>
      </c>
      <c r="AM115">
        <f t="shared" si="32"/>
        <v>0</v>
      </c>
    </row>
    <row r="116" spans="1:39" x14ac:dyDescent="0.15">
      <c r="A116" s="1">
        <f t="shared" si="33"/>
        <v>112</v>
      </c>
      <c r="B116" s="1" t="s">
        <v>36</v>
      </c>
      <c r="C116" s="5">
        <v>40925</v>
      </c>
      <c r="D116" s="1">
        <v>0</v>
      </c>
      <c r="E116" s="5">
        <v>40925</v>
      </c>
      <c r="F116" s="1">
        <v>4</v>
      </c>
      <c r="G116" s="13">
        <v>76.753</v>
      </c>
      <c r="H116" s="13">
        <v>76.873000000000005</v>
      </c>
      <c r="I116" s="1"/>
      <c r="J116" s="13">
        <f t="shared" si="17"/>
        <v>12.000000000000455</v>
      </c>
      <c r="K116" s="14"/>
      <c r="L116" s="1">
        <v>76.694000000000003</v>
      </c>
      <c r="M116" s="1" t="s">
        <v>146</v>
      </c>
      <c r="N116" s="1">
        <v>76.647999999999996</v>
      </c>
      <c r="O116" s="1" t="s">
        <v>146</v>
      </c>
      <c r="P116" s="1"/>
      <c r="Q116" s="1"/>
      <c r="R116" s="14"/>
      <c r="S116" s="13">
        <f t="shared" si="18"/>
        <v>5.8999999999997499</v>
      </c>
      <c r="T116" s="13">
        <f t="shared" si="19"/>
        <v>10.500000000000398</v>
      </c>
      <c r="U116" s="13" t="str">
        <f t="shared" si="20"/>
        <v/>
      </c>
      <c r="W116" s="18">
        <f t="shared" si="22"/>
        <v>4081105.7999999756</v>
      </c>
      <c r="X116" s="16">
        <v>0.02</v>
      </c>
      <c r="Y116">
        <f t="shared" si="23"/>
        <v>81622.115999999514</v>
      </c>
      <c r="Z116" s="17">
        <f t="shared" si="21"/>
        <v>68.010000000000005</v>
      </c>
      <c r="AA116" s="18">
        <f t="shared" si="24"/>
        <v>40125.899999998299</v>
      </c>
      <c r="AC116" s="18">
        <f t="shared" si="25"/>
        <v>4905755.4999999963</v>
      </c>
      <c r="AD116" s="16">
        <v>0.02</v>
      </c>
      <c r="AE116">
        <f t="shared" si="26"/>
        <v>98115.109999999928</v>
      </c>
      <c r="AF116" s="17">
        <f t="shared" si="27"/>
        <v>68.010000000000005</v>
      </c>
      <c r="AG116">
        <f t="shared" si="28"/>
        <v>71410.500000002707</v>
      </c>
      <c r="AI116" s="18">
        <f t="shared" si="29"/>
        <v>528012.19999998983</v>
      </c>
      <c r="AJ116" s="16">
        <v>0.02</v>
      </c>
      <c r="AK116">
        <f t="shared" si="30"/>
        <v>10560.243999999797</v>
      </c>
      <c r="AL116">
        <f t="shared" si="31"/>
        <v>68.010000000000005</v>
      </c>
      <c r="AM116">
        <f t="shared" si="32"/>
        <v>0</v>
      </c>
    </row>
    <row r="117" spans="1:39" x14ac:dyDescent="0.15">
      <c r="A117" s="1">
        <f t="shared" si="33"/>
        <v>113</v>
      </c>
      <c r="B117" s="1" t="s">
        <v>35</v>
      </c>
      <c r="C117" s="5">
        <v>40925</v>
      </c>
      <c r="D117" s="1">
        <v>16</v>
      </c>
      <c r="E117" s="5">
        <v>40926</v>
      </c>
      <c r="F117" s="1">
        <v>0</v>
      </c>
      <c r="G117" s="13">
        <v>76.843000000000004</v>
      </c>
      <c r="H117" s="13">
        <v>76.754000000000005</v>
      </c>
      <c r="I117" s="1" t="s">
        <v>75</v>
      </c>
      <c r="J117" s="13">
        <f t="shared" si="17"/>
        <v>8.8999999999998636</v>
      </c>
      <c r="K117" s="14"/>
      <c r="L117" s="1" t="s">
        <v>74</v>
      </c>
      <c r="M117" s="1"/>
      <c r="N117" s="1"/>
      <c r="O117" s="1"/>
      <c r="P117" s="1"/>
      <c r="Q117" s="1"/>
      <c r="R117" s="14"/>
      <c r="S117" s="13" t="str">
        <f t="shared" si="18"/>
        <v/>
      </c>
      <c r="T117" s="13" t="str">
        <f t="shared" si="19"/>
        <v/>
      </c>
      <c r="U117" s="13" t="str">
        <f t="shared" si="20"/>
        <v/>
      </c>
      <c r="W117" s="18">
        <f t="shared" si="22"/>
        <v>4121231.6999999741</v>
      </c>
      <c r="X117" s="16">
        <v>0.02</v>
      </c>
      <c r="Y117">
        <f t="shared" si="23"/>
        <v>82424.633999999482</v>
      </c>
      <c r="Z117" s="17">
        <f t="shared" si="21"/>
        <v>92.61</v>
      </c>
      <c r="AA117" s="18">
        <f t="shared" si="24"/>
        <v>-82422.899999998743</v>
      </c>
      <c r="AC117" s="18">
        <f t="shared" si="25"/>
        <v>4977165.9999999991</v>
      </c>
      <c r="AD117" s="16">
        <v>0.02</v>
      </c>
      <c r="AE117">
        <f t="shared" si="26"/>
        <v>99543.319999999978</v>
      </c>
      <c r="AF117" s="17">
        <f t="shared" si="27"/>
        <v>92.61</v>
      </c>
      <c r="AG117">
        <f t="shared" si="28"/>
        <v>-82422.899999998743</v>
      </c>
      <c r="AI117" s="18">
        <f t="shared" si="29"/>
        <v>528012.19999998983</v>
      </c>
      <c r="AJ117" s="16">
        <v>0.02</v>
      </c>
      <c r="AK117">
        <f t="shared" si="30"/>
        <v>10560.243999999797</v>
      </c>
      <c r="AL117">
        <f t="shared" si="31"/>
        <v>92.61</v>
      </c>
      <c r="AM117">
        <f t="shared" si="32"/>
        <v>-82422.899999998743</v>
      </c>
    </row>
    <row r="118" spans="1:39" x14ac:dyDescent="0.15">
      <c r="A118" s="1">
        <f t="shared" si="33"/>
        <v>114</v>
      </c>
      <c r="B118" s="1"/>
      <c r="C118" s="5"/>
      <c r="D118" s="1"/>
      <c r="E118" s="5"/>
      <c r="F118" s="1"/>
      <c r="G118" s="13"/>
      <c r="H118" s="13"/>
      <c r="I118" s="1"/>
      <c r="J118" s="1"/>
      <c r="K118" s="14"/>
      <c r="L118" s="1"/>
      <c r="M118" s="1"/>
      <c r="N118" s="1"/>
      <c r="O118" s="1"/>
      <c r="P118" s="1"/>
      <c r="Q118" s="1"/>
      <c r="R118" s="14"/>
      <c r="S118" s="1"/>
      <c r="T118" s="1"/>
      <c r="U118" s="1"/>
    </row>
    <row r="121" spans="1:39" x14ac:dyDescent="0.15">
      <c r="F121">
        <f>COUNTA(F5:F117)</f>
        <v>102</v>
      </c>
      <c r="I121">
        <f>COUNTA(I5:I118)</f>
        <v>32</v>
      </c>
      <c r="J121">
        <f ca="1">SUMIF(I5:I118,"○",J5:J117)</f>
        <v>809.20000000000277</v>
      </c>
      <c r="M121">
        <f>COUNTA(M5:M118)</f>
        <v>66</v>
      </c>
      <c r="S121" s="12">
        <f>SUM(S5:S117)</f>
        <v>2397.3999999999992</v>
      </c>
      <c r="T121" s="12">
        <f>SUM(T5:T117)</f>
        <v>2710.299999999997</v>
      </c>
      <c r="U121" s="12">
        <f>SUM(U5:U117)</f>
        <v>976.99999999999818</v>
      </c>
    </row>
    <row r="123" spans="1:39" x14ac:dyDescent="0.15">
      <c r="E123" s="11" t="s">
        <v>147</v>
      </c>
      <c r="F123">
        <f>66+32</f>
        <v>98</v>
      </c>
    </row>
    <row r="124" spans="1:39" x14ac:dyDescent="0.15">
      <c r="E124" s="11" t="s">
        <v>148</v>
      </c>
      <c r="F124">
        <f>I121</f>
        <v>32</v>
      </c>
    </row>
    <row r="125" spans="1:39" x14ac:dyDescent="0.15">
      <c r="E125" s="11" t="s">
        <v>149</v>
      </c>
      <c r="F125">
        <f>F123-F124</f>
        <v>66</v>
      </c>
    </row>
    <row r="126" spans="1:39" x14ac:dyDescent="0.15">
      <c r="E126" s="11" t="s">
        <v>150</v>
      </c>
      <c r="F126" s="12">
        <f>S121</f>
        <v>2397.3999999999992</v>
      </c>
    </row>
    <row r="127" spans="1:39" x14ac:dyDescent="0.15">
      <c r="E127" s="11" t="s">
        <v>151</v>
      </c>
      <c r="F127" s="12">
        <f>T121</f>
        <v>2710.299999999997</v>
      </c>
    </row>
    <row r="128" spans="1:39" x14ac:dyDescent="0.15">
      <c r="E128" s="11" t="s">
        <v>152</v>
      </c>
      <c r="F128" s="12">
        <f>U121</f>
        <v>976.99999999999818</v>
      </c>
      <c r="G128" s="12" t="s">
        <v>167</v>
      </c>
    </row>
    <row r="129" spans="5:8" x14ac:dyDescent="0.15">
      <c r="E129" s="11" t="s">
        <v>153</v>
      </c>
      <c r="F129">
        <f ca="1">J121</f>
        <v>809.20000000000277</v>
      </c>
    </row>
    <row r="131" spans="5:8" x14ac:dyDescent="0.15">
      <c r="E131" s="11" t="s">
        <v>157</v>
      </c>
      <c r="G131" s="12" t="s">
        <v>158</v>
      </c>
      <c r="H131" s="12" t="s">
        <v>153</v>
      </c>
    </row>
    <row r="132" spans="5:8" x14ac:dyDescent="0.15">
      <c r="E132" s="11" t="s">
        <v>154</v>
      </c>
      <c r="F132" t="s">
        <v>155</v>
      </c>
      <c r="G132" s="12">
        <f>SUM(S6:S60)</f>
        <v>1730.6999999999998</v>
      </c>
      <c r="H132" s="12">
        <f ca="1">SUMIF(I5:I60,"○",J6:J60)</f>
        <v>459.00000000000318</v>
      </c>
    </row>
    <row r="133" spans="5:8" x14ac:dyDescent="0.15">
      <c r="E133" s="11" t="s">
        <v>156</v>
      </c>
      <c r="F133" t="s">
        <v>155</v>
      </c>
      <c r="G133" s="12">
        <f>SUM(S61:S115)</f>
        <v>649.19999999999891</v>
      </c>
      <c r="H133" s="12">
        <f>SUMIF(I61:I115,"○",J61:J115)</f>
        <v>283.29999999999984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A5" sqref="A5"/>
    </sheetView>
  </sheetViews>
  <sheetFormatPr defaultRowHeight="13.5" x14ac:dyDescent="0.15"/>
  <cols>
    <col min="1" max="1" width="4.125" bestFit="1" customWidth="1"/>
    <col min="2" max="2" width="5.25" bestFit="1" customWidth="1"/>
    <col min="3" max="3" width="9.5" bestFit="1" customWidth="1"/>
    <col min="4" max="4" width="5.25" bestFit="1" customWidth="1"/>
    <col min="5" max="5" width="11.125" bestFit="1" customWidth="1"/>
    <col min="6" max="8" width="5.25" bestFit="1" customWidth="1"/>
    <col min="9" max="9" width="2.5" customWidth="1"/>
  </cols>
  <sheetData>
    <row r="1" spans="1:14" x14ac:dyDescent="0.15">
      <c r="A1" t="s">
        <v>7</v>
      </c>
    </row>
    <row r="3" spans="1:14" x14ac:dyDescent="0.15">
      <c r="A3" t="s">
        <v>8</v>
      </c>
      <c r="J3" t="s">
        <v>9</v>
      </c>
    </row>
    <row r="4" spans="1:14" x14ac:dyDescent="0.15">
      <c r="A4" t="s">
        <v>0</v>
      </c>
      <c r="B4" t="s">
        <v>1</v>
      </c>
      <c r="C4" t="s">
        <v>4</v>
      </c>
      <c r="D4" t="s">
        <v>5</v>
      </c>
      <c r="E4" t="s">
        <v>6</v>
      </c>
      <c r="F4" t="s">
        <v>5</v>
      </c>
      <c r="G4" t="s">
        <v>2</v>
      </c>
      <c r="H4" t="s">
        <v>3</v>
      </c>
      <c r="J4" t="s">
        <v>11</v>
      </c>
      <c r="K4" t="s">
        <v>10</v>
      </c>
      <c r="L4" t="s">
        <v>13</v>
      </c>
      <c r="M4" t="s">
        <v>12</v>
      </c>
      <c r="N4" t="s">
        <v>12</v>
      </c>
    </row>
    <row r="5" spans="1:14" x14ac:dyDescent="0.15">
      <c r="A5">
        <f>ROW()-4</f>
        <v>1</v>
      </c>
    </row>
    <row r="6" spans="1:14" x14ac:dyDescent="0.15">
      <c r="A6">
        <f t="shared" ref="A6:A49" si="0">ROW()-4</f>
        <v>2</v>
      </c>
    </row>
    <row r="7" spans="1:14" x14ac:dyDescent="0.15">
      <c r="A7">
        <f t="shared" si="0"/>
        <v>3</v>
      </c>
    </row>
    <row r="8" spans="1:14" x14ac:dyDescent="0.15">
      <c r="A8">
        <f t="shared" si="0"/>
        <v>4</v>
      </c>
    </row>
    <row r="9" spans="1:14" x14ac:dyDescent="0.15">
      <c r="A9">
        <f t="shared" si="0"/>
        <v>5</v>
      </c>
    </row>
    <row r="10" spans="1:14" x14ac:dyDescent="0.15">
      <c r="A10">
        <f t="shared" si="0"/>
        <v>6</v>
      </c>
    </row>
    <row r="11" spans="1:14" x14ac:dyDescent="0.15">
      <c r="A11">
        <f t="shared" si="0"/>
        <v>7</v>
      </c>
    </row>
    <row r="12" spans="1:14" x14ac:dyDescent="0.15">
      <c r="A12">
        <f t="shared" si="0"/>
        <v>8</v>
      </c>
    </row>
    <row r="13" spans="1:14" x14ac:dyDescent="0.15">
      <c r="A13">
        <f t="shared" si="0"/>
        <v>9</v>
      </c>
    </row>
    <row r="14" spans="1:14" x14ac:dyDescent="0.15">
      <c r="A14">
        <f t="shared" si="0"/>
        <v>10</v>
      </c>
    </row>
    <row r="15" spans="1:14" x14ac:dyDescent="0.15">
      <c r="A15">
        <f t="shared" si="0"/>
        <v>11</v>
      </c>
    </row>
    <row r="16" spans="1:14" x14ac:dyDescent="0.15">
      <c r="A16">
        <f t="shared" si="0"/>
        <v>12</v>
      </c>
    </row>
    <row r="17" spans="1:1" x14ac:dyDescent="0.15">
      <c r="A17">
        <f t="shared" si="0"/>
        <v>13</v>
      </c>
    </row>
    <row r="18" spans="1:1" x14ac:dyDescent="0.15">
      <c r="A18">
        <f t="shared" si="0"/>
        <v>14</v>
      </c>
    </row>
    <row r="19" spans="1:1" x14ac:dyDescent="0.15">
      <c r="A19">
        <f t="shared" si="0"/>
        <v>15</v>
      </c>
    </row>
    <row r="20" spans="1:1" x14ac:dyDescent="0.15">
      <c r="A20">
        <f t="shared" si="0"/>
        <v>16</v>
      </c>
    </row>
    <row r="21" spans="1:1" x14ac:dyDescent="0.15">
      <c r="A21">
        <f t="shared" si="0"/>
        <v>17</v>
      </c>
    </row>
    <row r="22" spans="1:1" x14ac:dyDescent="0.15">
      <c r="A22">
        <f t="shared" si="0"/>
        <v>18</v>
      </c>
    </row>
    <row r="23" spans="1:1" x14ac:dyDescent="0.15">
      <c r="A23">
        <f t="shared" si="0"/>
        <v>19</v>
      </c>
    </row>
    <row r="24" spans="1:1" x14ac:dyDescent="0.15">
      <c r="A24">
        <f t="shared" si="0"/>
        <v>20</v>
      </c>
    </row>
    <row r="25" spans="1:1" x14ac:dyDescent="0.15">
      <c r="A25">
        <f t="shared" si="0"/>
        <v>21</v>
      </c>
    </row>
    <row r="26" spans="1:1" x14ac:dyDescent="0.15">
      <c r="A26">
        <f t="shared" si="0"/>
        <v>22</v>
      </c>
    </row>
    <row r="27" spans="1:1" x14ac:dyDescent="0.15">
      <c r="A27">
        <f t="shared" si="0"/>
        <v>23</v>
      </c>
    </row>
    <row r="28" spans="1:1" x14ac:dyDescent="0.15">
      <c r="A28">
        <f t="shared" si="0"/>
        <v>24</v>
      </c>
    </row>
    <row r="29" spans="1:1" x14ac:dyDescent="0.15">
      <c r="A29">
        <f t="shared" si="0"/>
        <v>25</v>
      </c>
    </row>
    <row r="30" spans="1:1" x14ac:dyDescent="0.15">
      <c r="A30">
        <f t="shared" si="0"/>
        <v>26</v>
      </c>
    </row>
    <row r="31" spans="1:1" x14ac:dyDescent="0.15">
      <c r="A31">
        <f t="shared" si="0"/>
        <v>27</v>
      </c>
    </row>
    <row r="32" spans="1:1" x14ac:dyDescent="0.15">
      <c r="A32">
        <f t="shared" si="0"/>
        <v>28</v>
      </c>
    </row>
    <row r="33" spans="1:1" x14ac:dyDescent="0.15">
      <c r="A33">
        <f t="shared" si="0"/>
        <v>29</v>
      </c>
    </row>
    <row r="34" spans="1:1" x14ac:dyDescent="0.15">
      <c r="A34">
        <f t="shared" si="0"/>
        <v>30</v>
      </c>
    </row>
    <row r="35" spans="1:1" x14ac:dyDescent="0.15">
      <c r="A35">
        <f t="shared" si="0"/>
        <v>31</v>
      </c>
    </row>
    <row r="36" spans="1:1" x14ac:dyDescent="0.15">
      <c r="A36">
        <f t="shared" si="0"/>
        <v>32</v>
      </c>
    </row>
    <row r="37" spans="1:1" x14ac:dyDescent="0.15">
      <c r="A37">
        <f t="shared" si="0"/>
        <v>33</v>
      </c>
    </row>
    <row r="38" spans="1:1" x14ac:dyDescent="0.15">
      <c r="A38">
        <f t="shared" si="0"/>
        <v>34</v>
      </c>
    </row>
    <row r="39" spans="1:1" x14ac:dyDescent="0.15">
      <c r="A39">
        <f t="shared" si="0"/>
        <v>35</v>
      </c>
    </row>
    <row r="40" spans="1:1" x14ac:dyDescent="0.15">
      <c r="A40">
        <f t="shared" si="0"/>
        <v>36</v>
      </c>
    </row>
    <row r="41" spans="1:1" x14ac:dyDescent="0.15">
      <c r="A41">
        <f t="shared" si="0"/>
        <v>37</v>
      </c>
    </row>
    <row r="42" spans="1:1" x14ac:dyDescent="0.15">
      <c r="A42">
        <f t="shared" si="0"/>
        <v>38</v>
      </c>
    </row>
    <row r="43" spans="1:1" x14ac:dyDescent="0.15">
      <c r="A43">
        <f t="shared" si="0"/>
        <v>39</v>
      </c>
    </row>
    <row r="44" spans="1:1" x14ac:dyDescent="0.15">
      <c r="A44">
        <f t="shared" si="0"/>
        <v>40</v>
      </c>
    </row>
    <row r="45" spans="1:1" x14ac:dyDescent="0.15">
      <c r="A45">
        <f t="shared" si="0"/>
        <v>41</v>
      </c>
    </row>
    <row r="46" spans="1:1" x14ac:dyDescent="0.15">
      <c r="A46">
        <f t="shared" si="0"/>
        <v>42</v>
      </c>
    </row>
    <row r="47" spans="1:1" x14ac:dyDescent="0.15">
      <c r="A47">
        <f t="shared" si="0"/>
        <v>43</v>
      </c>
    </row>
    <row r="48" spans="1:1" x14ac:dyDescent="0.15">
      <c r="A48">
        <f t="shared" si="0"/>
        <v>44</v>
      </c>
    </row>
    <row r="49" spans="1:1" x14ac:dyDescent="0.15">
      <c r="A49">
        <f t="shared" si="0"/>
        <v>45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4"/>
  <sheetViews>
    <sheetView topLeftCell="A55" workbookViewId="0">
      <selection activeCell="A84" sqref="A83:A84"/>
    </sheetView>
  </sheetViews>
  <sheetFormatPr defaultRowHeight="13.5" x14ac:dyDescent="0.15"/>
  <sheetData>
    <row r="2" spans="1:1" x14ac:dyDescent="0.15">
      <c r="A2" t="s">
        <v>45</v>
      </c>
    </row>
    <row r="43" spans="1:1" x14ac:dyDescent="0.15">
      <c r="A43" t="s">
        <v>48</v>
      </c>
    </row>
    <row r="84" spans="1:1" x14ac:dyDescent="0.15">
      <c r="A84" t="s">
        <v>58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1H</vt:lpstr>
      <vt:lpstr>4H</vt:lpstr>
      <vt:lpstr>org</vt:lpstr>
      <vt:lpstr>画像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2015-08-17T10:29:47Z</dcterms:modified>
</cp:coreProperties>
</file>