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" windowWidth="23835" windowHeight="11415" activeTab="1"/>
  </bookViews>
  <sheets>
    <sheet name="ルール＆合計" sheetId="1" r:id="rId1"/>
    <sheet name="検証データ 日足100個" sheetId="2" r:id="rId2"/>
    <sheet name="画像" sheetId="3" r:id="rId3"/>
    <sheet name="気づき" sheetId="4" r:id="rId4"/>
    <sheet name="検証データ 240分100個" sheetId="5" r:id="rId5"/>
    <sheet name="検証データ 60分100個" sheetId="6" r:id="rId6"/>
    <sheet name="検証終了通貨" sheetId="7" r:id="rId7"/>
  </sheets>
  <definedNames/>
  <calcPr fullCalcOnLoad="1"/>
</workbook>
</file>

<file path=xl/sharedStrings.xml><?xml version="1.0" encoding="utf-8"?>
<sst xmlns="http://schemas.openxmlformats.org/spreadsheetml/2006/main" count="368" uniqueCount="188">
  <si>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</si>
  <si>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</si>
  <si>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</si>
  <si>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</si>
  <si>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</si>
  <si>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</si>
  <si>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</si>
  <si>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</si>
  <si>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</si>
  <si>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</si>
  <si>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</si>
  <si>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</si>
  <si>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</si>
  <si>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</si>
  <si>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</si>
  <si>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</si>
  <si>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</si>
  <si>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</si>
  <si>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</si>
  <si>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</si>
  <si>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</si>
  <si>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</si>
  <si>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</si>
  <si>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</si>
  <si>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</si>
  <si>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</si>
  <si>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</si>
  <si>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</si>
  <si>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</si>
  <si>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</si>
  <si>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</si>
  <si>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</si>
  <si>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</si>
  <si>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</si>
  <si>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</si>
  <si>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</si>
  <si>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</si>
  <si>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</si>
  <si>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</si>
  <si>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</si>
  <si>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</si>
  <si>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</si>
  <si>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</si>
  <si>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</si>
  <si>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</si>
  <si>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</si>
  <si>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</si>
  <si>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</si>
  <si>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</si>
  <si>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</si>
  <si>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</si>
  <si>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</si>
  <si>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</si>
  <si>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</si>
  <si>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</si>
  <si>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</si>
  <si>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</si>
  <si>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</si>
  <si>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</si>
  <si>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</si>
  <si>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</si>
  <si>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</si>
  <si>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</si>
  <si>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</si>
  <si>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</si>
  <si>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</si>
  <si>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</si>
  <si>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</si>
  <si>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</si>
  <si>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</si>
  <si>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</si>
  <si>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</si>
  <si>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</si>
  <si>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</si>
  <si>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</si>
  <si>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</si>
  <si>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</si>
  <si>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</si>
  <si>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</si>
  <si>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</si>
  <si>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</si>
  <si>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</si>
  <si>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</si>
  <si>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</si>
  <si>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</si>
  <si>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1万通貨</t>
  </si>
  <si>
    <t>ロスカット幅(pips)</t>
  </si>
  <si>
    <t>万通貨</t>
  </si>
  <si>
    <t>60分</t>
  </si>
  <si>
    <t>現合計</t>
  </si>
  <si>
    <t>1pips(円)</t>
  </si>
  <si>
    <t>結果資金</t>
  </si>
  <si>
    <t>ストップ設定価格</t>
  </si>
  <si>
    <t>損益pips</t>
  </si>
  <si>
    <t>ロット</t>
  </si>
  <si>
    <t>買</t>
  </si>
  <si>
    <t>損益金額　</t>
  </si>
  <si>
    <t>損失上限</t>
  </si>
  <si>
    <t>USD/JPN</t>
  </si>
  <si>
    <t>日足</t>
  </si>
  <si>
    <t>時間足</t>
  </si>
  <si>
    <t>通貨ペア</t>
  </si>
  <si>
    <t>右側円の場合=100</t>
  </si>
  <si>
    <t>ドル円レート=今のレート</t>
  </si>
  <si>
    <t>USD/JPY、EUR/JPY</t>
  </si>
  <si>
    <t>EUR/USD、GBP/USD</t>
  </si>
  <si>
    <t>ロス(％)</t>
  </si>
  <si>
    <t>現在のドル円レート</t>
  </si>
  <si>
    <t>2005.8.24</t>
  </si>
  <si>
    <t>2006.2.11</t>
  </si>
  <si>
    <t>2006.4.11</t>
  </si>
  <si>
    <t>2006.11.9</t>
  </si>
  <si>
    <t>2007.1.8</t>
  </si>
  <si>
    <t>2007.1.25</t>
  </si>
  <si>
    <t>2007.3.23</t>
  </si>
  <si>
    <t>2007.4.13</t>
  </si>
  <si>
    <t>2007.6.12</t>
  </si>
  <si>
    <t>2007.10.2</t>
  </si>
  <si>
    <t>2007.12.13</t>
  </si>
  <si>
    <t>2008.4.10</t>
  </si>
  <si>
    <t>2008.7.3</t>
  </si>
  <si>
    <t>2008.8.5</t>
  </si>
  <si>
    <t>2008.8.13</t>
  </si>
  <si>
    <t>2008.10.14</t>
  </si>
  <si>
    <t>2008.12.8</t>
  </si>
  <si>
    <t>2009.2.11</t>
  </si>
  <si>
    <t>2009.6.25</t>
  </si>
  <si>
    <t>2009.8.4</t>
  </si>
  <si>
    <t>2009.8.18</t>
  </si>
  <si>
    <t>2009.12.18</t>
  </si>
  <si>
    <t>2010.1.14</t>
  </si>
  <si>
    <t>2010.3.11</t>
  </si>
  <si>
    <t>2010.9.24</t>
  </si>
  <si>
    <t>2010.11.1</t>
  </si>
  <si>
    <t>2010.11.12</t>
  </si>
  <si>
    <t>2011.2.8</t>
  </si>
  <si>
    <t>2011.4.20</t>
  </si>
  <si>
    <t>2011.6.2</t>
  </si>
  <si>
    <t>2011.9.15</t>
  </si>
  <si>
    <t>2012.2.28</t>
  </si>
  <si>
    <t>2012.5.11</t>
  </si>
  <si>
    <t>売</t>
  </si>
  <si>
    <t>買</t>
  </si>
  <si>
    <t>2005.8.30</t>
  </si>
  <si>
    <t>2006.2.17</t>
  </si>
  <si>
    <t>2006.5.9</t>
  </si>
  <si>
    <t>2006.12.1</t>
  </si>
  <si>
    <t>2007.2.1</t>
  </si>
  <si>
    <t>2007.3.28</t>
  </si>
  <si>
    <t>2007.4.19</t>
  </si>
  <si>
    <t>2007.6.13</t>
  </si>
  <si>
    <t>2007.10.18</t>
  </si>
  <si>
    <t>2007.12.28</t>
  </si>
  <si>
    <t>2008.6.26</t>
  </si>
  <si>
    <t>2008.7.17</t>
  </si>
  <si>
    <t>2008.8.15</t>
  </si>
  <si>
    <t>2008.8.27</t>
  </si>
  <si>
    <t>2008.10.27</t>
  </si>
  <si>
    <t>2008.12.15</t>
  </si>
  <si>
    <t>2009.3.12</t>
  </si>
  <si>
    <t>2009.7.1</t>
  </si>
  <si>
    <t>2009.8.12</t>
  </si>
  <si>
    <t>2009.10.15</t>
  </si>
  <si>
    <t>2010.1.12</t>
  </si>
  <si>
    <t>2010.2.17</t>
  </si>
  <si>
    <t>2010.3.16</t>
  </si>
  <si>
    <t>2010.10.19</t>
  </si>
  <si>
    <t>2010.11.3</t>
  </si>
  <si>
    <t>2010.11.26</t>
  </si>
  <si>
    <t>2011.2.17</t>
  </si>
  <si>
    <t>2011.5.17</t>
  </si>
  <si>
    <t>2011.6.28</t>
  </si>
  <si>
    <t>2011.10.12</t>
  </si>
  <si>
    <t>2012.3.13</t>
  </si>
  <si>
    <t>2012.5.17</t>
  </si>
  <si>
    <t>仕掛け１</t>
  </si>
  <si>
    <t>・ピンバー、MA触るか両方上にある状態</t>
  </si>
  <si>
    <t>・含み益になったらストップを建値へ</t>
  </si>
  <si>
    <t>最初の１．２個はルールに当てはまるのかを探すだけで時間がかかり、</t>
  </si>
  <si>
    <t>そのルールさえ忘れてしまったり、間違えていたりとあとあと気づいたりしましたので、</t>
  </si>
  <si>
    <t>しっかりルールをわかりやすく書いておく必要があると思いました。</t>
  </si>
  <si>
    <t>利益がでたら建値にストップを移動するということを教わり</t>
  </si>
  <si>
    <t>プラマイゼロの状態もあるのかと新たな発見でした。</t>
  </si>
  <si>
    <t>プラスかマイナスしかないと思っていたため。</t>
  </si>
  <si>
    <t>今はひとつづつこなすことに時間がかかっていましたが、</t>
  </si>
  <si>
    <t>次の検証からはひとつひとつピンバーとMAの関係等、そちらに目を向けて検証していこうと思いました。</t>
  </si>
  <si>
    <t>投資歴はほぼゼロ　デモはサインツールで経験あり</t>
  </si>
  <si>
    <t>少しマイナスの状態で放置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</si>
</sst>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_ "/>
    <numFmt numFmtId="190" formatCode="0_ "/>
    <numFmt numFmtId="191" formatCode="#,##0.0;#,##0.0"/>
    <numFmt numFmtId="192" formatCode="#,##0;#,##0"/>
    <numFmt numFmtId="193" formatCode="0.0;[Red]0.0"/>
    <numFmt numFmtId="194" formatCode="0_);\(0\)"/>
    <numFmt numFmtId="195" formatCode="0.00;[Red]0.00"/>
    <numFmt numFmtId="196" formatCode="#,##0.00;#,##0.00"/>
    <numFmt numFmtId="197" formatCode="#,##0.0_ "/>
    <numFmt numFmtId="198" formatCode="0_ ;[Red]\-0\ "/>
    <numFmt numFmtId="199" formatCode="0;&quot;△ &quot;0"/>
    <numFmt numFmtId="200" formatCode="#,##0;&quot;▲ &quot;#,##0"/>
    <numFmt numFmtId="201" formatCode="#,##0_ "/>
    <numFmt numFmtId="202" formatCode="###,000;###,000"/>
    <numFmt numFmtId="203" formatCode="0.0_ ;[Red]\-0.0\ "/>
    <numFmt numFmtId="204" formatCode="0.000_ "/>
    <numFmt numFmtId="205" formatCode="#,##0;[Red]#,##0"/>
    <numFmt numFmtId="206" formatCode="0.000&quot; &quot;"/>
    <numFmt numFmtId="207" formatCode="#,##0.0;[Red]\-#,##0.0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1"/>
      <color rgb="FF000000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0" fontId="43" fillId="0" borderId="0" xfId="0" applyFont="1" applyAlignment="1">
      <alignment vertical="center"/>
    </xf>
    <xf numFmtId="0" fontId="4" fillId="33" borderId="70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>
      <alignment vertical="center"/>
    </xf>
    <xf numFmtId="191" fontId="43" fillId="0" borderId="0" xfId="0" applyNumberFormat="1" applyFont="1" applyAlignment="1">
      <alignment vertical="center"/>
    </xf>
    <xf numFmtId="191" fontId="0" fillId="0" borderId="0" xfId="0" applyNumberFormat="1" applyAlignment="1">
      <alignment vertical="center"/>
    </xf>
    <xf numFmtId="192" fontId="43" fillId="0" borderId="0" xfId="0" applyNumberFormat="1" applyFont="1" applyAlignment="1">
      <alignment vertical="center"/>
    </xf>
    <xf numFmtId="192" fontId="0" fillId="0" borderId="0" xfId="0" applyNumberFormat="1" applyAlignment="1">
      <alignment vertical="center"/>
    </xf>
    <xf numFmtId="5" fontId="43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05" fontId="0" fillId="0" borderId="0" xfId="0" applyNumberFormat="1" applyAlignment="1">
      <alignment vertical="center"/>
    </xf>
    <xf numFmtId="205" fontId="43" fillId="0" borderId="0" xfId="0" applyNumberFormat="1" applyFont="1" applyAlignment="1">
      <alignment vertical="center"/>
    </xf>
    <xf numFmtId="205" fontId="0" fillId="0" borderId="37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2" fillId="32" borderId="19" xfId="63" applyBorder="1" applyAlignment="1">
      <alignment horizontal="center" vertical="center"/>
    </xf>
    <xf numFmtId="5" fontId="42" fillId="32" borderId="19" xfId="63" applyNumberFormat="1" applyBorder="1" applyAlignment="1">
      <alignment horizontal="center" vertical="center"/>
    </xf>
    <xf numFmtId="0" fontId="42" fillId="32" borderId="19" xfId="63" applyNumberFormat="1" applyBorder="1" applyAlignment="1" applyProtection="1">
      <alignment horizontal="center" vertical="center"/>
      <protection/>
    </xf>
    <xf numFmtId="205" fontId="42" fillId="32" borderId="19" xfId="63" applyNumberFormat="1" applyBorder="1" applyAlignment="1">
      <alignment horizontal="center" vertical="center"/>
    </xf>
    <xf numFmtId="191" fontId="42" fillId="32" borderId="19" xfId="63" applyNumberFormat="1" applyBorder="1" applyAlignment="1">
      <alignment horizontal="center" vertical="center"/>
    </xf>
    <xf numFmtId="192" fontId="42" fillId="32" borderId="19" xfId="63" applyNumberForma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98" fontId="0" fillId="0" borderId="0" xfId="0" applyNumberFormat="1" applyAlignment="1">
      <alignment vertical="center"/>
    </xf>
    <xf numFmtId="198" fontId="42" fillId="32" borderId="19" xfId="63" applyNumberFormat="1" applyBorder="1" applyAlignment="1" applyProtection="1">
      <alignment horizontal="center" vertical="center"/>
      <protection/>
    </xf>
    <xf numFmtId="198" fontId="43" fillId="0" borderId="0" xfId="0" applyNumberFormat="1" applyFont="1" applyAlignment="1">
      <alignment vertical="center"/>
    </xf>
    <xf numFmtId="198" fontId="0" fillId="0" borderId="37" xfId="0" applyNumberFormat="1" applyFont="1" applyFill="1" applyBorder="1" applyAlignment="1" applyProtection="1">
      <alignment vertical="center"/>
      <protection/>
    </xf>
    <xf numFmtId="207" fontId="0" fillId="0" borderId="0" xfId="0" applyNumberFormat="1" applyAlignment="1">
      <alignment vertical="center"/>
    </xf>
    <xf numFmtId="207" fontId="42" fillId="32" borderId="19" xfId="63" applyNumberFormat="1" applyBorder="1" applyAlignment="1" applyProtection="1">
      <alignment horizontal="center" vertical="center"/>
      <protection/>
    </xf>
    <xf numFmtId="207" fontId="43" fillId="0" borderId="0" xfId="0" applyNumberFormat="1" applyFont="1" applyAlignment="1">
      <alignment vertical="center"/>
    </xf>
    <xf numFmtId="207" fontId="0" fillId="0" borderId="0" xfId="0" applyNumberFormat="1" applyFont="1" applyFill="1" applyBorder="1" applyAlignment="1" applyProtection="1">
      <alignment vertical="center"/>
      <protection/>
    </xf>
    <xf numFmtId="207" fontId="0" fillId="0" borderId="37" xfId="0" applyNumberFormat="1" applyFont="1" applyFill="1" applyBorder="1" applyAlignment="1" applyProtection="1">
      <alignment vertical="center"/>
      <protection/>
    </xf>
    <xf numFmtId="207" fontId="0" fillId="0" borderId="0" xfId="0" applyNumberFormat="1" applyFill="1" applyBorder="1" applyAlignment="1" applyProtection="1">
      <alignment vertical="center"/>
      <protection/>
    </xf>
    <xf numFmtId="207" fontId="3" fillId="0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>
      <alignment vertical="center"/>
    </xf>
    <xf numFmtId="5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9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 vertical="center"/>
    </xf>
    <xf numFmtId="207" fontId="0" fillId="0" borderId="0" xfId="0" applyNumberFormat="1" applyBorder="1" applyAlignment="1">
      <alignment vertical="center"/>
    </xf>
    <xf numFmtId="198" fontId="0" fillId="0" borderId="0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205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204" fontId="0" fillId="0" borderId="0" xfId="0" applyNumberFormat="1" applyBorder="1" applyAlignment="1">
      <alignment vertical="center"/>
    </xf>
    <xf numFmtId="0" fontId="4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1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  <xf numFmtId="0" fontId="4" fillId="33" borderId="70" xfId="0" applyNumberFormat="1" applyFont="1" applyFill="1" applyBorder="1" applyAlignment="1" applyProtection="1">
      <alignment horizontal="center" vertical="center"/>
      <protection/>
    </xf>
    <xf numFmtId="0" fontId="4" fillId="33" borderId="45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dxfs count="2">
    <dxf>
      <font>
        <b/>
        <color rgb="FFDD0806"/>
      </font>
    </dxf>
    <dxf>
      <font>
        <b/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38100</xdr:rowOff>
    </xdr:from>
    <xdr:to>
      <xdr:col>6</xdr:col>
      <xdr:colOff>447675</xdr:colOff>
      <xdr:row>16</xdr:row>
      <xdr:rowOff>38100</xdr:rowOff>
    </xdr:to>
    <xdr:pic>
      <xdr:nvPicPr>
        <xdr:cNvPr id="1" name="図 1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9550"/>
          <a:ext cx="36671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18</xdr:row>
      <xdr:rowOff>47625</xdr:rowOff>
    </xdr:from>
    <xdr:to>
      <xdr:col>6</xdr:col>
      <xdr:colOff>228600</xdr:colOff>
      <xdr:row>33</xdr:row>
      <xdr:rowOff>9525</xdr:rowOff>
    </xdr:to>
    <xdr:pic>
      <xdr:nvPicPr>
        <xdr:cNvPr id="2" name="図 2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33725"/>
          <a:ext cx="32956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35</xdr:row>
      <xdr:rowOff>19050</xdr:rowOff>
    </xdr:from>
    <xdr:to>
      <xdr:col>7</xdr:col>
      <xdr:colOff>447675</xdr:colOff>
      <xdr:row>59</xdr:row>
      <xdr:rowOff>85725</xdr:rowOff>
    </xdr:to>
    <xdr:pic>
      <xdr:nvPicPr>
        <xdr:cNvPr id="3" name="図 3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6019800"/>
          <a:ext cx="42672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62</xdr:row>
      <xdr:rowOff>0</xdr:rowOff>
    </xdr:from>
    <xdr:to>
      <xdr:col>7</xdr:col>
      <xdr:colOff>142875</xdr:colOff>
      <xdr:row>77</xdr:row>
      <xdr:rowOff>19050</xdr:rowOff>
    </xdr:to>
    <xdr:pic>
      <xdr:nvPicPr>
        <xdr:cNvPr id="4" name="図 4" descr="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10629900"/>
          <a:ext cx="36290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87</xdr:row>
      <xdr:rowOff>76200</xdr:rowOff>
    </xdr:from>
    <xdr:to>
      <xdr:col>6</xdr:col>
      <xdr:colOff>533400</xdr:colOff>
      <xdr:row>101</xdr:row>
      <xdr:rowOff>85725</xdr:rowOff>
    </xdr:to>
    <xdr:pic>
      <xdr:nvPicPr>
        <xdr:cNvPr id="5" name="図 5" descr="s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4992350"/>
          <a:ext cx="27241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103</xdr:row>
      <xdr:rowOff>95250</xdr:rowOff>
    </xdr:from>
    <xdr:to>
      <xdr:col>6</xdr:col>
      <xdr:colOff>390525</xdr:colOff>
      <xdr:row>118</xdr:row>
      <xdr:rowOff>9525</xdr:rowOff>
    </xdr:to>
    <xdr:pic>
      <xdr:nvPicPr>
        <xdr:cNvPr id="6" name="図 6" descr="ddd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3550" y="17754600"/>
          <a:ext cx="27146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121</xdr:row>
      <xdr:rowOff>66675</xdr:rowOff>
    </xdr:from>
    <xdr:to>
      <xdr:col>6</xdr:col>
      <xdr:colOff>85725</xdr:colOff>
      <xdr:row>135</xdr:row>
      <xdr:rowOff>152400</xdr:rowOff>
    </xdr:to>
    <xdr:pic>
      <xdr:nvPicPr>
        <xdr:cNvPr id="7" name="図 8" descr="rrr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47825" y="20812125"/>
          <a:ext cx="24955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138</xdr:row>
      <xdr:rowOff>9525</xdr:rowOff>
    </xdr:from>
    <xdr:to>
      <xdr:col>6</xdr:col>
      <xdr:colOff>390525</xdr:colOff>
      <xdr:row>151</xdr:row>
      <xdr:rowOff>123825</xdr:rowOff>
    </xdr:to>
    <xdr:pic>
      <xdr:nvPicPr>
        <xdr:cNvPr id="8" name="図 10" descr="10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3050" y="23669625"/>
          <a:ext cx="29051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154</xdr:row>
      <xdr:rowOff>38100</xdr:rowOff>
    </xdr:from>
    <xdr:to>
      <xdr:col>5</xdr:col>
      <xdr:colOff>666750</xdr:colOff>
      <xdr:row>168</xdr:row>
      <xdr:rowOff>19050</xdr:rowOff>
    </xdr:to>
    <xdr:pic>
      <xdr:nvPicPr>
        <xdr:cNvPr id="9" name="図 11" descr="11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0" y="26441400"/>
          <a:ext cx="24288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169</xdr:row>
      <xdr:rowOff>152400</xdr:rowOff>
    </xdr:from>
    <xdr:to>
      <xdr:col>11</xdr:col>
      <xdr:colOff>428625</xdr:colOff>
      <xdr:row>191</xdr:row>
      <xdr:rowOff>0</xdr:rowOff>
    </xdr:to>
    <xdr:pic>
      <xdr:nvPicPr>
        <xdr:cNvPr id="10" name="図 12" descr="12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33525" y="29127450"/>
          <a:ext cx="63341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193</xdr:row>
      <xdr:rowOff>133350</xdr:rowOff>
    </xdr:from>
    <xdr:to>
      <xdr:col>6</xdr:col>
      <xdr:colOff>38100</xdr:colOff>
      <xdr:row>203</xdr:row>
      <xdr:rowOff>142875</xdr:rowOff>
    </xdr:to>
    <xdr:pic>
      <xdr:nvPicPr>
        <xdr:cNvPr id="11" name="図 13" descr="13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19275" y="33223200"/>
          <a:ext cx="2276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205</xdr:row>
      <xdr:rowOff>47625</xdr:rowOff>
    </xdr:from>
    <xdr:to>
      <xdr:col>5</xdr:col>
      <xdr:colOff>504825</xdr:colOff>
      <xdr:row>216</xdr:row>
      <xdr:rowOff>28575</xdr:rowOff>
    </xdr:to>
    <xdr:pic>
      <xdr:nvPicPr>
        <xdr:cNvPr id="12" name="図 14" descr="14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2125" y="35194875"/>
          <a:ext cx="21240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219</xdr:row>
      <xdr:rowOff>9525</xdr:rowOff>
    </xdr:from>
    <xdr:to>
      <xdr:col>6</xdr:col>
      <xdr:colOff>114300</xdr:colOff>
      <xdr:row>229</xdr:row>
      <xdr:rowOff>0</xdr:rowOff>
    </xdr:to>
    <xdr:pic>
      <xdr:nvPicPr>
        <xdr:cNvPr id="13" name="図 15" descr="15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66875" y="37557075"/>
          <a:ext cx="2505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240</xdr:row>
      <xdr:rowOff>0</xdr:rowOff>
    </xdr:from>
    <xdr:to>
      <xdr:col>5</xdr:col>
      <xdr:colOff>581025</xdr:colOff>
      <xdr:row>250</xdr:row>
      <xdr:rowOff>104775</xdr:rowOff>
    </xdr:to>
    <xdr:pic>
      <xdr:nvPicPr>
        <xdr:cNvPr id="14" name="図 14" descr="17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43075" y="41148000"/>
          <a:ext cx="22193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253</xdr:row>
      <xdr:rowOff>104775</xdr:rowOff>
    </xdr:from>
    <xdr:to>
      <xdr:col>7</xdr:col>
      <xdr:colOff>276225</xdr:colOff>
      <xdr:row>271</xdr:row>
      <xdr:rowOff>142875</xdr:rowOff>
    </xdr:to>
    <xdr:pic>
      <xdr:nvPicPr>
        <xdr:cNvPr id="15" name="図 15" descr="18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71650" y="43481625"/>
          <a:ext cx="3238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275</xdr:row>
      <xdr:rowOff>9525</xdr:rowOff>
    </xdr:from>
    <xdr:to>
      <xdr:col>6</xdr:col>
      <xdr:colOff>371475</xdr:colOff>
      <xdr:row>286</xdr:row>
      <xdr:rowOff>85725</xdr:rowOff>
    </xdr:to>
    <xdr:pic>
      <xdr:nvPicPr>
        <xdr:cNvPr id="16" name="図 16" descr="20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0" y="47158275"/>
          <a:ext cx="26193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3" sqref="B3:D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80" t="s">
        <v>0</v>
      </c>
      <c r="C1" s="181"/>
      <c r="D1" s="182"/>
      <c r="E1" s="120"/>
      <c r="F1" s="183" t="s">
        <v>0</v>
      </c>
      <c r="G1" s="184"/>
      <c r="H1" s="122"/>
    </row>
    <row r="2" spans="1:9" ht="25.5" customHeight="1">
      <c r="A2" s="123" t="s">
        <v>1</v>
      </c>
      <c r="B2" s="185">
        <v>3000000</v>
      </c>
      <c r="C2" s="185"/>
      <c r="D2" s="185"/>
      <c r="E2" s="64" t="s">
        <v>2</v>
      </c>
      <c r="F2" s="186">
        <v>41609</v>
      </c>
      <c r="G2" s="187"/>
      <c r="H2" s="46"/>
      <c r="I2" s="46"/>
    </row>
    <row r="3" spans="1:11" ht="27" customHeight="1">
      <c r="A3" s="47" t="s">
        <v>3</v>
      </c>
      <c r="B3" s="188">
        <f>SUM(B2+D17)</f>
        <v>3020000</v>
      </c>
      <c r="C3" s="188"/>
      <c r="D3" s="189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28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B1" sqref="A1:B16384"/>
    </sheetView>
  </sheetViews>
  <sheetFormatPr defaultColWidth="10.00390625" defaultRowHeight="13.5" customHeight="1"/>
  <cols>
    <col min="1" max="1" width="3.50390625" style="0" customWidth="1"/>
    <col min="2" max="2" width="11.50390625" style="141" customWidth="1"/>
    <col min="3" max="3" width="6.00390625" style="0" customWidth="1"/>
    <col min="4" max="4" width="16.375" style="0" customWidth="1"/>
    <col min="5" max="5" width="9.625" style="0" customWidth="1"/>
    <col min="6" max="6" width="12.75390625" style="0" customWidth="1"/>
    <col min="7" max="7" width="12.50390625" style="0" customWidth="1"/>
    <col min="8" max="8" width="15.875" style="0" customWidth="1"/>
    <col min="9" max="9" width="10.00390625" style="0" customWidth="1"/>
    <col min="10" max="10" width="10.00390625" style="158" customWidth="1"/>
    <col min="11" max="11" width="13.50390625" style="154" customWidth="1"/>
    <col min="12" max="12" width="13.25390625" style="0" customWidth="1"/>
    <col min="13" max="13" width="8.00390625" style="0" customWidth="1"/>
    <col min="14" max="14" width="11.125" style="0" customWidth="1"/>
    <col min="15" max="15" width="10.125" style="143" customWidth="1"/>
    <col min="16" max="16" width="9.375" style="0" customWidth="1"/>
    <col min="17" max="17" width="10.00390625" style="137" customWidth="1"/>
    <col min="18" max="18" width="10.00390625" style="139" customWidth="1"/>
  </cols>
  <sheetData>
    <row r="3" spans="2:4" ht="13.5" customHeight="1">
      <c r="B3" s="141" t="s">
        <v>175</v>
      </c>
      <c r="D3" t="s">
        <v>176</v>
      </c>
    </row>
    <row r="4" ht="13.5" customHeight="1">
      <c r="D4" t="s">
        <v>177</v>
      </c>
    </row>
    <row r="7" spans="4:18" ht="13.5" customHeight="1">
      <c r="D7" t="s">
        <v>101</v>
      </c>
      <c r="E7" t="s">
        <v>98</v>
      </c>
      <c r="P7" t="s">
        <v>102</v>
      </c>
      <c r="Q7"/>
      <c r="R7" t="s">
        <v>103</v>
      </c>
    </row>
    <row r="8" spans="4:18" ht="13.5" customHeight="1">
      <c r="D8" t="s">
        <v>100</v>
      </c>
      <c r="E8" t="s">
        <v>99</v>
      </c>
      <c r="P8" s="146" t="s">
        <v>104</v>
      </c>
      <c r="Q8" s="142"/>
      <c r="R8" t="s">
        <v>105</v>
      </c>
    </row>
    <row r="10" spans="2:18" s="147" customFormat="1" ht="13.5">
      <c r="B10" s="148" t="s">
        <v>91</v>
      </c>
      <c r="C10" s="149" t="s">
        <v>23</v>
      </c>
      <c r="D10" s="149" t="s">
        <v>94</v>
      </c>
      <c r="E10" s="149" t="s">
        <v>26</v>
      </c>
      <c r="F10" s="149" t="s">
        <v>27</v>
      </c>
      <c r="G10" s="149" t="s">
        <v>28</v>
      </c>
      <c r="H10" s="149" t="s">
        <v>30</v>
      </c>
      <c r="I10" s="149" t="s">
        <v>31</v>
      </c>
      <c r="J10" s="159" t="s">
        <v>93</v>
      </c>
      <c r="K10" s="155" t="s">
        <v>96</v>
      </c>
      <c r="L10" s="149" t="s">
        <v>92</v>
      </c>
      <c r="M10" s="147" t="s">
        <v>106</v>
      </c>
      <c r="N10" s="147" t="s">
        <v>86</v>
      </c>
      <c r="O10" s="150" t="s">
        <v>97</v>
      </c>
      <c r="P10" s="147" t="s">
        <v>107</v>
      </c>
      <c r="Q10" s="151" t="s">
        <v>87</v>
      </c>
      <c r="R10" s="152" t="s">
        <v>90</v>
      </c>
    </row>
    <row r="11" spans="2:18" s="133" customFormat="1" ht="13.5" customHeight="1">
      <c r="B11" s="140"/>
      <c r="C11" s="133" t="s">
        <v>38</v>
      </c>
      <c r="D11" s="133" t="s">
        <v>39</v>
      </c>
      <c r="E11" s="133" t="s">
        <v>88</v>
      </c>
      <c r="F11" s="133" t="s">
        <v>42</v>
      </c>
      <c r="G11" s="133">
        <v>123.4</v>
      </c>
      <c r="H11" s="133" t="s">
        <v>43</v>
      </c>
      <c r="I11" s="133">
        <v>124.15</v>
      </c>
      <c r="J11" s="160">
        <v>75</v>
      </c>
      <c r="K11" s="156">
        <v>7500</v>
      </c>
      <c r="N11" s="136"/>
      <c r="O11" s="144"/>
      <c r="Q11" s="136"/>
      <c r="R11" s="138"/>
    </row>
    <row r="12" spans="1:18" s="169" customFormat="1" ht="13.5">
      <c r="A12" s="165">
        <v>1</v>
      </c>
      <c r="B12" s="166">
        <v>1000000</v>
      </c>
      <c r="C12" s="167" t="s">
        <v>141</v>
      </c>
      <c r="D12" s="168">
        <f>Q12*0.1</f>
        <v>-0.5</v>
      </c>
      <c r="E12" s="169" t="s">
        <v>41</v>
      </c>
      <c r="F12" s="170" t="s">
        <v>108</v>
      </c>
      <c r="G12" s="171">
        <v>110.195</v>
      </c>
      <c r="H12" s="171" t="s">
        <v>143</v>
      </c>
      <c r="I12" s="169">
        <v>110.791</v>
      </c>
      <c r="J12" s="172">
        <f>(G12-I12)*100</f>
        <v>-59.600000000000364</v>
      </c>
      <c r="K12" s="173">
        <f>(J12*R12)*-1</f>
        <v>-29800.000000000182</v>
      </c>
      <c r="L12" s="153">
        <v>110.791</v>
      </c>
      <c r="M12" s="169">
        <v>0.03</v>
      </c>
      <c r="N12" s="174">
        <f aca="true" t="shared" si="0" ref="N12:N44">(G12-L12)*100</f>
        <v>-59.600000000000364</v>
      </c>
      <c r="O12" s="175">
        <f>B12*0.03</f>
        <v>30000</v>
      </c>
      <c r="P12" s="169">
        <v>100</v>
      </c>
      <c r="Q12" s="174">
        <f aca="true" t="shared" si="1" ref="Q12:Q44">ROUNDDOWN(B12*M12/N12/P12,1)</f>
        <v>-5</v>
      </c>
      <c r="R12" s="176">
        <f>Q12*100</f>
        <v>-500</v>
      </c>
    </row>
    <row r="13" spans="1:18" s="169" customFormat="1" ht="13.5">
      <c r="A13" s="165">
        <v>2</v>
      </c>
      <c r="B13" s="166">
        <f>B12+K12</f>
        <v>970199.9999999998</v>
      </c>
      <c r="C13" s="167" t="s">
        <v>141</v>
      </c>
      <c r="D13" s="168">
        <f>Q13*0.1</f>
        <v>-0.47000000000000003</v>
      </c>
      <c r="E13" s="169" t="s">
        <v>41</v>
      </c>
      <c r="F13" s="170" t="s">
        <v>109</v>
      </c>
      <c r="G13" s="171">
        <v>117.681</v>
      </c>
      <c r="H13" s="171" t="s">
        <v>144</v>
      </c>
      <c r="I13" s="169">
        <v>118.293</v>
      </c>
      <c r="J13" s="172">
        <f>(G13-I13)*100</f>
        <v>-61.2000000000009</v>
      </c>
      <c r="K13" s="173">
        <f>(J13*R13)*-1</f>
        <v>-28764.000000000422</v>
      </c>
      <c r="L13" s="153">
        <v>118.293</v>
      </c>
      <c r="M13" s="169">
        <v>0.03</v>
      </c>
      <c r="N13" s="174">
        <f t="shared" si="0"/>
        <v>-61.2000000000009</v>
      </c>
      <c r="O13" s="175">
        <f>B13*0.03</f>
        <v>29105.999999999993</v>
      </c>
      <c r="P13" s="169">
        <v>100</v>
      </c>
      <c r="Q13" s="174">
        <f t="shared" si="1"/>
        <v>-4.7</v>
      </c>
      <c r="R13" s="176">
        <f>Q13*100</f>
        <v>-470</v>
      </c>
    </row>
    <row r="14" spans="1:18" s="169" customFormat="1" ht="13.5">
      <c r="A14" s="165">
        <v>3</v>
      </c>
      <c r="B14" s="166">
        <f>B13+K13</f>
        <v>941435.9999999993</v>
      </c>
      <c r="C14" s="167" t="s">
        <v>141</v>
      </c>
      <c r="D14" s="168">
        <f>Q14*0.1</f>
        <v>-0.30000000000000004</v>
      </c>
      <c r="E14" s="169" t="s">
        <v>41</v>
      </c>
      <c r="F14" s="170" t="s">
        <v>110</v>
      </c>
      <c r="G14" s="171">
        <v>118.093</v>
      </c>
      <c r="H14" s="171" t="s">
        <v>145</v>
      </c>
      <c r="I14" s="169">
        <v>111.952</v>
      </c>
      <c r="J14" s="172">
        <f>(G14-I14)*100</f>
        <v>614.1000000000006</v>
      </c>
      <c r="K14" s="173">
        <f>(J14*R14)*-1</f>
        <v>184230.00000000017</v>
      </c>
      <c r="L14" s="153">
        <v>119.006</v>
      </c>
      <c r="M14" s="169">
        <v>0.03</v>
      </c>
      <c r="N14" s="174">
        <f t="shared" si="0"/>
        <v>-91.29999999999967</v>
      </c>
      <c r="O14" s="175">
        <f>B14*0.03</f>
        <v>28243.079999999976</v>
      </c>
      <c r="P14" s="169">
        <v>100</v>
      </c>
      <c r="Q14" s="174">
        <f t="shared" si="1"/>
        <v>-3</v>
      </c>
      <c r="R14" s="176">
        <f>Q14*100</f>
        <v>-300</v>
      </c>
    </row>
    <row r="15" spans="1:18" s="169" customFormat="1" ht="13.5">
      <c r="A15" s="165">
        <v>4</v>
      </c>
      <c r="B15" s="166">
        <f>B14+K14</f>
        <v>1125665.9999999995</v>
      </c>
      <c r="C15" s="167" t="s">
        <v>141</v>
      </c>
      <c r="D15" s="168">
        <f>Q15*0.1</f>
        <v>-0.34</v>
      </c>
      <c r="E15" s="169" t="s">
        <v>41</v>
      </c>
      <c r="F15" s="170" t="s">
        <v>111</v>
      </c>
      <c r="G15" s="171">
        <v>117.608</v>
      </c>
      <c r="H15" s="171" t="s">
        <v>146</v>
      </c>
      <c r="I15" s="169">
        <v>115.925</v>
      </c>
      <c r="J15" s="172">
        <f>(G15-I15)*100</f>
        <v>168.3000000000007</v>
      </c>
      <c r="K15" s="173">
        <f>(J15*R15)*-1</f>
        <v>57222.00000000023</v>
      </c>
      <c r="L15" s="153">
        <v>118.601</v>
      </c>
      <c r="M15" s="169">
        <v>0.03</v>
      </c>
      <c r="N15" s="174">
        <f t="shared" si="0"/>
        <v>-99.2999999999995</v>
      </c>
      <c r="O15" s="175">
        <f>B15*0.03</f>
        <v>33769.97999999998</v>
      </c>
      <c r="P15" s="169">
        <v>100</v>
      </c>
      <c r="Q15" s="174">
        <f t="shared" si="1"/>
        <v>-3.4</v>
      </c>
      <c r="R15" s="176">
        <f>Q15*100</f>
        <v>-340</v>
      </c>
    </row>
    <row r="16" spans="1:18" s="169" customFormat="1" ht="13.5">
      <c r="A16" s="165">
        <v>5</v>
      </c>
      <c r="B16" s="166">
        <f>B15+K15</f>
        <v>1182887.9999999998</v>
      </c>
      <c r="C16" s="179" t="s">
        <v>95</v>
      </c>
      <c r="D16" s="168">
        <f>Q16*0.1</f>
        <v>0.42000000000000004</v>
      </c>
      <c r="E16" s="169" t="s">
        <v>41</v>
      </c>
      <c r="F16" s="170" t="s">
        <v>112</v>
      </c>
      <c r="G16" s="171">
        <v>118.939</v>
      </c>
      <c r="H16" s="171" t="s">
        <v>113</v>
      </c>
      <c r="I16" s="177">
        <v>120.18</v>
      </c>
      <c r="J16" s="172">
        <f>(G16-I16)*100</f>
        <v>-124.10000000000139</v>
      </c>
      <c r="K16" s="173">
        <f>(J16*R16)*-1</f>
        <v>52122.00000000058</v>
      </c>
      <c r="L16" s="153">
        <v>118.101</v>
      </c>
      <c r="M16" s="169">
        <v>0.03</v>
      </c>
      <c r="N16" s="174">
        <f t="shared" si="0"/>
        <v>83.79999999999939</v>
      </c>
      <c r="O16" s="175">
        <f>B16*0.03</f>
        <v>35486.63999999999</v>
      </c>
      <c r="P16" s="169">
        <v>100</v>
      </c>
      <c r="Q16" s="174">
        <f t="shared" si="1"/>
        <v>4.2</v>
      </c>
      <c r="R16" s="176">
        <f aca="true" t="shared" si="2" ref="R16:R44">Q16*100</f>
        <v>420</v>
      </c>
    </row>
    <row r="17" spans="1:18" s="169" customFormat="1" ht="13.5">
      <c r="A17" s="165">
        <v>6</v>
      </c>
      <c r="B17" s="166">
        <f aca="true" t="shared" si="3" ref="B17:B44">B16+K16</f>
        <v>1235010.0000000005</v>
      </c>
      <c r="C17" s="167" t="s">
        <v>142</v>
      </c>
      <c r="D17" s="168">
        <f aca="true" t="shared" si="4" ref="D17:D50">Q17*0.1</f>
        <v>0.30000000000000004</v>
      </c>
      <c r="E17" s="169" t="s">
        <v>41</v>
      </c>
      <c r="F17" s="170" t="s">
        <v>113</v>
      </c>
      <c r="G17" s="171">
        <v>121.389</v>
      </c>
      <c r="H17" s="171" t="s">
        <v>147</v>
      </c>
      <c r="I17" s="169">
        <v>120.179</v>
      </c>
      <c r="J17" s="172">
        <f aca="true" t="shared" si="5" ref="J17:J44">(G17-I17)*100</f>
        <v>120.99999999999937</v>
      </c>
      <c r="K17" s="173">
        <f aca="true" t="shared" si="6" ref="K17:K44">(J17*R17)*-1</f>
        <v>-36299.99999999981</v>
      </c>
      <c r="L17" s="178">
        <v>120.179</v>
      </c>
      <c r="M17" s="169">
        <v>0.03</v>
      </c>
      <c r="N17" s="174">
        <f t="shared" si="0"/>
        <v>120.99999999999937</v>
      </c>
      <c r="O17" s="175">
        <f aca="true" t="shared" si="7" ref="O17:O44">B17*0.03</f>
        <v>37050.30000000001</v>
      </c>
      <c r="P17" s="169">
        <v>100</v>
      </c>
      <c r="Q17" s="174">
        <f t="shared" si="1"/>
        <v>3</v>
      </c>
      <c r="R17" s="176">
        <f t="shared" si="2"/>
        <v>300</v>
      </c>
    </row>
    <row r="18" spans="1:18" s="169" customFormat="1" ht="13.5">
      <c r="A18" s="165">
        <v>7</v>
      </c>
      <c r="B18" s="166">
        <f t="shared" si="3"/>
        <v>1198710.0000000007</v>
      </c>
      <c r="C18" s="167" t="s">
        <v>142</v>
      </c>
      <c r="D18" s="168">
        <f t="shared" si="4"/>
        <v>0.36000000000000004</v>
      </c>
      <c r="E18" s="169" t="s">
        <v>41</v>
      </c>
      <c r="F18" s="170" t="s">
        <v>114</v>
      </c>
      <c r="G18" s="171">
        <v>118.35</v>
      </c>
      <c r="H18" s="171" t="s">
        <v>148</v>
      </c>
      <c r="I18" s="169">
        <v>117.358</v>
      </c>
      <c r="J18" s="172">
        <f t="shared" si="5"/>
        <v>99.19999999999902</v>
      </c>
      <c r="K18" s="173">
        <f t="shared" si="6"/>
        <v>-35711.99999999965</v>
      </c>
      <c r="L18" s="178">
        <v>117.358</v>
      </c>
      <c r="M18" s="169">
        <v>0.03</v>
      </c>
      <c r="N18" s="174">
        <f t="shared" si="0"/>
        <v>99.19999999999902</v>
      </c>
      <c r="O18" s="175">
        <f t="shared" si="7"/>
        <v>35961.30000000002</v>
      </c>
      <c r="P18" s="169">
        <v>100</v>
      </c>
      <c r="Q18" s="174">
        <f t="shared" si="1"/>
        <v>3.6</v>
      </c>
      <c r="R18" s="176">
        <f t="shared" si="2"/>
        <v>360</v>
      </c>
    </row>
    <row r="19" spans="1:18" s="169" customFormat="1" ht="13.5">
      <c r="A19" s="165">
        <v>8</v>
      </c>
      <c r="B19" s="166">
        <f t="shared" si="3"/>
        <v>1162998.000000001</v>
      </c>
      <c r="C19" s="167" t="s">
        <v>142</v>
      </c>
      <c r="D19" s="168">
        <f t="shared" si="4"/>
        <v>0.24</v>
      </c>
      <c r="E19" s="169" t="s">
        <v>41</v>
      </c>
      <c r="F19" s="170" t="s">
        <v>115</v>
      </c>
      <c r="G19" s="171">
        <v>119.631</v>
      </c>
      <c r="H19" s="171" t="s">
        <v>149</v>
      </c>
      <c r="I19" s="169">
        <v>118.185</v>
      </c>
      <c r="J19" s="172">
        <f t="shared" si="5"/>
        <v>144.5999999999998</v>
      </c>
      <c r="K19" s="173">
        <f t="shared" si="6"/>
        <v>-34703.99999999995</v>
      </c>
      <c r="L19" s="178">
        <v>118.185</v>
      </c>
      <c r="M19" s="169">
        <v>0.03</v>
      </c>
      <c r="N19" s="174">
        <f t="shared" si="0"/>
        <v>144.5999999999998</v>
      </c>
      <c r="O19" s="175">
        <f t="shared" si="7"/>
        <v>34889.940000000024</v>
      </c>
      <c r="P19" s="169">
        <v>100</v>
      </c>
      <c r="Q19" s="174">
        <f t="shared" si="1"/>
        <v>2.4</v>
      </c>
      <c r="R19" s="176">
        <f t="shared" si="2"/>
        <v>240</v>
      </c>
    </row>
    <row r="20" spans="1:18" s="169" customFormat="1" ht="13.5">
      <c r="A20" s="165">
        <v>9</v>
      </c>
      <c r="B20" s="166">
        <f t="shared" si="3"/>
        <v>1128294.000000001</v>
      </c>
      <c r="C20" s="167" t="s">
        <v>142</v>
      </c>
      <c r="D20" s="168">
        <f t="shared" si="4"/>
        <v>0.7000000000000001</v>
      </c>
      <c r="E20" s="169" t="s">
        <v>41</v>
      </c>
      <c r="F20" s="170" t="s">
        <v>116</v>
      </c>
      <c r="G20" s="171">
        <v>121.936</v>
      </c>
      <c r="H20" s="171" t="s">
        <v>150</v>
      </c>
      <c r="I20" s="169">
        <v>121.457</v>
      </c>
      <c r="J20" s="172">
        <f t="shared" si="5"/>
        <v>47.90000000000134</v>
      </c>
      <c r="K20" s="173">
        <f t="shared" si="6"/>
        <v>-33530.00000000094</v>
      </c>
      <c r="L20" s="178">
        <v>121.457</v>
      </c>
      <c r="M20" s="169">
        <v>0.03</v>
      </c>
      <c r="N20" s="174">
        <f t="shared" si="0"/>
        <v>47.90000000000134</v>
      </c>
      <c r="O20" s="175">
        <f t="shared" si="7"/>
        <v>33848.82000000003</v>
      </c>
      <c r="P20" s="169">
        <v>100</v>
      </c>
      <c r="Q20" s="174">
        <f t="shared" si="1"/>
        <v>7</v>
      </c>
      <c r="R20" s="176">
        <f t="shared" si="2"/>
        <v>700</v>
      </c>
    </row>
    <row r="21" spans="1:18" s="169" customFormat="1" ht="13.5">
      <c r="A21" s="165">
        <v>10</v>
      </c>
      <c r="B21" s="166">
        <f t="shared" si="3"/>
        <v>1094764</v>
      </c>
      <c r="C21" s="167" t="s">
        <v>142</v>
      </c>
      <c r="D21" s="168">
        <f t="shared" si="4"/>
        <v>0.36000000000000004</v>
      </c>
      <c r="E21" s="169" t="s">
        <v>41</v>
      </c>
      <c r="F21" s="170" t="s">
        <v>117</v>
      </c>
      <c r="G21" s="171">
        <v>116.12</v>
      </c>
      <c r="H21" s="171" t="s">
        <v>151</v>
      </c>
      <c r="I21" s="169">
        <v>116.12</v>
      </c>
      <c r="J21" s="172">
        <f t="shared" si="5"/>
        <v>0</v>
      </c>
      <c r="K21" s="173">
        <f t="shared" si="6"/>
        <v>0</v>
      </c>
      <c r="L21" s="178">
        <v>115.228</v>
      </c>
      <c r="M21" s="169">
        <v>0.03</v>
      </c>
      <c r="N21" s="174">
        <f t="shared" si="0"/>
        <v>89.20000000000101</v>
      </c>
      <c r="O21" s="175">
        <f t="shared" si="7"/>
        <v>32842.92</v>
      </c>
      <c r="P21" s="169">
        <v>100</v>
      </c>
      <c r="Q21" s="174">
        <f t="shared" si="1"/>
        <v>3.6</v>
      </c>
      <c r="R21" s="176">
        <f t="shared" si="2"/>
        <v>360</v>
      </c>
    </row>
    <row r="22" spans="1:18" s="169" customFormat="1" ht="13.5">
      <c r="A22" s="165">
        <v>11</v>
      </c>
      <c r="B22" s="166">
        <f t="shared" si="3"/>
        <v>1094764</v>
      </c>
      <c r="C22" s="167" t="s">
        <v>142</v>
      </c>
      <c r="D22" s="168">
        <f t="shared" si="4"/>
        <v>0.24</v>
      </c>
      <c r="E22" s="169" t="s">
        <v>41</v>
      </c>
      <c r="F22" s="170" t="s">
        <v>118</v>
      </c>
      <c r="G22" s="171">
        <v>112.676</v>
      </c>
      <c r="H22" s="171" t="s">
        <v>152</v>
      </c>
      <c r="I22" s="169">
        <v>112.676</v>
      </c>
      <c r="J22" s="172">
        <f t="shared" si="5"/>
        <v>0</v>
      </c>
      <c r="K22" s="173">
        <f t="shared" si="6"/>
        <v>0</v>
      </c>
      <c r="L22" s="178">
        <v>111.355</v>
      </c>
      <c r="M22" s="169">
        <v>0.03</v>
      </c>
      <c r="N22" s="174">
        <f t="shared" si="0"/>
        <v>132.0999999999998</v>
      </c>
      <c r="O22" s="175">
        <f t="shared" si="7"/>
        <v>32842.92</v>
      </c>
      <c r="P22" s="169">
        <v>100</v>
      </c>
      <c r="Q22" s="174">
        <f t="shared" si="1"/>
        <v>2.4</v>
      </c>
      <c r="R22" s="176">
        <f t="shared" si="2"/>
        <v>240</v>
      </c>
    </row>
    <row r="23" spans="1:18" s="169" customFormat="1" ht="13.5">
      <c r="A23" s="165">
        <v>12</v>
      </c>
      <c r="B23" s="166">
        <f t="shared" si="3"/>
        <v>1094764</v>
      </c>
      <c r="C23" s="167" t="s">
        <v>142</v>
      </c>
      <c r="D23" s="168">
        <f t="shared" si="4"/>
        <v>0.15000000000000002</v>
      </c>
      <c r="E23" s="169" t="s">
        <v>41</v>
      </c>
      <c r="F23" s="170" t="s">
        <v>119</v>
      </c>
      <c r="G23" s="171">
        <v>102.154</v>
      </c>
      <c r="H23" s="171" t="s">
        <v>153</v>
      </c>
      <c r="I23" s="169">
        <v>106.936</v>
      </c>
      <c r="J23" s="172">
        <f t="shared" si="5"/>
        <v>-478.20000000000107</v>
      </c>
      <c r="K23" s="173">
        <f t="shared" si="6"/>
        <v>71730.00000000016</v>
      </c>
      <c r="L23" s="178">
        <v>100.011</v>
      </c>
      <c r="M23" s="169">
        <v>0.03</v>
      </c>
      <c r="N23" s="174">
        <f t="shared" si="0"/>
        <v>214.30000000000007</v>
      </c>
      <c r="O23" s="175">
        <f t="shared" si="7"/>
        <v>32842.92</v>
      </c>
      <c r="P23" s="169">
        <v>100</v>
      </c>
      <c r="Q23" s="174">
        <f t="shared" si="1"/>
        <v>1.5</v>
      </c>
      <c r="R23" s="176">
        <f t="shared" si="2"/>
        <v>150</v>
      </c>
    </row>
    <row r="24" spans="1:18" s="169" customFormat="1" ht="13.5">
      <c r="A24" s="165">
        <v>13</v>
      </c>
      <c r="B24" s="166">
        <f t="shared" si="3"/>
        <v>1166494.0000000002</v>
      </c>
      <c r="C24" s="167" t="s">
        <v>141</v>
      </c>
      <c r="D24" s="168">
        <f t="shared" si="4"/>
        <v>-0.29</v>
      </c>
      <c r="E24" s="169" t="s">
        <v>41</v>
      </c>
      <c r="F24" s="170" t="s">
        <v>120</v>
      </c>
      <c r="G24" s="171">
        <v>105.676</v>
      </c>
      <c r="H24" s="171" t="s">
        <v>154</v>
      </c>
      <c r="I24" s="169">
        <v>105.676</v>
      </c>
      <c r="J24" s="172">
        <f t="shared" si="5"/>
        <v>0</v>
      </c>
      <c r="K24" s="173">
        <f t="shared" si="6"/>
        <v>0</v>
      </c>
      <c r="L24" s="178">
        <v>106.85</v>
      </c>
      <c r="M24" s="169">
        <v>0.03</v>
      </c>
      <c r="N24" s="174">
        <f t="shared" si="0"/>
        <v>-117.39999999999924</v>
      </c>
      <c r="O24" s="175">
        <f t="shared" si="7"/>
        <v>34994.82000000001</v>
      </c>
      <c r="P24" s="169">
        <v>100</v>
      </c>
      <c r="Q24" s="174">
        <f t="shared" si="1"/>
        <v>-2.9</v>
      </c>
      <c r="R24" s="176">
        <f t="shared" si="2"/>
        <v>-290</v>
      </c>
    </row>
    <row r="25" spans="1:18" s="169" customFormat="1" ht="13.5">
      <c r="A25" s="165">
        <v>14</v>
      </c>
      <c r="B25" s="166">
        <f t="shared" si="3"/>
        <v>1166494.0000000002</v>
      </c>
      <c r="C25" s="167" t="s">
        <v>142</v>
      </c>
      <c r="D25" s="168">
        <f t="shared" si="4"/>
        <v>0.4</v>
      </c>
      <c r="E25" s="169" t="s">
        <v>41</v>
      </c>
      <c r="F25" s="170" t="s">
        <v>121</v>
      </c>
      <c r="G25" s="171">
        <v>108.493</v>
      </c>
      <c r="H25" s="171" t="s">
        <v>155</v>
      </c>
      <c r="I25" s="169">
        <v>108.493</v>
      </c>
      <c r="J25" s="172">
        <f t="shared" si="5"/>
        <v>0</v>
      </c>
      <c r="K25" s="173">
        <f t="shared" si="6"/>
        <v>0</v>
      </c>
      <c r="L25" s="178">
        <v>107.621</v>
      </c>
      <c r="M25" s="169">
        <v>0.03</v>
      </c>
      <c r="N25" s="174">
        <f t="shared" si="0"/>
        <v>87.19999999999999</v>
      </c>
      <c r="O25" s="175">
        <f t="shared" si="7"/>
        <v>34994.82000000001</v>
      </c>
      <c r="P25" s="169">
        <v>100</v>
      </c>
      <c r="Q25" s="174">
        <f t="shared" si="1"/>
        <v>4</v>
      </c>
      <c r="R25" s="176">
        <f t="shared" si="2"/>
        <v>400</v>
      </c>
    </row>
    <row r="26" spans="1:18" s="169" customFormat="1" ht="13.5">
      <c r="A26" s="165">
        <v>15</v>
      </c>
      <c r="B26" s="166">
        <f t="shared" si="3"/>
        <v>1166494.0000000002</v>
      </c>
      <c r="C26" s="167" t="s">
        <v>142</v>
      </c>
      <c r="D26" s="168">
        <f t="shared" si="4"/>
        <v>0.25</v>
      </c>
      <c r="E26" s="169" t="s">
        <v>41</v>
      </c>
      <c r="F26" s="170" t="s">
        <v>122</v>
      </c>
      <c r="G26" s="171">
        <v>109.655</v>
      </c>
      <c r="H26" s="171" t="s">
        <v>156</v>
      </c>
      <c r="I26" s="169">
        <v>109.655</v>
      </c>
      <c r="J26" s="172">
        <f t="shared" si="5"/>
        <v>0</v>
      </c>
      <c r="K26" s="173">
        <f t="shared" si="6"/>
        <v>0</v>
      </c>
      <c r="L26" s="178">
        <v>108.28</v>
      </c>
      <c r="M26" s="169">
        <v>0.03</v>
      </c>
      <c r="N26" s="174">
        <f t="shared" si="0"/>
        <v>137.5</v>
      </c>
      <c r="O26" s="175">
        <f t="shared" si="7"/>
        <v>34994.82000000001</v>
      </c>
      <c r="P26" s="169">
        <v>100</v>
      </c>
      <c r="Q26" s="174">
        <f t="shared" si="1"/>
        <v>2.5</v>
      </c>
      <c r="R26" s="176">
        <f t="shared" si="2"/>
        <v>250</v>
      </c>
    </row>
    <row r="27" spans="1:18" s="169" customFormat="1" ht="13.5">
      <c r="A27" s="165">
        <v>16</v>
      </c>
      <c r="B27" s="166">
        <f t="shared" si="3"/>
        <v>1166494.0000000002</v>
      </c>
      <c r="C27" s="167" t="s">
        <v>141</v>
      </c>
      <c r="D27" s="168">
        <f t="shared" si="4"/>
        <v>-0.2</v>
      </c>
      <c r="E27" s="169" t="s">
        <v>41</v>
      </c>
      <c r="F27" s="170" t="s">
        <v>123</v>
      </c>
      <c r="G27" s="171">
        <v>101.352</v>
      </c>
      <c r="H27" s="171" t="s">
        <v>157</v>
      </c>
      <c r="I27" s="169">
        <v>94.521</v>
      </c>
      <c r="J27" s="172">
        <f t="shared" si="5"/>
        <v>683.1000000000004</v>
      </c>
      <c r="K27" s="173">
        <f t="shared" si="6"/>
        <v>136620.00000000006</v>
      </c>
      <c r="L27" s="178">
        <v>103.071</v>
      </c>
      <c r="M27" s="169">
        <v>0.03</v>
      </c>
      <c r="N27" s="174">
        <f t="shared" si="0"/>
        <v>-171.8999999999994</v>
      </c>
      <c r="O27" s="175">
        <f t="shared" si="7"/>
        <v>34994.82000000001</v>
      </c>
      <c r="P27" s="169">
        <v>100</v>
      </c>
      <c r="Q27" s="174">
        <f t="shared" si="1"/>
        <v>-2</v>
      </c>
      <c r="R27" s="176">
        <f t="shared" si="2"/>
        <v>-200</v>
      </c>
    </row>
    <row r="28" spans="1:18" s="169" customFormat="1" ht="13.5">
      <c r="A28" s="165">
        <v>17</v>
      </c>
      <c r="B28" s="166">
        <f t="shared" si="3"/>
        <v>1303114.0000000002</v>
      </c>
      <c r="C28" s="167" t="s">
        <v>141</v>
      </c>
      <c r="D28" s="168">
        <f t="shared" si="4"/>
        <v>-0.24</v>
      </c>
      <c r="E28" s="169" t="s">
        <v>41</v>
      </c>
      <c r="F28" s="170" t="s">
        <v>124</v>
      </c>
      <c r="G28" s="171">
        <v>92.43</v>
      </c>
      <c r="H28" s="171" t="s">
        <v>158</v>
      </c>
      <c r="I28" s="169">
        <v>91.373</v>
      </c>
      <c r="J28" s="172">
        <f t="shared" si="5"/>
        <v>105.70000000000022</v>
      </c>
      <c r="K28" s="173">
        <f t="shared" si="6"/>
        <v>25368.00000000005</v>
      </c>
      <c r="L28" s="178">
        <v>94.034</v>
      </c>
      <c r="M28" s="169">
        <v>0.03</v>
      </c>
      <c r="N28" s="174">
        <f t="shared" si="0"/>
        <v>-160.39999999999992</v>
      </c>
      <c r="O28" s="175">
        <f t="shared" si="7"/>
        <v>39093.420000000006</v>
      </c>
      <c r="P28" s="169">
        <v>100</v>
      </c>
      <c r="Q28" s="174">
        <f t="shared" si="1"/>
        <v>-2.4</v>
      </c>
      <c r="R28" s="176">
        <f t="shared" si="2"/>
        <v>-240</v>
      </c>
    </row>
    <row r="29" spans="1:18" s="169" customFormat="1" ht="13.5">
      <c r="A29" s="165">
        <v>18</v>
      </c>
      <c r="B29" s="166">
        <f t="shared" si="3"/>
        <v>1328482.0000000002</v>
      </c>
      <c r="C29" s="167" t="s">
        <v>142</v>
      </c>
      <c r="D29" s="168">
        <f t="shared" si="4"/>
        <v>0.30000000000000004</v>
      </c>
      <c r="E29" s="169" t="s">
        <v>41</v>
      </c>
      <c r="F29" s="170" t="s">
        <v>125</v>
      </c>
      <c r="G29" s="171">
        <v>90.923</v>
      </c>
      <c r="H29" s="171" t="s">
        <v>159</v>
      </c>
      <c r="I29" s="169">
        <v>96.515</v>
      </c>
      <c r="J29" s="172">
        <f t="shared" si="5"/>
        <v>-559.1999999999998</v>
      </c>
      <c r="K29" s="173">
        <f t="shared" si="6"/>
        <v>167759.99999999994</v>
      </c>
      <c r="L29" s="178">
        <v>89.63</v>
      </c>
      <c r="M29" s="169">
        <v>0.03</v>
      </c>
      <c r="N29" s="174">
        <f t="shared" si="0"/>
        <v>129.30000000000064</v>
      </c>
      <c r="O29" s="175">
        <f t="shared" si="7"/>
        <v>39854.46000000001</v>
      </c>
      <c r="P29" s="169">
        <v>100</v>
      </c>
      <c r="Q29" s="174">
        <f t="shared" si="1"/>
        <v>3</v>
      </c>
      <c r="R29" s="176">
        <f t="shared" si="2"/>
        <v>300</v>
      </c>
    </row>
    <row r="30" spans="1:18" s="169" customFormat="1" ht="13.5">
      <c r="A30" s="165">
        <v>19</v>
      </c>
      <c r="B30" s="166">
        <f t="shared" si="3"/>
        <v>1496242.0000000002</v>
      </c>
      <c r="C30" s="167" t="s">
        <v>141</v>
      </c>
      <c r="D30" s="168">
        <f t="shared" si="4"/>
        <v>-0.38</v>
      </c>
      <c r="E30" s="169" t="s">
        <v>41</v>
      </c>
      <c r="F30" s="170" t="s">
        <v>126</v>
      </c>
      <c r="G30" s="171">
        <v>95.393</v>
      </c>
      <c r="H30" s="171" t="s">
        <v>160</v>
      </c>
      <c r="I30" s="169">
        <v>96.561</v>
      </c>
      <c r="J30" s="172">
        <f t="shared" si="5"/>
        <v>-116.80000000000064</v>
      </c>
      <c r="K30" s="173">
        <f t="shared" si="6"/>
        <v>-44384.00000000024</v>
      </c>
      <c r="L30" s="178">
        <v>96.561</v>
      </c>
      <c r="M30" s="169">
        <v>0.03</v>
      </c>
      <c r="N30" s="174">
        <f t="shared" si="0"/>
        <v>-116.80000000000064</v>
      </c>
      <c r="O30" s="175">
        <f t="shared" si="7"/>
        <v>44887.26</v>
      </c>
      <c r="P30" s="169">
        <v>100</v>
      </c>
      <c r="Q30" s="174">
        <f t="shared" si="1"/>
        <v>-3.8</v>
      </c>
      <c r="R30" s="176">
        <f t="shared" si="2"/>
        <v>-380</v>
      </c>
    </row>
    <row r="31" spans="1:18" s="169" customFormat="1" ht="13.5">
      <c r="A31" s="165">
        <v>20</v>
      </c>
      <c r="B31" s="166">
        <f t="shared" si="3"/>
        <v>1451858</v>
      </c>
      <c r="C31" s="167" t="s">
        <v>142</v>
      </c>
      <c r="D31" s="168">
        <f t="shared" si="4"/>
        <v>0.35000000000000003</v>
      </c>
      <c r="E31" s="169" t="s">
        <v>41</v>
      </c>
      <c r="F31" s="170" t="s">
        <v>127</v>
      </c>
      <c r="G31" s="171">
        <v>95.545</v>
      </c>
      <c r="H31" s="171" t="s">
        <v>161</v>
      </c>
      <c r="I31" s="169">
        <v>95.545</v>
      </c>
      <c r="J31" s="172">
        <f t="shared" si="5"/>
        <v>0</v>
      </c>
      <c r="K31" s="173">
        <f t="shared" si="6"/>
        <v>0</v>
      </c>
      <c r="L31" s="178">
        <v>94.326</v>
      </c>
      <c r="M31" s="169">
        <v>0.03</v>
      </c>
      <c r="N31" s="174">
        <f t="shared" si="0"/>
        <v>121.90000000000083</v>
      </c>
      <c r="O31" s="175">
        <f t="shared" si="7"/>
        <v>43555.74</v>
      </c>
      <c r="P31" s="169">
        <v>100</v>
      </c>
      <c r="Q31" s="174">
        <f t="shared" si="1"/>
        <v>3.5</v>
      </c>
      <c r="R31" s="176">
        <f t="shared" si="2"/>
        <v>350</v>
      </c>
    </row>
    <row r="32" spans="1:18" s="169" customFormat="1" ht="13.5">
      <c r="A32" s="165">
        <v>21</v>
      </c>
      <c r="B32" s="166">
        <f t="shared" si="3"/>
        <v>1451858</v>
      </c>
      <c r="C32" s="167" t="s">
        <v>141</v>
      </c>
      <c r="D32" s="168">
        <f t="shared" si="4"/>
        <v>-0.39</v>
      </c>
      <c r="E32" s="169" t="s">
        <v>41</v>
      </c>
      <c r="F32" s="170" t="s">
        <v>128</v>
      </c>
      <c r="G32" s="171">
        <v>94.199</v>
      </c>
      <c r="H32" s="171" t="s">
        <v>162</v>
      </c>
      <c r="I32" s="169">
        <v>90.493</v>
      </c>
      <c r="J32" s="172">
        <f t="shared" si="5"/>
        <v>370.6000000000003</v>
      </c>
      <c r="K32" s="173">
        <f t="shared" si="6"/>
        <v>144534.00000000012</v>
      </c>
      <c r="L32" s="178">
        <v>95.291</v>
      </c>
      <c r="M32" s="169">
        <v>0.03</v>
      </c>
      <c r="N32" s="174">
        <f t="shared" si="0"/>
        <v>-109.19999999999987</v>
      </c>
      <c r="O32" s="175">
        <f t="shared" si="7"/>
        <v>43555.74</v>
      </c>
      <c r="P32" s="169">
        <v>100</v>
      </c>
      <c r="Q32" s="174">
        <f t="shared" si="1"/>
        <v>-3.9</v>
      </c>
      <c r="R32" s="176">
        <f t="shared" si="2"/>
        <v>-390</v>
      </c>
    </row>
    <row r="33" spans="1:18" s="169" customFormat="1" ht="13.5">
      <c r="A33" s="165">
        <v>22</v>
      </c>
      <c r="B33" s="166">
        <f t="shared" si="3"/>
        <v>1596392</v>
      </c>
      <c r="C33" s="167" t="s">
        <v>142</v>
      </c>
      <c r="D33" s="168">
        <f t="shared" si="4"/>
        <v>0.22000000000000003</v>
      </c>
      <c r="E33" s="169" t="s">
        <v>41</v>
      </c>
      <c r="F33" s="170" t="s">
        <v>129</v>
      </c>
      <c r="G33" s="171">
        <v>90.974</v>
      </c>
      <c r="H33" s="171" t="s">
        <v>163</v>
      </c>
      <c r="I33" s="169">
        <v>91.198</v>
      </c>
      <c r="J33" s="172">
        <f t="shared" si="5"/>
        <v>-22.399999999998954</v>
      </c>
      <c r="K33" s="173">
        <f t="shared" si="6"/>
        <v>4927.999999999771</v>
      </c>
      <c r="L33" s="178">
        <v>88.855</v>
      </c>
      <c r="M33" s="169">
        <v>0.03</v>
      </c>
      <c r="N33" s="174">
        <f t="shared" si="0"/>
        <v>211.89999999999998</v>
      </c>
      <c r="O33" s="175">
        <f t="shared" si="7"/>
        <v>47891.759999999995</v>
      </c>
      <c r="P33" s="169">
        <v>100</v>
      </c>
      <c r="Q33" s="174">
        <f t="shared" si="1"/>
        <v>2.2</v>
      </c>
      <c r="R33" s="176">
        <f t="shared" si="2"/>
        <v>220.00000000000003</v>
      </c>
    </row>
    <row r="34" spans="1:18" s="169" customFormat="1" ht="13.5">
      <c r="A34" s="165">
        <v>23</v>
      </c>
      <c r="B34" s="166">
        <f t="shared" si="3"/>
        <v>1601319.9999999998</v>
      </c>
      <c r="C34" s="167" t="s">
        <v>141</v>
      </c>
      <c r="D34" s="168">
        <f t="shared" si="4"/>
        <v>-0.32000000000000006</v>
      </c>
      <c r="E34" s="169" t="s">
        <v>41</v>
      </c>
      <c r="F34" s="170" t="s">
        <v>130</v>
      </c>
      <c r="G34" s="171">
        <v>90.555</v>
      </c>
      <c r="H34" s="171" t="s">
        <v>164</v>
      </c>
      <c r="I34" s="169">
        <v>91.337</v>
      </c>
      <c r="J34" s="172">
        <f t="shared" si="5"/>
        <v>-78.19999999999965</v>
      </c>
      <c r="K34" s="173">
        <f t="shared" si="6"/>
        <v>-25023.999999999887</v>
      </c>
      <c r="L34" s="178">
        <v>92.026</v>
      </c>
      <c r="M34" s="169">
        <v>0.03</v>
      </c>
      <c r="N34" s="174">
        <f t="shared" si="0"/>
        <v>-147.09999999999894</v>
      </c>
      <c r="O34" s="175">
        <f t="shared" si="7"/>
        <v>48039.59999999999</v>
      </c>
      <c r="P34" s="169">
        <v>100</v>
      </c>
      <c r="Q34" s="174">
        <f t="shared" si="1"/>
        <v>-3.2</v>
      </c>
      <c r="R34" s="176">
        <f t="shared" si="2"/>
        <v>-320</v>
      </c>
    </row>
    <row r="35" spans="1:18" s="169" customFormat="1" ht="13.5">
      <c r="A35" s="165">
        <v>24</v>
      </c>
      <c r="B35" s="166">
        <f t="shared" si="3"/>
        <v>1576295.9999999998</v>
      </c>
      <c r="C35" s="167" t="s">
        <v>142</v>
      </c>
      <c r="D35" s="168">
        <f t="shared" si="4"/>
        <v>0.71</v>
      </c>
      <c r="E35" s="169" t="s">
        <v>41</v>
      </c>
      <c r="F35" s="170" t="s">
        <v>131</v>
      </c>
      <c r="G35" s="171">
        <v>90.796</v>
      </c>
      <c r="H35" s="171" t="s">
        <v>165</v>
      </c>
      <c r="I35" s="169">
        <v>90.132</v>
      </c>
      <c r="J35" s="172">
        <f t="shared" si="5"/>
        <v>66.40000000000015</v>
      </c>
      <c r="K35" s="173">
        <f t="shared" si="6"/>
        <v>-47144.0000000001</v>
      </c>
      <c r="L35" s="178">
        <v>90.132</v>
      </c>
      <c r="M35" s="169">
        <v>0.03</v>
      </c>
      <c r="N35" s="174">
        <f t="shared" si="0"/>
        <v>66.40000000000015</v>
      </c>
      <c r="O35" s="175">
        <f t="shared" si="7"/>
        <v>47288.87999999999</v>
      </c>
      <c r="P35" s="169">
        <v>100</v>
      </c>
      <c r="Q35" s="174">
        <f t="shared" si="1"/>
        <v>7.1</v>
      </c>
      <c r="R35" s="176">
        <f t="shared" si="2"/>
        <v>710</v>
      </c>
    </row>
    <row r="36" spans="1:18" s="169" customFormat="1" ht="13.5">
      <c r="A36" s="165">
        <v>25</v>
      </c>
      <c r="B36" s="166">
        <f t="shared" si="3"/>
        <v>1529151.9999999998</v>
      </c>
      <c r="C36" s="167" t="s">
        <v>141</v>
      </c>
      <c r="D36" s="168">
        <f t="shared" si="4"/>
        <v>0.26</v>
      </c>
      <c r="E36" s="169" t="s">
        <v>41</v>
      </c>
      <c r="F36" s="170" t="s">
        <v>132</v>
      </c>
      <c r="G36" s="171">
        <v>84.019</v>
      </c>
      <c r="H36" s="171" t="s">
        <v>166</v>
      </c>
      <c r="I36" s="169">
        <v>82.271</v>
      </c>
      <c r="J36" s="172">
        <f t="shared" si="5"/>
        <v>174.80000000000047</v>
      </c>
      <c r="K36" s="173">
        <f t="shared" si="6"/>
        <v>-45448.000000000124</v>
      </c>
      <c r="L36" s="178">
        <v>82.27</v>
      </c>
      <c r="M36" s="169">
        <v>0.03</v>
      </c>
      <c r="N36" s="174">
        <f t="shared" si="0"/>
        <v>174.90000000000094</v>
      </c>
      <c r="O36" s="175">
        <f t="shared" si="7"/>
        <v>45874.55999999999</v>
      </c>
      <c r="P36" s="169">
        <v>100</v>
      </c>
      <c r="Q36" s="174">
        <f t="shared" si="1"/>
        <v>2.6</v>
      </c>
      <c r="R36" s="176">
        <f t="shared" si="2"/>
        <v>260</v>
      </c>
    </row>
    <row r="37" spans="1:18" s="169" customFormat="1" ht="13.5">
      <c r="A37" s="165">
        <v>26</v>
      </c>
      <c r="B37" s="166">
        <f t="shared" si="3"/>
        <v>1483703.9999999995</v>
      </c>
      <c r="C37" s="167" t="s">
        <v>141</v>
      </c>
      <c r="D37" s="168">
        <f t="shared" si="4"/>
        <v>-0.34</v>
      </c>
      <c r="E37" s="169" t="s">
        <v>41</v>
      </c>
      <c r="F37" s="170" t="s">
        <v>133</v>
      </c>
      <c r="G37" s="171">
        <v>80.211</v>
      </c>
      <c r="H37" s="171" t="s">
        <v>167</v>
      </c>
      <c r="I37" s="169">
        <v>81.503</v>
      </c>
      <c r="J37" s="172">
        <f t="shared" si="5"/>
        <v>-129.20000000000016</v>
      </c>
      <c r="K37" s="173">
        <f t="shared" si="6"/>
        <v>-43928.00000000005</v>
      </c>
      <c r="L37" s="178">
        <v>81.503</v>
      </c>
      <c r="M37" s="169">
        <v>0.03</v>
      </c>
      <c r="N37" s="174">
        <f t="shared" si="0"/>
        <v>-129.20000000000016</v>
      </c>
      <c r="O37" s="175">
        <f t="shared" si="7"/>
        <v>44511.11999999998</v>
      </c>
      <c r="P37" s="169">
        <v>100</v>
      </c>
      <c r="Q37" s="174">
        <f t="shared" si="1"/>
        <v>-3.4</v>
      </c>
      <c r="R37" s="176">
        <f t="shared" si="2"/>
        <v>-340</v>
      </c>
    </row>
    <row r="38" spans="1:18" s="169" customFormat="1" ht="13.5">
      <c r="A38" s="165">
        <v>27</v>
      </c>
      <c r="B38" s="166">
        <f t="shared" si="3"/>
        <v>1439775.9999999995</v>
      </c>
      <c r="C38" s="167" t="s">
        <v>142</v>
      </c>
      <c r="D38" s="168">
        <f t="shared" si="4"/>
        <v>0.35000000000000003</v>
      </c>
      <c r="E38" s="169" t="s">
        <v>41</v>
      </c>
      <c r="F38" s="170" t="s">
        <v>134</v>
      </c>
      <c r="G38" s="171">
        <v>82.768</v>
      </c>
      <c r="H38" s="171" t="s">
        <v>168</v>
      </c>
      <c r="I38" s="169">
        <v>82.768</v>
      </c>
      <c r="J38" s="172">
        <f t="shared" si="5"/>
        <v>0</v>
      </c>
      <c r="K38" s="173">
        <f t="shared" si="6"/>
        <v>0</v>
      </c>
      <c r="L38" s="178">
        <v>81.539</v>
      </c>
      <c r="M38" s="169">
        <v>0.03</v>
      </c>
      <c r="N38" s="174">
        <f t="shared" si="0"/>
        <v>122.89999999999992</v>
      </c>
      <c r="O38" s="175">
        <f t="shared" si="7"/>
        <v>43193.279999999984</v>
      </c>
      <c r="P38" s="169">
        <v>100</v>
      </c>
      <c r="Q38" s="174">
        <f t="shared" si="1"/>
        <v>3.5</v>
      </c>
      <c r="R38" s="176">
        <f t="shared" si="2"/>
        <v>350</v>
      </c>
    </row>
    <row r="39" spans="1:18" s="169" customFormat="1" ht="13.5">
      <c r="A39" s="165">
        <v>28</v>
      </c>
      <c r="B39" s="166">
        <f t="shared" si="3"/>
        <v>1439775.9999999995</v>
      </c>
      <c r="C39" s="167" t="s">
        <v>142</v>
      </c>
      <c r="D39" s="168">
        <f t="shared" si="4"/>
        <v>0.61</v>
      </c>
      <c r="E39" s="169" t="s">
        <v>41</v>
      </c>
      <c r="F39" s="170" t="s">
        <v>135</v>
      </c>
      <c r="G39" s="171">
        <v>82.464</v>
      </c>
      <c r="H39" s="171" t="s">
        <v>169</v>
      </c>
      <c r="I39" s="169">
        <v>83.115</v>
      </c>
      <c r="J39" s="172">
        <f>(G39-I39)*100</f>
        <v>-65.09999999999962</v>
      </c>
      <c r="K39" s="173">
        <f t="shared" si="6"/>
        <v>39710.999999999774</v>
      </c>
      <c r="L39" s="178">
        <v>81.765</v>
      </c>
      <c r="M39" s="169">
        <v>0.03</v>
      </c>
      <c r="N39" s="174">
        <f t="shared" si="0"/>
        <v>69.8999999999998</v>
      </c>
      <c r="O39" s="175">
        <f t="shared" si="7"/>
        <v>43193.279999999984</v>
      </c>
      <c r="P39" s="169">
        <v>100</v>
      </c>
      <c r="Q39" s="174">
        <f t="shared" si="1"/>
        <v>6.1</v>
      </c>
      <c r="R39" s="176">
        <f t="shared" si="2"/>
        <v>610</v>
      </c>
    </row>
    <row r="40" spans="1:18" s="169" customFormat="1" ht="13.5">
      <c r="A40" s="165">
        <v>29</v>
      </c>
      <c r="B40" s="166">
        <f t="shared" si="3"/>
        <v>1479486.9999999993</v>
      </c>
      <c r="C40" s="167" t="s">
        <v>141</v>
      </c>
      <c r="D40" s="168">
        <f t="shared" si="4"/>
        <v>-0.45999999999999996</v>
      </c>
      <c r="E40" s="169" t="s">
        <v>41</v>
      </c>
      <c r="F40" s="170" t="s">
        <v>136</v>
      </c>
      <c r="G40" s="171">
        <v>82.228</v>
      </c>
      <c r="H40" s="171" t="s">
        <v>170</v>
      </c>
      <c r="I40" s="169">
        <v>81.682</v>
      </c>
      <c r="J40" s="172">
        <f t="shared" si="5"/>
        <v>54.59999999999923</v>
      </c>
      <c r="K40" s="173">
        <f t="shared" si="6"/>
        <v>25115.99999999964</v>
      </c>
      <c r="L40" s="178">
        <v>83.189</v>
      </c>
      <c r="M40" s="169">
        <v>0.03</v>
      </c>
      <c r="N40" s="174">
        <f t="shared" si="0"/>
        <v>-96.09999999999985</v>
      </c>
      <c r="O40" s="175">
        <f t="shared" si="7"/>
        <v>44384.60999999998</v>
      </c>
      <c r="P40" s="169">
        <v>100</v>
      </c>
      <c r="Q40" s="174">
        <f t="shared" si="1"/>
        <v>-4.6</v>
      </c>
      <c r="R40" s="176">
        <f t="shared" si="2"/>
        <v>-459.99999999999994</v>
      </c>
    </row>
    <row r="41" spans="1:18" s="169" customFormat="1" ht="13.5">
      <c r="A41" s="165">
        <v>30</v>
      </c>
      <c r="B41" s="166">
        <f t="shared" si="3"/>
        <v>1504602.9999999988</v>
      </c>
      <c r="C41" s="167" t="s">
        <v>141</v>
      </c>
      <c r="D41" s="168">
        <f t="shared" si="4"/>
        <v>-0.5700000000000001</v>
      </c>
      <c r="E41" s="169" t="s">
        <v>41</v>
      </c>
      <c r="F41" s="170" t="s">
        <v>137</v>
      </c>
      <c r="G41" s="171">
        <v>80.564</v>
      </c>
      <c r="H41" s="171" t="s">
        <v>171</v>
      </c>
      <c r="I41" s="169">
        <v>81.344</v>
      </c>
      <c r="J41" s="172">
        <f t="shared" si="5"/>
        <v>-78.00000000000011</v>
      </c>
      <c r="K41" s="173">
        <f t="shared" si="6"/>
        <v>-44460.000000000065</v>
      </c>
      <c r="L41" s="178">
        <v>81.344</v>
      </c>
      <c r="M41" s="169">
        <v>0.03</v>
      </c>
      <c r="N41" s="174">
        <f t="shared" si="0"/>
        <v>-78.00000000000011</v>
      </c>
      <c r="O41" s="175">
        <f t="shared" si="7"/>
        <v>45138.08999999996</v>
      </c>
      <c r="P41" s="169">
        <v>100</v>
      </c>
      <c r="Q41" s="174">
        <f t="shared" si="1"/>
        <v>-5.7</v>
      </c>
      <c r="R41" s="176">
        <f t="shared" si="2"/>
        <v>-570</v>
      </c>
    </row>
    <row r="42" spans="1:18" s="169" customFormat="1" ht="13.5">
      <c r="A42" s="165">
        <v>31</v>
      </c>
      <c r="B42" s="166">
        <f t="shared" si="3"/>
        <v>1460142.9999999988</v>
      </c>
      <c r="C42" s="167" t="s">
        <v>141</v>
      </c>
      <c r="D42" s="168">
        <f t="shared" si="4"/>
        <v>-0.5</v>
      </c>
      <c r="E42" s="169" t="s">
        <v>41</v>
      </c>
      <c r="F42" s="170" t="s">
        <v>138</v>
      </c>
      <c r="G42" s="171">
        <v>76.488</v>
      </c>
      <c r="H42" s="171" t="s">
        <v>172</v>
      </c>
      <c r="I42" s="169">
        <v>77.356</v>
      </c>
      <c r="J42" s="172">
        <f t="shared" si="5"/>
        <v>-86.7999999999995</v>
      </c>
      <c r="K42" s="173">
        <f t="shared" si="6"/>
        <v>-43399.99999999975</v>
      </c>
      <c r="L42" s="178">
        <v>77.356</v>
      </c>
      <c r="M42" s="169">
        <v>0.03</v>
      </c>
      <c r="N42" s="174">
        <f t="shared" si="0"/>
        <v>-86.7999999999995</v>
      </c>
      <c r="O42" s="175">
        <f t="shared" si="7"/>
        <v>43804.289999999964</v>
      </c>
      <c r="P42" s="169">
        <v>100</v>
      </c>
      <c r="Q42" s="174">
        <f t="shared" si="1"/>
        <v>-5</v>
      </c>
      <c r="R42" s="176">
        <f t="shared" si="2"/>
        <v>-500</v>
      </c>
    </row>
    <row r="43" spans="1:18" s="169" customFormat="1" ht="13.5">
      <c r="A43" s="165">
        <v>32</v>
      </c>
      <c r="B43" s="166">
        <f t="shared" si="3"/>
        <v>1416742.999999999</v>
      </c>
      <c r="C43" s="167" t="s">
        <v>142</v>
      </c>
      <c r="D43" s="168">
        <f t="shared" si="4"/>
        <v>0.44000000000000006</v>
      </c>
      <c r="E43" s="169" t="s">
        <v>41</v>
      </c>
      <c r="F43" s="170" t="s">
        <v>139</v>
      </c>
      <c r="G43" s="171">
        <v>80.871</v>
      </c>
      <c r="H43" s="171" t="s">
        <v>173</v>
      </c>
      <c r="I43" s="169">
        <v>82.999</v>
      </c>
      <c r="J43" s="172">
        <f t="shared" si="5"/>
        <v>-212.8</v>
      </c>
      <c r="K43" s="173">
        <f t="shared" si="6"/>
        <v>93632.00000000001</v>
      </c>
      <c r="L43" s="178">
        <v>79.913</v>
      </c>
      <c r="M43" s="169">
        <v>0.03</v>
      </c>
      <c r="N43" s="174">
        <f t="shared" si="0"/>
        <v>95.79999999999984</v>
      </c>
      <c r="O43" s="175">
        <f t="shared" si="7"/>
        <v>42502.28999999997</v>
      </c>
      <c r="P43" s="169">
        <v>100</v>
      </c>
      <c r="Q43" s="174">
        <f t="shared" si="1"/>
        <v>4.4</v>
      </c>
      <c r="R43" s="176">
        <f t="shared" si="2"/>
        <v>440.00000000000006</v>
      </c>
    </row>
    <row r="44" spans="1:18" s="169" customFormat="1" ht="13.5">
      <c r="A44" s="165">
        <v>33</v>
      </c>
      <c r="B44" s="166">
        <f t="shared" si="3"/>
        <v>1510374.999999999</v>
      </c>
      <c r="C44" s="167" t="s">
        <v>142</v>
      </c>
      <c r="D44" s="168">
        <f t="shared" si="4"/>
        <v>1.07</v>
      </c>
      <c r="E44" s="169" t="s">
        <v>41</v>
      </c>
      <c r="F44" s="170" t="s">
        <v>140</v>
      </c>
      <c r="G44" s="171">
        <v>80.044</v>
      </c>
      <c r="H44" s="171" t="s">
        <v>174</v>
      </c>
      <c r="I44" s="169">
        <v>79.622</v>
      </c>
      <c r="J44" s="172">
        <f t="shared" si="5"/>
        <v>42.199999999999704</v>
      </c>
      <c r="K44" s="173">
        <f t="shared" si="6"/>
        <v>-45153.99999999969</v>
      </c>
      <c r="L44" s="178">
        <v>79.622</v>
      </c>
      <c r="M44" s="169">
        <v>0.03</v>
      </c>
      <c r="N44" s="174">
        <f t="shared" si="0"/>
        <v>42.199999999999704</v>
      </c>
      <c r="O44" s="175">
        <f t="shared" si="7"/>
        <v>45311.24999999997</v>
      </c>
      <c r="P44" s="169">
        <v>100</v>
      </c>
      <c r="Q44" s="174">
        <f t="shared" si="1"/>
        <v>10.7</v>
      </c>
      <c r="R44" s="176">
        <f t="shared" si="2"/>
        <v>1070</v>
      </c>
    </row>
    <row r="45" spans="1:18" s="169" customFormat="1" ht="13.5">
      <c r="A45" s="165">
        <v>34</v>
      </c>
      <c r="B45" s="166"/>
      <c r="C45" s="167"/>
      <c r="D45" s="168">
        <f t="shared" si="4"/>
        <v>0</v>
      </c>
      <c r="F45" s="170"/>
      <c r="G45" s="171"/>
      <c r="J45" s="161"/>
      <c r="K45" s="173"/>
      <c r="N45" s="174"/>
      <c r="O45" s="175"/>
      <c r="Q45" s="174"/>
      <c r="R45" s="176"/>
    </row>
    <row r="46" spans="1:18" s="169" customFormat="1" ht="13.5">
      <c r="A46" s="165">
        <v>35</v>
      </c>
      <c r="B46" s="166"/>
      <c r="C46" s="167"/>
      <c r="D46" s="168">
        <f t="shared" si="4"/>
        <v>0</v>
      </c>
      <c r="F46" s="170"/>
      <c r="G46" s="171"/>
      <c r="J46" s="161"/>
      <c r="K46" s="173"/>
      <c r="N46" s="174"/>
      <c r="O46" s="175"/>
      <c r="Q46" s="174"/>
      <c r="R46" s="176"/>
    </row>
    <row r="47" spans="1:18" s="169" customFormat="1" ht="13.5">
      <c r="A47" s="165">
        <v>36</v>
      </c>
      <c r="B47" s="166"/>
      <c r="C47" s="167"/>
      <c r="D47" s="168">
        <f t="shared" si="4"/>
        <v>0</v>
      </c>
      <c r="F47" s="170"/>
      <c r="G47" s="171"/>
      <c r="J47" s="161"/>
      <c r="K47" s="173"/>
      <c r="N47" s="174"/>
      <c r="O47" s="175"/>
      <c r="Q47" s="174"/>
      <c r="R47" s="176"/>
    </row>
    <row r="48" spans="1:18" s="169" customFormat="1" ht="13.5">
      <c r="A48" s="165">
        <v>37</v>
      </c>
      <c r="B48" s="166"/>
      <c r="C48" s="167"/>
      <c r="D48" s="168">
        <f t="shared" si="4"/>
        <v>0</v>
      </c>
      <c r="F48" s="170"/>
      <c r="G48" s="171"/>
      <c r="J48" s="161"/>
      <c r="K48" s="173"/>
      <c r="N48" s="174"/>
      <c r="O48" s="175"/>
      <c r="Q48" s="174"/>
      <c r="R48" s="176"/>
    </row>
    <row r="49" spans="1:18" s="169" customFormat="1" ht="13.5">
      <c r="A49" s="165">
        <v>38</v>
      </c>
      <c r="B49" s="166"/>
      <c r="D49" s="168">
        <f t="shared" si="4"/>
        <v>0</v>
      </c>
      <c r="J49" s="161"/>
      <c r="K49" s="173"/>
      <c r="N49" s="174"/>
      <c r="O49" s="175"/>
      <c r="Q49" s="174"/>
      <c r="R49" s="176"/>
    </row>
    <row r="50" spans="1:18" s="169" customFormat="1" ht="13.5">
      <c r="A50" s="165">
        <v>39</v>
      </c>
      <c r="B50" s="166"/>
      <c r="D50" s="168">
        <f t="shared" si="4"/>
        <v>0</v>
      </c>
      <c r="J50" s="161"/>
      <c r="K50" s="173"/>
      <c r="N50" s="174"/>
      <c r="O50" s="175"/>
      <c r="Q50" s="174"/>
      <c r="R50" s="176"/>
    </row>
    <row r="51" spans="1:18" s="169" customFormat="1" ht="13.5">
      <c r="A51" s="165">
        <v>40</v>
      </c>
      <c r="B51" s="166"/>
      <c r="D51" s="168"/>
      <c r="J51" s="161"/>
      <c r="K51" s="173"/>
      <c r="N51" s="174"/>
      <c r="O51" s="175"/>
      <c r="Q51" s="174"/>
      <c r="R51" s="176"/>
    </row>
    <row r="52" spans="1:18" s="169" customFormat="1" ht="13.5">
      <c r="A52" s="165">
        <v>41</v>
      </c>
      <c r="B52" s="166"/>
      <c r="D52" s="168"/>
      <c r="J52" s="161"/>
      <c r="K52" s="173"/>
      <c r="N52" s="174"/>
      <c r="O52" s="175"/>
      <c r="Q52" s="174"/>
      <c r="R52" s="176"/>
    </row>
    <row r="53" spans="1:18" s="169" customFormat="1" ht="13.5">
      <c r="A53" s="165">
        <v>42</v>
      </c>
      <c r="B53" s="166"/>
      <c r="D53" s="168"/>
      <c r="J53" s="161"/>
      <c r="K53" s="173"/>
      <c r="N53" s="174"/>
      <c r="O53" s="175"/>
      <c r="Q53" s="174"/>
      <c r="R53" s="176"/>
    </row>
    <row r="54" spans="1:18" s="169" customFormat="1" ht="13.5">
      <c r="A54" s="165">
        <v>43</v>
      </c>
      <c r="B54" s="166"/>
      <c r="D54" s="168"/>
      <c r="J54" s="161"/>
      <c r="K54" s="173"/>
      <c r="N54" s="174"/>
      <c r="O54" s="175"/>
      <c r="Q54" s="174"/>
      <c r="R54" s="176"/>
    </row>
    <row r="55" spans="1:18" s="169" customFormat="1" ht="13.5">
      <c r="A55" s="165">
        <v>44</v>
      </c>
      <c r="B55" s="166"/>
      <c r="D55" s="168"/>
      <c r="J55" s="161"/>
      <c r="K55" s="173"/>
      <c r="N55" s="174"/>
      <c r="O55" s="175"/>
      <c r="Q55" s="174"/>
      <c r="R55" s="176"/>
    </row>
    <row r="56" spans="1:18" s="169" customFormat="1" ht="13.5">
      <c r="A56" s="165">
        <v>45</v>
      </c>
      <c r="B56" s="166"/>
      <c r="D56" s="168"/>
      <c r="J56" s="161"/>
      <c r="K56" s="173"/>
      <c r="N56" s="174"/>
      <c r="O56" s="175"/>
      <c r="Q56" s="174"/>
      <c r="R56" s="176"/>
    </row>
    <row r="57" spans="1:18" s="169" customFormat="1" ht="13.5">
      <c r="A57" s="165">
        <v>46</v>
      </c>
      <c r="B57" s="166"/>
      <c r="D57" s="168"/>
      <c r="J57" s="161"/>
      <c r="K57" s="173"/>
      <c r="N57" s="174"/>
      <c r="O57" s="175"/>
      <c r="Q57" s="174"/>
      <c r="R57" s="176"/>
    </row>
    <row r="58" spans="1:18" s="169" customFormat="1" ht="13.5">
      <c r="A58" s="165">
        <v>47</v>
      </c>
      <c r="B58" s="166"/>
      <c r="D58" s="168"/>
      <c r="J58" s="161"/>
      <c r="K58" s="173"/>
      <c r="N58" s="174"/>
      <c r="O58" s="175"/>
      <c r="Q58" s="174"/>
      <c r="R58" s="176"/>
    </row>
    <row r="59" spans="1:18" s="169" customFormat="1" ht="13.5">
      <c r="A59" s="165">
        <v>48</v>
      </c>
      <c r="B59" s="166"/>
      <c r="D59" s="168"/>
      <c r="J59" s="161"/>
      <c r="K59" s="173"/>
      <c r="N59" s="174"/>
      <c r="O59" s="175"/>
      <c r="Q59" s="174"/>
      <c r="R59" s="176"/>
    </row>
    <row r="60" spans="1:18" s="169" customFormat="1" ht="13.5">
      <c r="A60" s="165">
        <v>49</v>
      </c>
      <c r="B60" s="166"/>
      <c r="D60" s="168"/>
      <c r="J60" s="161"/>
      <c r="K60" s="173"/>
      <c r="N60" s="174"/>
      <c r="O60" s="175"/>
      <c r="Q60" s="174"/>
      <c r="R60" s="176"/>
    </row>
    <row r="61" spans="1:18" ht="14.25" thickBot="1">
      <c r="A61" s="42">
        <v>50</v>
      </c>
      <c r="B61" s="42"/>
      <c r="C61" s="42"/>
      <c r="D61" s="42"/>
      <c r="E61" s="42"/>
      <c r="F61" s="42"/>
      <c r="G61" s="42"/>
      <c r="H61" s="42"/>
      <c r="I61" s="42"/>
      <c r="J61" s="162"/>
      <c r="K61" s="157"/>
      <c r="L61" s="42"/>
      <c r="M61" s="42"/>
      <c r="N61" s="42"/>
      <c r="O61" s="145"/>
      <c r="P61" s="42"/>
      <c r="Q61" s="42"/>
      <c r="R61" s="42"/>
    </row>
    <row r="62" spans="10:14" ht="14.25" thickTop="1">
      <c r="J62" s="161">
        <f>SUM(J12:J61)</f>
        <v>620.8999999999991</v>
      </c>
      <c r="K62" s="154">
        <f>SUM(K12:K61)</f>
        <v>465220.9999999997</v>
      </c>
      <c r="N62" s="137"/>
    </row>
    <row r="63" ht="13.5">
      <c r="J63" s="161"/>
    </row>
    <row r="64" spans="10:11" ht="13.5">
      <c r="J64" s="163" t="s">
        <v>89</v>
      </c>
      <c r="K64" s="154">
        <f>1000000+K62</f>
        <v>1465220.9999999998</v>
      </c>
    </row>
    <row r="66" ht="13.5">
      <c r="J66" s="164"/>
    </row>
    <row r="68" ht="13.5" customHeight="1" thickBot="1"/>
    <row r="69" spans="4:8" ht="14.25" thickBot="1">
      <c r="D69" s="134" t="s">
        <v>47</v>
      </c>
      <c r="F69" s="190" t="s">
        <v>48</v>
      </c>
      <c r="G69" s="191"/>
      <c r="H69" s="31" t="s">
        <v>50</v>
      </c>
    </row>
    <row r="70" spans="4:8" ht="13.5">
      <c r="D70" s="5" t="s">
        <v>51</v>
      </c>
      <c r="F70" s="5"/>
      <c r="G70" s="15"/>
      <c r="H70" s="24"/>
    </row>
    <row r="71" spans="4:8" ht="13.5">
      <c r="D71" s="2" t="s">
        <v>52</v>
      </c>
      <c r="F71" s="2"/>
      <c r="G71" s="17"/>
      <c r="H71" s="18"/>
    </row>
    <row r="72" spans="4:8" ht="13.5">
      <c r="D72" s="2" t="s">
        <v>53</v>
      </c>
      <c r="F72" s="2"/>
      <c r="G72" s="17"/>
      <c r="H72" s="18"/>
    </row>
    <row r="73" spans="4:8" ht="13.5">
      <c r="D73" s="2" t="s">
        <v>54</v>
      </c>
      <c r="F73" s="2"/>
      <c r="G73" s="17"/>
      <c r="H73" s="18"/>
    </row>
    <row r="74" spans="4:8" ht="13.5">
      <c r="D74" s="2" t="s">
        <v>55</v>
      </c>
      <c r="F74" s="2"/>
      <c r="G74" s="17"/>
      <c r="H74" s="18"/>
    </row>
    <row r="75" spans="4:8" ht="13.5">
      <c r="D75" s="2" t="s">
        <v>56</v>
      </c>
      <c r="F75" s="2"/>
      <c r="G75" s="17"/>
      <c r="H75" s="18"/>
    </row>
    <row r="76" spans="4:8" ht="13.5">
      <c r="D76" s="2" t="s">
        <v>57</v>
      </c>
      <c r="F76" s="2"/>
      <c r="G76" s="17"/>
      <c r="H76" s="18"/>
    </row>
    <row r="77" spans="4:8" ht="13.5">
      <c r="D77" s="8" t="s">
        <v>58</v>
      </c>
      <c r="F77" s="2"/>
      <c r="G77" s="17"/>
      <c r="H77" s="18"/>
    </row>
    <row r="78" spans="4:8" ht="13.5">
      <c r="D78" s="2" t="s">
        <v>59</v>
      </c>
      <c r="F78" s="2"/>
      <c r="G78" s="17"/>
      <c r="H78" s="18"/>
    </row>
    <row r="79" spans="4:8" ht="13.5">
      <c r="D79" s="2" t="s">
        <v>60</v>
      </c>
      <c r="F79" s="2"/>
      <c r="G79" s="17"/>
      <c r="H79" s="18"/>
    </row>
    <row r="80" spans="4:8" ht="13.5">
      <c r="D80" s="2" t="s">
        <v>61</v>
      </c>
      <c r="F80" s="5"/>
      <c r="G80" s="15"/>
      <c r="H80" s="16"/>
    </row>
    <row r="81" spans="4:8" ht="13.5">
      <c r="D81" s="2" t="s">
        <v>15</v>
      </c>
      <c r="F81" s="2"/>
      <c r="G81" s="17"/>
      <c r="H81" s="18"/>
    </row>
    <row r="82" spans="4:8" ht="13.5">
      <c r="D82" s="2" t="s">
        <v>16</v>
      </c>
      <c r="F82" s="2"/>
      <c r="G82" s="17"/>
      <c r="H82" s="18"/>
    </row>
    <row r="83" spans="4:8" ht="13.5">
      <c r="D83" s="2" t="s">
        <v>62</v>
      </c>
      <c r="F83" s="2"/>
      <c r="G83" s="17"/>
      <c r="H83" s="18"/>
    </row>
    <row r="84" spans="4:8" ht="13.5">
      <c r="D84" s="2" t="s">
        <v>63</v>
      </c>
      <c r="F84" s="2"/>
      <c r="G84" s="17"/>
      <c r="H84" s="18"/>
    </row>
    <row r="85" spans="4:8" ht="13.5">
      <c r="D85" s="2" t="s">
        <v>64</v>
      </c>
      <c r="F85" s="2"/>
      <c r="G85" s="17"/>
      <c r="H85" s="18"/>
    </row>
    <row r="86" spans="4:8" ht="14.25" thickBot="1">
      <c r="D86" s="3" t="s">
        <v>14</v>
      </c>
      <c r="F86" s="2"/>
      <c r="G86" s="17"/>
      <c r="H86" s="18"/>
    </row>
    <row r="87" spans="6:8" ht="13.5">
      <c r="F87" s="2"/>
      <c r="G87" s="17"/>
      <c r="H87" s="18"/>
    </row>
    <row r="88" spans="6:8" ht="14.25" thickBot="1">
      <c r="F88" s="3"/>
      <c r="G88" s="19"/>
      <c r="H88" s="20"/>
    </row>
    <row r="89" spans="6:8" ht="14.25" thickBot="1">
      <c r="F89" s="38" t="s">
        <v>46</v>
      </c>
      <c r="G89" s="45">
        <f>SUM(G70:G88)</f>
        <v>0</v>
      </c>
      <c r="H89" s="45">
        <f>SUM(H70:H88)</f>
        <v>0</v>
      </c>
    </row>
    <row r="92" spans="6:9" ht="14.25" thickBot="1">
      <c r="F92" s="192" t="s">
        <v>65</v>
      </c>
      <c r="G92" s="193"/>
      <c r="H92" s="29" t="s">
        <v>50</v>
      </c>
      <c r="I92" s="30" t="s">
        <v>66</v>
      </c>
    </row>
    <row r="93" spans="6:9" ht="13.5">
      <c r="F93" s="5" t="s">
        <v>67</v>
      </c>
      <c r="G93" s="15">
        <v>0</v>
      </c>
      <c r="H93" s="25">
        <v>0</v>
      </c>
      <c r="I93" s="26">
        <v>0</v>
      </c>
    </row>
    <row r="94" spans="6:9" ht="13.5">
      <c r="F94" s="2" t="s">
        <v>68</v>
      </c>
      <c r="G94" s="17">
        <v>0</v>
      </c>
      <c r="H94" s="22">
        <v>0</v>
      </c>
      <c r="I94" s="27">
        <v>0</v>
      </c>
    </row>
    <row r="95" spans="6:9" ht="13.5">
      <c r="F95" s="2" t="s">
        <v>69</v>
      </c>
      <c r="G95" s="17">
        <v>0</v>
      </c>
      <c r="H95" s="22">
        <v>0</v>
      </c>
      <c r="I95" s="27">
        <v>0</v>
      </c>
    </row>
    <row r="96" spans="6:9" ht="13.5">
      <c r="F96" s="2" t="s">
        <v>70</v>
      </c>
      <c r="G96" s="17">
        <v>0</v>
      </c>
      <c r="H96" s="22">
        <v>0</v>
      </c>
      <c r="I96" s="27">
        <v>0</v>
      </c>
    </row>
    <row r="97" spans="6:9" ht="14.25" thickBot="1">
      <c r="F97" s="33" t="s">
        <v>71</v>
      </c>
      <c r="G97" s="34">
        <v>0</v>
      </c>
      <c r="H97" s="35">
        <v>0</v>
      </c>
      <c r="I97" s="36">
        <v>0</v>
      </c>
    </row>
    <row r="98" spans="6:9" ht="14.25" thickBot="1">
      <c r="F98" s="32" t="s">
        <v>46</v>
      </c>
      <c r="G98" s="32"/>
      <c r="H98" s="37"/>
      <c r="I98" s="125">
        <f>SUM(I93:I97)</f>
        <v>0</v>
      </c>
    </row>
    <row r="127" ht="13.5" customHeight="1">
      <c r="G127" s="135"/>
    </row>
    <row r="128" ht="13.5" customHeight="1">
      <c r="G128" s="135"/>
    </row>
  </sheetData>
  <sheetProtection/>
  <mergeCells count="2">
    <mergeCell ref="F69:G69"/>
    <mergeCell ref="F92:G92"/>
  </mergeCells>
  <conditionalFormatting sqref="C12:C48">
    <cfRule type="cellIs" priority="2" dxfId="1" operator="equal" stopIfTrue="1">
      <formula>"買"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76"/>
  <sheetViews>
    <sheetView zoomScaleSheetLayoutView="100" zoomScalePageLayoutView="0" workbookViewId="0" topLeftCell="A69">
      <selection activeCell="J24" sqref="J24"/>
    </sheetView>
  </sheetViews>
  <sheetFormatPr defaultColWidth="8.875" defaultRowHeight="13.5"/>
  <sheetData>
    <row r="2" ht="13.5">
      <c r="A2">
        <v>1</v>
      </c>
    </row>
    <row r="19" ht="13.5">
      <c r="A19">
        <v>2</v>
      </c>
    </row>
    <row r="36" ht="13.5">
      <c r="A36">
        <v>3</v>
      </c>
    </row>
    <row r="64" ht="13.5">
      <c r="A64">
        <v>4</v>
      </c>
    </row>
    <row r="81" ht="13.5">
      <c r="A81">
        <v>5</v>
      </c>
    </row>
    <row r="88" ht="13.5">
      <c r="B88">
        <v>7</v>
      </c>
    </row>
    <row r="104" ht="13.5">
      <c r="B104">
        <v>8</v>
      </c>
    </row>
    <row r="121" ht="13.5">
      <c r="B121">
        <v>9</v>
      </c>
    </row>
    <row r="139" ht="13.5">
      <c r="B139">
        <v>10</v>
      </c>
    </row>
    <row r="155" ht="13.5">
      <c r="B155">
        <v>11</v>
      </c>
    </row>
    <row r="171" ht="13.5">
      <c r="B171">
        <v>12</v>
      </c>
    </row>
    <row r="195" ht="13.5">
      <c r="B195">
        <v>13</v>
      </c>
    </row>
    <row r="206" ht="13.5">
      <c r="B206">
        <v>14</v>
      </c>
    </row>
    <row r="220" ht="13.5">
      <c r="B220">
        <v>15</v>
      </c>
    </row>
    <row r="232" ht="13.5">
      <c r="B232">
        <v>16</v>
      </c>
    </row>
    <row r="241" ht="13.5">
      <c r="B241">
        <v>17</v>
      </c>
    </row>
    <row r="254" ht="13.5">
      <c r="B254">
        <v>18</v>
      </c>
    </row>
    <row r="276" ht="13.5">
      <c r="B276">
        <v>20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B20" sqref="B20"/>
    </sheetView>
  </sheetViews>
  <sheetFormatPr defaultColWidth="8.875" defaultRowHeight="13.5"/>
  <sheetData>
    <row r="1" spans="1:9" ht="13.5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4" ht="13.5">
      <c r="B4" t="s">
        <v>186</v>
      </c>
    </row>
    <row r="5" ht="13.5">
      <c r="B5" t="s">
        <v>187</v>
      </c>
    </row>
    <row r="7" ht="13.5">
      <c r="A7" t="s">
        <v>74</v>
      </c>
    </row>
    <row r="9" ht="13.5">
      <c r="B9" t="s">
        <v>178</v>
      </c>
    </row>
    <row r="10" ht="13.5">
      <c r="B10" t="s">
        <v>179</v>
      </c>
    </row>
    <row r="11" ht="13.5">
      <c r="B11" t="s">
        <v>180</v>
      </c>
    </row>
    <row r="13" ht="13.5">
      <c r="B13" t="s">
        <v>181</v>
      </c>
    </row>
    <row r="14" ht="13.5">
      <c r="B14" t="s">
        <v>182</v>
      </c>
    </row>
    <row r="15" ht="13.5">
      <c r="B15" t="s">
        <v>183</v>
      </c>
    </row>
    <row r="17" ht="13.5">
      <c r="B17" t="s">
        <v>184</v>
      </c>
    </row>
    <row r="18" ht="13.5">
      <c r="B18" t="s">
        <v>185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s="133" customFormat="1" ht="13.5" customHeight="1">
      <c r="A2" s="133" t="s">
        <v>37</v>
      </c>
      <c r="B2" s="133" t="s">
        <v>38</v>
      </c>
      <c r="C2" s="133" t="s">
        <v>39</v>
      </c>
      <c r="D2" s="133" t="s">
        <v>40</v>
      </c>
      <c r="E2" s="133" t="s">
        <v>41</v>
      </c>
      <c r="F2" s="133" t="s">
        <v>42</v>
      </c>
      <c r="G2" s="133">
        <v>123.4</v>
      </c>
      <c r="H2" s="133" t="s">
        <v>41</v>
      </c>
      <c r="I2" s="133" t="s">
        <v>43</v>
      </c>
      <c r="J2" s="133">
        <v>124.15</v>
      </c>
      <c r="K2" s="133" t="s">
        <v>44</v>
      </c>
      <c r="L2" s="133" t="s">
        <v>45</v>
      </c>
      <c r="M2" s="133">
        <v>75</v>
      </c>
      <c r="N2" s="133">
        <v>0</v>
      </c>
      <c r="O2" s="133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4.25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4.25" thickTop="1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4.25" thickBot="1">
      <c r="C34" s="190" t="s">
        <v>47</v>
      </c>
      <c r="D34" s="194"/>
      <c r="F34" s="192" t="s">
        <v>48</v>
      </c>
      <c r="G34" s="193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4.25" thickBot="1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4.25" thickBot="1">
      <c r="F53" s="3"/>
      <c r="G53" s="19"/>
      <c r="H53" s="23"/>
      <c r="I53" s="20"/>
    </row>
    <row r="54" spans="6:9" ht="14.25" thickBot="1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4.25" thickBot="1">
      <c r="F57" s="192" t="s">
        <v>65</v>
      </c>
      <c r="G57" s="193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4.25" thickBot="1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4.25" thickBot="1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s="133" customFormat="1" ht="13.5" customHeight="1">
      <c r="A2" s="133" t="s">
        <v>37</v>
      </c>
      <c r="B2" s="133" t="s">
        <v>38</v>
      </c>
      <c r="C2" s="133" t="s">
        <v>85</v>
      </c>
      <c r="D2" s="133" t="s">
        <v>40</v>
      </c>
      <c r="E2" s="133" t="s">
        <v>41</v>
      </c>
      <c r="F2" s="133" t="s">
        <v>42</v>
      </c>
      <c r="G2" s="133">
        <v>123.4</v>
      </c>
      <c r="H2" s="133" t="s">
        <v>41</v>
      </c>
      <c r="I2" s="133" t="s">
        <v>43</v>
      </c>
      <c r="J2" s="133">
        <v>124.15</v>
      </c>
      <c r="K2" s="133" t="s">
        <v>44</v>
      </c>
      <c r="L2" s="133" t="s">
        <v>45</v>
      </c>
      <c r="M2" s="133">
        <v>75</v>
      </c>
      <c r="N2" s="133">
        <v>0</v>
      </c>
      <c r="O2" s="133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4.25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4.25" thickTop="1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4.25" thickBot="1">
      <c r="C34" s="190" t="s">
        <v>47</v>
      </c>
      <c r="D34" s="194"/>
      <c r="F34" s="192" t="s">
        <v>48</v>
      </c>
      <c r="G34" s="193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4.25" thickBot="1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4.25" thickBot="1">
      <c r="F53" s="3"/>
      <c r="G53" s="19"/>
      <c r="H53" s="23"/>
      <c r="I53" s="20"/>
    </row>
    <row r="54" spans="6:9" ht="14.25" thickBot="1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4.25" thickBot="1">
      <c r="F57" s="192" t="s">
        <v>65</v>
      </c>
      <c r="G57" s="193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4.25" thickBot="1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4.25" thickBot="1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75</v>
      </c>
      <c r="C4" t="s">
        <v>76</v>
      </c>
      <c r="D4" t="s">
        <v>77</v>
      </c>
      <c r="E4" t="s">
        <v>78</v>
      </c>
    </row>
    <row r="5" spans="3:5" ht="13.5">
      <c r="C5" t="s">
        <v>79</v>
      </c>
      <c r="D5" t="s">
        <v>77</v>
      </c>
      <c r="E5" t="s">
        <v>78</v>
      </c>
    </row>
    <row r="9" spans="2:5" ht="13.5">
      <c r="B9" t="s">
        <v>80</v>
      </c>
      <c r="D9" t="s">
        <v>76</v>
      </c>
      <c r="E9" t="s">
        <v>81</v>
      </c>
    </row>
    <row r="10" spans="4:5" ht="13.5">
      <c r="D10" t="s">
        <v>82</v>
      </c>
      <c r="E10" t="s">
        <v>81</v>
      </c>
    </row>
    <row r="13" spans="2:5" ht="13.5">
      <c r="B13" t="s">
        <v>83</v>
      </c>
      <c r="E13" t="s">
        <v>76</v>
      </c>
    </row>
    <row r="14" ht="13.5">
      <c r="E14" t="s">
        <v>84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mh</cp:lastModifiedBy>
  <cp:lastPrinted>1899-12-30T00:00:00Z</cp:lastPrinted>
  <dcterms:created xsi:type="dcterms:W3CDTF">2013-10-09T23:04:08Z</dcterms:created>
  <dcterms:modified xsi:type="dcterms:W3CDTF">2015-08-12T09:28:45Z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