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225" windowWidth="20730" windowHeight="11730"/>
  </bookViews>
  <sheets>
    <sheet name="検証結果-日足" sheetId="28" r:id="rId1"/>
    <sheet name="画像" sheetId="29" r:id="rId2"/>
    <sheet name="気づき" sheetId="30" r:id="rId3"/>
    <sheet name="検証終了通貨" sheetId="31" r:id="rId4"/>
    <sheet name="Sheet4" sheetId="32" r:id="rId5"/>
  </sheets>
  <calcPr calcId="145621"/>
</workbook>
</file>

<file path=xl/calcChain.xml><?xml version="1.0" encoding="utf-8"?>
<calcChain xmlns="http://schemas.openxmlformats.org/spreadsheetml/2006/main">
  <c r="M16" i="28" l="1"/>
  <c r="M17" i="28"/>
  <c r="M18" i="28"/>
  <c r="M19" i="28"/>
  <c r="M20" i="28"/>
  <c r="M21" i="28"/>
  <c r="M22" i="28"/>
  <c r="M23" i="28"/>
  <c r="M24" i="28"/>
  <c r="M25" i="28"/>
  <c r="M26" i="28"/>
  <c r="M27" i="28"/>
  <c r="M28" i="28"/>
  <c r="M29" i="28"/>
  <c r="M30" i="28"/>
  <c r="M31" i="28"/>
  <c r="M32" i="28"/>
  <c r="M33" i="28"/>
  <c r="M34" i="28"/>
  <c r="M35" i="28"/>
  <c r="M36" i="28"/>
  <c r="M38" i="28"/>
  <c r="M39" i="28"/>
  <c r="M40" i="28"/>
  <c r="M41" i="28"/>
  <c r="M42" i="28"/>
  <c r="M43" i="28"/>
  <c r="M44" i="28"/>
  <c r="M45" i="28"/>
  <c r="M46" i="28"/>
  <c r="M47" i="28"/>
  <c r="M48" i="28"/>
  <c r="M49" i="28"/>
  <c r="M50" i="28"/>
  <c r="M51" i="28"/>
  <c r="M52" i="28"/>
  <c r="M53" i="28"/>
  <c r="M54" i="28"/>
  <c r="M55" i="28"/>
  <c r="M56" i="28"/>
  <c r="M57" i="28"/>
  <c r="M58" i="28"/>
  <c r="M60" i="28"/>
  <c r="M61" i="28"/>
  <c r="M62" i="28"/>
  <c r="M63" i="28"/>
  <c r="M64" i="28"/>
  <c r="M65" i="28"/>
  <c r="M66" i="28"/>
  <c r="M67" i="28"/>
  <c r="M68" i="28"/>
  <c r="M69" i="28"/>
  <c r="M70" i="28"/>
  <c r="M71" i="28"/>
  <c r="M72" i="28"/>
  <c r="M73" i="28"/>
  <c r="M74" i="28"/>
  <c r="M75" i="28"/>
  <c r="M76" i="28"/>
  <c r="M77" i="28"/>
  <c r="M78" i="28"/>
  <c r="M79" i="28"/>
  <c r="M80" i="28"/>
  <c r="M81" i="28"/>
  <c r="M82" i="28"/>
  <c r="M83" i="28"/>
  <c r="M84" i="28"/>
  <c r="M85" i="28"/>
  <c r="M86" i="28"/>
  <c r="M87" i="28"/>
  <c r="M88" i="28"/>
  <c r="M89" i="28"/>
  <c r="M90" i="28"/>
  <c r="M91" i="28"/>
  <c r="M92" i="28"/>
  <c r="M93" i="28"/>
  <c r="M94" i="28"/>
  <c r="M95" i="28"/>
  <c r="M96" i="28"/>
  <c r="M97" i="28"/>
  <c r="M98" i="28"/>
  <c r="M99" i="28"/>
  <c r="M100" i="28"/>
  <c r="M101" i="28"/>
  <c r="M102" i="28"/>
  <c r="M103" i="28"/>
  <c r="M104" i="28"/>
  <c r="M105" i="28"/>
  <c r="M106" i="28"/>
  <c r="M107" i="28"/>
  <c r="M108" i="28"/>
  <c r="M109" i="28"/>
  <c r="M11" i="28"/>
  <c r="M12" i="28"/>
  <c r="M13" i="28"/>
  <c r="M14" i="28"/>
  <c r="M15" i="28"/>
  <c r="M10" i="28"/>
  <c r="W10" i="28" l="1"/>
  <c r="O10" i="28"/>
  <c r="R109" i="28" l="1"/>
  <c r="O11" i="28"/>
  <c r="O12" i="28"/>
  <c r="O13" i="28"/>
  <c r="O14" i="28"/>
  <c r="O15" i="28"/>
  <c r="O16" i="28"/>
  <c r="R16" i="28" s="1"/>
  <c r="O17" i="28"/>
  <c r="R17" i="28" s="1"/>
  <c r="O18" i="28"/>
  <c r="R18" i="28" s="1"/>
  <c r="O19" i="28"/>
  <c r="R19" i="28" s="1"/>
  <c r="O20" i="28"/>
  <c r="R20" i="28" s="1"/>
  <c r="O21" i="28"/>
  <c r="R21" i="28" s="1"/>
  <c r="O22" i="28"/>
  <c r="O23" i="28"/>
  <c r="O24" i="28"/>
  <c r="R24" i="28" s="1"/>
  <c r="O25" i="28"/>
  <c r="R25" i="28" s="1"/>
  <c r="O26" i="28"/>
  <c r="R26" i="28" s="1"/>
  <c r="O27" i="28"/>
  <c r="O28" i="28"/>
  <c r="O29" i="28"/>
  <c r="R29" i="28" s="1"/>
  <c r="O30" i="28"/>
  <c r="R30" i="28" s="1"/>
  <c r="O31" i="28"/>
  <c r="R31" i="28" s="1"/>
  <c r="O32" i="28"/>
  <c r="R32" i="28" s="1"/>
  <c r="O33" i="28"/>
  <c r="R33" i="28" s="1"/>
  <c r="O34" i="28"/>
  <c r="R34" i="28" s="1"/>
  <c r="O35" i="28"/>
  <c r="R35" i="28" s="1"/>
  <c r="O36" i="28"/>
  <c r="R36" i="28" s="1"/>
  <c r="O37" i="28"/>
  <c r="R37" i="28" s="1"/>
  <c r="O38" i="28"/>
  <c r="R38" i="28" s="1"/>
  <c r="O39" i="28"/>
  <c r="R39" i="28" s="1"/>
  <c r="O40" i="28"/>
  <c r="R40" i="28" s="1"/>
  <c r="O41" i="28"/>
  <c r="R41" i="28" s="1"/>
  <c r="O42" i="28"/>
  <c r="R42" i="28" s="1"/>
  <c r="O43" i="28"/>
  <c r="O44" i="28"/>
  <c r="R44" i="28" s="1"/>
  <c r="O45" i="28"/>
  <c r="R45" i="28" s="1"/>
  <c r="O46" i="28"/>
  <c r="R46" i="28" s="1"/>
  <c r="O47" i="28"/>
  <c r="R47" i="28" s="1"/>
  <c r="O48" i="28"/>
  <c r="R48" i="28" s="1"/>
  <c r="O49" i="28"/>
  <c r="R49" i="28" s="1"/>
  <c r="O50" i="28"/>
  <c r="R50" i="28" s="1"/>
  <c r="O51" i="28"/>
  <c r="R51" i="28" s="1"/>
  <c r="O52" i="28"/>
  <c r="R52" i="28" s="1"/>
  <c r="O53" i="28"/>
  <c r="R53" i="28" s="1"/>
  <c r="O54" i="28"/>
  <c r="R54" i="28" s="1"/>
  <c r="O55" i="28"/>
  <c r="R55" i="28" s="1"/>
  <c r="O56" i="28"/>
  <c r="R56" i="28" s="1"/>
  <c r="O57" i="28"/>
  <c r="R57" i="28" s="1"/>
  <c r="O58" i="28"/>
  <c r="R58" i="28" s="1"/>
  <c r="O59" i="28"/>
  <c r="R59" i="28" s="1"/>
  <c r="O60" i="28"/>
  <c r="R60" i="28" s="1"/>
  <c r="O61" i="28"/>
  <c r="R61" i="28" s="1"/>
  <c r="O62" i="28"/>
  <c r="R62" i="28" s="1"/>
  <c r="O63" i="28"/>
  <c r="R63" i="28" s="1"/>
  <c r="O64" i="28"/>
  <c r="R64" i="28" s="1"/>
  <c r="O65" i="28"/>
  <c r="R65" i="28" s="1"/>
  <c r="O66" i="28"/>
  <c r="R66" i="28" s="1"/>
  <c r="O67" i="28"/>
  <c r="R67" i="28" s="1"/>
  <c r="O68" i="28"/>
  <c r="R68" i="28" s="1"/>
  <c r="O69" i="28"/>
  <c r="R69" i="28" s="1"/>
  <c r="O70" i="28"/>
  <c r="R70" i="28" s="1"/>
  <c r="O71" i="28"/>
  <c r="R71" i="28" s="1"/>
  <c r="O72" i="28"/>
  <c r="R72" i="28" s="1"/>
  <c r="O73" i="28"/>
  <c r="R73" i="28" s="1"/>
  <c r="O74" i="28"/>
  <c r="R74" i="28" s="1"/>
  <c r="O75" i="28"/>
  <c r="R75" i="28" s="1"/>
  <c r="O76" i="28"/>
  <c r="R76" i="28" s="1"/>
  <c r="O77" i="28"/>
  <c r="R77" i="28" s="1"/>
  <c r="O78" i="28"/>
  <c r="R78" i="28" s="1"/>
  <c r="O79" i="28"/>
  <c r="R79" i="28" s="1"/>
  <c r="O80" i="28"/>
  <c r="R80" i="28" s="1"/>
  <c r="O81" i="28"/>
  <c r="R81" i="28" s="1"/>
  <c r="O82" i="28"/>
  <c r="R82" i="28" s="1"/>
  <c r="O83" i="28"/>
  <c r="R83" i="28" s="1"/>
  <c r="O84" i="28"/>
  <c r="R84" i="28" s="1"/>
  <c r="O85" i="28"/>
  <c r="R85" i="28" s="1"/>
  <c r="O86" i="28"/>
  <c r="R86" i="28" s="1"/>
  <c r="O87" i="28"/>
  <c r="R87" i="28" s="1"/>
  <c r="O88" i="28"/>
  <c r="R88" i="28" s="1"/>
  <c r="O89" i="28"/>
  <c r="R89" i="28" s="1"/>
  <c r="O90" i="28"/>
  <c r="R90" i="28" s="1"/>
  <c r="O91" i="28"/>
  <c r="R91" i="28" s="1"/>
  <c r="O92" i="28"/>
  <c r="R92" i="28" s="1"/>
  <c r="O93" i="28"/>
  <c r="R93" i="28" s="1"/>
  <c r="O94" i="28"/>
  <c r="R94" i="28" s="1"/>
  <c r="O95" i="28"/>
  <c r="R95" i="28" s="1"/>
  <c r="O96" i="28"/>
  <c r="R96" i="28" s="1"/>
  <c r="O97" i="28"/>
  <c r="R97" i="28" s="1"/>
  <c r="O98" i="28"/>
  <c r="R98" i="28" s="1"/>
  <c r="O99" i="28"/>
  <c r="R99" i="28" s="1"/>
  <c r="O100" i="28"/>
  <c r="R100" i="28" s="1"/>
  <c r="O101" i="28"/>
  <c r="R101" i="28" s="1"/>
  <c r="O102" i="28"/>
  <c r="R102" i="28" s="1"/>
  <c r="O103" i="28"/>
  <c r="R103" i="28" s="1"/>
  <c r="O104" i="28"/>
  <c r="R104" i="28" s="1"/>
  <c r="O105" i="28"/>
  <c r="R105" i="28" s="1"/>
  <c r="O106" i="28"/>
  <c r="R106" i="28" s="1"/>
  <c r="O107" i="28"/>
  <c r="R107" i="28" s="1"/>
  <c r="O108" i="28"/>
  <c r="R108" i="28" s="1"/>
  <c r="O109" i="28"/>
  <c r="R22" i="28" l="1"/>
  <c r="W109" i="28"/>
  <c r="V109" i="28"/>
  <c r="P109" i="28"/>
  <c r="W108" i="28"/>
  <c r="V108" i="28"/>
  <c r="C109" i="28" s="1"/>
  <c r="P108" i="28"/>
  <c r="W107" i="28"/>
  <c r="V107" i="28"/>
  <c r="C108" i="28" s="1"/>
  <c r="P107" i="28"/>
  <c r="W106" i="28"/>
  <c r="V106" i="28"/>
  <c r="C107" i="28" s="1"/>
  <c r="P106" i="28"/>
  <c r="W105" i="28"/>
  <c r="V105" i="28"/>
  <c r="C106" i="28" s="1"/>
  <c r="P105" i="28"/>
  <c r="W104" i="28"/>
  <c r="V104" i="28"/>
  <c r="C105" i="28" s="1"/>
  <c r="P104" i="28"/>
  <c r="W103" i="28"/>
  <c r="V103" i="28"/>
  <c r="C104" i="28" s="1"/>
  <c r="P103" i="28"/>
  <c r="W102" i="28"/>
  <c r="V102" i="28"/>
  <c r="C103" i="28" s="1"/>
  <c r="P102" i="28"/>
  <c r="W101" i="28"/>
  <c r="V101" i="28"/>
  <c r="C102" i="28" s="1"/>
  <c r="P101" i="28"/>
  <c r="W100" i="28"/>
  <c r="V100" i="28"/>
  <c r="C101" i="28" s="1"/>
  <c r="P100" i="28"/>
  <c r="W99" i="28"/>
  <c r="V99" i="28"/>
  <c r="C100" i="28" s="1"/>
  <c r="P99" i="28"/>
  <c r="W98" i="28"/>
  <c r="V98" i="28"/>
  <c r="C99" i="28" s="1"/>
  <c r="P98" i="28"/>
  <c r="W97" i="28"/>
  <c r="V97" i="28"/>
  <c r="C98" i="28" s="1"/>
  <c r="P97" i="28"/>
  <c r="W96" i="28"/>
  <c r="V96" i="28"/>
  <c r="C97" i="28" s="1"/>
  <c r="P96" i="28"/>
  <c r="W95" i="28"/>
  <c r="V95" i="28" s="1"/>
  <c r="C96" i="28" s="1"/>
  <c r="P95" i="28"/>
  <c r="W94" i="28"/>
  <c r="V94" i="28"/>
  <c r="C95" i="28" s="1"/>
  <c r="P94" i="28"/>
  <c r="W93" i="28"/>
  <c r="V93" i="28" s="1"/>
  <c r="C94" i="28" s="1"/>
  <c r="P93" i="28"/>
  <c r="W92" i="28"/>
  <c r="V92" i="28" s="1"/>
  <c r="C93" i="28" s="1"/>
  <c r="P92" i="28"/>
  <c r="W91" i="28"/>
  <c r="V91" i="28" s="1"/>
  <c r="C92" i="28" s="1"/>
  <c r="P91" i="28"/>
  <c r="W90" i="28"/>
  <c r="V90" i="28"/>
  <c r="C91" i="28" s="1"/>
  <c r="P90" i="28"/>
  <c r="W89" i="28"/>
  <c r="V89" i="28" s="1"/>
  <c r="C90" i="28" s="1"/>
  <c r="P89" i="28"/>
  <c r="W88" i="28"/>
  <c r="V88" i="28" s="1"/>
  <c r="C89" i="28" s="1"/>
  <c r="P88" i="28"/>
  <c r="W87" i="28"/>
  <c r="V87" i="28"/>
  <c r="C88" i="28" s="1"/>
  <c r="P87" i="28"/>
  <c r="W86" i="28"/>
  <c r="V86" i="28"/>
  <c r="C87" i="28" s="1"/>
  <c r="P86" i="28"/>
  <c r="W85" i="28"/>
  <c r="V85" i="28" s="1"/>
  <c r="C86" i="28" s="1"/>
  <c r="P85" i="28"/>
  <c r="W84" i="28"/>
  <c r="V84" i="28" s="1"/>
  <c r="C85" i="28" s="1"/>
  <c r="P84" i="28"/>
  <c r="W83" i="28"/>
  <c r="V83" i="28"/>
  <c r="C84" i="28" s="1"/>
  <c r="P83" i="28"/>
  <c r="W82" i="28"/>
  <c r="V82" i="28"/>
  <c r="C83" i="28" s="1"/>
  <c r="P82" i="28"/>
  <c r="W81" i="28"/>
  <c r="V81" i="28" s="1"/>
  <c r="C82" i="28" s="1"/>
  <c r="P81" i="28"/>
  <c r="W80" i="28"/>
  <c r="V80" i="28"/>
  <c r="C81" i="28" s="1"/>
  <c r="P80" i="28"/>
  <c r="W79" i="28"/>
  <c r="V79" i="28" s="1"/>
  <c r="C80" i="28" s="1"/>
  <c r="P79" i="28"/>
  <c r="W78" i="28"/>
  <c r="V78" i="28" s="1"/>
  <c r="C79" i="28" s="1"/>
  <c r="P78" i="28"/>
  <c r="W77" i="28"/>
  <c r="V77" i="28" s="1"/>
  <c r="C78" i="28" s="1"/>
  <c r="P77" i="28"/>
  <c r="W76" i="28"/>
  <c r="V76" i="28"/>
  <c r="C77" i="28" s="1"/>
  <c r="P76" i="28"/>
  <c r="W75" i="28"/>
  <c r="V75" i="28" s="1"/>
  <c r="C76" i="28" s="1"/>
  <c r="P75" i="28"/>
  <c r="W74" i="28"/>
  <c r="V74" i="28"/>
  <c r="C75" i="28" s="1"/>
  <c r="P74" i="28"/>
  <c r="W73" i="28"/>
  <c r="V73" i="28" s="1"/>
  <c r="C74" i="28" s="1"/>
  <c r="P73" i="28"/>
  <c r="W72" i="28"/>
  <c r="V72" i="28"/>
  <c r="C73" i="28" s="1"/>
  <c r="P72" i="28"/>
  <c r="W71" i="28"/>
  <c r="V71" i="28" s="1"/>
  <c r="C72" i="28" s="1"/>
  <c r="P71" i="28"/>
  <c r="W70" i="28"/>
  <c r="V70" i="28"/>
  <c r="C71" i="28" s="1"/>
  <c r="P70" i="28"/>
  <c r="W69" i="28"/>
  <c r="V69" i="28" s="1"/>
  <c r="C70" i="28" s="1"/>
  <c r="P69" i="28"/>
  <c r="W68" i="28"/>
  <c r="V68" i="28" s="1"/>
  <c r="C69" i="28" s="1"/>
  <c r="P68" i="28"/>
  <c r="W67" i="28"/>
  <c r="V67" i="28"/>
  <c r="C68" i="28" s="1"/>
  <c r="P67" i="28"/>
  <c r="W66" i="28"/>
  <c r="V66" i="28"/>
  <c r="C67" i="28" s="1"/>
  <c r="P66" i="28"/>
  <c r="W65" i="28"/>
  <c r="V65" i="28" s="1"/>
  <c r="C66" i="28" s="1"/>
  <c r="P65" i="28"/>
  <c r="W64" i="28"/>
  <c r="V64" i="28" s="1"/>
  <c r="C65" i="28" s="1"/>
  <c r="P64" i="28"/>
  <c r="W63" i="28"/>
  <c r="V63" i="28" s="1"/>
  <c r="C64" i="28" s="1"/>
  <c r="P63" i="28"/>
  <c r="W62" i="28"/>
  <c r="V62" i="28"/>
  <c r="C63" i="28" s="1"/>
  <c r="P62" i="28"/>
  <c r="W61" i="28"/>
  <c r="V61" i="28" s="1"/>
  <c r="C62" i="28" s="1"/>
  <c r="P61" i="28"/>
  <c r="W60" i="28"/>
  <c r="V60" i="28" s="1"/>
  <c r="C61" i="28" s="1"/>
  <c r="P60" i="28"/>
  <c r="W59" i="28"/>
  <c r="V59" i="28"/>
  <c r="C60" i="28" s="1"/>
  <c r="P59" i="28"/>
  <c r="W58" i="28"/>
  <c r="V58" i="28"/>
  <c r="C59" i="28" s="1"/>
  <c r="P58" i="28"/>
  <c r="W57" i="28"/>
  <c r="V57" i="28"/>
  <c r="C58" i="28" s="1"/>
  <c r="P57" i="28"/>
  <c r="W56" i="28"/>
  <c r="V56" i="28" s="1"/>
  <c r="C57" i="28" s="1"/>
  <c r="P56" i="28"/>
  <c r="W55" i="28"/>
  <c r="V55" i="28"/>
  <c r="C56" i="28" s="1"/>
  <c r="P55" i="28"/>
  <c r="W54" i="28"/>
  <c r="V54" i="28"/>
  <c r="C55" i="28" s="1"/>
  <c r="P54" i="28"/>
  <c r="W53" i="28"/>
  <c r="V53" i="28"/>
  <c r="C54" i="28" s="1"/>
  <c r="P53" i="28"/>
  <c r="W52" i="28"/>
  <c r="V52" i="28" s="1"/>
  <c r="C53" i="28" s="1"/>
  <c r="P52" i="28"/>
  <c r="W51" i="28"/>
  <c r="V51" i="28"/>
  <c r="C52" i="28" s="1"/>
  <c r="P51" i="28"/>
  <c r="W50" i="28"/>
  <c r="V50" i="28" s="1"/>
  <c r="C51" i="28" s="1"/>
  <c r="P50" i="28"/>
  <c r="W49" i="28"/>
  <c r="V49" i="28" s="1"/>
  <c r="C50" i="28" s="1"/>
  <c r="P49" i="28"/>
  <c r="W48" i="28"/>
  <c r="V48" i="28" s="1"/>
  <c r="C49" i="28" s="1"/>
  <c r="P48" i="28"/>
  <c r="W47" i="28"/>
  <c r="V47" i="28"/>
  <c r="C48" i="28" s="1"/>
  <c r="P47" i="28"/>
  <c r="W46" i="28"/>
  <c r="V46" i="28" s="1"/>
  <c r="C47" i="28" s="1"/>
  <c r="P46" i="28"/>
  <c r="W45" i="28"/>
  <c r="V45" i="28"/>
  <c r="P45" i="28"/>
  <c r="W44" i="28"/>
  <c r="V44" i="28" s="1"/>
  <c r="C45" i="28" s="1"/>
  <c r="P44" i="28"/>
  <c r="W43" i="28"/>
  <c r="V43" i="28" s="1"/>
  <c r="C44" i="28" s="1"/>
  <c r="P43" i="28"/>
  <c r="R43" i="28" s="1"/>
  <c r="W42" i="28"/>
  <c r="V42" i="28" s="1"/>
  <c r="C43" i="28" s="1"/>
  <c r="P42" i="28"/>
  <c r="W41" i="28"/>
  <c r="V41" i="28"/>
  <c r="C42" i="28" s="1"/>
  <c r="P41" i="28"/>
  <c r="W40" i="28"/>
  <c r="V40" i="28" s="1"/>
  <c r="C41" i="28" s="1"/>
  <c r="P40" i="28"/>
  <c r="W39" i="28"/>
  <c r="V39" i="28"/>
  <c r="C40" i="28" s="1"/>
  <c r="P39" i="28"/>
  <c r="W38" i="28"/>
  <c r="V38" i="28" s="1"/>
  <c r="C39" i="28" s="1"/>
  <c r="P38" i="28"/>
  <c r="W37" i="28"/>
  <c r="V37" i="28"/>
  <c r="C38" i="28" s="1"/>
  <c r="P37" i="28"/>
  <c r="W36" i="28"/>
  <c r="V36" i="28" s="1"/>
  <c r="C37" i="28" s="1"/>
  <c r="P36" i="28"/>
  <c r="W35" i="28"/>
  <c r="V35" i="28"/>
  <c r="C36" i="28" s="1"/>
  <c r="P35" i="28"/>
  <c r="W34" i="28"/>
  <c r="V34" i="28" s="1"/>
  <c r="C35" i="28" s="1"/>
  <c r="P34" i="28"/>
  <c r="W33" i="28"/>
  <c r="V33" i="28"/>
  <c r="C34" i="28" s="1"/>
  <c r="P33" i="28"/>
  <c r="W32" i="28"/>
  <c r="V32" i="28" s="1"/>
  <c r="C33" i="28" s="1"/>
  <c r="P32" i="28"/>
  <c r="W31" i="28"/>
  <c r="V31" i="28"/>
  <c r="C32" i="28" s="1"/>
  <c r="P31" i="28"/>
  <c r="W30" i="28"/>
  <c r="V30" i="28" s="1"/>
  <c r="C31" i="28" s="1"/>
  <c r="P30" i="28"/>
  <c r="W29" i="28"/>
  <c r="V29" i="28"/>
  <c r="C30" i="28" s="1"/>
  <c r="P29" i="28"/>
  <c r="W28" i="28"/>
  <c r="W27" i="28"/>
  <c r="P27" i="28"/>
  <c r="R27" i="28" s="1"/>
  <c r="W26" i="28"/>
  <c r="V26" i="28"/>
  <c r="C27" i="28" s="1"/>
  <c r="P26" i="28"/>
  <c r="W25" i="28"/>
  <c r="V25" i="28"/>
  <c r="C26" i="28" s="1"/>
  <c r="P25" i="28"/>
  <c r="W24" i="28"/>
  <c r="V24" i="28" s="1"/>
  <c r="C25" i="28" s="1"/>
  <c r="P24" i="28"/>
  <c r="W23" i="28"/>
  <c r="W22" i="28"/>
  <c r="V22" i="28" s="1"/>
  <c r="C23" i="28" s="1"/>
  <c r="P23" i="28" s="1"/>
  <c r="R23" i="28" s="1"/>
  <c r="V23" i="28" s="1"/>
  <c r="C24" i="28" s="1"/>
  <c r="P22" i="28"/>
  <c r="W21" i="28"/>
  <c r="V21" i="28" s="1"/>
  <c r="C22" i="28" s="1"/>
  <c r="P21" i="28"/>
  <c r="W20" i="28"/>
  <c r="V20" i="28" s="1"/>
  <c r="C21" i="28" s="1"/>
  <c r="P20" i="28"/>
  <c r="W19" i="28"/>
  <c r="V19" i="28"/>
  <c r="P19" i="28"/>
  <c r="W18" i="28"/>
  <c r="V18" i="28"/>
  <c r="C19" i="28" s="1"/>
  <c r="P18" i="28"/>
  <c r="W17" i="28"/>
  <c r="V17" i="28" s="1"/>
  <c r="C18" i="28" s="1"/>
  <c r="P17" i="28"/>
  <c r="W16" i="28"/>
  <c r="V16" i="28" s="1"/>
  <c r="C17" i="28" s="1"/>
  <c r="P16" i="28"/>
  <c r="W15" i="28"/>
  <c r="W14" i="28"/>
  <c r="W13" i="28"/>
  <c r="W12" i="28"/>
  <c r="W11" i="28"/>
  <c r="E11" i="28"/>
  <c r="S11" i="28" s="1"/>
  <c r="S10" i="28"/>
  <c r="C10" i="28"/>
  <c r="P10" i="28" s="1"/>
  <c r="R10" i="28" s="1"/>
  <c r="V10" i="28" s="1"/>
  <c r="H4" i="28" l="1"/>
  <c r="C46" i="28"/>
  <c r="G5" i="28"/>
  <c r="E5" i="28"/>
  <c r="C5" i="28"/>
  <c r="V27" i="28"/>
  <c r="C28" i="28" s="1"/>
  <c r="P28" i="28" s="1"/>
  <c r="R28" i="28" s="1"/>
  <c r="V28" i="28" s="1"/>
  <c r="C29" i="28" s="1"/>
  <c r="C20" i="28"/>
  <c r="E12" i="28"/>
  <c r="I5" i="28" l="1"/>
  <c r="E13" i="28"/>
  <c r="S12" i="28"/>
  <c r="C11" i="28" l="1"/>
  <c r="S13" i="28"/>
  <c r="E14" i="28"/>
  <c r="P11" i="28" l="1"/>
  <c r="R11" i="28" s="1"/>
  <c r="V11" i="28" s="1"/>
  <c r="E15" i="28"/>
  <c r="S14" i="28"/>
  <c r="C12" i="28" l="1"/>
  <c r="S15" i="28"/>
  <c r="E16" i="28"/>
  <c r="P12" i="28" l="1"/>
  <c r="R12" i="28" s="1"/>
  <c r="V12" i="28" s="1"/>
  <c r="E17" i="28"/>
  <c r="S16" i="28"/>
  <c r="C13" i="28" l="1"/>
  <c r="S17" i="28"/>
  <c r="E18" i="28"/>
  <c r="P13" i="28" l="1"/>
  <c r="R13" i="28" s="1"/>
  <c r="V13" i="28" s="1"/>
  <c r="C14" i="28" l="1"/>
  <c r="S19" i="28"/>
  <c r="E20" i="28"/>
  <c r="P14" i="28" l="1"/>
  <c r="R14" i="28" s="1"/>
  <c r="V14" i="28" s="1"/>
  <c r="E21" i="28"/>
  <c r="S20" i="28"/>
  <c r="C15" i="28" l="1"/>
  <c r="S21" i="28"/>
  <c r="E22" i="28"/>
  <c r="P15" i="28" l="1"/>
  <c r="R15" i="28" s="1"/>
  <c r="V15" i="28" s="1"/>
  <c r="E23" i="28"/>
  <c r="S22" i="28"/>
  <c r="C16" i="28" l="1"/>
  <c r="D4" i="28"/>
  <c r="S23" i="28"/>
  <c r="E24" i="28"/>
  <c r="L4" i="28" l="1"/>
  <c r="P4" i="28"/>
  <c r="E25" i="28"/>
  <c r="S24" i="28"/>
  <c r="S26" i="28" l="1"/>
  <c r="E27" i="28"/>
  <c r="E28" i="28" l="1"/>
  <c r="S27" i="28"/>
  <c r="E29" i="28" l="1"/>
  <c r="S28" i="28"/>
  <c r="S29" i="28" l="1"/>
  <c r="E30" i="28"/>
  <c r="E31" i="28" l="1"/>
  <c r="S30" i="28"/>
  <c r="S31" i="28" l="1"/>
  <c r="E32" i="28"/>
  <c r="E33" i="28" l="1"/>
  <c r="S32" i="28"/>
  <c r="S33" i="28" l="1"/>
  <c r="E34" i="28"/>
  <c r="E35" i="28" l="1"/>
  <c r="S34" i="28"/>
  <c r="S35" i="28" l="1"/>
  <c r="E36" i="28"/>
  <c r="S36" i="28" l="1"/>
  <c r="S37" i="28" l="1"/>
  <c r="E38" i="28"/>
  <c r="E39" i="28" l="1"/>
  <c r="S38" i="28"/>
  <c r="S39" i="28" l="1"/>
  <c r="E40" i="28"/>
  <c r="E41" i="28" l="1"/>
  <c r="S40" i="28"/>
  <c r="S41" i="28" l="1"/>
  <c r="E42" i="28"/>
  <c r="E43" i="28" l="1"/>
  <c r="S42" i="28"/>
  <c r="S43" i="28" l="1"/>
  <c r="E44" i="28"/>
  <c r="E45" i="28" l="1"/>
  <c r="S44" i="28"/>
  <c r="S45" i="28" l="1"/>
  <c r="E46" i="28"/>
  <c r="S46" i="28" l="1"/>
  <c r="S47" i="28" l="1"/>
  <c r="E48" i="28"/>
  <c r="E49" i="28" l="1"/>
  <c r="S48" i="28"/>
  <c r="S49" i="28" l="1"/>
  <c r="E50" i="28"/>
  <c r="E51" i="28" l="1"/>
  <c r="S50" i="28"/>
  <c r="S51" i="28" l="1"/>
  <c r="E52" i="28"/>
  <c r="E53" i="28" l="1"/>
  <c r="S52" i="28"/>
  <c r="S53" i="28" l="1"/>
  <c r="E54" i="28"/>
  <c r="E55" i="28" l="1"/>
  <c r="S54" i="28"/>
  <c r="S55" i="28" l="1"/>
  <c r="E56" i="28"/>
  <c r="S57" i="28" l="1"/>
  <c r="E58" i="28"/>
  <c r="E59" i="28" l="1"/>
  <c r="S58" i="28"/>
  <c r="S59" i="28" l="1"/>
  <c r="E60" i="28"/>
  <c r="E61" i="28" l="1"/>
  <c r="S60" i="28"/>
  <c r="S61" i="28" l="1"/>
  <c r="E62" i="28"/>
  <c r="E63" i="28" l="1"/>
  <c r="S62" i="28"/>
  <c r="S63" i="28" l="1"/>
  <c r="E64" i="28"/>
  <c r="E65" i="28" l="1"/>
  <c r="S64" i="28"/>
  <c r="S65" i="28" l="1"/>
  <c r="E66" i="28"/>
  <c r="E67" i="28" l="1"/>
  <c r="S66" i="28"/>
  <c r="S67" i="28" l="1"/>
  <c r="E68" i="28"/>
  <c r="S68" i="28" l="1"/>
  <c r="S69" i="28" l="1"/>
  <c r="E70" i="28"/>
  <c r="E71" i="28" l="1"/>
  <c r="S70" i="28"/>
  <c r="S71" i="28" l="1"/>
  <c r="E72" i="28"/>
  <c r="E73" i="28" l="1"/>
  <c r="S72" i="28"/>
  <c r="S73" i="28" l="1"/>
  <c r="E74" i="28"/>
  <c r="E75" i="28" l="1"/>
  <c r="S74" i="28"/>
  <c r="S75" i="28" l="1"/>
  <c r="E76" i="28"/>
  <c r="E77" i="28" l="1"/>
  <c r="S76" i="28"/>
  <c r="E79" i="28" l="1"/>
  <c r="S78" i="28"/>
  <c r="S79" i="28" l="1"/>
  <c r="E80" i="28"/>
  <c r="E81" i="28" l="1"/>
  <c r="S80" i="28"/>
  <c r="S81" i="28" l="1"/>
  <c r="E82" i="28"/>
  <c r="S82" i="28" l="1"/>
  <c r="S83" i="28" l="1"/>
  <c r="E84" i="28"/>
  <c r="E85" i="28" l="1"/>
  <c r="S84" i="28"/>
  <c r="S85" i="28" l="1"/>
  <c r="E86" i="28"/>
  <c r="E87" i="28" l="1"/>
  <c r="S86" i="28"/>
  <c r="S87" i="28" l="1"/>
  <c r="E88" i="28"/>
  <c r="S88" i="28" l="1"/>
  <c r="S89" i="28" l="1"/>
  <c r="E90" i="28"/>
  <c r="E91" i="28" l="1"/>
  <c r="S90" i="28"/>
  <c r="S91" i="28" l="1"/>
  <c r="E92" i="28"/>
  <c r="S92" i="28" l="1"/>
  <c r="S93" i="28" l="1"/>
  <c r="E94" i="28"/>
  <c r="E95" i="28" l="1"/>
  <c r="S94" i="28"/>
  <c r="S95" i="28" l="1"/>
  <c r="E96" i="28"/>
  <c r="E97" i="28" l="1"/>
  <c r="S96" i="28"/>
  <c r="S97" i="28" l="1"/>
  <c r="E98" i="28"/>
  <c r="E99" i="28" l="1"/>
  <c r="S98" i="28"/>
  <c r="S99" i="28" l="1"/>
  <c r="E100" i="28"/>
  <c r="E101" i="28" l="1"/>
  <c r="S100" i="28"/>
  <c r="S101" i="28" l="1"/>
  <c r="E102" i="28"/>
  <c r="E103" i="28" l="1"/>
  <c r="S102" i="28"/>
  <c r="S103" i="28" l="1"/>
  <c r="E104" i="28"/>
  <c r="E105" i="28" l="1"/>
  <c r="S104" i="28"/>
  <c r="S105" i="28" l="1"/>
  <c r="E106" i="28"/>
  <c r="E107" i="28" l="1"/>
  <c r="S106" i="28"/>
  <c r="S107" i="28" l="1"/>
  <c r="E108" i="28"/>
  <c r="E109" i="28" l="1"/>
  <c r="S109" i="28" s="1"/>
  <c r="S108" i="28"/>
  <c r="N6" i="28" l="1"/>
  <c r="M37" i="28"/>
  <c r="M59" i="28"/>
</calcChain>
</file>

<file path=xl/sharedStrings.xml><?xml version="1.0" encoding="utf-8"?>
<sst xmlns="http://schemas.openxmlformats.org/spreadsheetml/2006/main" count="185" uniqueCount="89">
  <si>
    <t>日付</t>
    <rPh sb="0" eb="2">
      <t>ヒヅケ</t>
    </rPh>
    <phoneticPr fontId="1"/>
  </si>
  <si>
    <t>西暦</t>
    <rPh sb="0" eb="2">
      <t>セイレキ</t>
    </rPh>
    <phoneticPr fontId="1"/>
  </si>
  <si>
    <t>エントリー</t>
    <phoneticPr fontId="1"/>
  </si>
  <si>
    <t>売買</t>
    <rPh sb="0" eb="2">
      <t>バイバイ</t>
    </rPh>
    <phoneticPr fontId="1"/>
  </si>
  <si>
    <t>レート</t>
    <phoneticPr fontId="1"/>
  </si>
  <si>
    <t>決済</t>
    <rPh sb="0" eb="2">
      <t>ケッサイ</t>
    </rPh>
    <phoneticPr fontId="1"/>
  </si>
  <si>
    <t>資金</t>
    <rPh sb="0" eb="2">
      <t>シキン</t>
    </rPh>
    <phoneticPr fontId="1"/>
  </si>
  <si>
    <t>pips</t>
    <phoneticPr fontId="1"/>
  </si>
  <si>
    <t>リスク（3%）</t>
    <phoneticPr fontId="1"/>
  </si>
  <si>
    <t>ロット</t>
    <phoneticPr fontId="1"/>
  </si>
  <si>
    <t>買</t>
  </si>
  <si>
    <t>損失上限</t>
    <rPh sb="0" eb="2">
      <t>ソンシツ</t>
    </rPh>
    <rPh sb="2" eb="4">
      <t>ジョウゲン</t>
    </rPh>
    <phoneticPr fontId="1"/>
  </si>
  <si>
    <t>勝率</t>
    <rPh sb="0" eb="2">
      <t>ショウリツ</t>
    </rPh>
    <phoneticPr fontId="1"/>
  </si>
  <si>
    <t>最終資金</t>
    <rPh sb="0" eb="2">
      <t>サイシュウ</t>
    </rPh>
    <rPh sb="2" eb="4">
      <t>シキン</t>
    </rPh>
    <phoneticPr fontId="1"/>
  </si>
  <si>
    <t>損益pips</t>
    <rPh sb="0" eb="2">
      <t>ソンエキ</t>
    </rPh>
    <phoneticPr fontId="1"/>
  </si>
  <si>
    <t>損益金額</t>
    <rPh sb="0" eb="2">
      <t>ソンエキ</t>
    </rPh>
    <rPh sb="2" eb="4">
      <t>キンガク</t>
    </rPh>
    <phoneticPr fontId="1"/>
  </si>
  <si>
    <t>当初資金</t>
    <rPh sb="0" eb="2">
      <t>トウショ</t>
    </rPh>
    <rPh sb="2" eb="4">
      <t>シキン</t>
    </rPh>
    <phoneticPr fontId="1"/>
  </si>
  <si>
    <t>エントリー理由</t>
    <rPh sb="5" eb="7">
      <t>リユウ</t>
    </rPh>
    <phoneticPr fontId="1"/>
  </si>
  <si>
    <t>決済理由</t>
    <rPh sb="0" eb="2">
      <t>ケッサイ</t>
    </rPh>
    <rPh sb="2" eb="4">
      <t>リユウ</t>
    </rPh>
    <phoneticPr fontId="1"/>
  </si>
  <si>
    <t>最大ドローダウン</t>
    <rPh sb="0" eb="2">
      <t>サイダイ</t>
    </rPh>
    <phoneticPr fontId="1"/>
  </si>
  <si>
    <t>No.</t>
    <phoneticPr fontId="1"/>
  </si>
  <si>
    <t>通貨ペア</t>
    <rPh sb="0" eb="2">
      <t>ツウカ</t>
    </rPh>
    <phoneticPr fontId="1"/>
  </si>
  <si>
    <t>時間足</t>
    <rPh sb="0" eb="2">
      <t>ジカン</t>
    </rPh>
    <rPh sb="2" eb="3">
      <t>アシ</t>
    </rPh>
    <phoneticPr fontId="1"/>
  </si>
  <si>
    <t>勝数</t>
    <rPh sb="0" eb="1">
      <t>カ</t>
    </rPh>
    <rPh sb="1" eb="2">
      <t>カズ</t>
    </rPh>
    <phoneticPr fontId="1"/>
  </si>
  <si>
    <t>負数</t>
    <rPh sb="0" eb="1">
      <t>マ</t>
    </rPh>
    <rPh sb="1" eb="2">
      <t>カズ</t>
    </rPh>
    <phoneticPr fontId="1"/>
  </si>
  <si>
    <t>最大ドローアップ</t>
    <rPh sb="0" eb="2">
      <t>サイダイ</t>
    </rPh>
    <phoneticPr fontId="1"/>
  </si>
  <si>
    <t>引分</t>
    <rPh sb="0" eb="1">
      <t>ヒ</t>
    </rPh>
    <rPh sb="1" eb="2">
      <t>ワ</t>
    </rPh>
    <phoneticPr fontId="1"/>
  </si>
  <si>
    <t>最大連勝</t>
    <rPh sb="0" eb="2">
      <t>サイダイ</t>
    </rPh>
    <rPh sb="2" eb="4">
      <t>レンショウ</t>
    </rPh>
    <phoneticPr fontId="1"/>
  </si>
  <si>
    <t>最大連敗</t>
    <rPh sb="0" eb="2">
      <t>サイダイ</t>
    </rPh>
    <rPh sb="2" eb="4">
      <t>レンパイ</t>
    </rPh>
    <phoneticPr fontId="1"/>
  </si>
  <si>
    <t>日足</t>
    <rPh sb="0" eb="2">
      <t>ヒアシ</t>
    </rPh>
    <phoneticPr fontId="1"/>
  </si>
  <si>
    <t>リスク</t>
    <phoneticPr fontId="1"/>
  </si>
  <si>
    <t>⇒⇒⇒</t>
    <phoneticPr fontId="1"/>
  </si>
  <si>
    <t>損切レート</t>
    <rPh sb="0" eb="2">
      <t>ソンギリ</t>
    </rPh>
    <phoneticPr fontId="1"/>
  </si>
  <si>
    <t>エントリーレート</t>
    <phoneticPr fontId="1"/>
  </si>
  <si>
    <t>は自動計算の為いじらない</t>
    <rPh sb="1" eb="3">
      <t>ジドウ</t>
    </rPh>
    <rPh sb="3" eb="5">
      <t>ケイサン</t>
    </rPh>
    <rPh sb="6" eb="7">
      <t>タメ</t>
    </rPh>
    <phoneticPr fontId="1"/>
  </si>
  <si>
    <t>は場合によって手入力が必要</t>
    <rPh sb="1" eb="3">
      <t>バアイ</t>
    </rPh>
    <rPh sb="7" eb="8">
      <t>テ</t>
    </rPh>
    <rPh sb="8" eb="10">
      <t>ニュウリョク</t>
    </rPh>
    <rPh sb="11" eb="13">
      <t>ヒツヨウ</t>
    </rPh>
    <phoneticPr fontId="1"/>
  </si>
  <si>
    <t>円</t>
    <rPh sb="0" eb="1">
      <t>エン</t>
    </rPh>
    <phoneticPr fontId="1"/>
  </si>
  <si>
    <t>EUR/USD</t>
    <phoneticPr fontId="1"/>
  </si>
  <si>
    <t>コメント</t>
    <phoneticPr fontId="1"/>
  </si>
  <si>
    <t>TP</t>
    <phoneticPr fontId="1"/>
  </si>
  <si>
    <t>売</t>
  </si>
  <si>
    <t>4/13 EB/安値ブレイクでST1 1.30130に下げる</t>
    <rPh sb="8" eb="10">
      <t>ヤスネ</t>
    </rPh>
    <rPh sb="27" eb="28">
      <t>サ</t>
    </rPh>
    <phoneticPr fontId="1"/>
  </si>
  <si>
    <t>ST1(5/12EB),ST2(5/20DW),ST3(5/26DW)</t>
    <phoneticPr fontId="1"/>
  </si>
  <si>
    <t>ST1(7/1DW),安値切り上がらず</t>
    <rPh sb="11" eb="13">
      <t>ヤスネ</t>
    </rPh>
    <rPh sb="13" eb="14">
      <t>キ</t>
    </rPh>
    <rPh sb="15" eb="16">
      <t>ア</t>
    </rPh>
    <phoneticPr fontId="1"/>
  </si>
  <si>
    <t>ST1(8/2EB),TPに到達</t>
    <rPh sb="14" eb="16">
      <t>トウタツ</t>
    </rPh>
    <phoneticPr fontId="1"/>
  </si>
  <si>
    <t>TP</t>
    <phoneticPr fontId="1"/>
  </si>
  <si>
    <t>ppips</t>
    <phoneticPr fontId="1"/>
  </si>
  <si>
    <t>ドル円
レート</t>
    <rPh sb="2" eb="3">
      <t>エン</t>
    </rPh>
    <phoneticPr fontId="1"/>
  </si>
  <si>
    <t>EB</t>
    <phoneticPr fontId="1"/>
  </si>
  <si>
    <t>EUR/USD</t>
    <phoneticPr fontId="1"/>
  </si>
  <si>
    <t>４H足</t>
    <rPh sb="2" eb="3">
      <t>アシ</t>
    </rPh>
    <phoneticPr fontId="1"/>
  </si>
  <si>
    <t>１H足</t>
    <rPh sb="2" eb="3">
      <t>アシ</t>
    </rPh>
    <phoneticPr fontId="1"/>
  </si>
  <si>
    <t>上下髭のあるローソク足が段々で上がっている場合はダウを適用し、上値更新と共に下髭にSTを上げる</t>
    <rPh sb="0" eb="2">
      <t>ジョウゲ</t>
    </rPh>
    <rPh sb="2" eb="3">
      <t>ヒゲ</t>
    </rPh>
    <rPh sb="10" eb="11">
      <t>アシ</t>
    </rPh>
    <rPh sb="12" eb="14">
      <t>ダンダン</t>
    </rPh>
    <rPh sb="15" eb="16">
      <t>ア</t>
    </rPh>
    <rPh sb="21" eb="23">
      <t>バアイ</t>
    </rPh>
    <rPh sb="27" eb="29">
      <t>テキヨウ</t>
    </rPh>
    <rPh sb="31" eb="33">
      <t>ウワネ</t>
    </rPh>
    <rPh sb="33" eb="35">
      <t>コウシン</t>
    </rPh>
    <rPh sb="36" eb="37">
      <t>トモ</t>
    </rPh>
    <rPh sb="38" eb="39">
      <t>シタ</t>
    </rPh>
    <rPh sb="39" eb="40">
      <t>ヒゲ</t>
    </rPh>
    <rPh sb="44" eb="45">
      <t>ア</t>
    </rPh>
    <phoneticPr fontId="1"/>
  </si>
  <si>
    <t>真下のS/Rに抑えられた</t>
    <rPh sb="0" eb="2">
      <t>マシタ</t>
    </rPh>
    <rPh sb="7" eb="8">
      <t>オサ</t>
    </rPh>
    <phoneticPr fontId="1"/>
  </si>
  <si>
    <t>ST1(1/4DW),ST2(1/16EB),ST3(1/23EB)</t>
    <phoneticPr fontId="1"/>
  </si>
  <si>
    <t>ST1(3/16DW),ST2(4/4DW),ST3(4/18DW),TP到達</t>
    <rPh sb="37" eb="39">
      <t>トウタツ</t>
    </rPh>
    <phoneticPr fontId="1"/>
  </si>
  <si>
    <t>ST1(2/14EB),ST2(2/26EB),TP届かず</t>
    <rPh sb="26" eb="27">
      <t>トド</t>
    </rPh>
    <phoneticPr fontId="1"/>
  </si>
  <si>
    <t xml:space="preserve">・10MA・20MAの両方の上側にキャンドルがあれば買い方向、下側なら売り方向。
・MAに触れて（またいでもOK）EB出現でエントリー待ち、EB高値/安値ブレイクでエントリー
</t>
    <phoneticPr fontId="10"/>
  </si>
  <si>
    <t>ST1(4/12EB),ST2(4/13EB),ST3(4/25EB)</t>
    <phoneticPr fontId="1"/>
  </si>
  <si>
    <t>前のローソク足の終値より１pip上からスタートしている。髭で実体は包んでいる。</t>
    <rPh sb="0" eb="1">
      <t>マエ</t>
    </rPh>
    <rPh sb="6" eb="7">
      <t>アシ</t>
    </rPh>
    <rPh sb="8" eb="9">
      <t>オ</t>
    </rPh>
    <rPh sb="9" eb="10">
      <t>ネ</t>
    </rPh>
    <rPh sb="16" eb="17">
      <t>ウエ</t>
    </rPh>
    <rPh sb="28" eb="29">
      <t>ヒゲ</t>
    </rPh>
    <rPh sb="30" eb="32">
      <t>ジッタイ</t>
    </rPh>
    <rPh sb="33" eb="34">
      <t>ツツ</t>
    </rPh>
    <phoneticPr fontId="1"/>
  </si>
  <si>
    <t>-</t>
    <phoneticPr fontId="1"/>
  </si>
  <si>
    <t>-</t>
    <phoneticPr fontId="1"/>
  </si>
  <si>
    <t>STをEBで上げる際の条件としてエントリー条件を満たした場合とはMAに触れてブレイクの後STを上げるのか、触れないでもブレイクすれば上げるのかどちらがいいか</t>
    <rPh sb="6" eb="7">
      <t>ア</t>
    </rPh>
    <rPh sb="9" eb="10">
      <t>サイ</t>
    </rPh>
    <rPh sb="11" eb="13">
      <t>ジョウケン</t>
    </rPh>
    <rPh sb="21" eb="23">
      <t>ジョウケン</t>
    </rPh>
    <rPh sb="24" eb="25">
      <t>ミ</t>
    </rPh>
    <rPh sb="28" eb="30">
      <t>バアイ</t>
    </rPh>
    <rPh sb="35" eb="36">
      <t>フ</t>
    </rPh>
    <rPh sb="43" eb="44">
      <t>アト</t>
    </rPh>
    <rPh sb="47" eb="48">
      <t>ア</t>
    </rPh>
    <rPh sb="53" eb="54">
      <t>フ</t>
    </rPh>
    <rPh sb="66" eb="67">
      <t>ア</t>
    </rPh>
    <phoneticPr fontId="1"/>
  </si>
  <si>
    <t>・決済はストップを上げる、下げる
a.ダウ理論で動かす
b.EBがまた出たら（エントリー条件をみたしたら）動かす
を併用する</t>
    <rPh sb="1" eb="3">
      <t>ケッサイ</t>
    </rPh>
    <rPh sb="9" eb="10">
      <t>ア</t>
    </rPh>
    <rPh sb="13" eb="14">
      <t>サ</t>
    </rPh>
    <rPh sb="58" eb="60">
      <t>ヘイヨウ</t>
    </rPh>
    <phoneticPr fontId="1"/>
  </si>
  <si>
    <t>STを上げる間もなくTPに到達</t>
    <rPh sb="3" eb="4">
      <t>ア</t>
    </rPh>
    <rPh sb="6" eb="7">
      <t>マ</t>
    </rPh>
    <rPh sb="13" eb="15">
      <t>トウタツ</t>
    </rPh>
    <phoneticPr fontId="1"/>
  </si>
  <si>
    <t>S/R 1.23995の壁が強く跳ね返される。ヘッドアンドショルダー形成を考えると売ではなく買待ちが妥当か？</t>
    <rPh sb="12" eb="13">
      <t>カベ</t>
    </rPh>
    <rPh sb="14" eb="15">
      <t>ツヨ</t>
    </rPh>
    <rPh sb="16" eb="17">
      <t>ハ</t>
    </rPh>
    <rPh sb="18" eb="19">
      <t>カエ</t>
    </rPh>
    <rPh sb="34" eb="36">
      <t>ケイセイ</t>
    </rPh>
    <rPh sb="37" eb="38">
      <t>カンガ</t>
    </rPh>
    <rPh sb="41" eb="42">
      <t>ウ</t>
    </rPh>
    <rPh sb="46" eb="47">
      <t>カ</t>
    </rPh>
    <rPh sb="47" eb="48">
      <t>マ</t>
    </rPh>
    <rPh sb="50" eb="52">
      <t>ダトウ</t>
    </rPh>
    <phoneticPr fontId="1"/>
  </si>
  <si>
    <t>WB形成を意識したTPの設定</t>
    <rPh sb="2" eb="4">
      <t>ケイセイ</t>
    </rPh>
    <rPh sb="5" eb="7">
      <t>イシキ</t>
    </rPh>
    <rPh sb="12" eb="14">
      <t>セッテイ</t>
    </rPh>
    <phoneticPr fontId="1"/>
  </si>
  <si>
    <t>ST1(12/15EB),ST2(12/17EB),ST3(1/7EB)</t>
    <phoneticPr fontId="1"/>
  </si>
  <si>
    <t>PBよりエントリー回数が明らかに増えた分、だましに合う確率も増えているので勝率はかなり悪くなっている。</t>
    <rPh sb="9" eb="11">
      <t>カイスウ</t>
    </rPh>
    <rPh sb="12" eb="13">
      <t>アキ</t>
    </rPh>
    <rPh sb="16" eb="17">
      <t>フ</t>
    </rPh>
    <rPh sb="19" eb="20">
      <t>ブン</t>
    </rPh>
    <rPh sb="25" eb="26">
      <t>ア</t>
    </rPh>
    <rPh sb="27" eb="29">
      <t>カクリツ</t>
    </rPh>
    <rPh sb="30" eb="31">
      <t>フ</t>
    </rPh>
    <rPh sb="37" eb="39">
      <t>ショウリツ</t>
    </rPh>
    <rPh sb="43" eb="44">
      <t>ワル</t>
    </rPh>
    <phoneticPr fontId="1"/>
  </si>
  <si>
    <t>買サイン後（PB、EB）、直ぐに売サイン（PB、EB）が出る場合、又は売りサイン後すぐに買いサインが出る場合の信頼度は？要検証</t>
    <rPh sb="0" eb="1">
      <t>カイ</t>
    </rPh>
    <rPh sb="4" eb="5">
      <t>ゴ</t>
    </rPh>
    <rPh sb="13" eb="14">
      <t>ス</t>
    </rPh>
    <rPh sb="16" eb="17">
      <t>ウ</t>
    </rPh>
    <rPh sb="28" eb="29">
      <t>デ</t>
    </rPh>
    <rPh sb="30" eb="32">
      <t>バアイ</t>
    </rPh>
    <rPh sb="33" eb="34">
      <t>マタ</t>
    </rPh>
    <rPh sb="35" eb="36">
      <t>ウ</t>
    </rPh>
    <rPh sb="40" eb="41">
      <t>ゴ</t>
    </rPh>
    <rPh sb="44" eb="45">
      <t>カ</t>
    </rPh>
    <rPh sb="50" eb="51">
      <t>デ</t>
    </rPh>
    <rPh sb="52" eb="54">
      <t>バアイ</t>
    </rPh>
    <rPh sb="55" eb="58">
      <t>シンライド</t>
    </rPh>
    <rPh sb="60" eb="61">
      <t>ヨウ</t>
    </rPh>
    <rPh sb="61" eb="63">
      <t>ケンショウ</t>
    </rPh>
    <phoneticPr fontId="1"/>
  </si>
  <si>
    <t>-</t>
    <phoneticPr fontId="1"/>
  </si>
  <si>
    <t>気づき</t>
    <rPh sb="0" eb="1">
      <t>キ</t>
    </rPh>
    <phoneticPr fontId="1"/>
  </si>
  <si>
    <t>上下髭のある長いローソク足が段々で上がっている場合はダウを適用し、上値更新と共に下髭にSTを上げるほうがいいのではないか？</t>
    <rPh sb="0" eb="2">
      <t>ジョウゲ</t>
    </rPh>
    <rPh sb="2" eb="3">
      <t>ヒゲ</t>
    </rPh>
    <rPh sb="6" eb="7">
      <t>ナガ</t>
    </rPh>
    <rPh sb="12" eb="13">
      <t>アシ</t>
    </rPh>
    <rPh sb="14" eb="16">
      <t>ダンダン</t>
    </rPh>
    <rPh sb="17" eb="18">
      <t>ア</t>
    </rPh>
    <rPh sb="23" eb="25">
      <t>バアイ</t>
    </rPh>
    <rPh sb="29" eb="31">
      <t>テキヨウ</t>
    </rPh>
    <rPh sb="33" eb="35">
      <t>ウワネ</t>
    </rPh>
    <rPh sb="35" eb="37">
      <t>コウシン</t>
    </rPh>
    <rPh sb="38" eb="39">
      <t>トモ</t>
    </rPh>
    <rPh sb="40" eb="41">
      <t>シタ</t>
    </rPh>
    <rPh sb="41" eb="42">
      <t>ヒゲ</t>
    </rPh>
    <rPh sb="46" eb="47">
      <t>ア</t>
    </rPh>
    <phoneticPr fontId="1"/>
  </si>
  <si>
    <t>トレンドの天井や底のだましに合わないようにフィルターを検討する必要がある</t>
    <rPh sb="5" eb="7">
      <t>テンジョウ</t>
    </rPh>
    <rPh sb="8" eb="9">
      <t>ソコ</t>
    </rPh>
    <rPh sb="14" eb="15">
      <t>ア</t>
    </rPh>
    <rPh sb="27" eb="29">
      <t>ケントウ</t>
    </rPh>
    <rPh sb="31" eb="33">
      <t>ヒツヨウ</t>
    </rPh>
    <phoneticPr fontId="1"/>
  </si>
  <si>
    <t>PB同様横並びのローソク足が続いている状態でのEB出現（だいたい短いものが多い）はだましに合いやすい</t>
    <rPh sb="2" eb="4">
      <t>ドウヨウ</t>
    </rPh>
    <rPh sb="4" eb="6">
      <t>ヨコナラ</t>
    </rPh>
    <rPh sb="12" eb="13">
      <t>アシ</t>
    </rPh>
    <rPh sb="14" eb="15">
      <t>ツヅ</t>
    </rPh>
    <rPh sb="19" eb="21">
      <t>ジョウタイ</t>
    </rPh>
    <rPh sb="25" eb="27">
      <t>シュツゲン</t>
    </rPh>
    <rPh sb="32" eb="33">
      <t>ミジカ</t>
    </rPh>
    <rPh sb="37" eb="38">
      <t>オオ</t>
    </rPh>
    <rPh sb="45" eb="46">
      <t>ア</t>
    </rPh>
    <phoneticPr fontId="1"/>
  </si>
  <si>
    <t>感想</t>
    <rPh sb="0" eb="2">
      <t>カンソウ</t>
    </rPh>
    <phoneticPr fontId="1"/>
  </si>
  <si>
    <t>最終的に資産は増えてはいるが、PBよりも更に勝率が下がったのが気になります。</t>
    <rPh sb="0" eb="3">
      <t>サイシュウテキ</t>
    </rPh>
    <rPh sb="4" eb="6">
      <t>シサン</t>
    </rPh>
    <rPh sb="7" eb="8">
      <t>フ</t>
    </rPh>
    <rPh sb="20" eb="21">
      <t>サラ</t>
    </rPh>
    <rPh sb="22" eb="24">
      <t>ショウリツ</t>
    </rPh>
    <rPh sb="25" eb="26">
      <t>サ</t>
    </rPh>
    <rPh sb="31" eb="32">
      <t>キ</t>
    </rPh>
    <phoneticPr fontId="1"/>
  </si>
  <si>
    <t>仕掛け２のみでは実際のトレードで耐えられないかも・・・</t>
    <rPh sb="0" eb="2">
      <t>シカ</t>
    </rPh>
    <rPh sb="8" eb="10">
      <t>ジッサイ</t>
    </rPh>
    <rPh sb="16" eb="17">
      <t>タ</t>
    </rPh>
    <phoneticPr fontId="1"/>
  </si>
  <si>
    <t>勝率を上げるために負けトレードを確認してどういった場面で負けるのか把握する必要があると思いました。</t>
    <rPh sb="0" eb="2">
      <t>ショウリツ</t>
    </rPh>
    <rPh sb="3" eb="4">
      <t>ア</t>
    </rPh>
    <rPh sb="9" eb="10">
      <t>マ</t>
    </rPh>
    <rPh sb="16" eb="18">
      <t>カクニン</t>
    </rPh>
    <rPh sb="25" eb="27">
      <t>バメン</t>
    </rPh>
    <rPh sb="28" eb="29">
      <t>マ</t>
    </rPh>
    <rPh sb="33" eb="35">
      <t>ハアク</t>
    </rPh>
    <rPh sb="37" eb="39">
      <t>ヒツヨウ</t>
    </rPh>
    <rPh sb="43" eb="44">
      <t>オモ</t>
    </rPh>
    <phoneticPr fontId="1"/>
  </si>
  <si>
    <t>今後はそういった場面でのトレードを控えればいいだけですので。</t>
    <rPh sb="0" eb="2">
      <t>コンゴ</t>
    </rPh>
    <rPh sb="8" eb="10">
      <t>バメン</t>
    </rPh>
    <rPh sb="17" eb="18">
      <t>ヒカ</t>
    </rPh>
    <phoneticPr fontId="1"/>
  </si>
  <si>
    <t>質問</t>
    <rPh sb="0" eb="2">
      <t>シツモン</t>
    </rPh>
    <phoneticPr fontId="1"/>
  </si>
  <si>
    <t>今更ながらで申し訳ないのですが、ダウ理論でストップを上げる場合の最終局面でどうすればいいのかわからない場合があります。</t>
    <rPh sb="0" eb="2">
      <t>イマサラ</t>
    </rPh>
    <rPh sb="6" eb="7">
      <t>モウ</t>
    </rPh>
    <rPh sb="8" eb="9">
      <t>ワケ</t>
    </rPh>
    <rPh sb="18" eb="20">
      <t>リロン</t>
    </rPh>
    <rPh sb="26" eb="27">
      <t>ア</t>
    </rPh>
    <rPh sb="29" eb="31">
      <t>バアイ</t>
    </rPh>
    <rPh sb="32" eb="34">
      <t>サイシュウ</t>
    </rPh>
    <rPh sb="34" eb="36">
      <t>キョクメン</t>
    </rPh>
    <rPh sb="51" eb="53">
      <t>バアイ</t>
    </rPh>
    <phoneticPr fontId="1"/>
  </si>
  <si>
    <t>この高値をブレイクしたらストップを上げる</t>
    <rPh sb="2" eb="4">
      <t>タカネ</t>
    </rPh>
    <rPh sb="17" eb="18">
      <t>ア</t>
    </rPh>
    <phoneticPr fontId="1"/>
  </si>
  <si>
    <t>ストップ１</t>
    <phoneticPr fontId="1"/>
  </si>
  <si>
    <t>ストップ２</t>
    <phoneticPr fontId="1"/>
  </si>
  <si>
    <t>ここの高値を超えなかったが、安値は切り上がっている場合はどうすればいいのでしょうか？</t>
    <rPh sb="3" eb="5">
      <t>タカネ</t>
    </rPh>
    <rPh sb="6" eb="7">
      <t>コ</t>
    </rPh>
    <rPh sb="14" eb="16">
      <t>ヤスネ</t>
    </rPh>
    <rPh sb="17" eb="18">
      <t>キ</t>
    </rPh>
    <rPh sb="19" eb="20">
      <t>ア</t>
    </rPh>
    <rPh sb="25" eb="27">
      <t>バアイ</t>
    </rPh>
    <phoneticPr fontId="1"/>
  </si>
  <si>
    <t>ストップ２でもっていてそのまま決済されるのを待つのか？</t>
    <rPh sb="15" eb="17">
      <t>ケッサイ</t>
    </rPh>
    <rPh sb="22" eb="23">
      <t>マ</t>
    </rPh>
    <phoneticPr fontId="1"/>
  </si>
  <si>
    <t>ストップ３</t>
    <phoneticPr fontId="1"/>
  </si>
  <si>
    <t>それとも安値が切り上がったと確認できた時点でストップ３に上げるのか？</t>
    <rPh sb="4" eb="6">
      <t>ヤスネ</t>
    </rPh>
    <rPh sb="7" eb="8">
      <t>キ</t>
    </rPh>
    <rPh sb="9" eb="10">
      <t>ア</t>
    </rPh>
    <rPh sb="14" eb="16">
      <t>カクニン</t>
    </rPh>
    <rPh sb="19" eb="21">
      <t>ジテン</t>
    </rPh>
    <rPh sb="28" eb="29">
      <t>ア</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</si>
</sst>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_ "/>
    <numFmt numFmtId="177" formatCode="#,##0_ "/>
    <numFmt numFmtId="178" formatCode="m/d;@"/>
    <numFmt numFmtId="179" formatCode="#,##0_ ;[Red]\-#,##0\ "/>
    <numFmt numFmtId="180" formatCode="0.0_ ;[Red]\-0.0\ "/>
    <numFmt numFmtId="181" formatCode="0.0%"/>
    <numFmt numFmtId="182" formatCode="0.00000_ "/>
    <numFmt numFmtId="183" formatCode="0_ "/>
  </numFmts>
  <fonts count="13"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6"/>
      <color theme="1"/>
      <name val="ＭＳ Ｐゴシック"/>
      <family val="3"/>
      <charset val="128"/>
      <scheme val="minor"/>
    </font>
    <font>
      <sz val="18"/>
      <color theme="1"/>
      <name val="ＭＳ Ｐゴシック"/>
      <family val="3"/>
      <charset val="128"/>
      <scheme val="minor"/>
    </font>
    <font>
      <b/>
      <sz val="11"/>
      <color rgb="FF0000FF"/>
      <name val="ＭＳ Ｐゴシック"/>
      <family val="3"/>
      <charset val="128"/>
      <scheme val="minor"/>
    </font>
    <font>
      <b/>
      <sz val="11"/>
      <color rgb="FFFF0000"/>
      <name val="ＭＳ Ｐゴシック"/>
      <family val="3"/>
      <charset val="128"/>
      <scheme val="minor"/>
    </font>
    <font>
      <sz val="6"/>
      <name val="ＭＳ Ｐゴシック"/>
      <family val="3"/>
      <charset val="128"/>
    </font>
    <font>
      <b/>
      <sz val="11"/>
      <name val="ＭＳ Ｐゴシック"/>
      <family val="3"/>
      <charset val="128"/>
      <scheme val="minor"/>
    </font>
    <font>
      <sz val="20"/>
      <color theme="1"/>
      <name val="ＭＳ Ｐゴシック"/>
      <family val="2"/>
      <charset val="128"/>
      <scheme val="minor"/>
    </font>
  </fonts>
  <fills count="11">
    <fill>
      <patternFill patternType="none"/>
    </fill>
    <fill>
      <patternFill patternType="gray125"/>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rgb="FFFFCC99"/>
        <bgColor indexed="64"/>
      </patternFill>
    </fill>
    <fill>
      <patternFill patternType="solid">
        <fgColor rgb="FFEAEAEA"/>
        <bgColor indexed="64"/>
      </patternFill>
    </fill>
    <fill>
      <patternFill patternType="solid">
        <fgColor rgb="FF66CCFF"/>
        <bgColor indexed="64"/>
      </patternFill>
    </fill>
    <fill>
      <patternFill patternType="solid">
        <fgColor rgb="FFFFCC66"/>
        <bgColor indexed="64"/>
      </patternFill>
    </fill>
    <fill>
      <patternFill patternType="solid">
        <fgColor theme="9"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9" fontId="3" fillId="0" borderId="0" applyFont="0" applyFill="0" applyBorder="0" applyAlignment="0" applyProtection="0">
      <alignment vertical="center"/>
    </xf>
  </cellStyleXfs>
  <cellXfs count="82">
    <xf numFmtId="0" fontId="0" fillId="0" borderId="0" xfId="0">
      <alignment vertical="center"/>
    </xf>
    <xf numFmtId="0" fontId="0" fillId="0" borderId="0" xfId="0" applyAlignment="1">
      <alignment horizontal="center" vertical="center"/>
    </xf>
    <xf numFmtId="178" fontId="4" fillId="0" borderId="1" xfId="0" applyNumberFormat="1" applyFont="1" applyFill="1" applyBorder="1" applyAlignment="1">
      <alignment horizontal="center" vertical="center"/>
    </xf>
    <xf numFmtId="0" fontId="0" fillId="0" borderId="0" xfId="0" applyAlignment="1">
      <alignment horizontal="left" vertical="center"/>
    </xf>
    <xf numFmtId="0" fontId="2" fillId="6" borderId="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0" xfId="0" applyFill="1">
      <alignment vertical="center"/>
    </xf>
    <xf numFmtId="181" fontId="0" fillId="8" borderId="1" xfId="1" applyNumberFormat="1" applyFont="1" applyFill="1" applyBorder="1" applyAlignment="1">
      <alignment horizontal="center" vertical="center"/>
    </xf>
    <xf numFmtId="0" fontId="0" fillId="8" borderId="10" xfId="0" applyFill="1" applyBorder="1" applyAlignment="1">
      <alignment horizontal="center" vertical="center"/>
    </xf>
    <xf numFmtId="0" fontId="4" fillId="8" borderId="1" xfId="0" applyFont="1" applyFill="1" applyBorder="1" applyAlignment="1">
      <alignment horizontal="center" vertical="center"/>
    </xf>
    <xf numFmtId="0" fontId="4" fillId="9" borderId="1" xfId="0" applyFont="1" applyFill="1" applyBorder="1" applyAlignment="1">
      <alignment horizontal="center" vertical="center"/>
    </xf>
    <xf numFmtId="176" fontId="5" fillId="8" borderId="1" xfId="0" applyNumberFormat="1" applyFont="1" applyFill="1" applyBorder="1" applyAlignment="1">
      <alignment horizontal="center" vertical="center"/>
    </xf>
    <xf numFmtId="179" fontId="0" fillId="8" borderId="1" xfId="0" applyNumberFormat="1" applyFill="1" applyBorder="1" applyAlignment="1">
      <alignment vertical="center"/>
    </xf>
    <xf numFmtId="0" fontId="0" fillId="0" borderId="0" xfId="0" applyAlignment="1">
      <alignment vertical="center"/>
    </xf>
    <xf numFmtId="0" fontId="8" fillId="3" borderId="4" xfId="0" applyFont="1" applyFill="1" applyBorder="1" applyAlignment="1">
      <alignment horizontal="center" vertical="center" shrinkToFit="1"/>
    </xf>
    <xf numFmtId="182" fontId="4" fillId="0" borderId="1" xfId="0" applyNumberFormat="1" applyFont="1" applyFill="1" applyBorder="1" applyAlignment="1">
      <alignment horizontal="center" vertical="center"/>
    </xf>
    <xf numFmtId="182" fontId="4" fillId="0"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shrinkToFit="1"/>
    </xf>
    <xf numFmtId="180" fontId="5" fillId="8" borderId="1" xfId="0" applyNumberFormat="1" applyFont="1" applyFill="1" applyBorder="1" applyAlignment="1">
      <alignment horizontal="center" vertical="center"/>
    </xf>
    <xf numFmtId="179" fontId="5" fillId="8" borderId="2" xfId="0" applyNumberFormat="1" applyFont="1" applyFill="1" applyBorder="1" applyAlignment="1">
      <alignment horizontal="center" vertical="center"/>
    </xf>
    <xf numFmtId="0" fontId="2" fillId="5" borderId="2" xfId="0" applyFont="1" applyFill="1" applyBorder="1" applyAlignment="1">
      <alignment horizontal="center" vertical="center" shrinkToFit="1"/>
    </xf>
    <xf numFmtId="0" fontId="2" fillId="5" borderId="3" xfId="0" applyFont="1" applyFill="1" applyBorder="1" applyAlignment="1">
      <alignment horizontal="center" vertical="center" shrinkToFit="1"/>
    </xf>
    <xf numFmtId="0" fontId="2" fillId="5" borderId="1" xfId="0" applyFont="1" applyFill="1" applyBorder="1" applyAlignment="1">
      <alignment horizontal="center" vertical="center" shrinkToFit="1"/>
    </xf>
    <xf numFmtId="0" fontId="0" fillId="0" borderId="1" xfId="0" applyBorder="1">
      <alignment vertical="center"/>
    </xf>
    <xf numFmtId="0" fontId="0" fillId="0" borderId="1" xfId="0" applyFill="1" applyBorder="1">
      <alignment vertical="center"/>
    </xf>
    <xf numFmtId="183" fontId="4" fillId="0" borderId="1" xfId="0" applyNumberFormat="1" applyFont="1" applyFill="1" applyBorder="1" applyAlignment="1">
      <alignment horizontal="center" vertical="center"/>
    </xf>
    <xf numFmtId="0" fontId="11" fillId="3" borderId="1" xfId="0" applyFont="1" applyFill="1" applyBorder="1" applyAlignment="1">
      <alignment horizontal="center" vertical="center" shrinkToFit="1"/>
    </xf>
    <xf numFmtId="182" fontId="4" fillId="0" borderId="2" xfId="0" applyNumberFormat="1" applyFont="1" applyFill="1" applyBorder="1" applyAlignment="1">
      <alignment vertical="center"/>
    </xf>
    <xf numFmtId="182" fontId="4" fillId="0" borderId="1" xfId="0" applyNumberFormat="1" applyFont="1" applyFill="1" applyBorder="1" applyAlignment="1">
      <alignment horizontal="center" vertical="center"/>
    </xf>
    <xf numFmtId="0" fontId="0" fillId="0" borderId="0" xfId="0" applyBorder="1">
      <alignment vertical="center"/>
    </xf>
    <xf numFmtId="182" fontId="4" fillId="0" borderId="1" xfId="0" applyNumberFormat="1" applyFont="1" applyFill="1" applyBorder="1" applyAlignment="1">
      <alignment horizontal="center" vertical="center"/>
    </xf>
    <xf numFmtId="182" fontId="4" fillId="0" borderId="1" xfId="0" applyNumberFormat="1" applyFont="1" applyFill="1" applyBorder="1" applyAlignment="1">
      <alignment horizontal="center" vertical="center"/>
    </xf>
    <xf numFmtId="0" fontId="12" fillId="0" borderId="0" xfId="0" applyFont="1">
      <alignment vertical="center"/>
    </xf>
    <xf numFmtId="177" fontId="4" fillId="8" borderId="1" xfId="0" applyNumberFormat="1" applyFont="1" applyFill="1" applyBorder="1" applyAlignment="1">
      <alignment horizontal="center" vertical="center"/>
    </xf>
    <xf numFmtId="182" fontId="4" fillId="0" borderId="1" xfId="0" applyNumberFormat="1" applyFont="1" applyFill="1" applyBorder="1" applyAlignment="1">
      <alignment horizontal="center" vertical="center"/>
    </xf>
    <xf numFmtId="177" fontId="0" fillId="8" borderId="1" xfId="0" applyNumberFormat="1" applyFill="1" applyBorder="1" applyAlignment="1">
      <alignment horizontal="center" vertical="center"/>
    </xf>
    <xf numFmtId="0" fontId="9" fillId="3" borderId="2"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4" xfId="0" applyFont="1" applyFill="1" applyBorder="1" applyAlignment="1">
      <alignment horizontal="center" vertical="center" shrinkToFit="1"/>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177" fontId="6" fillId="0" borderId="14" xfId="0" applyNumberFormat="1" applyFont="1" applyBorder="1" applyAlignment="1">
      <alignment horizontal="center" vertical="center"/>
    </xf>
    <xf numFmtId="177" fontId="6" fillId="0" borderId="15" xfId="0" applyNumberFormat="1" applyFont="1" applyBorder="1" applyAlignment="1">
      <alignment horizontal="center" vertical="center"/>
    </xf>
    <xf numFmtId="0" fontId="7" fillId="0" borderId="9" xfId="0" applyFont="1" applyBorder="1" applyAlignment="1">
      <alignment horizontal="center" vertical="center"/>
    </xf>
    <xf numFmtId="177" fontId="6" fillId="8" borderId="16" xfId="0" applyNumberFormat="1" applyFont="1" applyFill="1" applyBorder="1" applyAlignment="1">
      <alignment horizontal="center" vertical="center"/>
    </xf>
    <xf numFmtId="177" fontId="6" fillId="8" borderId="12" xfId="0" applyNumberFormat="1" applyFont="1" applyFill="1" applyBorder="1" applyAlignment="1">
      <alignment horizontal="center" vertical="center"/>
    </xf>
    <xf numFmtId="177" fontId="6" fillId="8" borderId="17" xfId="0" applyNumberFormat="1" applyFont="1" applyFill="1" applyBorder="1" applyAlignment="1">
      <alignment horizontal="center" vertical="center"/>
    </xf>
    <xf numFmtId="0" fontId="2" fillId="4" borderId="1"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7" borderId="1" xfId="0" applyFont="1" applyFill="1" applyBorder="1" applyAlignment="1">
      <alignment horizontal="center" vertical="center" shrinkToFit="1"/>
    </xf>
    <xf numFmtId="0" fontId="2" fillId="3" borderId="5" xfId="0" applyFont="1" applyFill="1" applyBorder="1" applyAlignment="1">
      <alignment horizontal="center" vertical="center" wrapText="1" shrinkToFit="1"/>
    </xf>
    <xf numFmtId="0" fontId="2" fillId="3" borderId="6" xfId="0" applyFont="1" applyFill="1" applyBorder="1" applyAlignment="1">
      <alignment horizontal="center" vertical="center" wrapText="1" shrinkToFit="1"/>
    </xf>
    <xf numFmtId="0" fontId="0" fillId="10" borderId="10" xfId="0" applyFill="1" applyBorder="1" applyAlignment="1">
      <alignment horizontal="center" vertical="center"/>
    </xf>
    <xf numFmtId="0" fontId="0" fillId="10" borderId="20" xfId="0" applyFill="1" applyBorder="1" applyAlignment="1">
      <alignment horizontal="center" vertical="center"/>
    </xf>
    <xf numFmtId="0" fontId="2" fillId="3" borderId="1" xfId="0" applyFont="1" applyFill="1" applyBorder="1" applyAlignment="1">
      <alignment horizontal="center" vertical="center"/>
    </xf>
    <xf numFmtId="0" fontId="0" fillId="0" borderId="1" xfId="0" applyBorder="1" applyAlignment="1">
      <alignment horizontal="center" vertical="center"/>
    </xf>
    <xf numFmtId="9" fontId="0" fillId="0" borderId="1" xfId="0" applyNumberFormat="1" applyBorder="1" applyAlignment="1">
      <alignment horizontal="center" vertical="center"/>
    </xf>
    <xf numFmtId="0" fontId="2" fillId="3" borderId="1" xfId="0" applyFont="1" applyFill="1" applyBorder="1" applyAlignment="1">
      <alignment horizontal="center" vertical="center" shrinkToFit="1"/>
    </xf>
    <xf numFmtId="179" fontId="0" fillId="8" borderId="1" xfId="0" applyNumberFormat="1" applyFill="1" applyBorder="1" applyAlignment="1">
      <alignment horizontal="center" vertical="center"/>
    </xf>
    <xf numFmtId="0" fontId="2" fillId="3" borderId="10" xfId="0" applyFont="1" applyFill="1" applyBorder="1" applyAlignment="1">
      <alignment horizontal="center" vertical="center"/>
    </xf>
    <xf numFmtId="0" fontId="0" fillId="0" borderId="10" xfId="0"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0" fillId="0" borderId="1" xfId="0"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180" fontId="0" fillId="8" borderId="1" xfId="0" applyNumberFormat="1" applyFill="1" applyBorder="1" applyAlignment="1">
      <alignment horizontal="center" vertical="center"/>
    </xf>
    <xf numFmtId="0" fontId="0" fillId="8" borderId="1" xfId="0" applyFill="1" applyBorder="1" applyAlignment="1">
      <alignment horizontal="center" vertical="center"/>
    </xf>
  </cellXfs>
  <cellStyles count="2">
    <cellStyle name="パーセント" xfId="1" builtinId="5"/>
    <cellStyle name="標準" xfId="0" builtinId="0"/>
  </cellStyles>
  <dxfs count="14">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colors>
    <mruColors>
      <color rgb="FFFFCC66"/>
      <color rgb="FF66CCFF"/>
      <color rgb="FF3399FF"/>
      <color rgb="FFCCCCFF"/>
      <color rgb="FFCCFFCC"/>
      <color rgb="FF0000FF"/>
      <color rgb="FFFFCCFF"/>
      <color rgb="FFEAEAEA"/>
      <color rgb="FFFFFFCC"/>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457200</xdr:colOff>
      <xdr:row>26</xdr:row>
      <xdr:rowOff>44631</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4502331"/>
        </a:xfrm>
        <a:prstGeom prst="rect">
          <a:avLst/>
        </a:prstGeom>
      </xdr:spPr>
    </xdr:pic>
    <xdr:clientData/>
  </xdr:twoCellAnchor>
  <xdr:twoCellAnchor editAs="oneCell">
    <xdr:from>
      <xdr:col>0</xdr:col>
      <xdr:colOff>0</xdr:colOff>
      <xdr:row>28</xdr:row>
      <xdr:rowOff>0</xdr:rowOff>
    </xdr:from>
    <xdr:to>
      <xdr:col>14</xdr:col>
      <xdr:colOff>457200</xdr:colOff>
      <xdr:row>53</xdr:row>
      <xdr:rowOff>90811</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800600"/>
          <a:ext cx="10058400" cy="4377061"/>
        </a:xfrm>
        <a:prstGeom prst="rect">
          <a:avLst/>
        </a:prstGeom>
      </xdr:spPr>
    </xdr:pic>
    <xdr:clientData/>
  </xdr:twoCellAnchor>
  <xdr:twoCellAnchor editAs="oneCell">
    <xdr:from>
      <xdr:col>0</xdr:col>
      <xdr:colOff>0</xdr:colOff>
      <xdr:row>55</xdr:row>
      <xdr:rowOff>0</xdr:rowOff>
    </xdr:from>
    <xdr:to>
      <xdr:col>14</xdr:col>
      <xdr:colOff>457200</xdr:colOff>
      <xdr:row>80</xdr:row>
      <xdr:rowOff>97234</xdr:rowOff>
    </xdr:to>
    <xdr:pic>
      <xdr:nvPicPr>
        <xdr:cNvPr id="4"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9429750"/>
          <a:ext cx="10058400" cy="4383484"/>
        </a:xfrm>
        <a:prstGeom prst="rect">
          <a:avLst/>
        </a:prstGeom>
      </xdr:spPr>
    </xdr:pic>
    <xdr:clientData/>
  </xdr:twoCellAnchor>
  <xdr:twoCellAnchor editAs="oneCell">
    <xdr:from>
      <xdr:col>0</xdr:col>
      <xdr:colOff>0</xdr:colOff>
      <xdr:row>83</xdr:row>
      <xdr:rowOff>0</xdr:rowOff>
    </xdr:from>
    <xdr:to>
      <xdr:col>6</xdr:col>
      <xdr:colOff>618534</xdr:colOff>
      <xdr:row>110</xdr:row>
      <xdr:rowOff>66088</xdr:rowOff>
    </xdr:to>
    <xdr:pic>
      <xdr:nvPicPr>
        <xdr:cNvPr id="5" name="図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14230350"/>
          <a:ext cx="4733334" cy="4695238"/>
        </a:xfrm>
        <a:prstGeom prst="rect">
          <a:avLst/>
        </a:prstGeom>
      </xdr:spPr>
    </xdr:pic>
    <xdr:clientData/>
  </xdr:twoCellAnchor>
  <xdr:twoCellAnchor editAs="oneCell">
    <xdr:from>
      <xdr:col>8</xdr:col>
      <xdr:colOff>28575</xdr:colOff>
      <xdr:row>83</xdr:row>
      <xdr:rowOff>0</xdr:rowOff>
    </xdr:from>
    <xdr:to>
      <xdr:col>22</xdr:col>
      <xdr:colOff>485775</xdr:colOff>
      <xdr:row>105</xdr:row>
      <xdr:rowOff>96715</xdr:rowOff>
    </xdr:to>
    <xdr:pic>
      <xdr:nvPicPr>
        <xdr:cNvPr id="7" name="図 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514975" y="14230350"/>
          <a:ext cx="10058400" cy="3868615"/>
        </a:xfrm>
        <a:prstGeom prst="rect">
          <a:avLst/>
        </a:prstGeom>
      </xdr:spPr>
    </xdr:pic>
    <xdr:clientData/>
  </xdr:twoCellAnchor>
  <xdr:twoCellAnchor editAs="oneCell">
    <xdr:from>
      <xdr:col>0</xdr:col>
      <xdr:colOff>0</xdr:colOff>
      <xdr:row>113</xdr:row>
      <xdr:rowOff>0</xdr:rowOff>
    </xdr:from>
    <xdr:to>
      <xdr:col>14</xdr:col>
      <xdr:colOff>457200</xdr:colOff>
      <xdr:row>132</xdr:row>
      <xdr:rowOff>146831</xdr:rowOff>
    </xdr:to>
    <xdr:pic>
      <xdr:nvPicPr>
        <xdr:cNvPr id="8" name="図 7"/>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19373850"/>
          <a:ext cx="10058400" cy="3404381"/>
        </a:xfrm>
        <a:prstGeom prst="rect">
          <a:avLst/>
        </a:prstGeom>
      </xdr:spPr>
    </xdr:pic>
    <xdr:clientData/>
  </xdr:twoCellAnchor>
  <xdr:twoCellAnchor editAs="oneCell">
    <xdr:from>
      <xdr:col>0</xdr:col>
      <xdr:colOff>0</xdr:colOff>
      <xdr:row>135</xdr:row>
      <xdr:rowOff>0</xdr:rowOff>
    </xdr:from>
    <xdr:to>
      <xdr:col>14</xdr:col>
      <xdr:colOff>457200</xdr:colOff>
      <xdr:row>154</xdr:row>
      <xdr:rowOff>168938</xdr:rowOff>
    </xdr:to>
    <xdr:pic>
      <xdr:nvPicPr>
        <xdr:cNvPr id="9" name="図 8"/>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0" y="23145750"/>
          <a:ext cx="10058400" cy="3426488"/>
        </a:xfrm>
        <a:prstGeom prst="rect">
          <a:avLst/>
        </a:prstGeom>
      </xdr:spPr>
    </xdr:pic>
    <xdr:clientData/>
  </xdr:twoCellAnchor>
  <xdr:twoCellAnchor editAs="oneCell">
    <xdr:from>
      <xdr:col>0</xdr:col>
      <xdr:colOff>0</xdr:colOff>
      <xdr:row>157</xdr:row>
      <xdr:rowOff>0</xdr:rowOff>
    </xdr:from>
    <xdr:to>
      <xdr:col>14</xdr:col>
      <xdr:colOff>457200</xdr:colOff>
      <xdr:row>176</xdr:row>
      <xdr:rowOff>168938</xdr:rowOff>
    </xdr:to>
    <xdr:pic>
      <xdr:nvPicPr>
        <xdr:cNvPr id="10" name="図 9"/>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0" y="26917650"/>
          <a:ext cx="10058400" cy="3426488"/>
        </a:xfrm>
        <a:prstGeom prst="rect">
          <a:avLst/>
        </a:prstGeom>
      </xdr:spPr>
    </xdr:pic>
    <xdr:clientData/>
  </xdr:twoCellAnchor>
  <xdr:twoCellAnchor editAs="oneCell">
    <xdr:from>
      <xdr:col>0</xdr:col>
      <xdr:colOff>0</xdr:colOff>
      <xdr:row>180</xdr:row>
      <xdr:rowOff>0</xdr:rowOff>
    </xdr:from>
    <xdr:to>
      <xdr:col>14</xdr:col>
      <xdr:colOff>457200</xdr:colOff>
      <xdr:row>199</xdr:row>
      <xdr:rowOff>139462</xdr:rowOff>
    </xdr:to>
    <xdr:pic>
      <xdr:nvPicPr>
        <xdr:cNvPr id="11" name="図 10"/>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0" y="30861000"/>
          <a:ext cx="10058400" cy="33970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219075</xdr:colOff>
      <xdr:row>30</xdr:row>
      <xdr:rowOff>104775</xdr:rowOff>
    </xdr:from>
    <xdr:to>
      <xdr:col>7</xdr:col>
      <xdr:colOff>514350</xdr:colOff>
      <xdr:row>30</xdr:row>
      <xdr:rowOff>114300</xdr:rowOff>
    </xdr:to>
    <xdr:cxnSp macro="">
      <xdr:nvCxnSpPr>
        <xdr:cNvPr id="16" name="直線コネクタ 15"/>
        <xdr:cNvCxnSpPr/>
      </xdr:nvCxnSpPr>
      <xdr:spPr>
        <a:xfrm flipV="1">
          <a:off x="2962275" y="7191375"/>
          <a:ext cx="2352675" cy="9525"/>
        </a:xfrm>
        <a:prstGeom prst="line">
          <a:avLst/>
        </a:prstGeom>
        <a:ln w="41275">
          <a:solidFill>
            <a:srgbClr val="FF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xdr:colOff>
      <xdr:row>25</xdr:row>
      <xdr:rowOff>19050</xdr:rowOff>
    </xdr:from>
    <xdr:to>
      <xdr:col>11</xdr:col>
      <xdr:colOff>419100</xdr:colOff>
      <xdr:row>41</xdr:row>
      <xdr:rowOff>28575</xdr:rowOff>
    </xdr:to>
    <xdr:grpSp>
      <xdr:nvGrpSpPr>
        <xdr:cNvPr id="20" name="グループ化 19"/>
        <xdr:cNvGrpSpPr/>
      </xdr:nvGrpSpPr>
      <xdr:grpSpPr>
        <a:xfrm>
          <a:off x="66675" y="4705350"/>
          <a:ext cx="7896225" cy="2752725"/>
          <a:chOff x="219075" y="4181475"/>
          <a:chExt cx="7896225" cy="2752725"/>
        </a:xfrm>
      </xdr:grpSpPr>
      <xdr:sp macro="" textlink="">
        <xdr:nvSpPr>
          <xdr:cNvPr id="9" name="フリーフォーム 8"/>
          <xdr:cNvSpPr/>
        </xdr:nvSpPr>
        <xdr:spPr>
          <a:xfrm>
            <a:off x="219075" y="4181475"/>
            <a:ext cx="7896225" cy="2752725"/>
          </a:xfrm>
          <a:custGeom>
            <a:avLst/>
            <a:gdLst>
              <a:gd name="connsiteX0" fmla="*/ 0 w 7896225"/>
              <a:gd name="connsiteY0" fmla="*/ 2752725 h 2752725"/>
              <a:gd name="connsiteX1" fmla="*/ 1019175 w 7896225"/>
              <a:gd name="connsiteY1" fmla="*/ 1476375 h 2752725"/>
              <a:gd name="connsiteX2" fmla="*/ 1952625 w 7896225"/>
              <a:gd name="connsiteY2" fmla="*/ 2409825 h 2752725"/>
              <a:gd name="connsiteX3" fmla="*/ 3133725 w 7896225"/>
              <a:gd name="connsiteY3" fmla="*/ 952500 h 2752725"/>
              <a:gd name="connsiteX4" fmla="*/ 3962400 w 7896225"/>
              <a:gd name="connsiteY4" fmla="*/ 1800225 h 2752725"/>
              <a:gd name="connsiteX5" fmla="*/ 5067300 w 7896225"/>
              <a:gd name="connsiteY5" fmla="*/ 0 h 2752725"/>
              <a:gd name="connsiteX6" fmla="*/ 5591175 w 7896225"/>
              <a:gd name="connsiteY6" fmla="*/ 1066800 h 2752725"/>
              <a:gd name="connsiteX7" fmla="*/ 6115050 w 7896225"/>
              <a:gd name="connsiteY7" fmla="*/ 390525 h 2752725"/>
              <a:gd name="connsiteX8" fmla="*/ 6800850 w 7896225"/>
              <a:gd name="connsiteY8" fmla="*/ 1447800 h 2752725"/>
              <a:gd name="connsiteX9" fmla="*/ 7229475 w 7896225"/>
              <a:gd name="connsiteY9" fmla="*/ 1171575 h 2752725"/>
              <a:gd name="connsiteX10" fmla="*/ 7896225 w 7896225"/>
              <a:gd name="connsiteY10" fmla="*/ 2105025 h 27527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7896225" h="2752725">
                <a:moveTo>
                  <a:pt x="0" y="2752725"/>
                </a:moveTo>
                <a:lnTo>
                  <a:pt x="1019175" y="1476375"/>
                </a:lnTo>
                <a:lnTo>
                  <a:pt x="1952625" y="2409825"/>
                </a:lnTo>
                <a:lnTo>
                  <a:pt x="3133725" y="952500"/>
                </a:lnTo>
                <a:lnTo>
                  <a:pt x="3962400" y="1800225"/>
                </a:lnTo>
                <a:lnTo>
                  <a:pt x="5067300" y="0"/>
                </a:lnTo>
                <a:lnTo>
                  <a:pt x="5591175" y="1066800"/>
                </a:lnTo>
                <a:lnTo>
                  <a:pt x="6115050" y="390525"/>
                </a:lnTo>
                <a:lnTo>
                  <a:pt x="6800850" y="1447800"/>
                </a:lnTo>
                <a:lnTo>
                  <a:pt x="7229475" y="1171575"/>
                </a:lnTo>
                <a:lnTo>
                  <a:pt x="7896225" y="2105025"/>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4" name="直線コネクタ 13"/>
          <xdr:cNvCxnSpPr/>
        </xdr:nvCxnSpPr>
        <xdr:spPr>
          <a:xfrm flipV="1">
            <a:off x="981075" y="5638800"/>
            <a:ext cx="2352675" cy="9525"/>
          </a:xfrm>
          <a:prstGeom prst="line">
            <a:avLst/>
          </a:prstGeom>
          <a:ln w="41275">
            <a:solidFill>
              <a:srgbClr val="FF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a:xfrm flipV="1">
            <a:off x="1771650" y="6629400"/>
            <a:ext cx="828675" cy="1"/>
          </a:xfrm>
          <a:prstGeom prst="line">
            <a:avLst/>
          </a:prstGeom>
          <a:ln w="41275">
            <a:solidFill>
              <a:srgbClr val="FF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flipV="1">
            <a:off x="3781425" y="6019800"/>
            <a:ext cx="828675" cy="1"/>
          </a:xfrm>
          <a:prstGeom prst="line">
            <a:avLst/>
          </a:prstGeom>
          <a:ln w="41275">
            <a:solidFill>
              <a:srgbClr val="FF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523875</xdr:colOff>
      <xdr:row>31</xdr:row>
      <xdr:rowOff>95250</xdr:rowOff>
    </xdr:from>
    <xdr:to>
      <xdr:col>8</xdr:col>
      <xdr:colOff>666750</xdr:colOff>
      <xdr:row>31</xdr:row>
      <xdr:rowOff>95251</xdr:rowOff>
    </xdr:to>
    <xdr:cxnSp macro="">
      <xdr:nvCxnSpPr>
        <xdr:cNvPr id="21" name="直線コネクタ 20"/>
        <xdr:cNvCxnSpPr/>
      </xdr:nvCxnSpPr>
      <xdr:spPr>
        <a:xfrm flipV="1">
          <a:off x="5324475" y="7353300"/>
          <a:ext cx="828675" cy="1"/>
        </a:xfrm>
        <a:prstGeom prst="line">
          <a:avLst/>
        </a:prstGeom>
        <a:ln w="41275">
          <a:solidFill>
            <a:srgbClr val="FF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409575</xdr:colOff>
      <xdr:row>26</xdr:row>
      <xdr:rowOff>38100</xdr:rowOff>
    </xdr:from>
    <xdr:to>
      <xdr:col>11</xdr:col>
      <xdr:colOff>9525</xdr:colOff>
      <xdr:row>30</xdr:row>
      <xdr:rowOff>142875</xdr:rowOff>
    </xdr:to>
    <xdr:sp macro="" textlink="">
      <xdr:nvSpPr>
        <xdr:cNvPr id="31" name="左大かっこ 30"/>
        <xdr:cNvSpPr/>
      </xdr:nvSpPr>
      <xdr:spPr>
        <a:xfrm>
          <a:off x="7267575" y="6438900"/>
          <a:ext cx="285750" cy="79057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57150</xdr:colOff>
      <xdr:row>34</xdr:row>
      <xdr:rowOff>57150</xdr:rowOff>
    </xdr:from>
    <xdr:to>
      <xdr:col>4</xdr:col>
      <xdr:colOff>504825</xdr:colOff>
      <xdr:row>39</xdr:row>
      <xdr:rowOff>38099</xdr:rowOff>
    </xdr:to>
    <xdr:sp macro="" textlink="">
      <xdr:nvSpPr>
        <xdr:cNvPr id="33" name="右大かっこ 32"/>
        <xdr:cNvSpPr/>
      </xdr:nvSpPr>
      <xdr:spPr>
        <a:xfrm>
          <a:off x="2800350" y="7829550"/>
          <a:ext cx="447675" cy="838199"/>
        </a:xfrm>
        <a:prstGeom prst="rightBracket">
          <a:avLst>
            <a:gd name="adj" fmla="val 108333"/>
          </a:avLst>
        </a:prstGeom>
        <a:ln w="41275">
          <a:solidFill>
            <a:srgbClr val="00B050"/>
          </a:solidFill>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561975</xdr:colOff>
      <xdr:row>31</xdr:row>
      <xdr:rowOff>38100</xdr:rowOff>
    </xdr:from>
    <xdr:to>
      <xdr:col>7</xdr:col>
      <xdr:colOff>323850</xdr:colOff>
      <xdr:row>35</xdr:row>
      <xdr:rowOff>66675</xdr:rowOff>
    </xdr:to>
    <xdr:sp macro="" textlink="">
      <xdr:nvSpPr>
        <xdr:cNvPr id="34" name="右大かっこ 33"/>
        <xdr:cNvSpPr/>
      </xdr:nvSpPr>
      <xdr:spPr>
        <a:xfrm>
          <a:off x="4676775" y="7296150"/>
          <a:ext cx="447675" cy="714375"/>
        </a:xfrm>
        <a:prstGeom prst="rightBracket">
          <a:avLst>
            <a:gd name="adj" fmla="val 108333"/>
          </a:avLst>
        </a:prstGeom>
        <a:ln w="41275">
          <a:solidFill>
            <a:srgbClr val="00B050"/>
          </a:solidFill>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409575</xdr:colOff>
      <xdr:row>35</xdr:row>
      <xdr:rowOff>133350</xdr:rowOff>
    </xdr:from>
    <xdr:to>
      <xdr:col>11</xdr:col>
      <xdr:colOff>609600</xdr:colOff>
      <xdr:row>36</xdr:row>
      <xdr:rowOff>0</xdr:rowOff>
    </xdr:to>
    <xdr:cxnSp macro="">
      <xdr:nvCxnSpPr>
        <xdr:cNvPr id="36" name="直線コネクタ 35"/>
        <xdr:cNvCxnSpPr/>
      </xdr:nvCxnSpPr>
      <xdr:spPr>
        <a:xfrm>
          <a:off x="4524375" y="8077200"/>
          <a:ext cx="3629025" cy="38100"/>
        </a:xfrm>
        <a:prstGeom prst="line">
          <a:avLst/>
        </a:prstGeom>
        <a:ln w="41275">
          <a:solidFill>
            <a:srgbClr val="FF0000"/>
          </a:solidFill>
          <a:prstDash val="sys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209550</xdr:colOff>
      <xdr:row>26</xdr:row>
      <xdr:rowOff>142875</xdr:rowOff>
    </xdr:from>
    <xdr:to>
      <xdr:col>8</xdr:col>
      <xdr:colOff>523875</xdr:colOff>
      <xdr:row>28</xdr:row>
      <xdr:rowOff>152400</xdr:rowOff>
    </xdr:to>
    <xdr:cxnSp macro="">
      <xdr:nvCxnSpPr>
        <xdr:cNvPr id="38" name="直線矢印コネクタ 37"/>
        <xdr:cNvCxnSpPr/>
      </xdr:nvCxnSpPr>
      <xdr:spPr>
        <a:xfrm flipV="1">
          <a:off x="5695950" y="6543675"/>
          <a:ext cx="314325" cy="352425"/>
        </a:xfrm>
        <a:prstGeom prst="straightConnector1">
          <a:avLst/>
        </a:prstGeom>
        <a:ln w="412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41275">
          <a:solidFill>
            <a:srgbClr val="FF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12700" cmpd="sng">
          <a:solidFill>
            <a:schemeClr val="tx1"/>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09"/>
  <sheetViews>
    <sheetView tabSelected="1" zoomScale="115" zoomScaleNormal="115" workbookViewId="0">
      <pane ySplit="1" topLeftCell="A2" activePane="bottomLeft" state="frozen"/>
      <selection pane="bottomLeft" activeCell="F104" sqref="F104"/>
    </sheetView>
  </sheetViews>
  <sheetFormatPr defaultRowHeight="13.5" x14ac:dyDescent="0.15"/>
  <cols>
    <col min="1" max="1" width="2.875" customWidth="1"/>
    <col min="2" max="11" width="6.625" style="1" customWidth="1"/>
    <col min="12" max="12" width="10.875" style="1" customWidth="1"/>
    <col min="13" max="13" width="6.25" style="1" bestFit="1" customWidth="1"/>
    <col min="14" max="14" width="8.5" style="1" bestFit="1" customWidth="1"/>
    <col min="15" max="20" width="6.625" style="1" customWidth="1"/>
    <col min="21" max="21" width="8.5" style="1" bestFit="1" customWidth="1"/>
    <col min="22" max="22" width="9.75" style="1" bestFit="1" customWidth="1"/>
    <col min="23" max="23" width="12.125" customWidth="1"/>
    <col min="24" max="24" width="41.375" bestFit="1" customWidth="1"/>
  </cols>
  <sheetData>
    <row r="2" spans="2:24" x14ac:dyDescent="0.15">
      <c r="B2" s="67" t="s">
        <v>21</v>
      </c>
      <c r="C2" s="67"/>
      <c r="D2" s="67"/>
      <c r="E2" s="68" t="s">
        <v>37</v>
      </c>
      <c r="F2" s="68"/>
      <c r="G2" s="68"/>
      <c r="H2" s="67" t="s">
        <v>22</v>
      </c>
      <c r="I2" s="67"/>
      <c r="J2" s="67"/>
      <c r="K2" s="68" t="s">
        <v>29</v>
      </c>
      <c r="L2" s="68"/>
      <c r="M2" s="68"/>
      <c r="N2" s="67" t="s">
        <v>30</v>
      </c>
      <c r="O2" s="67"/>
      <c r="P2" s="69">
        <v>0.02</v>
      </c>
      <c r="Q2" s="68"/>
    </row>
    <row r="3" spans="2:24" ht="85.5" customHeight="1" x14ac:dyDescent="0.15">
      <c r="B3" s="67" t="s">
        <v>17</v>
      </c>
      <c r="C3" s="67"/>
      <c r="D3" s="76" t="s">
        <v>57</v>
      </c>
      <c r="E3" s="76"/>
      <c r="F3" s="76"/>
      <c r="G3" s="76"/>
      <c r="H3" s="76"/>
      <c r="I3" s="76"/>
      <c r="J3" s="67" t="s">
        <v>18</v>
      </c>
      <c r="K3" s="67"/>
      <c r="L3" s="77" t="s">
        <v>63</v>
      </c>
      <c r="M3" s="78"/>
      <c r="N3" s="78"/>
      <c r="O3" s="78"/>
      <c r="P3" s="78"/>
      <c r="Q3" s="79"/>
    </row>
    <row r="4" spans="2:24" x14ac:dyDescent="0.15">
      <c r="B4" s="67" t="s">
        <v>15</v>
      </c>
      <c r="C4" s="67"/>
      <c r="D4" s="71">
        <f>SUM($V$10:$V$947)</f>
        <v>275937.67806267855</v>
      </c>
      <c r="E4" s="71"/>
      <c r="F4" s="67" t="s">
        <v>14</v>
      </c>
      <c r="G4" s="67"/>
      <c r="H4" s="80">
        <f>SUM($W$10:$W$947)</f>
        <v>4207.2000000000089</v>
      </c>
      <c r="I4" s="81"/>
      <c r="J4" s="70" t="s">
        <v>25</v>
      </c>
      <c r="K4" s="70"/>
      <c r="L4" s="37">
        <f>MAX($C$10:$D$944)-E6</f>
        <v>288033.97435897478</v>
      </c>
      <c r="M4" s="37"/>
      <c r="N4" s="70" t="s">
        <v>19</v>
      </c>
      <c r="O4" s="70"/>
      <c r="P4" s="71">
        <f>MIN($C$10:$D$944)-E6</f>
        <v>-488.24786324781599</v>
      </c>
      <c r="Q4" s="71"/>
      <c r="S4" s="14"/>
      <c r="T4" s="15" t="s">
        <v>34</v>
      </c>
    </row>
    <row r="5" spans="2:24" ht="14.25" thickBot="1" x14ac:dyDescent="0.2">
      <c r="B5" s="6" t="s">
        <v>23</v>
      </c>
      <c r="C5" s="10">
        <f>COUNTIF($V$10:$V$947,"&gt;0")</f>
        <v>40</v>
      </c>
      <c r="D5" s="6" t="s">
        <v>24</v>
      </c>
      <c r="E5" s="10">
        <f>COUNTIF($V$10:$V$947,"&lt;0")</f>
        <v>46</v>
      </c>
      <c r="F5" s="6" t="s">
        <v>26</v>
      </c>
      <c r="G5" s="10">
        <f>COUNTIF($V$10:$V$947,"=0")</f>
        <v>0</v>
      </c>
      <c r="H5" s="6" t="s">
        <v>12</v>
      </c>
      <c r="I5" s="9">
        <f>IF(C5=0,"0",C5/SUM(C5,E5))</f>
        <v>0.46511627906976744</v>
      </c>
      <c r="J5" s="67" t="s">
        <v>27</v>
      </c>
      <c r="K5" s="72"/>
      <c r="L5" s="73">
        <v>8</v>
      </c>
      <c r="M5" s="73"/>
      <c r="N5" s="74" t="s">
        <v>28</v>
      </c>
      <c r="O5" s="75"/>
      <c r="P5" s="73">
        <v>6</v>
      </c>
      <c r="Q5" s="73"/>
      <c r="S5" s="12"/>
      <c r="T5" s="15" t="s">
        <v>35</v>
      </c>
    </row>
    <row r="6" spans="2:24" ht="21.75" thickBot="1" x14ac:dyDescent="0.2">
      <c r="B6" s="44" t="s">
        <v>16</v>
      </c>
      <c r="C6" s="45"/>
      <c r="D6" s="46"/>
      <c r="E6" s="47">
        <v>200000</v>
      </c>
      <c r="F6" s="47"/>
      <c r="G6" s="47"/>
      <c r="H6" s="48"/>
      <c r="I6" s="49" t="s">
        <v>31</v>
      </c>
      <c r="J6" s="49"/>
      <c r="K6" s="44" t="s">
        <v>13</v>
      </c>
      <c r="L6" s="45"/>
      <c r="M6" s="46"/>
      <c r="N6" s="50">
        <f>E6+D4</f>
        <v>475937.67806267855</v>
      </c>
      <c r="O6" s="51"/>
      <c r="P6" s="51"/>
      <c r="Q6" s="52"/>
    </row>
    <row r="7" spans="2:24" x14ac:dyDescent="0.15">
      <c r="P7" s="3"/>
    </row>
    <row r="8" spans="2:24" ht="27" x14ac:dyDescent="0.15">
      <c r="B8" s="53" t="s">
        <v>20</v>
      </c>
      <c r="C8" s="54" t="s">
        <v>6</v>
      </c>
      <c r="D8" s="55"/>
      <c r="E8" s="58" t="s">
        <v>2</v>
      </c>
      <c r="F8" s="59"/>
      <c r="G8" s="59"/>
      <c r="H8" s="59"/>
      <c r="I8" s="59"/>
      <c r="J8" s="59"/>
      <c r="K8" s="60"/>
      <c r="L8" s="19" t="s">
        <v>47</v>
      </c>
      <c r="M8" s="63" t="s">
        <v>39</v>
      </c>
      <c r="N8" s="64"/>
      <c r="O8" s="42" t="s">
        <v>8</v>
      </c>
      <c r="P8" s="61"/>
      <c r="Q8" s="43"/>
      <c r="R8" s="62" t="s">
        <v>9</v>
      </c>
      <c r="S8" s="22" t="s">
        <v>5</v>
      </c>
      <c r="T8" s="23"/>
      <c r="U8" s="23"/>
      <c r="V8" s="23"/>
      <c r="W8" s="23"/>
      <c r="X8" s="65" t="s">
        <v>38</v>
      </c>
    </row>
    <row r="9" spans="2:24" x14ac:dyDescent="0.15">
      <c r="B9" s="53"/>
      <c r="C9" s="56"/>
      <c r="D9" s="57"/>
      <c r="E9" s="5" t="s">
        <v>1</v>
      </c>
      <c r="F9" s="5" t="s">
        <v>0</v>
      </c>
      <c r="G9" s="5" t="s">
        <v>3</v>
      </c>
      <c r="H9" s="38" t="s">
        <v>33</v>
      </c>
      <c r="I9" s="39"/>
      <c r="J9" s="40" t="s">
        <v>32</v>
      </c>
      <c r="K9" s="41"/>
      <c r="L9" s="16" t="s">
        <v>36</v>
      </c>
      <c r="M9" s="28" t="s">
        <v>46</v>
      </c>
      <c r="N9" s="19" t="s">
        <v>45</v>
      </c>
      <c r="O9" s="4" t="s">
        <v>7</v>
      </c>
      <c r="P9" s="42" t="s">
        <v>11</v>
      </c>
      <c r="Q9" s="43"/>
      <c r="R9" s="62"/>
      <c r="S9" s="24" t="s">
        <v>1</v>
      </c>
      <c r="T9" s="24" t="s">
        <v>0</v>
      </c>
      <c r="U9" s="22" t="s">
        <v>4</v>
      </c>
      <c r="V9" s="24" t="s">
        <v>15</v>
      </c>
      <c r="W9" s="24" t="s">
        <v>14</v>
      </c>
      <c r="X9" s="66"/>
    </row>
    <row r="10" spans="2:24" x14ac:dyDescent="0.15">
      <c r="B10" s="7">
        <v>1</v>
      </c>
      <c r="C10" s="35">
        <f>E6</f>
        <v>200000</v>
      </c>
      <c r="D10" s="35"/>
      <c r="E10" s="12">
        <v>2005</v>
      </c>
      <c r="F10" s="2">
        <v>42071</v>
      </c>
      <c r="G10" s="7" t="s">
        <v>10</v>
      </c>
      <c r="H10" s="36">
        <v>1.3254999999999999</v>
      </c>
      <c r="I10" s="36"/>
      <c r="J10" s="36">
        <v>1.3080000000000001</v>
      </c>
      <c r="K10" s="36"/>
      <c r="L10" s="27">
        <v>104</v>
      </c>
      <c r="M10" s="11">
        <f>IF(F10="","",ROUNDUP(IF(G10="買",N10-H10,H10-N10)*10000,0))</f>
        <v>160</v>
      </c>
      <c r="N10" s="17">
        <v>1.34145</v>
      </c>
      <c r="O10" s="11">
        <f t="shared" ref="O10:O41" si="0">IF(J10="","",ROUNDUP(IF(G10="買",H10-J10,J10-H10)*10000,0))</f>
        <v>175</v>
      </c>
      <c r="P10" s="35">
        <f t="shared" ref="P10:P41" si="1">IF(F10="","",C10*$P$2)</f>
        <v>4000</v>
      </c>
      <c r="Q10" s="35"/>
      <c r="R10" s="13">
        <f t="shared" ref="R10:R41" si="2">IF(O10="","",ROUNDDOWN(P10/(O10/L10)/100000,2))</f>
        <v>0.02</v>
      </c>
      <c r="S10" s="12">
        <f t="shared" ref="S10:S41" si="3">E10</f>
        <v>2005</v>
      </c>
      <c r="T10" s="2">
        <v>42072</v>
      </c>
      <c r="U10" s="29">
        <v>1.34145</v>
      </c>
      <c r="V10" s="21">
        <f>IF(T10="","",W10*R10*100000/L10)</f>
        <v>3067.3076923077174</v>
      </c>
      <c r="W10" s="20">
        <f t="shared" ref="W10:W41" si="4">IF(T10="","",IF(G10="買",U10-H10,H10-U10)*10000)</f>
        <v>159.50000000000131</v>
      </c>
      <c r="X10" s="25"/>
    </row>
    <row r="11" spans="2:24" x14ac:dyDescent="0.15">
      <c r="B11" s="7">
        <v>2</v>
      </c>
      <c r="C11" s="35">
        <f t="shared" ref="C11:C42" si="5">IF(V10="","",C10+V10)</f>
        <v>203067.30769230772</v>
      </c>
      <c r="D11" s="35"/>
      <c r="E11" s="12">
        <f>E10</f>
        <v>2005</v>
      </c>
      <c r="F11" s="2">
        <v>42098</v>
      </c>
      <c r="G11" s="7" t="s">
        <v>40</v>
      </c>
      <c r="H11" s="36">
        <v>1.2868999999999999</v>
      </c>
      <c r="I11" s="36"/>
      <c r="J11" s="36">
        <v>1.3057000000000001</v>
      </c>
      <c r="K11" s="36"/>
      <c r="L11" s="27">
        <v>107</v>
      </c>
      <c r="M11" s="11">
        <f t="shared" ref="M11:M74" si="6">IF(F11="","",ROUNDUP(IF(G11="買",N11-H11,H11-N11)*10000,0))</f>
        <v>470</v>
      </c>
      <c r="N11" s="17">
        <v>1.2399500000000001</v>
      </c>
      <c r="O11" s="11">
        <f t="shared" si="0"/>
        <v>189</v>
      </c>
      <c r="P11" s="35">
        <f t="shared" si="1"/>
        <v>4061.3461538461543</v>
      </c>
      <c r="Q11" s="35"/>
      <c r="R11" s="13">
        <f t="shared" si="2"/>
        <v>0.02</v>
      </c>
      <c r="S11" s="12">
        <f t="shared" si="3"/>
        <v>2005</v>
      </c>
      <c r="T11" s="2">
        <v>42112</v>
      </c>
      <c r="U11" s="29">
        <v>1.3012999999999999</v>
      </c>
      <c r="V11" s="21">
        <f t="shared" ref="V11:V42" si="7">IF(T11="","",W11*R11*100000/81)</f>
        <v>-3555.5555555555475</v>
      </c>
      <c r="W11" s="20">
        <f t="shared" si="4"/>
        <v>-143.99999999999969</v>
      </c>
      <c r="X11" s="25" t="s">
        <v>41</v>
      </c>
    </row>
    <row r="12" spans="2:24" x14ac:dyDescent="0.15">
      <c r="B12" s="7">
        <v>3</v>
      </c>
      <c r="C12" s="35">
        <f t="shared" si="5"/>
        <v>199511.75213675218</v>
      </c>
      <c r="D12" s="35"/>
      <c r="E12" s="12">
        <f t="shared" ref="E12:E75" si="8">E11</f>
        <v>2005</v>
      </c>
      <c r="F12" s="2">
        <v>42133</v>
      </c>
      <c r="G12" s="7" t="s">
        <v>40</v>
      </c>
      <c r="H12" s="36">
        <v>1.2808999999999999</v>
      </c>
      <c r="I12" s="36"/>
      <c r="J12" s="36">
        <v>1.2964</v>
      </c>
      <c r="K12" s="36"/>
      <c r="L12" s="27">
        <v>105</v>
      </c>
      <c r="M12" s="11">
        <f t="shared" si="6"/>
        <v>410</v>
      </c>
      <c r="N12" s="18">
        <v>1.2399500000000001</v>
      </c>
      <c r="O12" s="11">
        <f t="shared" si="0"/>
        <v>156</v>
      </c>
      <c r="P12" s="35">
        <f t="shared" si="1"/>
        <v>3990.2350427350439</v>
      </c>
      <c r="Q12" s="35"/>
      <c r="R12" s="13">
        <f t="shared" si="2"/>
        <v>0.02</v>
      </c>
      <c r="S12" s="12">
        <f t="shared" si="3"/>
        <v>2005</v>
      </c>
      <c r="T12" s="2">
        <v>42155</v>
      </c>
      <c r="U12" s="29">
        <v>1.2399500000000001</v>
      </c>
      <c r="V12" s="21">
        <f t="shared" si="7"/>
        <v>10111.111111111066</v>
      </c>
      <c r="W12" s="20">
        <f t="shared" si="4"/>
        <v>409.49999999999818</v>
      </c>
      <c r="X12" s="25" t="s">
        <v>42</v>
      </c>
    </row>
    <row r="13" spans="2:24" x14ac:dyDescent="0.15">
      <c r="B13" s="7">
        <v>4</v>
      </c>
      <c r="C13" s="35">
        <f t="shared" si="5"/>
        <v>209622.86324786325</v>
      </c>
      <c r="D13" s="35"/>
      <c r="E13" s="12">
        <f t="shared" si="8"/>
        <v>2005</v>
      </c>
      <c r="F13" s="2">
        <v>42178</v>
      </c>
      <c r="G13" s="7" t="s">
        <v>40</v>
      </c>
      <c r="H13" s="36">
        <v>1.2097</v>
      </c>
      <c r="I13" s="36"/>
      <c r="J13" s="36">
        <v>1.2206999999999999</v>
      </c>
      <c r="K13" s="36"/>
      <c r="L13" s="27">
        <v>108</v>
      </c>
      <c r="M13" s="11">
        <f t="shared" si="6"/>
        <v>311</v>
      </c>
      <c r="N13" s="17">
        <v>1.17869</v>
      </c>
      <c r="O13" s="11">
        <f t="shared" si="0"/>
        <v>110</v>
      </c>
      <c r="P13" s="35">
        <f t="shared" si="1"/>
        <v>4192.4572649572647</v>
      </c>
      <c r="Q13" s="35"/>
      <c r="R13" s="13">
        <f t="shared" si="2"/>
        <v>0.04</v>
      </c>
      <c r="S13" s="12">
        <f t="shared" si="3"/>
        <v>2005</v>
      </c>
      <c r="T13" s="2">
        <v>42197</v>
      </c>
      <c r="U13" s="29">
        <v>1.2174</v>
      </c>
      <c r="V13" s="21">
        <f t="shared" si="7"/>
        <v>-3802.4691358024893</v>
      </c>
      <c r="W13" s="20">
        <f t="shared" si="4"/>
        <v>-77.000000000000398</v>
      </c>
      <c r="X13" s="25" t="s">
        <v>43</v>
      </c>
    </row>
    <row r="14" spans="2:24" x14ac:dyDescent="0.15">
      <c r="B14" s="7">
        <v>5</v>
      </c>
      <c r="C14" s="35">
        <f t="shared" si="5"/>
        <v>205820.39411206075</v>
      </c>
      <c r="D14" s="35"/>
      <c r="E14" s="12">
        <f t="shared" si="8"/>
        <v>2005</v>
      </c>
      <c r="F14" s="2">
        <v>42206</v>
      </c>
      <c r="G14" s="7" t="s">
        <v>10</v>
      </c>
      <c r="H14" s="36">
        <v>1.2186999999999999</v>
      </c>
      <c r="I14" s="36"/>
      <c r="J14" s="36">
        <v>1.1995</v>
      </c>
      <c r="K14" s="36"/>
      <c r="L14" s="27">
        <v>110</v>
      </c>
      <c r="M14" s="11">
        <f t="shared" si="6"/>
        <v>585</v>
      </c>
      <c r="N14" s="17">
        <v>1.27712</v>
      </c>
      <c r="O14" s="11">
        <f t="shared" si="0"/>
        <v>192</v>
      </c>
      <c r="P14" s="35">
        <f t="shared" si="1"/>
        <v>4116.4078822412148</v>
      </c>
      <c r="Q14" s="35"/>
      <c r="R14" s="13">
        <f t="shared" si="2"/>
        <v>0.02</v>
      </c>
      <c r="S14" s="12">
        <f t="shared" si="3"/>
        <v>2005</v>
      </c>
      <c r="T14" s="2">
        <v>42211</v>
      </c>
      <c r="U14" s="29">
        <v>1.1995</v>
      </c>
      <c r="V14" s="21">
        <f t="shared" si="7"/>
        <v>-4740.7407407407118</v>
      </c>
      <c r="W14" s="20">
        <f t="shared" si="4"/>
        <v>-191.99999999999883</v>
      </c>
      <c r="X14" s="25"/>
    </row>
    <row r="15" spans="2:24" x14ac:dyDescent="0.15">
      <c r="B15" s="7">
        <v>6</v>
      </c>
      <c r="C15" s="35">
        <f t="shared" si="5"/>
        <v>201079.65337132005</v>
      </c>
      <c r="D15" s="35"/>
      <c r="E15" s="12">
        <f t="shared" si="8"/>
        <v>2005</v>
      </c>
      <c r="F15" s="2">
        <v>42213</v>
      </c>
      <c r="G15" s="7" t="s">
        <v>10</v>
      </c>
      <c r="H15" s="36">
        <v>1.2084999999999999</v>
      </c>
      <c r="I15" s="36"/>
      <c r="J15" s="36">
        <v>1.1962999999999999</v>
      </c>
      <c r="K15" s="36"/>
      <c r="L15" s="27">
        <v>112</v>
      </c>
      <c r="M15" s="11">
        <f t="shared" si="6"/>
        <v>315</v>
      </c>
      <c r="N15" s="17">
        <v>1.2399500000000001</v>
      </c>
      <c r="O15" s="11">
        <f t="shared" si="0"/>
        <v>122</v>
      </c>
      <c r="P15" s="35">
        <f t="shared" si="1"/>
        <v>4021.5930674264009</v>
      </c>
      <c r="Q15" s="35"/>
      <c r="R15" s="13">
        <f t="shared" si="2"/>
        <v>0.03</v>
      </c>
      <c r="S15" s="12">
        <f t="shared" si="3"/>
        <v>2005</v>
      </c>
      <c r="T15" s="2">
        <v>42220</v>
      </c>
      <c r="U15" s="29">
        <v>1.2399500000000001</v>
      </c>
      <c r="V15" s="21">
        <f t="shared" si="7"/>
        <v>11648.148148148221</v>
      </c>
      <c r="W15" s="20">
        <f t="shared" si="4"/>
        <v>314.50000000000199</v>
      </c>
      <c r="X15" s="25" t="s">
        <v>44</v>
      </c>
    </row>
    <row r="16" spans="2:24" x14ac:dyDescent="0.15">
      <c r="B16" s="7">
        <v>7</v>
      </c>
      <c r="C16" s="35">
        <f t="shared" si="5"/>
        <v>212727.80151946828</v>
      </c>
      <c r="D16" s="35"/>
      <c r="E16" s="12">
        <f t="shared" si="8"/>
        <v>2005</v>
      </c>
      <c r="F16" s="2">
        <v>42248</v>
      </c>
      <c r="G16" s="7" t="s">
        <v>10</v>
      </c>
      <c r="H16" s="36">
        <v>1.2358</v>
      </c>
      <c r="I16" s="36"/>
      <c r="J16" s="36">
        <v>1.2186999999999999</v>
      </c>
      <c r="K16" s="36"/>
      <c r="L16" s="27">
        <v>110</v>
      </c>
      <c r="M16" s="11">
        <f t="shared" si="6"/>
        <v>414</v>
      </c>
      <c r="N16" s="17">
        <v>1.27712</v>
      </c>
      <c r="O16" s="11">
        <f t="shared" si="0"/>
        <v>172</v>
      </c>
      <c r="P16" s="35">
        <f t="shared" si="1"/>
        <v>4254.5560303893653</v>
      </c>
      <c r="Q16" s="35"/>
      <c r="R16" s="13">
        <f t="shared" si="2"/>
        <v>0.02</v>
      </c>
      <c r="S16" s="12">
        <f t="shared" si="3"/>
        <v>2005</v>
      </c>
      <c r="T16" s="2">
        <v>42266</v>
      </c>
      <c r="U16" s="29">
        <v>1.2186999999999999</v>
      </c>
      <c r="V16" s="21">
        <f t="shared" si="7"/>
        <v>-4222.2222222222508</v>
      </c>
      <c r="W16" s="20">
        <f t="shared" si="4"/>
        <v>-171.00000000000114</v>
      </c>
      <c r="X16" s="25" t="s">
        <v>52</v>
      </c>
    </row>
    <row r="17" spans="2:24" x14ac:dyDescent="0.15">
      <c r="B17" s="7">
        <v>8</v>
      </c>
      <c r="C17" s="35">
        <f t="shared" si="5"/>
        <v>208505.57929724603</v>
      </c>
      <c r="D17" s="35"/>
      <c r="E17" s="12">
        <f t="shared" si="8"/>
        <v>2005</v>
      </c>
      <c r="F17" s="2">
        <v>42301</v>
      </c>
      <c r="G17" s="7" t="s">
        <v>40</v>
      </c>
      <c r="H17" s="36">
        <v>1.1927000000000001</v>
      </c>
      <c r="I17" s="36"/>
      <c r="J17" s="36">
        <v>1.2078</v>
      </c>
      <c r="K17" s="36"/>
      <c r="L17" s="27">
        <v>115</v>
      </c>
      <c r="M17" s="11">
        <f t="shared" si="6"/>
        <v>141</v>
      </c>
      <c r="N17" s="17">
        <v>1.17869</v>
      </c>
      <c r="O17" s="11">
        <f t="shared" si="0"/>
        <v>151</v>
      </c>
      <c r="P17" s="35">
        <f t="shared" si="1"/>
        <v>4170.111585944921</v>
      </c>
      <c r="Q17" s="35"/>
      <c r="R17" s="13">
        <f t="shared" si="2"/>
        <v>0.03</v>
      </c>
      <c r="S17" s="12">
        <f t="shared" si="3"/>
        <v>2005</v>
      </c>
      <c r="T17" s="2">
        <v>42302</v>
      </c>
      <c r="U17" s="29">
        <v>1.2078</v>
      </c>
      <c r="V17" s="21">
        <f t="shared" si="7"/>
        <v>-5592.5925925925521</v>
      </c>
      <c r="W17" s="20">
        <f t="shared" si="4"/>
        <v>-150.99999999999892</v>
      </c>
      <c r="X17" s="25" t="s">
        <v>53</v>
      </c>
    </row>
    <row r="18" spans="2:24" x14ac:dyDescent="0.15">
      <c r="B18" s="7">
        <v>9</v>
      </c>
      <c r="C18" s="35">
        <f t="shared" si="5"/>
        <v>202912.98670465348</v>
      </c>
      <c r="D18" s="35"/>
      <c r="E18" s="12">
        <f t="shared" si="8"/>
        <v>2005</v>
      </c>
      <c r="F18" s="2">
        <v>42346</v>
      </c>
      <c r="G18" s="7" t="s">
        <v>10</v>
      </c>
      <c r="H18" s="36">
        <v>1.1819999999999999</v>
      </c>
      <c r="I18" s="36"/>
      <c r="J18" s="36">
        <v>1.1688000000000001</v>
      </c>
      <c r="K18" s="36"/>
      <c r="L18" s="27">
        <v>120</v>
      </c>
      <c r="M18" s="11">
        <f t="shared" si="6"/>
        <v>580</v>
      </c>
      <c r="N18" s="17">
        <v>1.2399500000000001</v>
      </c>
      <c r="O18" s="11">
        <f t="shared" si="0"/>
        <v>132</v>
      </c>
      <c r="P18" s="35">
        <f t="shared" si="1"/>
        <v>4058.2597340930697</v>
      </c>
      <c r="Q18" s="35"/>
      <c r="R18" s="13">
        <f t="shared" si="2"/>
        <v>0.03</v>
      </c>
      <c r="S18" s="12">
        <v>2006</v>
      </c>
      <c r="T18" s="2">
        <v>42038</v>
      </c>
      <c r="U18" s="29">
        <v>1.204</v>
      </c>
      <c r="V18" s="21">
        <f t="shared" si="7"/>
        <v>8148.1481481481551</v>
      </c>
      <c r="W18" s="20">
        <f t="shared" si="4"/>
        <v>220.0000000000002</v>
      </c>
      <c r="X18" s="25" t="s">
        <v>54</v>
      </c>
    </row>
    <row r="19" spans="2:24" x14ac:dyDescent="0.15">
      <c r="B19" s="7">
        <v>10</v>
      </c>
      <c r="C19" s="35">
        <f t="shared" si="5"/>
        <v>211061.13485280162</v>
      </c>
      <c r="D19" s="35"/>
      <c r="E19" s="12">
        <v>2006</v>
      </c>
      <c r="F19" s="2">
        <v>42062</v>
      </c>
      <c r="G19" s="7" t="s">
        <v>40</v>
      </c>
      <c r="H19" s="36">
        <v>1.1860999999999999</v>
      </c>
      <c r="I19" s="36"/>
      <c r="J19" s="36">
        <v>1.1934</v>
      </c>
      <c r="K19" s="36"/>
      <c r="L19" s="27">
        <v>115</v>
      </c>
      <c r="M19" s="11">
        <f t="shared" si="6"/>
        <v>387</v>
      </c>
      <c r="N19" s="17">
        <v>1.14747</v>
      </c>
      <c r="O19" s="11">
        <f t="shared" si="0"/>
        <v>74</v>
      </c>
      <c r="P19" s="35">
        <f t="shared" si="1"/>
        <v>4221.2226970560323</v>
      </c>
      <c r="Q19" s="35"/>
      <c r="R19" s="13">
        <f t="shared" si="2"/>
        <v>0.06</v>
      </c>
      <c r="S19" s="12">
        <f t="shared" si="3"/>
        <v>2006</v>
      </c>
      <c r="T19" s="2">
        <v>42063</v>
      </c>
      <c r="U19" s="29">
        <v>1.1934</v>
      </c>
      <c r="V19" s="21">
        <f t="shared" si="7"/>
        <v>-5407.4074074074697</v>
      </c>
      <c r="W19" s="20">
        <f t="shared" si="4"/>
        <v>-73.000000000000838</v>
      </c>
      <c r="X19" s="25"/>
    </row>
    <row r="20" spans="2:24" x14ac:dyDescent="0.15">
      <c r="B20" s="7">
        <v>11</v>
      </c>
      <c r="C20" s="35">
        <f t="shared" si="5"/>
        <v>205653.72744539415</v>
      </c>
      <c r="D20" s="35"/>
      <c r="E20" s="12">
        <f t="shared" si="8"/>
        <v>2006</v>
      </c>
      <c r="F20" s="2">
        <v>42064</v>
      </c>
      <c r="G20" s="7" t="s">
        <v>10</v>
      </c>
      <c r="H20" s="36">
        <v>1.1940999999999999</v>
      </c>
      <c r="I20" s="36"/>
      <c r="J20" s="36">
        <v>1.1833</v>
      </c>
      <c r="K20" s="36"/>
      <c r="L20" s="27">
        <v>115</v>
      </c>
      <c r="M20" s="11">
        <f t="shared" si="6"/>
        <v>459</v>
      </c>
      <c r="N20" s="17">
        <v>1.2399500000000001</v>
      </c>
      <c r="O20" s="11">
        <f t="shared" si="0"/>
        <v>108</v>
      </c>
      <c r="P20" s="35">
        <f t="shared" si="1"/>
        <v>4113.0745489078827</v>
      </c>
      <c r="Q20" s="35"/>
      <c r="R20" s="13">
        <f t="shared" si="2"/>
        <v>0.04</v>
      </c>
      <c r="S20" s="12">
        <f t="shared" si="3"/>
        <v>2006</v>
      </c>
      <c r="T20" s="2">
        <v>42118</v>
      </c>
      <c r="U20" s="29">
        <v>1.2399500000000001</v>
      </c>
      <c r="V20" s="21">
        <f t="shared" si="7"/>
        <v>22641.975308642057</v>
      </c>
      <c r="W20" s="20">
        <f t="shared" si="4"/>
        <v>458.50000000000171</v>
      </c>
      <c r="X20" s="25" t="s">
        <v>55</v>
      </c>
    </row>
    <row r="21" spans="2:24" x14ac:dyDescent="0.15">
      <c r="B21" s="7">
        <v>12</v>
      </c>
      <c r="C21" s="35">
        <f t="shared" si="5"/>
        <v>228295.7027540362</v>
      </c>
      <c r="D21" s="35"/>
      <c r="E21" s="12">
        <f t="shared" si="8"/>
        <v>2006</v>
      </c>
      <c r="F21" s="2">
        <v>42148</v>
      </c>
      <c r="G21" s="7" t="s">
        <v>10</v>
      </c>
      <c r="H21" s="36">
        <v>1.286</v>
      </c>
      <c r="I21" s="36"/>
      <c r="J21" s="36">
        <v>1.2693000000000001</v>
      </c>
      <c r="K21" s="36"/>
      <c r="L21" s="27">
        <v>112</v>
      </c>
      <c r="M21" s="11">
        <f t="shared" si="6"/>
        <v>551</v>
      </c>
      <c r="N21" s="17">
        <v>1.3410299999999999</v>
      </c>
      <c r="O21" s="11">
        <f t="shared" si="0"/>
        <v>167</v>
      </c>
      <c r="P21" s="35">
        <f t="shared" si="1"/>
        <v>4565.9140550807242</v>
      </c>
      <c r="Q21" s="35"/>
      <c r="R21" s="13">
        <f t="shared" si="2"/>
        <v>0.03</v>
      </c>
      <c r="S21" s="12">
        <f t="shared" si="3"/>
        <v>2006</v>
      </c>
      <c r="T21" s="2">
        <v>42158</v>
      </c>
      <c r="U21" s="29">
        <v>1.2722</v>
      </c>
      <c r="V21" s="21">
        <f t="shared" si="7"/>
        <v>-5111.111111111124</v>
      </c>
      <c r="W21" s="20">
        <f t="shared" si="4"/>
        <v>-138.00000000000034</v>
      </c>
      <c r="X21" s="25"/>
    </row>
    <row r="22" spans="2:24" x14ac:dyDescent="0.15">
      <c r="B22" s="7">
        <v>13</v>
      </c>
      <c r="C22" s="35">
        <f t="shared" si="5"/>
        <v>223184.59164292508</v>
      </c>
      <c r="D22" s="35"/>
      <c r="E22" s="12">
        <f t="shared" si="8"/>
        <v>2006</v>
      </c>
      <c r="F22" s="2">
        <v>42175</v>
      </c>
      <c r="G22" s="7" t="s">
        <v>40</v>
      </c>
      <c r="H22" s="36">
        <v>1.2551000000000001</v>
      </c>
      <c r="I22" s="36"/>
      <c r="J22" s="36">
        <v>1.2653000000000001</v>
      </c>
      <c r="K22" s="36"/>
      <c r="L22" s="27">
        <v>115</v>
      </c>
      <c r="M22" s="11">
        <f t="shared" si="6"/>
        <v>152</v>
      </c>
      <c r="N22" s="17">
        <v>1.2399500000000001</v>
      </c>
      <c r="O22" s="11">
        <f t="shared" si="0"/>
        <v>102</v>
      </c>
      <c r="P22" s="35">
        <f t="shared" si="1"/>
        <v>4463.6918328585016</v>
      </c>
      <c r="Q22" s="35"/>
      <c r="R22" s="13">
        <f t="shared" si="2"/>
        <v>0.05</v>
      </c>
      <c r="S22" s="12">
        <f t="shared" si="3"/>
        <v>2006</v>
      </c>
      <c r="T22" s="2">
        <v>42176</v>
      </c>
      <c r="U22" s="29">
        <v>1.2653000000000001</v>
      </c>
      <c r="V22" s="21">
        <f t="shared" si="7"/>
        <v>-6296.2962962962893</v>
      </c>
      <c r="W22" s="20">
        <f t="shared" si="4"/>
        <v>-101.99999999999987</v>
      </c>
      <c r="X22" s="25"/>
    </row>
    <row r="23" spans="2:24" x14ac:dyDescent="0.15">
      <c r="B23" s="7">
        <v>14</v>
      </c>
      <c r="C23" s="35">
        <f t="shared" si="5"/>
        <v>216888.29534662879</v>
      </c>
      <c r="D23" s="35"/>
      <c r="E23" s="12">
        <f t="shared" si="8"/>
        <v>2006</v>
      </c>
      <c r="F23" s="2">
        <v>42178</v>
      </c>
      <c r="G23" s="7" t="s">
        <v>40</v>
      </c>
      <c r="H23" s="36">
        <v>1.2548999999999999</v>
      </c>
      <c r="I23" s="36"/>
      <c r="J23" s="36">
        <v>1.268</v>
      </c>
      <c r="K23" s="36"/>
      <c r="L23" s="27">
        <v>115</v>
      </c>
      <c r="M23" s="11">
        <f t="shared" si="6"/>
        <v>150</v>
      </c>
      <c r="N23" s="17">
        <v>1.2399500000000001</v>
      </c>
      <c r="O23" s="11">
        <f t="shared" si="0"/>
        <v>132</v>
      </c>
      <c r="P23" s="35">
        <f t="shared" si="1"/>
        <v>4337.7659069325755</v>
      </c>
      <c r="Q23" s="35"/>
      <c r="R23" s="13">
        <f t="shared" si="2"/>
        <v>0.03</v>
      </c>
      <c r="S23" s="12">
        <f t="shared" si="3"/>
        <v>2006</v>
      </c>
      <c r="T23" s="2">
        <v>42185</v>
      </c>
      <c r="U23" s="29">
        <v>1.268</v>
      </c>
      <c r="V23" s="21">
        <f t="shared" si="7"/>
        <v>-4851.8518518518931</v>
      </c>
      <c r="W23" s="20">
        <f t="shared" si="4"/>
        <v>-131.00000000000111</v>
      </c>
      <c r="X23" s="25"/>
    </row>
    <row r="24" spans="2:24" x14ac:dyDescent="0.15">
      <c r="B24" s="7">
        <v>15</v>
      </c>
      <c r="C24" s="35">
        <f t="shared" si="5"/>
        <v>212036.4434947769</v>
      </c>
      <c r="D24" s="35"/>
      <c r="E24" s="12">
        <f t="shared" si="8"/>
        <v>2006</v>
      </c>
      <c r="F24" s="2">
        <v>42212</v>
      </c>
      <c r="G24" s="7" t="s">
        <v>10</v>
      </c>
      <c r="H24" s="36">
        <v>1.272</v>
      </c>
      <c r="I24" s="36"/>
      <c r="J24" s="36">
        <v>1.2557</v>
      </c>
      <c r="K24" s="36"/>
      <c r="L24" s="27">
        <v>116</v>
      </c>
      <c r="M24" s="11">
        <f t="shared" si="6"/>
        <v>691</v>
      </c>
      <c r="N24" s="17">
        <v>1.3410299999999999</v>
      </c>
      <c r="O24" s="11">
        <f t="shared" si="0"/>
        <v>163</v>
      </c>
      <c r="P24" s="35">
        <f t="shared" si="1"/>
        <v>4240.7288698955381</v>
      </c>
      <c r="Q24" s="35"/>
      <c r="R24" s="13">
        <f t="shared" si="2"/>
        <v>0.03</v>
      </c>
      <c r="S24" s="12">
        <f t="shared" si="3"/>
        <v>2006</v>
      </c>
      <c r="T24" s="2">
        <v>42254</v>
      </c>
      <c r="U24" s="29">
        <v>1.2755000000000001</v>
      </c>
      <c r="V24" s="21">
        <f t="shared" si="7"/>
        <v>1296.2962962963177</v>
      </c>
      <c r="W24" s="20">
        <f t="shared" si="4"/>
        <v>35.000000000000583</v>
      </c>
      <c r="X24" s="25"/>
    </row>
    <row r="25" spans="2:24" x14ac:dyDescent="0.15">
      <c r="B25" s="7">
        <v>16</v>
      </c>
      <c r="C25" s="35">
        <f t="shared" si="5"/>
        <v>213332.73979107323</v>
      </c>
      <c r="D25" s="35"/>
      <c r="E25" s="12">
        <f t="shared" si="8"/>
        <v>2006</v>
      </c>
      <c r="F25" s="2">
        <v>42330</v>
      </c>
      <c r="G25" s="7" t="s">
        <v>10</v>
      </c>
      <c r="H25" s="36">
        <v>1.2855000000000001</v>
      </c>
      <c r="I25" s="36"/>
      <c r="J25" s="36">
        <v>1.2797000000000001</v>
      </c>
      <c r="K25" s="36"/>
      <c r="L25" s="27">
        <v>117</v>
      </c>
      <c r="M25" s="11">
        <f t="shared" si="6"/>
        <v>556</v>
      </c>
      <c r="N25" s="17">
        <v>1.3410299999999999</v>
      </c>
      <c r="O25" s="11">
        <f t="shared" si="0"/>
        <v>59</v>
      </c>
      <c r="P25" s="35">
        <f t="shared" si="1"/>
        <v>4266.6547958214642</v>
      </c>
      <c r="Q25" s="35"/>
      <c r="R25" s="13">
        <f t="shared" si="2"/>
        <v>0.08</v>
      </c>
      <c r="S25" s="12">
        <v>2007</v>
      </c>
      <c r="T25" s="2">
        <v>42008</v>
      </c>
      <c r="U25" s="29">
        <v>1.3093999999999999</v>
      </c>
      <c r="V25" s="21">
        <f t="shared" si="7"/>
        <v>23604.938271604751</v>
      </c>
      <c r="W25" s="20">
        <f t="shared" si="4"/>
        <v>238.9999999999981</v>
      </c>
      <c r="X25" s="25"/>
    </row>
    <row r="26" spans="2:24" x14ac:dyDescent="0.15">
      <c r="B26" s="7">
        <v>17</v>
      </c>
      <c r="C26" s="35">
        <f t="shared" si="5"/>
        <v>236937.67806267797</v>
      </c>
      <c r="D26" s="35"/>
      <c r="E26" s="12">
        <v>2007</v>
      </c>
      <c r="F26" s="2">
        <v>42042</v>
      </c>
      <c r="G26" s="7" t="s">
        <v>10</v>
      </c>
      <c r="H26" s="36">
        <v>1.2990999999999999</v>
      </c>
      <c r="I26" s="36"/>
      <c r="J26" s="36">
        <v>1.2911999999999999</v>
      </c>
      <c r="K26" s="36"/>
      <c r="L26" s="27">
        <v>120</v>
      </c>
      <c r="M26" s="11">
        <f t="shared" si="6"/>
        <v>420</v>
      </c>
      <c r="N26" s="30">
        <v>1.3410299999999999</v>
      </c>
      <c r="O26" s="11">
        <f t="shared" si="0"/>
        <v>80</v>
      </c>
      <c r="P26" s="35">
        <f t="shared" si="1"/>
        <v>4738.7535612535594</v>
      </c>
      <c r="Q26" s="35"/>
      <c r="R26" s="13">
        <f t="shared" si="2"/>
        <v>7.0000000000000007E-2</v>
      </c>
      <c r="S26" s="12">
        <f t="shared" si="3"/>
        <v>2007</v>
      </c>
      <c r="T26" s="2">
        <v>42068</v>
      </c>
      <c r="U26" s="29">
        <v>1.3102</v>
      </c>
      <c r="V26" s="21">
        <f t="shared" si="7"/>
        <v>9592.5925925926895</v>
      </c>
      <c r="W26" s="20">
        <f t="shared" si="4"/>
        <v>111.00000000000109</v>
      </c>
      <c r="X26" s="25" t="s">
        <v>56</v>
      </c>
    </row>
    <row r="27" spans="2:24" x14ac:dyDescent="0.15">
      <c r="B27" s="7">
        <v>18</v>
      </c>
      <c r="C27" s="35">
        <f t="shared" si="5"/>
        <v>246530.27065527067</v>
      </c>
      <c r="D27" s="35"/>
      <c r="E27" s="12">
        <f t="shared" si="8"/>
        <v>2007</v>
      </c>
      <c r="F27" s="2">
        <v>42076</v>
      </c>
      <c r="G27" s="7" t="s">
        <v>10</v>
      </c>
      <c r="H27" s="36">
        <v>1.3201000000000001</v>
      </c>
      <c r="I27" s="36"/>
      <c r="J27" s="36">
        <v>1.3107</v>
      </c>
      <c r="K27" s="36"/>
      <c r="L27" s="27">
        <v>118</v>
      </c>
      <c r="M27" s="11">
        <f t="shared" si="6"/>
        <v>210</v>
      </c>
      <c r="N27" s="30">
        <v>1.3410299999999999</v>
      </c>
      <c r="O27" s="11">
        <f t="shared" si="0"/>
        <v>95</v>
      </c>
      <c r="P27" s="35">
        <f t="shared" si="1"/>
        <v>4930.6054131054134</v>
      </c>
      <c r="Q27" s="35"/>
      <c r="R27" s="13">
        <f t="shared" si="2"/>
        <v>0.06</v>
      </c>
      <c r="S27" s="12">
        <f t="shared" si="3"/>
        <v>2007</v>
      </c>
      <c r="T27" s="2">
        <v>42085</v>
      </c>
      <c r="U27" s="29">
        <v>1.3410299999999999</v>
      </c>
      <c r="V27" s="21">
        <f t="shared" si="7"/>
        <v>15503.703703703623</v>
      </c>
      <c r="W27" s="20">
        <f t="shared" si="4"/>
        <v>209.29999999999893</v>
      </c>
      <c r="X27" s="25" t="s">
        <v>59</v>
      </c>
    </row>
    <row r="28" spans="2:24" x14ac:dyDescent="0.15">
      <c r="B28" s="7">
        <v>19</v>
      </c>
      <c r="C28" s="35">
        <f t="shared" si="5"/>
        <v>262033.97435897429</v>
      </c>
      <c r="D28" s="35"/>
      <c r="E28" s="12">
        <f t="shared" si="8"/>
        <v>2007</v>
      </c>
      <c r="F28" s="2">
        <v>42090</v>
      </c>
      <c r="G28" s="7" t="s">
        <v>10</v>
      </c>
      <c r="H28" s="36">
        <v>1.3348100000000001</v>
      </c>
      <c r="I28" s="36"/>
      <c r="J28" s="36">
        <v>1.3252999999999999</v>
      </c>
      <c r="K28" s="36"/>
      <c r="L28" s="27">
        <v>118</v>
      </c>
      <c r="M28" s="11">
        <f t="shared" si="6"/>
        <v>320</v>
      </c>
      <c r="N28" s="30">
        <v>1.36673</v>
      </c>
      <c r="O28" s="11">
        <f t="shared" si="0"/>
        <v>96</v>
      </c>
      <c r="P28" s="35">
        <f t="shared" si="1"/>
        <v>5240.6794871794855</v>
      </c>
      <c r="Q28" s="35"/>
      <c r="R28" s="13">
        <f t="shared" si="2"/>
        <v>0.06</v>
      </c>
      <c r="S28" s="12">
        <f t="shared" si="3"/>
        <v>2007</v>
      </c>
      <c r="T28" s="2">
        <v>42119</v>
      </c>
      <c r="U28" s="29">
        <v>1.3548</v>
      </c>
      <c r="V28" s="21">
        <f t="shared" si="7"/>
        <v>14807.407407407372</v>
      </c>
      <c r="W28" s="20">
        <f t="shared" si="4"/>
        <v>199.89999999999952</v>
      </c>
      <c r="X28" s="25" t="s">
        <v>58</v>
      </c>
    </row>
    <row r="29" spans="2:24" x14ac:dyDescent="0.15">
      <c r="B29" s="7">
        <v>20</v>
      </c>
      <c r="C29" s="35">
        <f t="shared" si="5"/>
        <v>276841.38176638167</v>
      </c>
      <c r="D29" s="35"/>
      <c r="E29" s="12">
        <f t="shared" si="8"/>
        <v>2007</v>
      </c>
      <c r="F29" s="2">
        <v>42141</v>
      </c>
      <c r="G29" s="7" t="s">
        <v>40</v>
      </c>
      <c r="H29" s="36">
        <v>1.3503000000000001</v>
      </c>
      <c r="I29" s="36"/>
      <c r="J29" s="36">
        <v>1.361</v>
      </c>
      <c r="K29" s="36"/>
      <c r="L29" s="27">
        <v>120</v>
      </c>
      <c r="M29" s="11">
        <f t="shared" si="6"/>
        <v>415</v>
      </c>
      <c r="N29" s="17">
        <v>1.30884</v>
      </c>
      <c r="O29" s="11">
        <f t="shared" si="0"/>
        <v>107</v>
      </c>
      <c r="P29" s="35">
        <f t="shared" si="1"/>
        <v>5536.8276353276333</v>
      </c>
      <c r="Q29" s="35"/>
      <c r="R29" s="13">
        <f t="shared" si="2"/>
        <v>0.06</v>
      </c>
      <c r="S29" s="12">
        <f t="shared" si="3"/>
        <v>2007</v>
      </c>
      <c r="T29" s="2">
        <v>42160</v>
      </c>
      <c r="U29" s="29">
        <v>1.3520000000000001</v>
      </c>
      <c r="V29" s="21">
        <f t="shared" si="7"/>
        <v>-1259.259259259285</v>
      </c>
      <c r="W29" s="20">
        <f t="shared" si="4"/>
        <v>-17.000000000000348</v>
      </c>
      <c r="X29" s="25"/>
    </row>
    <row r="30" spans="2:24" x14ac:dyDescent="0.15">
      <c r="B30" s="7">
        <v>21</v>
      </c>
      <c r="C30" s="35">
        <f t="shared" si="5"/>
        <v>275582.1225071224</v>
      </c>
      <c r="D30" s="35"/>
      <c r="E30" s="12">
        <f t="shared" si="8"/>
        <v>2007</v>
      </c>
      <c r="F30" s="2">
        <v>42180</v>
      </c>
      <c r="G30" s="7" t="s">
        <v>10</v>
      </c>
      <c r="H30" s="36">
        <v>1.3469</v>
      </c>
      <c r="I30" s="36"/>
      <c r="J30" s="36">
        <v>1.3381000000000001</v>
      </c>
      <c r="K30" s="36"/>
      <c r="L30" s="27">
        <v>122</v>
      </c>
      <c r="M30" s="11">
        <f t="shared" si="6"/>
        <v>199</v>
      </c>
      <c r="N30" s="17">
        <v>1.36673</v>
      </c>
      <c r="O30" s="11">
        <f t="shared" si="0"/>
        <v>88</v>
      </c>
      <c r="P30" s="35">
        <f t="shared" si="1"/>
        <v>5511.6424501424481</v>
      </c>
      <c r="Q30" s="35"/>
      <c r="R30" s="13">
        <f t="shared" si="2"/>
        <v>7.0000000000000007E-2</v>
      </c>
      <c r="S30" s="12">
        <f t="shared" si="3"/>
        <v>2007</v>
      </c>
      <c r="T30" s="2">
        <v>42195</v>
      </c>
      <c r="U30" s="29">
        <v>1.36673</v>
      </c>
      <c r="V30" s="21">
        <f t="shared" si="7"/>
        <v>17137.037037037051</v>
      </c>
      <c r="W30" s="20">
        <f t="shared" si="4"/>
        <v>198.30000000000015</v>
      </c>
      <c r="X30" s="25"/>
    </row>
    <row r="31" spans="2:24" x14ac:dyDescent="0.15">
      <c r="B31" s="7">
        <v>22</v>
      </c>
      <c r="C31" s="35">
        <f t="shared" si="5"/>
        <v>292719.15954415943</v>
      </c>
      <c r="D31" s="35"/>
      <c r="E31" s="12">
        <f t="shared" si="8"/>
        <v>2007</v>
      </c>
      <c r="F31" s="2">
        <v>42215</v>
      </c>
      <c r="G31" s="7" t="s">
        <v>40</v>
      </c>
      <c r="H31" s="36">
        <v>1.3629</v>
      </c>
      <c r="I31" s="36"/>
      <c r="J31" s="36">
        <v>1.3754</v>
      </c>
      <c r="K31" s="36"/>
      <c r="L31" s="27">
        <v>119</v>
      </c>
      <c r="M31" s="11">
        <f t="shared" si="6"/>
        <v>219</v>
      </c>
      <c r="N31" s="17">
        <v>1.3410500000000001</v>
      </c>
      <c r="O31" s="11">
        <f t="shared" si="0"/>
        <v>125</v>
      </c>
      <c r="P31" s="35">
        <f t="shared" si="1"/>
        <v>5854.3831908831889</v>
      </c>
      <c r="Q31" s="35"/>
      <c r="R31" s="13">
        <f t="shared" si="2"/>
        <v>0.05</v>
      </c>
      <c r="S31" s="12">
        <f t="shared" si="3"/>
        <v>2007</v>
      </c>
      <c r="T31" s="2">
        <v>42219</v>
      </c>
      <c r="U31" s="29">
        <v>1.3754</v>
      </c>
      <c r="V31" s="21">
        <f t="shared" si="7"/>
        <v>-7716.0493827160235</v>
      </c>
      <c r="W31" s="20">
        <f t="shared" si="4"/>
        <v>-124.99999999999956</v>
      </c>
      <c r="X31" s="25"/>
    </row>
    <row r="32" spans="2:24" x14ac:dyDescent="0.15">
      <c r="B32" s="7">
        <v>23</v>
      </c>
      <c r="C32" s="35">
        <f t="shared" si="5"/>
        <v>285003.11016144342</v>
      </c>
      <c r="D32" s="35"/>
      <c r="E32" s="12">
        <f t="shared" si="8"/>
        <v>2007</v>
      </c>
      <c r="F32" s="2">
        <v>42226</v>
      </c>
      <c r="G32" s="7" t="s">
        <v>40</v>
      </c>
      <c r="H32" s="36">
        <v>1.3653</v>
      </c>
      <c r="I32" s="36"/>
      <c r="J32" s="36">
        <v>1.3817999999999999</v>
      </c>
      <c r="K32" s="36"/>
      <c r="L32" s="27">
        <v>118</v>
      </c>
      <c r="M32" s="11">
        <f t="shared" si="6"/>
        <v>243</v>
      </c>
      <c r="N32" s="30">
        <v>1.3410500000000001</v>
      </c>
      <c r="O32" s="11">
        <f t="shared" si="0"/>
        <v>165</v>
      </c>
      <c r="P32" s="35">
        <f t="shared" si="1"/>
        <v>5700.0622032288684</v>
      </c>
      <c r="Q32" s="35"/>
      <c r="R32" s="13">
        <f t="shared" si="2"/>
        <v>0.04</v>
      </c>
      <c r="S32" s="12">
        <f t="shared" si="3"/>
        <v>2007</v>
      </c>
      <c r="T32" s="2">
        <v>42232</v>
      </c>
      <c r="U32" s="29">
        <v>1.3410500000000001</v>
      </c>
      <c r="V32" s="21">
        <f t="shared" si="7"/>
        <v>11975.308641975251</v>
      </c>
      <c r="W32" s="20">
        <f t="shared" si="4"/>
        <v>242.49999999999883</v>
      </c>
      <c r="X32" s="25"/>
    </row>
    <row r="33" spans="2:24" x14ac:dyDescent="0.15">
      <c r="B33" s="7">
        <v>24</v>
      </c>
      <c r="C33" s="35">
        <f t="shared" si="5"/>
        <v>296978.41880341864</v>
      </c>
      <c r="D33" s="35"/>
      <c r="E33" s="12">
        <f t="shared" si="8"/>
        <v>2007</v>
      </c>
      <c r="F33" s="2">
        <v>42247</v>
      </c>
      <c r="G33" s="7" t="s">
        <v>10</v>
      </c>
      <c r="H33" s="36">
        <v>1.3681000000000001</v>
      </c>
      <c r="I33" s="36"/>
      <c r="J33" s="36">
        <v>1.3561000000000001</v>
      </c>
      <c r="K33" s="36"/>
      <c r="L33" s="27">
        <v>116</v>
      </c>
      <c r="M33" s="11">
        <f t="shared" si="6"/>
        <v>280</v>
      </c>
      <c r="N33" s="17">
        <v>1.3960300000000001</v>
      </c>
      <c r="O33" s="11">
        <f t="shared" si="0"/>
        <v>120</v>
      </c>
      <c r="P33" s="35">
        <f t="shared" si="1"/>
        <v>5939.5683760683733</v>
      </c>
      <c r="Q33" s="35"/>
      <c r="R33" s="13">
        <f t="shared" si="2"/>
        <v>0.05</v>
      </c>
      <c r="S33" s="12">
        <f t="shared" si="3"/>
        <v>2007</v>
      </c>
      <c r="T33" s="2">
        <v>42251</v>
      </c>
      <c r="U33" s="29">
        <v>1.3561000000000001</v>
      </c>
      <c r="V33" s="21">
        <f t="shared" si="7"/>
        <v>-7407.4074074074142</v>
      </c>
      <c r="W33" s="20">
        <f t="shared" si="4"/>
        <v>-120.00000000000011</v>
      </c>
      <c r="X33" s="25"/>
    </row>
    <row r="34" spans="2:24" x14ac:dyDescent="0.15">
      <c r="B34" s="7">
        <v>25</v>
      </c>
      <c r="C34" s="35">
        <f t="shared" si="5"/>
        <v>289571.01139601122</v>
      </c>
      <c r="D34" s="35"/>
      <c r="E34" s="12">
        <f t="shared" si="8"/>
        <v>2007</v>
      </c>
      <c r="F34" s="2">
        <v>42253</v>
      </c>
      <c r="G34" s="7" t="s">
        <v>10</v>
      </c>
      <c r="H34" s="36">
        <v>1.3672</v>
      </c>
      <c r="I34" s="36"/>
      <c r="J34" s="36">
        <v>1.3568</v>
      </c>
      <c r="K34" s="36"/>
      <c r="L34" s="27">
        <v>115</v>
      </c>
      <c r="M34" s="11">
        <f t="shared" si="6"/>
        <v>289</v>
      </c>
      <c r="N34" s="30">
        <v>1.3960300000000001</v>
      </c>
      <c r="O34" s="11">
        <f t="shared" si="0"/>
        <v>104</v>
      </c>
      <c r="P34" s="35">
        <f t="shared" si="1"/>
        <v>5791.4202279202245</v>
      </c>
      <c r="Q34" s="35"/>
      <c r="R34" s="13">
        <f t="shared" si="2"/>
        <v>0.06</v>
      </c>
      <c r="S34" s="12">
        <f t="shared" si="3"/>
        <v>2007</v>
      </c>
      <c r="T34" s="2">
        <v>42265</v>
      </c>
      <c r="U34" s="29">
        <v>1.3960300000000001</v>
      </c>
      <c r="V34" s="21">
        <f t="shared" si="7"/>
        <v>21355.555555555653</v>
      </c>
      <c r="W34" s="20">
        <f t="shared" si="4"/>
        <v>288.30000000000132</v>
      </c>
      <c r="X34" s="25"/>
    </row>
    <row r="35" spans="2:24" x14ac:dyDescent="0.15">
      <c r="B35" s="7">
        <v>26</v>
      </c>
      <c r="C35" s="35">
        <f t="shared" si="5"/>
        <v>310926.5669515669</v>
      </c>
      <c r="D35" s="35"/>
      <c r="E35" s="12">
        <f t="shared" si="8"/>
        <v>2007</v>
      </c>
      <c r="F35" s="2">
        <v>42329</v>
      </c>
      <c r="G35" s="7" t="s">
        <v>10</v>
      </c>
      <c r="H35" s="36">
        <v>1.4854000000000001</v>
      </c>
      <c r="I35" s="36"/>
      <c r="J35" s="36">
        <v>1.4635</v>
      </c>
      <c r="K35" s="36"/>
      <c r="L35" s="27">
        <v>109</v>
      </c>
      <c r="M35" s="11" t="e">
        <f t="shared" si="6"/>
        <v>#VALUE!</v>
      </c>
      <c r="N35" s="17" t="s">
        <v>60</v>
      </c>
      <c r="O35" s="11">
        <f t="shared" si="0"/>
        <v>219</v>
      </c>
      <c r="P35" s="35">
        <f t="shared" si="1"/>
        <v>6218.5313390313386</v>
      </c>
      <c r="Q35" s="35"/>
      <c r="R35" s="13">
        <f t="shared" si="2"/>
        <v>0.03</v>
      </c>
      <c r="S35" s="12">
        <f t="shared" si="3"/>
        <v>2007</v>
      </c>
      <c r="T35" s="2">
        <v>42336</v>
      </c>
      <c r="U35" s="29">
        <v>1.4804999999999999</v>
      </c>
      <c r="V35" s="21">
        <f t="shared" si="7"/>
        <v>-1814.8148148148616</v>
      </c>
      <c r="W35" s="20">
        <f t="shared" si="4"/>
        <v>-49.000000000001265</v>
      </c>
      <c r="X35" s="25"/>
    </row>
    <row r="36" spans="2:24" x14ac:dyDescent="0.15">
      <c r="B36" s="7">
        <v>27</v>
      </c>
      <c r="C36" s="35">
        <f t="shared" si="5"/>
        <v>309111.75213675201</v>
      </c>
      <c r="D36" s="35"/>
      <c r="E36" s="12">
        <f t="shared" si="8"/>
        <v>2007</v>
      </c>
      <c r="F36" s="2">
        <v>42344</v>
      </c>
      <c r="G36" s="7" t="s">
        <v>40</v>
      </c>
      <c r="H36" s="36">
        <v>1.4591000000000001</v>
      </c>
      <c r="I36" s="36"/>
      <c r="J36" s="36">
        <v>1.4769000000000001</v>
      </c>
      <c r="K36" s="36"/>
      <c r="L36" s="27">
        <v>110</v>
      </c>
      <c r="M36" s="11">
        <f t="shared" si="6"/>
        <v>631</v>
      </c>
      <c r="N36" s="17">
        <v>1.3960300000000001</v>
      </c>
      <c r="O36" s="11">
        <f t="shared" si="0"/>
        <v>178</v>
      </c>
      <c r="P36" s="35">
        <f t="shared" si="1"/>
        <v>6182.2350427350402</v>
      </c>
      <c r="Q36" s="35"/>
      <c r="R36" s="13">
        <f t="shared" si="2"/>
        <v>0.03</v>
      </c>
      <c r="S36" s="12">
        <f t="shared" si="3"/>
        <v>2007</v>
      </c>
      <c r="T36" s="2">
        <v>42366</v>
      </c>
      <c r="U36" s="29">
        <v>1.4737</v>
      </c>
      <c r="V36" s="21">
        <f t="shared" si="7"/>
        <v>-5407.4074074073869</v>
      </c>
      <c r="W36" s="20">
        <f t="shared" si="4"/>
        <v>-145.99999999999946</v>
      </c>
      <c r="X36" s="25"/>
    </row>
    <row r="37" spans="2:24" x14ac:dyDescent="0.15">
      <c r="B37" s="7">
        <v>28</v>
      </c>
      <c r="C37" s="35">
        <f t="shared" si="5"/>
        <v>303704.34472934459</v>
      </c>
      <c r="D37" s="35"/>
      <c r="E37" s="12">
        <v>2008</v>
      </c>
      <c r="F37" s="2">
        <v>42015</v>
      </c>
      <c r="G37" s="7" t="s">
        <v>10</v>
      </c>
      <c r="H37" s="36">
        <v>1.4815</v>
      </c>
      <c r="I37" s="36"/>
      <c r="J37" s="36">
        <v>1.464</v>
      </c>
      <c r="K37" s="36"/>
      <c r="L37" s="27">
        <v>109</v>
      </c>
      <c r="M37" s="11" t="e">
        <f t="shared" si="6"/>
        <v>#VALUE!</v>
      </c>
      <c r="N37" s="17" t="s">
        <v>61</v>
      </c>
      <c r="O37" s="11">
        <f t="shared" si="0"/>
        <v>176</v>
      </c>
      <c r="P37" s="35">
        <f t="shared" si="1"/>
        <v>6074.0868945868924</v>
      </c>
      <c r="Q37" s="35"/>
      <c r="R37" s="13">
        <f t="shared" si="2"/>
        <v>0.03</v>
      </c>
      <c r="S37" s="12">
        <f t="shared" si="3"/>
        <v>2008</v>
      </c>
      <c r="T37" s="2">
        <v>42020</v>
      </c>
      <c r="U37" s="29">
        <v>1.464</v>
      </c>
      <c r="V37" s="21">
        <f t="shared" si="7"/>
        <v>-6481.4814814815072</v>
      </c>
      <c r="W37" s="20">
        <f t="shared" si="4"/>
        <v>-175.00000000000071</v>
      </c>
      <c r="X37" s="25"/>
    </row>
    <row r="38" spans="2:24" s="8" customFormat="1" x14ac:dyDescent="0.15">
      <c r="B38" s="7">
        <v>29</v>
      </c>
      <c r="C38" s="35">
        <f t="shared" si="5"/>
        <v>297222.86324786308</v>
      </c>
      <c r="D38" s="35"/>
      <c r="E38" s="12">
        <f t="shared" si="8"/>
        <v>2008</v>
      </c>
      <c r="F38" s="2">
        <v>42041</v>
      </c>
      <c r="G38" s="7" t="s">
        <v>40</v>
      </c>
      <c r="H38" s="36">
        <v>1.4621</v>
      </c>
      <c r="I38" s="36"/>
      <c r="J38" s="36">
        <v>1.4835</v>
      </c>
      <c r="K38" s="36"/>
      <c r="L38" s="27">
        <v>106</v>
      </c>
      <c r="M38" s="11">
        <f t="shared" si="6"/>
        <v>297</v>
      </c>
      <c r="N38" s="17">
        <v>1.43242</v>
      </c>
      <c r="O38" s="11">
        <f t="shared" si="0"/>
        <v>215</v>
      </c>
      <c r="P38" s="35">
        <f t="shared" si="1"/>
        <v>5944.4572649572619</v>
      </c>
      <c r="Q38" s="35"/>
      <c r="R38" s="13">
        <f t="shared" si="2"/>
        <v>0.02</v>
      </c>
      <c r="S38" s="12">
        <f t="shared" si="3"/>
        <v>2008</v>
      </c>
      <c r="T38" s="2">
        <v>42056</v>
      </c>
      <c r="U38" s="29">
        <v>1.4835</v>
      </c>
      <c r="V38" s="21">
        <f t="shared" si="7"/>
        <v>-5283.950617283971</v>
      </c>
      <c r="W38" s="20">
        <f t="shared" si="4"/>
        <v>-214.00000000000085</v>
      </c>
      <c r="X38" s="26"/>
    </row>
    <row r="39" spans="2:24" x14ac:dyDescent="0.15">
      <c r="B39" s="7">
        <v>30</v>
      </c>
      <c r="C39" s="35">
        <f t="shared" si="5"/>
        <v>291938.91263057909</v>
      </c>
      <c r="D39" s="35"/>
      <c r="E39" s="12">
        <f t="shared" si="8"/>
        <v>2008</v>
      </c>
      <c r="F39" s="2">
        <v>42089</v>
      </c>
      <c r="G39" s="7" t="s">
        <v>10</v>
      </c>
      <c r="H39" s="36">
        <v>1.5659000000000001</v>
      </c>
      <c r="I39" s="36"/>
      <c r="J39" s="36">
        <v>1.5406</v>
      </c>
      <c r="K39" s="36"/>
      <c r="L39" s="27">
        <v>99</v>
      </c>
      <c r="M39" s="11" t="e">
        <f t="shared" si="6"/>
        <v>#VALUE!</v>
      </c>
      <c r="N39" s="17" t="s">
        <v>60</v>
      </c>
      <c r="O39" s="11">
        <f t="shared" si="0"/>
        <v>254</v>
      </c>
      <c r="P39" s="35">
        <f t="shared" si="1"/>
        <v>5838.7782526115816</v>
      </c>
      <c r="Q39" s="35"/>
      <c r="R39" s="13">
        <f t="shared" si="2"/>
        <v>0.02</v>
      </c>
      <c r="S39" s="12">
        <f t="shared" si="3"/>
        <v>2008</v>
      </c>
      <c r="T39" s="2">
        <v>42112</v>
      </c>
      <c r="U39" s="29">
        <v>1.5758000000000001</v>
      </c>
      <c r="V39" s="21">
        <f t="shared" si="7"/>
        <v>2444.4444444444493</v>
      </c>
      <c r="W39" s="20">
        <f t="shared" si="4"/>
        <v>99.000000000000199</v>
      </c>
      <c r="X39" s="25"/>
    </row>
    <row r="40" spans="2:24" x14ac:dyDescent="0.15">
      <c r="B40" s="7">
        <v>31</v>
      </c>
      <c r="C40" s="35">
        <f t="shared" si="5"/>
        <v>294383.35707502352</v>
      </c>
      <c r="D40" s="35"/>
      <c r="E40" s="12">
        <f t="shared" si="8"/>
        <v>2008</v>
      </c>
      <c r="F40" s="2">
        <v>42116</v>
      </c>
      <c r="G40" s="7" t="s">
        <v>10</v>
      </c>
      <c r="H40" s="36">
        <v>1.5948</v>
      </c>
      <c r="I40" s="36"/>
      <c r="J40" s="36">
        <v>1.5790999999999999</v>
      </c>
      <c r="K40" s="36"/>
      <c r="L40" s="27">
        <v>103</v>
      </c>
      <c r="M40" s="11" t="e">
        <f t="shared" si="6"/>
        <v>#VALUE!</v>
      </c>
      <c r="N40" s="17" t="s">
        <v>60</v>
      </c>
      <c r="O40" s="11">
        <f t="shared" si="0"/>
        <v>157</v>
      </c>
      <c r="P40" s="35">
        <f t="shared" si="1"/>
        <v>5887.6671415004703</v>
      </c>
      <c r="Q40" s="35"/>
      <c r="R40" s="13">
        <f t="shared" si="2"/>
        <v>0.03</v>
      </c>
      <c r="S40" s="12">
        <f t="shared" si="3"/>
        <v>2008</v>
      </c>
      <c r="T40" s="2">
        <v>42118</v>
      </c>
      <c r="U40" s="29">
        <v>1.5790999999999999</v>
      </c>
      <c r="V40" s="21">
        <f t="shared" si="7"/>
        <v>-5814.8148148148321</v>
      </c>
      <c r="W40" s="20">
        <f t="shared" si="4"/>
        <v>-157.00000000000048</v>
      </c>
      <c r="X40" s="25"/>
    </row>
    <row r="41" spans="2:24" x14ac:dyDescent="0.15">
      <c r="B41" s="7">
        <v>32</v>
      </c>
      <c r="C41" s="35">
        <f t="shared" si="5"/>
        <v>288568.54226020869</v>
      </c>
      <c r="D41" s="35"/>
      <c r="E41" s="12">
        <f t="shared" si="8"/>
        <v>2008</v>
      </c>
      <c r="F41" s="2">
        <v>42143</v>
      </c>
      <c r="G41" s="7" t="s">
        <v>10</v>
      </c>
      <c r="H41" s="36">
        <v>1.5601</v>
      </c>
      <c r="I41" s="36"/>
      <c r="J41" s="36">
        <v>1.5434000000000001</v>
      </c>
      <c r="K41" s="36"/>
      <c r="L41" s="27">
        <v>104</v>
      </c>
      <c r="M41" s="11" t="e">
        <f t="shared" si="6"/>
        <v>#VALUE!</v>
      </c>
      <c r="N41" s="17" t="s">
        <v>60</v>
      </c>
      <c r="O41" s="11">
        <f t="shared" si="0"/>
        <v>167</v>
      </c>
      <c r="P41" s="35">
        <f t="shared" si="1"/>
        <v>5771.3708452041737</v>
      </c>
      <c r="Q41" s="35"/>
      <c r="R41" s="13">
        <f t="shared" si="2"/>
        <v>0.03</v>
      </c>
      <c r="S41" s="12">
        <f t="shared" si="3"/>
        <v>2008</v>
      </c>
      <c r="T41" s="2">
        <v>42153</v>
      </c>
      <c r="U41" s="29">
        <v>1.5502</v>
      </c>
      <c r="V41" s="21">
        <f t="shared" si="7"/>
        <v>-3666.6666666666738</v>
      </c>
      <c r="W41" s="20">
        <f t="shared" si="4"/>
        <v>-99.000000000000199</v>
      </c>
      <c r="X41" s="25"/>
    </row>
    <row r="42" spans="2:24" x14ac:dyDescent="0.15">
      <c r="B42" s="7">
        <v>33</v>
      </c>
      <c r="C42" s="35">
        <f t="shared" si="5"/>
        <v>284901.875593542</v>
      </c>
      <c r="D42" s="35"/>
      <c r="E42" s="12">
        <f t="shared" si="8"/>
        <v>2008</v>
      </c>
      <c r="F42" s="2">
        <v>42168</v>
      </c>
      <c r="G42" s="7" t="s">
        <v>40</v>
      </c>
      <c r="H42" s="36">
        <v>1.5376000000000001</v>
      </c>
      <c r="I42" s="36"/>
      <c r="J42" s="36">
        <v>1.5566</v>
      </c>
      <c r="K42" s="36"/>
      <c r="L42" s="27">
        <v>108</v>
      </c>
      <c r="M42" s="11">
        <f t="shared" si="6"/>
        <v>866</v>
      </c>
      <c r="N42" s="17">
        <v>1.4510400000000001</v>
      </c>
      <c r="O42" s="11">
        <f t="shared" ref="O42:O73" si="9">IF(J42="","",ROUNDUP(IF(G42="買",H42-J42,J42-H42)*10000,0))</f>
        <v>190</v>
      </c>
      <c r="P42" s="35">
        <f t="shared" ref="P42:P73" si="10">IF(F42="","",C42*$P$2)</f>
        <v>5698.0375118708398</v>
      </c>
      <c r="Q42" s="35"/>
      <c r="R42" s="13">
        <f t="shared" ref="R42:R73" si="11">IF(O42="","",ROUNDDOWN(P42/(O42/L42)/100000,2))</f>
        <v>0.03</v>
      </c>
      <c r="S42" s="12">
        <f t="shared" ref="S42:S73" si="12">E42</f>
        <v>2008</v>
      </c>
      <c r="T42" s="2">
        <v>42174</v>
      </c>
      <c r="U42" s="29">
        <v>1.5566</v>
      </c>
      <c r="V42" s="21">
        <f t="shared" si="7"/>
        <v>-7037.0370370370028</v>
      </c>
      <c r="W42" s="20">
        <f t="shared" ref="W42:W73" si="13">IF(T42="","",IF(G42="買",U42-H42,H42-U42)*10000)</f>
        <v>-189.99999999999906</v>
      </c>
      <c r="X42" s="25"/>
    </row>
    <row r="43" spans="2:24" x14ac:dyDescent="0.15">
      <c r="B43" s="7">
        <v>34</v>
      </c>
      <c r="C43" s="35">
        <f t="shared" ref="C43:C74" si="14">IF(V42="","",C42+V42)</f>
        <v>277864.83855650498</v>
      </c>
      <c r="D43" s="35"/>
      <c r="E43" s="12">
        <f t="shared" si="8"/>
        <v>2008</v>
      </c>
      <c r="F43" s="2">
        <v>42180</v>
      </c>
      <c r="G43" s="7" t="s">
        <v>10</v>
      </c>
      <c r="H43" s="36">
        <v>1.5650999999999999</v>
      </c>
      <c r="I43" s="36"/>
      <c r="J43" s="36">
        <v>1.5489999999999999</v>
      </c>
      <c r="K43" s="36"/>
      <c r="L43" s="27">
        <v>108</v>
      </c>
      <c r="M43" s="11">
        <f t="shared" si="6"/>
        <v>359</v>
      </c>
      <c r="N43" s="17">
        <v>1.601</v>
      </c>
      <c r="O43" s="11">
        <f t="shared" si="9"/>
        <v>161</v>
      </c>
      <c r="P43" s="35">
        <f t="shared" si="10"/>
        <v>5557.2967711300998</v>
      </c>
      <c r="Q43" s="35"/>
      <c r="R43" s="13">
        <f t="shared" si="11"/>
        <v>0.03</v>
      </c>
      <c r="S43" s="12">
        <f t="shared" si="12"/>
        <v>2008</v>
      </c>
      <c r="T43" s="2">
        <v>42188</v>
      </c>
      <c r="U43" s="29">
        <v>1.5722</v>
      </c>
      <c r="V43" s="21">
        <f t="shared" ref="V43:V74" si="15">IF(T43="","",W43*R43*100000/81)</f>
        <v>2629.6296296296687</v>
      </c>
      <c r="W43" s="20">
        <f t="shared" si="13"/>
        <v>71.000000000001066</v>
      </c>
      <c r="X43" s="25"/>
    </row>
    <row r="44" spans="2:24" x14ac:dyDescent="0.15">
      <c r="B44" s="7">
        <v>35</v>
      </c>
      <c r="C44" s="35">
        <f t="shared" si="14"/>
        <v>280494.46818613465</v>
      </c>
      <c r="D44" s="35"/>
      <c r="E44" s="12">
        <f t="shared" si="8"/>
        <v>2008</v>
      </c>
      <c r="F44" s="2">
        <v>42208</v>
      </c>
      <c r="G44" s="7" t="s">
        <v>40</v>
      </c>
      <c r="H44" s="36">
        <v>1.5755999999999999</v>
      </c>
      <c r="I44" s="36"/>
      <c r="J44" s="36">
        <v>1.5944</v>
      </c>
      <c r="K44" s="36"/>
      <c r="L44" s="27">
        <v>108</v>
      </c>
      <c r="M44" s="11">
        <f t="shared" si="6"/>
        <v>466</v>
      </c>
      <c r="N44" s="17">
        <v>1.52905</v>
      </c>
      <c r="O44" s="11">
        <f t="shared" si="9"/>
        <v>189</v>
      </c>
      <c r="P44" s="35">
        <f t="shared" si="10"/>
        <v>5609.8893637226929</v>
      </c>
      <c r="Q44" s="35"/>
      <c r="R44" s="13">
        <f t="shared" si="11"/>
        <v>0.03</v>
      </c>
      <c r="S44" s="12">
        <f t="shared" si="12"/>
        <v>2008</v>
      </c>
      <c r="T44" s="2">
        <v>42224</v>
      </c>
      <c r="U44" s="29">
        <v>1.52905</v>
      </c>
      <c r="V44" s="21">
        <f t="shared" si="15"/>
        <v>17240.740740740694</v>
      </c>
      <c r="W44" s="20">
        <f t="shared" si="13"/>
        <v>465.49999999999869</v>
      </c>
      <c r="X44" s="25"/>
    </row>
    <row r="45" spans="2:24" x14ac:dyDescent="0.15">
      <c r="B45" s="7">
        <v>36</v>
      </c>
      <c r="C45" s="35">
        <f t="shared" si="14"/>
        <v>297735.20892687532</v>
      </c>
      <c r="D45" s="35"/>
      <c r="E45" s="12">
        <f t="shared" si="8"/>
        <v>2008</v>
      </c>
      <c r="F45" s="2">
        <v>42293</v>
      </c>
      <c r="G45" s="7" t="s">
        <v>40</v>
      </c>
      <c r="H45" s="36">
        <v>1.3482000000000001</v>
      </c>
      <c r="I45" s="36"/>
      <c r="J45" s="36">
        <v>1.3687</v>
      </c>
      <c r="K45" s="36"/>
      <c r="L45" s="27">
        <v>100</v>
      </c>
      <c r="M45" s="11">
        <f t="shared" si="6"/>
        <v>711</v>
      </c>
      <c r="N45" s="17">
        <v>1.27712</v>
      </c>
      <c r="O45" s="11">
        <f t="shared" si="9"/>
        <v>205</v>
      </c>
      <c r="P45" s="35">
        <f t="shared" si="10"/>
        <v>5954.7041785375068</v>
      </c>
      <c r="Q45" s="35"/>
      <c r="R45" s="13">
        <f t="shared" si="11"/>
        <v>0.02</v>
      </c>
      <c r="S45" s="12">
        <f t="shared" si="12"/>
        <v>2008</v>
      </c>
      <c r="T45" s="2">
        <v>42301</v>
      </c>
      <c r="U45" s="29">
        <v>1.27712</v>
      </c>
      <c r="V45" s="21">
        <f t="shared" si="15"/>
        <v>17550.617283950625</v>
      </c>
      <c r="W45" s="20">
        <f t="shared" si="13"/>
        <v>710.8000000000003</v>
      </c>
      <c r="X45" s="25" t="s">
        <v>64</v>
      </c>
    </row>
    <row r="46" spans="2:24" x14ac:dyDescent="0.15">
      <c r="B46" s="7">
        <v>37</v>
      </c>
      <c r="C46" s="35">
        <f t="shared" si="14"/>
        <v>315285.82621082594</v>
      </c>
      <c r="D46" s="35"/>
      <c r="E46" s="12">
        <f t="shared" si="8"/>
        <v>2008</v>
      </c>
      <c r="F46" s="2">
        <v>42339</v>
      </c>
      <c r="G46" s="7" t="s">
        <v>40</v>
      </c>
      <c r="H46" s="36">
        <v>1.2643</v>
      </c>
      <c r="I46" s="36"/>
      <c r="J46" s="36">
        <v>1.2957000000000001</v>
      </c>
      <c r="K46" s="36"/>
      <c r="L46" s="27">
        <v>94</v>
      </c>
      <c r="M46" s="11">
        <f t="shared" si="6"/>
        <v>857</v>
      </c>
      <c r="N46" s="17">
        <v>1.17869</v>
      </c>
      <c r="O46" s="11">
        <f t="shared" si="9"/>
        <v>315</v>
      </c>
      <c r="P46" s="35">
        <f t="shared" si="10"/>
        <v>6305.7165242165192</v>
      </c>
      <c r="Q46" s="35"/>
      <c r="R46" s="13">
        <f t="shared" si="11"/>
        <v>0.01</v>
      </c>
      <c r="S46" s="12">
        <f t="shared" si="12"/>
        <v>2008</v>
      </c>
      <c r="T46" s="2">
        <v>42346</v>
      </c>
      <c r="U46" s="29">
        <v>1.2957000000000001</v>
      </c>
      <c r="V46" s="21">
        <f t="shared" si="15"/>
        <v>-3876.5432098765555</v>
      </c>
      <c r="W46" s="20">
        <f t="shared" si="13"/>
        <v>-314.00000000000097</v>
      </c>
      <c r="X46" s="25" t="s">
        <v>65</v>
      </c>
    </row>
    <row r="47" spans="2:24" x14ac:dyDescent="0.15">
      <c r="B47" s="7">
        <v>38</v>
      </c>
      <c r="C47" s="35">
        <f t="shared" si="14"/>
        <v>311409.28300094936</v>
      </c>
      <c r="D47" s="35"/>
      <c r="E47" s="12">
        <v>2009</v>
      </c>
      <c r="F47" s="2">
        <v>42034</v>
      </c>
      <c r="G47" s="7" t="s">
        <v>40</v>
      </c>
      <c r="H47" s="36">
        <v>1.2928999999999999</v>
      </c>
      <c r="I47" s="36"/>
      <c r="J47" s="36">
        <v>1.3178000000000001</v>
      </c>
      <c r="K47" s="36"/>
      <c r="L47" s="27">
        <v>90</v>
      </c>
      <c r="M47" s="11">
        <f t="shared" si="6"/>
        <v>530</v>
      </c>
      <c r="N47" s="17">
        <v>1.2399500000000001</v>
      </c>
      <c r="O47" s="11">
        <f t="shared" si="9"/>
        <v>250</v>
      </c>
      <c r="P47" s="35">
        <f t="shared" si="10"/>
        <v>6228.1856600189876</v>
      </c>
      <c r="Q47" s="35"/>
      <c r="R47" s="13">
        <f t="shared" si="11"/>
        <v>0.02</v>
      </c>
      <c r="S47" s="12">
        <f t="shared" si="12"/>
        <v>2009</v>
      </c>
      <c r="T47" s="2">
        <v>42055</v>
      </c>
      <c r="U47" s="29">
        <v>1.2803</v>
      </c>
      <c r="V47" s="21">
        <f t="shared" si="15"/>
        <v>3111.1111111110977</v>
      </c>
      <c r="W47" s="20">
        <f t="shared" si="13"/>
        <v>125.99999999999945</v>
      </c>
      <c r="X47" s="25"/>
    </row>
    <row r="48" spans="2:24" x14ac:dyDescent="0.15">
      <c r="B48" s="7">
        <v>39</v>
      </c>
      <c r="C48" s="35">
        <f t="shared" si="14"/>
        <v>314520.39411206049</v>
      </c>
      <c r="D48" s="35"/>
      <c r="E48" s="12">
        <f t="shared" si="8"/>
        <v>2009</v>
      </c>
      <c r="F48" s="2">
        <v>42065</v>
      </c>
      <c r="G48" s="7" t="s">
        <v>40</v>
      </c>
      <c r="H48" s="36">
        <v>1.2602</v>
      </c>
      <c r="I48" s="36"/>
      <c r="J48" s="36">
        <v>1.2749999999999999</v>
      </c>
      <c r="K48" s="36"/>
      <c r="L48" s="27">
        <v>97</v>
      </c>
      <c r="M48" s="11">
        <f t="shared" si="6"/>
        <v>203</v>
      </c>
      <c r="N48" s="30">
        <v>1.2399500000000001</v>
      </c>
      <c r="O48" s="11">
        <f t="shared" si="9"/>
        <v>148</v>
      </c>
      <c r="P48" s="35">
        <f t="shared" si="10"/>
        <v>6290.4078822412102</v>
      </c>
      <c r="Q48" s="35"/>
      <c r="R48" s="13">
        <f t="shared" si="11"/>
        <v>0.04</v>
      </c>
      <c r="S48" s="12">
        <f t="shared" si="12"/>
        <v>2009</v>
      </c>
      <c r="T48" s="2">
        <v>42073</v>
      </c>
      <c r="U48" s="29">
        <v>1.2749999999999999</v>
      </c>
      <c r="V48" s="21">
        <f t="shared" si="15"/>
        <v>-7308.6419753086047</v>
      </c>
      <c r="W48" s="20">
        <f t="shared" si="13"/>
        <v>-147.99999999999923</v>
      </c>
      <c r="X48" s="25"/>
    </row>
    <row r="49" spans="2:24" x14ac:dyDescent="0.15">
      <c r="B49" s="7">
        <v>40</v>
      </c>
      <c r="C49" s="35">
        <f t="shared" si="14"/>
        <v>307211.75213675189</v>
      </c>
      <c r="D49" s="35"/>
      <c r="E49" s="12">
        <f t="shared" si="8"/>
        <v>2009</v>
      </c>
      <c r="F49" s="2">
        <v>42074</v>
      </c>
      <c r="G49" s="7" t="s">
        <v>10</v>
      </c>
      <c r="H49" s="36">
        <v>1.2822</v>
      </c>
      <c r="I49" s="36"/>
      <c r="J49" s="36">
        <v>1.2577</v>
      </c>
      <c r="K49" s="36"/>
      <c r="L49" s="27">
        <v>98</v>
      </c>
      <c r="M49" s="11">
        <f t="shared" si="6"/>
        <v>589</v>
      </c>
      <c r="N49" s="17">
        <v>1.3410500000000001</v>
      </c>
      <c r="O49" s="11">
        <f t="shared" si="9"/>
        <v>245</v>
      </c>
      <c r="P49" s="35">
        <f t="shared" si="10"/>
        <v>6144.2350427350384</v>
      </c>
      <c r="Q49" s="35"/>
      <c r="R49" s="13">
        <f t="shared" si="11"/>
        <v>0.02</v>
      </c>
      <c r="S49" s="12">
        <f t="shared" si="12"/>
        <v>2009</v>
      </c>
      <c r="T49" s="2">
        <v>42081</v>
      </c>
      <c r="U49" s="29">
        <v>1.3410500000000001</v>
      </c>
      <c r="V49" s="21">
        <f t="shared" si="15"/>
        <v>14530.864197530882</v>
      </c>
      <c r="W49" s="20">
        <f t="shared" si="13"/>
        <v>588.50000000000068</v>
      </c>
      <c r="X49" s="25" t="s">
        <v>66</v>
      </c>
    </row>
    <row r="50" spans="2:24" x14ac:dyDescent="0.15">
      <c r="B50" s="7">
        <v>41</v>
      </c>
      <c r="C50" s="35">
        <f t="shared" si="14"/>
        <v>321742.61633428279</v>
      </c>
      <c r="D50" s="35"/>
      <c r="E50" s="12">
        <f t="shared" si="8"/>
        <v>2009</v>
      </c>
      <c r="F50" s="2">
        <v>42122</v>
      </c>
      <c r="G50" s="7" t="s">
        <v>40</v>
      </c>
      <c r="H50" s="36">
        <v>1.2997000000000001</v>
      </c>
      <c r="I50" s="36"/>
      <c r="J50" s="36">
        <v>1.3247</v>
      </c>
      <c r="K50" s="36"/>
      <c r="L50" s="27">
        <v>96</v>
      </c>
      <c r="M50" s="11">
        <f t="shared" si="6"/>
        <v>598</v>
      </c>
      <c r="N50" s="17">
        <v>1.2399500000000001</v>
      </c>
      <c r="O50" s="11">
        <f t="shared" si="9"/>
        <v>250</v>
      </c>
      <c r="P50" s="35">
        <f t="shared" si="10"/>
        <v>6434.8523266856564</v>
      </c>
      <c r="Q50" s="35"/>
      <c r="R50" s="13">
        <f t="shared" si="11"/>
        <v>0.02</v>
      </c>
      <c r="S50" s="12">
        <f t="shared" si="12"/>
        <v>2009</v>
      </c>
      <c r="T50" s="2">
        <v>42123</v>
      </c>
      <c r="U50" s="29">
        <v>1.3247</v>
      </c>
      <c r="V50" s="21">
        <f t="shared" si="15"/>
        <v>-6172.839506172817</v>
      </c>
      <c r="W50" s="20">
        <f t="shared" si="13"/>
        <v>-249.99999999999912</v>
      </c>
      <c r="X50" s="25"/>
    </row>
    <row r="51" spans="2:24" x14ac:dyDescent="0.15">
      <c r="B51" s="7">
        <v>42</v>
      </c>
      <c r="C51" s="35">
        <f t="shared" si="14"/>
        <v>315569.77682810999</v>
      </c>
      <c r="D51" s="35"/>
      <c r="E51" s="12">
        <f t="shared" si="8"/>
        <v>2009</v>
      </c>
      <c r="F51" s="2">
        <v>42179</v>
      </c>
      <c r="G51" s="7" t="s">
        <v>10</v>
      </c>
      <c r="H51" s="36">
        <v>1.4109</v>
      </c>
      <c r="I51" s="36"/>
      <c r="J51" s="36">
        <v>1.3828</v>
      </c>
      <c r="K51" s="36"/>
      <c r="L51" s="27">
        <v>95</v>
      </c>
      <c r="M51" s="11">
        <f t="shared" si="6"/>
        <v>402</v>
      </c>
      <c r="N51" s="17">
        <v>1.4510400000000001</v>
      </c>
      <c r="O51" s="11">
        <f t="shared" si="9"/>
        <v>281</v>
      </c>
      <c r="P51" s="35">
        <f t="shared" si="10"/>
        <v>6311.3955365621996</v>
      </c>
      <c r="Q51" s="35"/>
      <c r="R51" s="13">
        <f t="shared" si="11"/>
        <v>0.02</v>
      </c>
      <c r="S51" s="12">
        <f t="shared" si="12"/>
        <v>2009</v>
      </c>
      <c r="T51" s="2">
        <v>42193</v>
      </c>
      <c r="U51" s="29">
        <v>1.3875999999999999</v>
      </c>
      <c r="V51" s="21">
        <f t="shared" si="15"/>
        <v>-5753.0864197531109</v>
      </c>
      <c r="W51" s="20">
        <f t="shared" si="13"/>
        <v>-233.00000000000099</v>
      </c>
      <c r="X51" s="25"/>
    </row>
    <row r="52" spans="2:24" x14ac:dyDescent="0.15">
      <c r="B52" s="7">
        <v>43</v>
      </c>
      <c r="C52" s="35">
        <f t="shared" si="14"/>
        <v>309816.6904083569</v>
      </c>
      <c r="D52" s="35"/>
      <c r="E52" s="12">
        <f t="shared" si="8"/>
        <v>2009</v>
      </c>
      <c r="F52" s="2">
        <v>42200</v>
      </c>
      <c r="G52" s="7" t="s">
        <v>10</v>
      </c>
      <c r="H52" s="36">
        <v>1.4072</v>
      </c>
      <c r="I52" s="36"/>
      <c r="J52" s="36">
        <v>1.3855999999999999</v>
      </c>
      <c r="K52" s="36"/>
      <c r="L52" s="27">
        <v>94</v>
      </c>
      <c r="M52" s="11">
        <f t="shared" si="6"/>
        <v>439</v>
      </c>
      <c r="N52" s="30">
        <v>1.4510400000000001</v>
      </c>
      <c r="O52" s="11">
        <f t="shared" si="9"/>
        <v>217</v>
      </c>
      <c r="P52" s="35">
        <f t="shared" si="10"/>
        <v>6196.3338081671382</v>
      </c>
      <c r="Q52" s="35"/>
      <c r="R52" s="13">
        <f t="shared" si="11"/>
        <v>0.02</v>
      </c>
      <c r="S52" s="12">
        <f t="shared" si="12"/>
        <v>2009</v>
      </c>
      <c r="T52" s="2">
        <v>42214</v>
      </c>
      <c r="U52" s="29">
        <v>1.4092</v>
      </c>
      <c r="V52" s="21">
        <f t="shared" si="15"/>
        <v>493.82716049382759</v>
      </c>
      <c r="W52" s="20">
        <f t="shared" si="13"/>
        <v>20.000000000000018</v>
      </c>
      <c r="X52" s="25"/>
    </row>
    <row r="53" spans="2:24" x14ac:dyDescent="0.15">
      <c r="B53" s="7">
        <v>44</v>
      </c>
      <c r="C53" s="35">
        <f t="shared" si="14"/>
        <v>310310.51756885072</v>
      </c>
      <c r="D53" s="35"/>
      <c r="E53" s="12">
        <f t="shared" si="8"/>
        <v>2009</v>
      </c>
      <c r="F53" s="2">
        <v>42254</v>
      </c>
      <c r="G53" s="7" t="s">
        <v>10</v>
      </c>
      <c r="H53" s="36">
        <v>1.4327000000000001</v>
      </c>
      <c r="I53" s="36"/>
      <c r="J53" s="36">
        <v>1.4189000000000001</v>
      </c>
      <c r="K53" s="36"/>
      <c r="L53" s="27">
        <v>93</v>
      </c>
      <c r="M53" s="11">
        <f t="shared" si="6"/>
        <v>184</v>
      </c>
      <c r="N53" s="30">
        <v>1.4510400000000001</v>
      </c>
      <c r="O53" s="11">
        <f t="shared" si="9"/>
        <v>138</v>
      </c>
      <c r="P53" s="35">
        <f t="shared" si="10"/>
        <v>6206.2103513770144</v>
      </c>
      <c r="Q53" s="35"/>
      <c r="R53" s="13">
        <f t="shared" si="11"/>
        <v>0.04</v>
      </c>
      <c r="S53" s="12">
        <f t="shared" si="12"/>
        <v>2009</v>
      </c>
      <c r="T53" s="2">
        <v>42255</v>
      </c>
      <c r="U53" s="29">
        <v>1.4510400000000001</v>
      </c>
      <c r="V53" s="21">
        <f t="shared" si="15"/>
        <v>9056.7901234568017</v>
      </c>
      <c r="W53" s="20">
        <f t="shared" si="13"/>
        <v>183.40000000000023</v>
      </c>
      <c r="X53" s="25"/>
    </row>
    <row r="54" spans="2:24" x14ac:dyDescent="0.15">
      <c r="B54" s="7">
        <v>45</v>
      </c>
      <c r="C54" s="35">
        <f t="shared" si="14"/>
        <v>319367.30769230751</v>
      </c>
      <c r="D54" s="35"/>
      <c r="E54" s="12">
        <f t="shared" si="8"/>
        <v>2009</v>
      </c>
      <c r="F54" s="2">
        <v>42279</v>
      </c>
      <c r="G54" s="7" t="s">
        <v>40</v>
      </c>
      <c r="H54" s="36">
        <v>1.4515</v>
      </c>
      <c r="I54" s="36"/>
      <c r="J54" s="36">
        <v>1.4668000000000001</v>
      </c>
      <c r="K54" s="36"/>
      <c r="L54" s="27">
        <v>89</v>
      </c>
      <c r="M54" s="11">
        <f t="shared" si="6"/>
        <v>555</v>
      </c>
      <c r="N54" s="17">
        <v>1.3960300000000001</v>
      </c>
      <c r="O54" s="11">
        <f t="shared" si="9"/>
        <v>154</v>
      </c>
      <c r="P54" s="35">
        <f t="shared" si="10"/>
        <v>6387.3461538461506</v>
      </c>
      <c r="Q54" s="35"/>
      <c r="R54" s="13">
        <f t="shared" si="11"/>
        <v>0.03</v>
      </c>
      <c r="S54" s="12">
        <f t="shared" si="12"/>
        <v>2009</v>
      </c>
      <c r="T54" s="2">
        <v>42282</v>
      </c>
      <c r="U54" s="29">
        <v>1.4668000000000001</v>
      </c>
      <c r="V54" s="21">
        <f t="shared" si="15"/>
        <v>-5666.6666666667006</v>
      </c>
      <c r="W54" s="20">
        <f t="shared" si="13"/>
        <v>-153.00000000000091</v>
      </c>
      <c r="X54" s="25"/>
    </row>
    <row r="55" spans="2:24" x14ac:dyDescent="0.15">
      <c r="B55" s="7">
        <v>46</v>
      </c>
      <c r="C55" s="35">
        <f t="shared" si="14"/>
        <v>313700.64102564083</v>
      </c>
      <c r="D55" s="35"/>
      <c r="E55" s="12">
        <f t="shared" si="8"/>
        <v>2009</v>
      </c>
      <c r="F55" s="2">
        <v>42313</v>
      </c>
      <c r="G55" s="7" t="s">
        <v>10</v>
      </c>
      <c r="H55" s="36">
        <v>1.4908999999999999</v>
      </c>
      <c r="I55" s="36"/>
      <c r="J55" s="36">
        <v>1.47</v>
      </c>
      <c r="K55" s="36"/>
      <c r="L55" s="27">
        <v>90</v>
      </c>
      <c r="M55" s="11">
        <f t="shared" si="6"/>
        <v>979</v>
      </c>
      <c r="N55" s="17">
        <v>1.58874</v>
      </c>
      <c r="O55" s="11">
        <f t="shared" si="9"/>
        <v>209</v>
      </c>
      <c r="P55" s="35">
        <f t="shared" si="10"/>
        <v>6274.0128205128167</v>
      </c>
      <c r="Q55" s="35"/>
      <c r="R55" s="13">
        <f t="shared" si="11"/>
        <v>0.02</v>
      </c>
      <c r="S55" s="12">
        <f t="shared" si="12"/>
        <v>2009</v>
      </c>
      <c r="T55" s="2">
        <v>42333</v>
      </c>
      <c r="U55" s="29">
        <v>1.4830000000000001</v>
      </c>
      <c r="V55" s="21">
        <f t="shared" si="15"/>
        <v>-1950.6172839505671</v>
      </c>
      <c r="W55" s="20">
        <f t="shared" si="13"/>
        <v>-78.999999999997954</v>
      </c>
      <c r="X55" s="25"/>
    </row>
    <row r="56" spans="2:24" x14ac:dyDescent="0.15">
      <c r="B56" s="7">
        <v>47</v>
      </c>
      <c r="C56" s="35">
        <f t="shared" si="14"/>
        <v>311750.02374169027</v>
      </c>
      <c r="D56" s="35"/>
      <c r="E56" s="12">
        <f t="shared" si="8"/>
        <v>2009</v>
      </c>
      <c r="F56" s="2">
        <v>42345</v>
      </c>
      <c r="G56" s="7" t="s">
        <v>40</v>
      </c>
      <c r="H56" s="36">
        <v>1.4819</v>
      </c>
      <c r="I56" s="36"/>
      <c r="J56" s="36">
        <v>1.5091000000000001</v>
      </c>
      <c r="K56" s="36"/>
      <c r="L56" s="27">
        <v>90</v>
      </c>
      <c r="M56" s="11">
        <f t="shared" si="6"/>
        <v>859</v>
      </c>
      <c r="N56" s="17">
        <v>1.3960300000000001</v>
      </c>
      <c r="O56" s="11">
        <f t="shared" si="9"/>
        <v>273</v>
      </c>
      <c r="P56" s="35">
        <f t="shared" si="10"/>
        <v>6235.0004748338051</v>
      </c>
      <c r="Q56" s="35"/>
      <c r="R56" s="13">
        <f t="shared" si="11"/>
        <v>0.02</v>
      </c>
      <c r="S56" s="12">
        <v>2010</v>
      </c>
      <c r="T56" s="2">
        <v>42015</v>
      </c>
      <c r="U56" s="29">
        <v>1.4446000000000001</v>
      </c>
      <c r="V56" s="21">
        <f t="shared" si="15"/>
        <v>9209.8765432098498</v>
      </c>
      <c r="W56" s="20">
        <f t="shared" si="13"/>
        <v>372.99999999999886</v>
      </c>
      <c r="X56" s="25" t="s">
        <v>67</v>
      </c>
    </row>
    <row r="57" spans="2:24" x14ac:dyDescent="0.15">
      <c r="B57" s="7">
        <v>48</v>
      </c>
      <c r="C57" s="35">
        <f t="shared" si="14"/>
        <v>320959.9002849001</v>
      </c>
      <c r="D57" s="35"/>
      <c r="E57" s="12">
        <v>2010</v>
      </c>
      <c r="F57" s="2">
        <v>42039</v>
      </c>
      <c r="G57" s="7" t="s">
        <v>40</v>
      </c>
      <c r="H57" s="36">
        <v>1.3884000000000001</v>
      </c>
      <c r="I57" s="36"/>
      <c r="J57" s="36">
        <v>1.4026000000000001</v>
      </c>
      <c r="K57" s="36"/>
      <c r="L57" s="27">
        <v>90</v>
      </c>
      <c r="M57" s="11">
        <f t="shared" si="6"/>
        <v>216</v>
      </c>
      <c r="N57" s="17">
        <v>1.36686</v>
      </c>
      <c r="O57" s="11">
        <f t="shared" si="9"/>
        <v>142</v>
      </c>
      <c r="P57" s="35">
        <f t="shared" si="10"/>
        <v>6419.1980056980019</v>
      </c>
      <c r="Q57" s="35"/>
      <c r="R57" s="13">
        <f t="shared" si="11"/>
        <v>0.04</v>
      </c>
      <c r="S57" s="12">
        <f t="shared" si="12"/>
        <v>2010</v>
      </c>
      <c r="T57" s="2">
        <v>42040</v>
      </c>
      <c r="U57" s="29">
        <v>1.36686</v>
      </c>
      <c r="V57" s="21">
        <f t="shared" si="15"/>
        <v>10637.037037037093</v>
      </c>
      <c r="W57" s="20">
        <f t="shared" si="13"/>
        <v>215.40000000000114</v>
      </c>
      <c r="X57" s="25"/>
    </row>
    <row r="58" spans="2:24" x14ac:dyDescent="0.15">
      <c r="B58" s="7">
        <v>49</v>
      </c>
      <c r="C58" s="35">
        <f t="shared" si="14"/>
        <v>331596.93732193718</v>
      </c>
      <c r="D58" s="35"/>
      <c r="E58" s="12">
        <f t="shared" si="8"/>
        <v>2010</v>
      </c>
      <c r="F58" s="2">
        <v>42074</v>
      </c>
      <c r="G58" s="7" t="s">
        <v>10</v>
      </c>
      <c r="H58" s="36">
        <v>1.3678999999999999</v>
      </c>
      <c r="I58" s="36"/>
      <c r="J58" s="36">
        <v>1.3542000000000001</v>
      </c>
      <c r="K58" s="36"/>
      <c r="L58" s="27">
        <v>90</v>
      </c>
      <c r="M58" s="11">
        <f t="shared" si="6"/>
        <v>282</v>
      </c>
      <c r="N58" s="17">
        <v>1.39605</v>
      </c>
      <c r="O58" s="11">
        <f t="shared" si="9"/>
        <v>137</v>
      </c>
      <c r="P58" s="35">
        <f t="shared" si="10"/>
        <v>6631.9387464387437</v>
      </c>
      <c r="Q58" s="35"/>
      <c r="R58" s="13">
        <f t="shared" si="11"/>
        <v>0.04</v>
      </c>
      <c r="S58" s="12">
        <f t="shared" si="12"/>
        <v>2010</v>
      </c>
      <c r="T58" s="2">
        <v>42082</v>
      </c>
      <c r="U58" s="29">
        <v>1.3542000000000001</v>
      </c>
      <c r="V58" s="21">
        <f t="shared" si="15"/>
        <v>-6765.4320987653446</v>
      </c>
      <c r="W58" s="20">
        <f t="shared" si="13"/>
        <v>-136.99999999999824</v>
      </c>
      <c r="X58" s="25"/>
    </row>
    <row r="59" spans="2:24" x14ac:dyDescent="0.15">
      <c r="B59" s="7">
        <v>50</v>
      </c>
      <c r="C59" s="35">
        <f t="shared" si="14"/>
        <v>324831.50522317184</v>
      </c>
      <c r="D59" s="35"/>
      <c r="E59" s="12">
        <f t="shared" si="8"/>
        <v>2010</v>
      </c>
      <c r="F59" s="2">
        <v>42094</v>
      </c>
      <c r="G59" s="7" t="s">
        <v>40</v>
      </c>
      <c r="H59" s="36">
        <v>1.3392999999999999</v>
      </c>
      <c r="I59" s="36"/>
      <c r="J59" s="36">
        <v>1.3536999999999999</v>
      </c>
      <c r="K59" s="36"/>
      <c r="L59" s="27">
        <v>93</v>
      </c>
      <c r="M59" s="11" t="e">
        <f t="shared" si="6"/>
        <v>#VALUE!</v>
      </c>
      <c r="N59" s="17" t="s">
        <v>61</v>
      </c>
      <c r="O59" s="11">
        <f t="shared" si="9"/>
        <v>144</v>
      </c>
      <c r="P59" s="35">
        <f t="shared" si="10"/>
        <v>6496.6301044634374</v>
      </c>
      <c r="Q59" s="35"/>
      <c r="R59" s="13">
        <f t="shared" si="11"/>
        <v>0.04</v>
      </c>
      <c r="S59" s="12">
        <f t="shared" si="12"/>
        <v>2010</v>
      </c>
      <c r="T59" s="2">
        <v>42094</v>
      </c>
      <c r="U59" s="29">
        <v>1.3536999999999999</v>
      </c>
      <c r="V59" s="21">
        <f t="shared" si="15"/>
        <v>-7111.1111111110949</v>
      </c>
      <c r="W59" s="20">
        <f t="shared" si="13"/>
        <v>-143.99999999999969</v>
      </c>
      <c r="X59" s="25"/>
    </row>
    <row r="60" spans="2:24" x14ac:dyDescent="0.15">
      <c r="B60" s="7">
        <v>51</v>
      </c>
      <c r="C60" s="35">
        <f t="shared" si="14"/>
        <v>317720.39411206078</v>
      </c>
      <c r="D60" s="35"/>
      <c r="E60" s="12">
        <f t="shared" si="8"/>
        <v>2010</v>
      </c>
      <c r="F60" s="2">
        <v>42095</v>
      </c>
      <c r="G60" s="7" t="s">
        <v>10</v>
      </c>
      <c r="H60" s="36">
        <v>1.3548</v>
      </c>
      <c r="I60" s="36"/>
      <c r="J60" s="36">
        <v>1.3382000000000001</v>
      </c>
      <c r="K60" s="36"/>
      <c r="L60" s="27">
        <v>93</v>
      </c>
      <c r="M60" s="11" t="e">
        <f t="shared" si="6"/>
        <v>#VALUE!</v>
      </c>
      <c r="N60" s="30" t="s">
        <v>61</v>
      </c>
      <c r="O60" s="11">
        <f t="shared" si="9"/>
        <v>166</v>
      </c>
      <c r="P60" s="35">
        <f t="shared" si="10"/>
        <v>6354.4078822412157</v>
      </c>
      <c r="Q60" s="35"/>
      <c r="R60" s="13">
        <f t="shared" si="11"/>
        <v>0.03</v>
      </c>
      <c r="S60" s="12">
        <f t="shared" si="12"/>
        <v>2010</v>
      </c>
      <c r="T60" s="2">
        <v>42100</v>
      </c>
      <c r="U60" s="29">
        <v>1.3382000000000001</v>
      </c>
      <c r="V60" s="21">
        <f t="shared" si="15"/>
        <v>-6148.1481481481287</v>
      </c>
      <c r="W60" s="20">
        <f t="shared" si="13"/>
        <v>-165.99999999999949</v>
      </c>
      <c r="X60" s="25"/>
    </row>
    <row r="61" spans="2:24" x14ac:dyDescent="0.15">
      <c r="B61" s="7">
        <v>52</v>
      </c>
      <c r="C61" s="35">
        <f t="shared" si="14"/>
        <v>311572.24596391263</v>
      </c>
      <c r="D61" s="35"/>
      <c r="E61" s="12">
        <f t="shared" si="8"/>
        <v>2010</v>
      </c>
      <c r="F61" s="2">
        <v>42122</v>
      </c>
      <c r="G61" s="7" t="s">
        <v>40</v>
      </c>
      <c r="H61" s="36">
        <v>1.3163</v>
      </c>
      <c r="I61" s="36"/>
      <c r="J61" s="36">
        <v>1.3415999999999999</v>
      </c>
      <c r="K61" s="36"/>
      <c r="L61" s="27">
        <v>93</v>
      </c>
      <c r="M61" s="11">
        <f t="shared" si="6"/>
        <v>392</v>
      </c>
      <c r="N61" s="17">
        <v>1.2771399999999999</v>
      </c>
      <c r="O61" s="11">
        <f t="shared" si="9"/>
        <v>253</v>
      </c>
      <c r="P61" s="35">
        <f t="shared" si="10"/>
        <v>6231.4449192782531</v>
      </c>
      <c r="Q61" s="35"/>
      <c r="R61" s="13">
        <f t="shared" si="11"/>
        <v>0.02</v>
      </c>
      <c r="S61" s="12">
        <f t="shared" si="12"/>
        <v>2010</v>
      </c>
      <c r="T61" s="2">
        <v>42130</v>
      </c>
      <c r="U61" s="29">
        <v>1.2771399999999999</v>
      </c>
      <c r="V61" s="21">
        <f t="shared" si="15"/>
        <v>9669.1358024691563</v>
      </c>
      <c r="W61" s="20">
        <f t="shared" si="13"/>
        <v>391.60000000000082</v>
      </c>
      <c r="X61" s="25"/>
    </row>
    <row r="62" spans="2:24" x14ac:dyDescent="0.15">
      <c r="B62" s="7">
        <v>53</v>
      </c>
      <c r="C62" s="35">
        <f t="shared" si="14"/>
        <v>321241.38176638179</v>
      </c>
      <c r="D62" s="35"/>
      <c r="E62" s="12">
        <f t="shared" si="8"/>
        <v>2010</v>
      </c>
      <c r="F62" s="2">
        <v>42159</v>
      </c>
      <c r="G62" s="7" t="s">
        <v>40</v>
      </c>
      <c r="H62" s="36">
        <v>1.2149000000000001</v>
      </c>
      <c r="I62" s="36"/>
      <c r="J62" s="36">
        <v>1.2325999999999999</v>
      </c>
      <c r="K62" s="36"/>
      <c r="L62" s="27">
        <v>92</v>
      </c>
      <c r="M62" s="11">
        <f t="shared" si="6"/>
        <v>360</v>
      </c>
      <c r="N62" s="17">
        <v>1.17896</v>
      </c>
      <c r="O62" s="11">
        <f t="shared" si="9"/>
        <v>177</v>
      </c>
      <c r="P62" s="35">
        <f t="shared" si="10"/>
        <v>6424.827635327636</v>
      </c>
      <c r="Q62" s="35"/>
      <c r="R62" s="13">
        <f t="shared" si="11"/>
        <v>0.03</v>
      </c>
      <c r="S62" s="12">
        <f t="shared" si="12"/>
        <v>2010</v>
      </c>
      <c r="T62" s="2">
        <v>42170</v>
      </c>
      <c r="U62" s="29">
        <v>1.2325999999999999</v>
      </c>
      <c r="V62" s="21">
        <f t="shared" si="15"/>
        <v>-6555.5555555554911</v>
      </c>
      <c r="W62" s="20">
        <f t="shared" si="13"/>
        <v>-176.99999999999827</v>
      </c>
      <c r="X62" s="25"/>
    </row>
    <row r="63" spans="2:24" x14ac:dyDescent="0.15">
      <c r="B63" s="7">
        <v>54</v>
      </c>
      <c r="C63" s="35">
        <f t="shared" si="14"/>
        <v>314685.82621082629</v>
      </c>
      <c r="D63" s="35"/>
      <c r="E63" s="12">
        <f t="shared" si="8"/>
        <v>2010</v>
      </c>
      <c r="F63" s="2">
        <v>42173</v>
      </c>
      <c r="G63" s="7" t="s">
        <v>10</v>
      </c>
      <c r="H63" s="36">
        <v>1.2412000000000001</v>
      </c>
      <c r="I63" s="36"/>
      <c r="J63" s="36">
        <v>1.2239</v>
      </c>
      <c r="K63" s="36"/>
      <c r="L63" s="27">
        <v>91</v>
      </c>
      <c r="M63" s="11">
        <f t="shared" si="6"/>
        <v>360</v>
      </c>
      <c r="N63" s="17">
        <v>1.2771399999999999</v>
      </c>
      <c r="O63" s="11">
        <f t="shared" si="9"/>
        <v>174</v>
      </c>
      <c r="P63" s="35">
        <f t="shared" si="10"/>
        <v>6293.7165242165256</v>
      </c>
      <c r="Q63" s="35"/>
      <c r="R63" s="13">
        <f t="shared" si="11"/>
        <v>0.03</v>
      </c>
      <c r="S63" s="12">
        <f t="shared" si="12"/>
        <v>2010</v>
      </c>
      <c r="T63" s="2">
        <v>42178</v>
      </c>
      <c r="U63" s="29">
        <v>1.2239</v>
      </c>
      <c r="V63" s="21">
        <f t="shared" si="15"/>
        <v>-6407.4074074074415</v>
      </c>
      <c r="W63" s="20">
        <f t="shared" si="13"/>
        <v>-173.00000000000094</v>
      </c>
      <c r="X63" s="25"/>
    </row>
    <row r="64" spans="2:24" x14ac:dyDescent="0.15">
      <c r="B64" s="7">
        <v>55</v>
      </c>
      <c r="C64" s="35">
        <f t="shared" si="14"/>
        <v>308278.41880341887</v>
      </c>
      <c r="D64" s="35"/>
      <c r="E64" s="12">
        <f t="shared" si="8"/>
        <v>2010</v>
      </c>
      <c r="F64" s="2">
        <v>42199</v>
      </c>
      <c r="G64" s="7" t="s">
        <v>10</v>
      </c>
      <c r="H64" s="36">
        <v>1.2738</v>
      </c>
      <c r="I64" s="36"/>
      <c r="J64" s="36">
        <v>1.252</v>
      </c>
      <c r="K64" s="36"/>
      <c r="L64" s="27">
        <v>88</v>
      </c>
      <c r="M64" s="11">
        <f t="shared" si="6"/>
        <v>931</v>
      </c>
      <c r="N64" s="17">
        <v>1.36686</v>
      </c>
      <c r="O64" s="11">
        <f t="shared" si="9"/>
        <v>218</v>
      </c>
      <c r="P64" s="35">
        <f t="shared" si="10"/>
        <v>6165.5683760683778</v>
      </c>
      <c r="Q64" s="35"/>
      <c r="R64" s="13">
        <f t="shared" si="11"/>
        <v>0.02</v>
      </c>
      <c r="S64" s="12">
        <f t="shared" si="12"/>
        <v>2010</v>
      </c>
      <c r="T64" s="2">
        <v>42227</v>
      </c>
      <c r="U64" s="29">
        <v>1.2977000000000001</v>
      </c>
      <c r="V64" s="21">
        <f t="shared" si="15"/>
        <v>5901.2345679012424</v>
      </c>
      <c r="W64" s="20">
        <f t="shared" si="13"/>
        <v>239.00000000000031</v>
      </c>
      <c r="X64" s="25"/>
    </row>
    <row r="65" spans="2:24" x14ac:dyDescent="0.15">
      <c r="B65" s="7">
        <v>56</v>
      </c>
      <c r="C65" s="35">
        <f t="shared" si="14"/>
        <v>314179.65337132011</v>
      </c>
      <c r="D65" s="35"/>
      <c r="E65" s="12">
        <f t="shared" si="8"/>
        <v>2010</v>
      </c>
      <c r="F65" s="2">
        <v>42247</v>
      </c>
      <c r="G65" s="7" t="s">
        <v>40</v>
      </c>
      <c r="H65" s="36">
        <v>1.2657</v>
      </c>
      <c r="I65" s="36"/>
      <c r="J65" s="36">
        <v>1.2770999999999999</v>
      </c>
      <c r="K65" s="36"/>
      <c r="L65" s="27">
        <v>84</v>
      </c>
      <c r="M65" s="11" t="e">
        <f t="shared" si="6"/>
        <v>#VALUE!</v>
      </c>
      <c r="N65" s="17" t="s">
        <v>60</v>
      </c>
      <c r="O65" s="11">
        <f t="shared" si="9"/>
        <v>114</v>
      </c>
      <c r="P65" s="35">
        <f t="shared" si="10"/>
        <v>6283.5930674264018</v>
      </c>
      <c r="Q65" s="35"/>
      <c r="R65" s="13">
        <f t="shared" si="11"/>
        <v>0.04</v>
      </c>
      <c r="S65" s="12">
        <f t="shared" si="12"/>
        <v>2010</v>
      </c>
      <c r="T65" s="2">
        <v>42248</v>
      </c>
      <c r="U65" s="29">
        <v>1.2770999999999999</v>
      </c>
      <c r="V65" s="21">
        <f t="shared" si="15"/>
        <v>-5629.6296296295577</v>
      </c>
      <c r="W65" s="20">
        <f t="shared" si="13"/>
        <v>-113.99999999999855</v>
      </c>
      <c r="X65" s="25"/>
    </row>
    <row r="66" spans="2:24" x14ac:dyDescent="0.15">
      <c r="B66" s="7">
        <v>57</v>
      </c>
      <c r="C66" s="35">
        <f t="shared" si="14"/>
        <v>308550.02374169056</v>
      </c>
      <c r="D66" s="35"/>
      <c r="E66" s="12">
        <f t="shared" si="8"/>
        <v>2010</v>
      </c>
      <c r="F66" s="2">
        <v>42298</v>
      </c>
      <c r="G66" s="7" t="s">
        <v>10</v>
      </c>
      <c r="H66" s="36">
        <v>1.3991</v>
      </c>
      <c r="I66" s="36"/>
      <c r="J66" s="36">
        <v>1.3694999999999999</v>
      </c>
      <c r="K66" s="36"/>
      <c r="L66" s="27">
        <v>81</v>
      </c>
      <c r="M66" s="11">
        <f t="shared" si="6"/>
        <v>520</v>
      </c>
      <c r="N66" s="17">
        <v>1.4510400000000001</v>
      </c>
      <c r="O66" s="11">
        <f t="shared" si="9"/>
        <v>297</v>
      </c>
      <c r="P66" s="35">
        <f t="shared" si="10"/>
        <v>6171.0004748338115</v>
      </c>
      <c r="Q66" s="35"/>
      <c r="R66" s="13">
        <f t="shared" si="11"/>
        <v>0.01</v>
      </c>
      <c r="S66" s="12">
        <f t="shared" si="12"/>
        <v>2010</v>
      </c>
      <c r="T66" s="2">
        <v>42317</v>
      </c>
      <c r="U66" s="29">
        <v>1.3763000000000001</v>
      </c>
      <c r="V66" s="21">
        <f t="shared" si="15"/>
        <v>-2814.8148148148061</v>
      </c>
      <c r="W66" s="20">
        <f t="shared" si="13"/>
        <v>-227.99999999999932</v>
      </c>
      <c r="X66" s="25"/>
    </row>
    <row r="67" spans="2:24" x14ac:dyDescent="0.15">
      <c r="B67" s="7">
        <v>58</v>
      </c>
      <c r="C67" s="35">
        <f t="shared" si="14"/>
        <v>305735.20892687573</v>
      </c>
      <c r="D67" s="35"/>
      <c r="E67" s="12">
        <f t="shared" si="8"/>
        <v>2010</v>
      </c>
      <c r="F67" s="2">
        <v>42352</v>
      </c>
      <c r="G67" s="7" t="s">
        <v>10</v>
      </c>
      <c r="H67" s="36">
        <v>1.3432999999999999</v>
      </c>
      <c r="I67" s="36"/>
      <c r="J67" s="36">
        <v>1.3181</v>
      </c>
      <c r="K67" s="36"/>
      <c r="L67" s="27">
        <v>83</v>
      </c>
      <c r="M67" s="11">
        <f t="shared" si="6"/>
        <v>528</v>
      </c>
      <c r="N67" s="17">
        <v>1.39605</v>
      </c>
      <c r="O67" s="11">
        <f t="shared" si="9"/>
        <v>252</v>
      </c>
      <c r="P67" s="35">
        <f t="shared" si="10"/>
        <v>6114.704178537515</v>
      </c>
      <c r="Q67" s="35"/>
      <c r="R67" s="13">
        <f t="shared" si="11"/>
        <v>0.02</v>
      </c>
      <c r="S67" s="12">
        <f t="shared" si="12"/>
        <v>2010</v>
      </c>
      <c r="T67" s="2">
        <v>42354</v>
      </c>
      <c r="U67" s="29">
        <v>1.3181</v>
      </c>
      <c r="V67" s="21">
        <f t="shared" si="15"/>
        <v>-6222.2222222221953</v>
      </c>
      <c r="W67" s="20">
        <f t="shared" si="13"/>
        <v>-251.99999999999889</v>
      </c>
      <c r="X67" s="25"/>
    </row>
    <row r="68" spans="2:24" x14ac:dyDescent="0.15">
      <c r="B68" s="7">
        <v>59</v>
      </c>
      <c r="C68" s="35">
        <f t="shared" si="14"/>
        <v>299512.98670465354</v>
      </c>
      <c r="D68" s="35"/>
      <c r="E68" s="12">
        <f t="shared" si="8"/>
        <v>2010</v>
      </c>
      <c r="F68" s="2">
        <v>42358</v>
      </c>
      <c r="G68" s="7" t="s">
        <v>40</v>
      </c>
      <c r="H68" s="36">
        <v>1.3130999999999999</v>
      </c>
      <c r="I68" s="36"/>
      <c r="J68" s="36">
        <v>1.3359000000000001</v>
      </c>
      <c r="K68" s="36"/>
      <c r="L68" s="27">
        <v>84</v>
      </c>
      <c r="M68" s="11">
        <f t="shared" si="6"/>
        <v>360</v>
      </c>
      <c r="N68" s="17">
        <v>1.2771399999999999</v>
      </c>
      <c r="O68" s="11">
        <f t="shared" si="9"/>
        <v>229</v>
      </c>
      <c r="P68" s="35">
        <f t="shared" si="10"/>
        <v>5990.2597340930706</v>
      </c>
      <c r="Q68" s="35"/>
      <c r="R68" s="13">
        <f t="shared" si="11"/>
        <v>0.02</v>
      </c>
      <c r="S68" s="12">
        <f t="shared" si="12"/>
        <v>2010</v>
      </c>
      <c r="T68" s="2">
        <v>42369</v>
      </c>
      <c r="U68" s="29">
        <v>1.3359000000000001</v>
      </c>
      <c r="V68" s="21">
        <f t="shared" si="15"/>
        <v>-5629.6296296296678</v>
      </c>
      <c r="W68" s="20">
        <f t="shared" si="13"/>
        <v>-228.00000000000153</v>
      </c>
      <c r="X68" s="25"/>
    </row>
    <row r="69" spans="2:24" x14ac:dyDescent="0.15">
      <c r="B69" s="7">
        <v>60</v>
      </c>
      <c r="C69" s="35">
        <f t="shared" si="14"/>
        <v>293883.35707502387</v>
      </c>
      <c r="D69" s="35"/>
      <c r="E69" s="12">
        <v>2011</v>
      </c>
      <c r="F69" s="2">
        <v>42046</v>
      </c>
      <c r="G69" s="7" t="s">
        <v>40</v>
      </c>
      <c r="H69" s="36">
        <v>1.35755</v>
      </c>
      <c r="I69" s="36"/>
      <c r="J69" s="36">
        <v>1.3734500000000001</v>
      </c>
      <c r="K69" s="36"/>
      <c r="L69" s="27">
        <v>83</v>
      </c>
      <c r="M69" s="11">
        <f t="shared" si="6"/>
        <v>599</v>
      </c>
      <c r="N69" s="17">
        <v>1.2976700000000001</v>
      </c>
      <c r="O69" s="11">
        <f t="shared" si="9"/>
        <v>159</v>
      </c>
      <c r="P69" s="35">
        <f t="shared" si="10"/>
        <v>5877.6671415004776</v>
      </c>
      <c r="Q69" s="35"/>
      <c r="R69" s="13">
        <f t="shared" si="11"/>
        <v>0.03</v>
      </c>
      <c r="S69" s="12">
        <f t="shared" si="12"/>
        <v>2011</v>
      </c>
      <c r="T69" s="2">
        <v>42058</v>
      </c>
      <c r="U69" s="29">
        <v>1.3734500000000001</v>
      </c>
      <c r="V69" s="21">
        <f t="shared" si="15"/>
        <v>-5888.8888888888978</v>
      </c>
      <c r="W69" s="20">
        <f t="shared" si="13"/>
        <v>-159.00000000000026</v>
      </c>
      <c r="X69" s="25"/>
    </row>
    <row r="70" spans="2:24" x14ac:dyDescent="0.15">
      <c r="B70" s="7">
        <v>61</v>
      </c>
      <c r="C70" s="35">
        <f t="shared" si="14"/>
        <v>287994.468186135</v>
      </c>
      <c r="D70" s="35"/>
      <c r="E70" s="12">
        <f t="shared" si="8"/>
        <v>2011</v>
      </c>
      <c r="F70" s="2">
        <v>42066</v>
      </c>
      <c r="G70" s="7" t="s">
        <v>10</v>
      </c>
      <c r="H70" s="36">
        <v>1.3889899999999999</v>
      </c>
      <c r="I70" s="36"/>
      <c r="J70" s="36">
        <v>1.37412</v>
      </c>
      <c r="K70" s="36"/>
      <c r="L70" s="27">
        <v>82</v>
      </c>
      <c r="M70" s="11">
        <f t="shared" si="6"/>
        <v>621</v>
      </c>
      <c r="N70" s="17">
        <v>1.4510400000000001</v>
      </c>
      <c r="O70" s="11">
        <f t="shared" si="9"/>
        <v>149</v>
      </c>
      <c r="P70" s="35">
        <f t="shared" si="10"/>
        <v>5759.8893637227002</v>
      </c>
      <c r="Q70" s="35"/>
      <c r="R70" s="13">
        <f t="shared" si="11"/>
        <v>0.03</v>
      </c>
      <c r="S70" s="12">
        <f t="shared" si="12"/>
        <v>2011</v>
      </c>
      <c r="T70" s="2">
        <v>42106</v>
      </c>
      <c r="U70" s="29">
        <v>1.4510400000000001</v>
      </c>
      <c r="V70" s="21">
        <f t="shared" si="15"/>
        <v>22981.481481481544</v>
      </c>
      <c r="W70" s="20">
        <f t="shared" si="13"/>
        <v>620.50000000000159</v>
      </c>
      <c r="X70" s="25"/>
    </row>
    <row r="71" spans="2:24" x14ac:dyDescent="0.15">
      <c r="B71" s="7">
        <v>62</v>
      </c>
      <c r="C71" s="35">
        <f t="shared" si="14"/>
        <v>310975.94966761651</v>
      </c>
      <c r="D71" s="35"/>
      <c r="E71" s="12">
        <f t="shared" si="8"/>
        <v>2011</v>
      </c>
      <c r="F71" s="2">
        <v>42147</v>
      </c>
      <c r="G71" s="7" t="s">
        <v>40</v>
      </c>
      <c r="H71" s="36">
        <v>1.41371</v>
      </c>
      <c r="I71" s="36"/>
      <c r="J71" s="36">
        <v>1.4345600000000001</v>
      </c>
      <c r="K71" s="36"/>
      <c r="L71" s="27">
        <v>82</v>
      </c>
      <c r="M71" s="11">
        <f t="shared" si="6"/>
        <v>469</v>
      </c>
      <c r="N71" s="17">
        <v>1.36687</v>
      </c>
      <c r="O71" s="11">
        <f t="shared" si="9"/>
        <v>209</v>
      </c>
      <c r="P71" s="35">
        <f t="shared" si="10"/>
        <v>6219.5189933523307</v>
      </c>
      <c r="Q71" s="35"/>
      <c r="R71" s="13">
        <f t="shared" si="11"/>
        <v>0.02</v>
      </c>
      <c r="S71" s="12">
        <f t="shared" si="12"/>
        <v>2011</v>
      </c>
      <c r="T71" s="2">
        <v>42155</v>
      </c>
      <c r="U71" s="29">
        <v>1.4345600000000001</v>
      </c>
      <c r="V71" s="21">
        <f t="shared" si="15"/>
        <v>-5148.1481481481569</v>
      </c>
      <c r="W71" s="20">
        <f t="shared" si="13"/>
        <v>-208.50000000000034</v>
      </c>
      <c r="X71" s="25"/>
    </row>
    <row r="72" spans="2:24" x14ac:dyDescent="0.15">
      <c r="B72" s="7">
        <v>63</v>
      </c>
      <c r="C72" s="35">
        <f t="shared" si="14"/>
        <v>305827.80151946837</v>
      </c>
      <c r="D72" s="35"/>
      <c r="E72" s="12">
        <f t="shared" si="8"/>
        <v>2011</v>
      </c>
      <c r="F72" s="2">
        <v>42171</v>
      </c>
      <c r="G72" s="7" t="s">
        <v>40</v>
      </c>
      <c r="H72" s="36">
        <v>1.41547</v>
      </c>
      <c r="I72" s="36"/>
      <c r="J72" s="36">
        <v>1.4451000000000001</v>
      </c>
      <c r="K72" s="36"/>
      <c r="L72" s="27">
        <v>81</v>
      </c>
      <c r="M72" s="11">
        <f t="shared" si="6"/>
        <v>488</v>
      </c>
      <c r="N72" s="17">
        <v>1.36673</v>
      </c>
      <c r="O72" s="11">
        <f t="shared" si="9"/>
        <v>297</v>
      </c>
      <c r="P72" s="35">
        <f t="shared" si="10"/>
        <v>6116.5560303893672</v>
      </c>
      <c r="Q72" s="35"/>
      <c r="R72" s="13">
        <f t="shared" si="11"/>
        <v>0.01</v>
      </c>
      <c r="S72" s="12">
        <f t="shared" si="12"/>
        <v>2011</v>
      </c>
      <c r="T72" s="2">
        <v>42185</v>
      </c>
      <c r="U72" s="29">
        <v>1.4451000000000001</v>
      </c>
      <c r="V72" s="21">
        <f t="shared" si="15"/>
        <v>-3658.0246913580304</v>
      </c>
      <c r="W72" s="20">
        <f t="shared" si="13"/>
        <v>-296.30000000000047</v>
      </c>
      <c r="X72" s="25"/>
    </row>
    <row r="73" spans="2:24" x14ac:dyDescent="0.15">
      <c r="B73" s="7">
        <v>64</v>
      </c>
      <c r="C73" s="35">
        <f t="shared" si="14"/>
        <v>302169.77682811033</v>
      </c>
      <c r="D73" s="35"/>
      <c r="E73" s="12">
        <f t="shared" si="8"/>
        <v>2011</v>
      </c>
      <c r="F73" s="2">
        <v>42196</v>
      </c>
      <c r="G73" s="7" t="s">
        <v>40</v>
      </c>
      <c r="H73" s="36">
        <v>1.4203300000000001</v>
      </c>
      <c r="I73" s="36"/>
      <c r="J73" s="36">
        <v>1.4368700000000001</v>
      </c>
      <c r="K73" s="36"/>
      <c r="L73" s="27">
        <v>80</v>
      </c>
      <c r="M73" s="11">
        <f t="shared" si="6"/>
        <v>537</v>
      </c>
      <c r="N73" s="17">
        <v>1.36673</v>
      </c>
      <c r="O73" s="11">
        <f t="shared" si="9"/>
        <v>166</v>
      </c>
      <c r="P73" s="35">
        <f t="shared" si="10"/>
        <v>6043.3955365622069</v>
      </c>
      <c r="Q73" s="35"/>
      <c r="R73" s="13">
        <f t="shared" si="11"/>
        <v>0.02</v>
      </c>
      <c r="S73" s="12">
        <f t="shared" si="12"/>
        <v>2011</v>
      </c>
      <c r="T73" s="2">
        <v>42206</v>
      </c>
      <c r="U73" s="29">
        <v>1.4368700000000001</v>
      </c>
      <c r="V73" s="21">
        <f t="shared" si="15"/>
        <v>-4083.9506172839506</v>
      </c>
      <c r="W73" s="20">
        <f t="shared" si="13"/>
        <v>-165.39999999999998</v>
      </c>
      <c r="X73" s="25"/>
    </row>
    <row r="74" spans="2:24" x14ac:dyDescent="0.15">
      <c r="B74" s="7">
        <v>65</v>
      </c>
      <c r="C74" s="35">
        <f t="shared" si="14"/>
        <v>298085.8262108264</v>
      </c>
      <c r="D74" s="35"/>
      <c r="E74" s="12">
        <f t="shared" si="8"/>
        <v>2011</v>
      </c>
      <c r="F74" s="2">
        <v>42245</v>
      </c>
      <c r="G74" s="7" t="s">
        <v>10</v>
      </c>
      <c r="H74" s="36">
        <v>1.45017</v>
      </c>
      <c r="I74" s="36"/>
      <c r="J74" s="36">
        <v>1.43269</v>
      </c>
      <c r="K74" s="36"/>
      <c r="L74" s="27">
        <v>77</v>
      </c>
      <c r="M74" s="11">
        <f t="shared" si="6"/>
        <v>456</v>
      </c>
      <c r="N74" s="17">
        <v>1.4956700000000001</v>
      </c>
      <c r="O74" s="11">
        <f t="shared" ref="O74:O109" si="16">IF(J74="","",ROUNDUP(IF(G74="買",H74-J74,J74-H74)*10000,0))</f>
        <v>175</v>
      </c>
      <c r="P74" s="35">
        <f t="shared" ref="P74:P109" si="17">IF(F74="","",C74*$P$2)</f>
        <v>5961.7165242165283</v>
      </c>
      <c r="Q74" s="35"/>
      <c r="R74" s="13">
        <f t="shared" ref="R74:R109" si="18">IF(O74="","",ROUNDDOWN(P74/(O74/L74)/100000,2))</f>
        <v>0.02</v>
      </c>
      <c r="S74" s="12">
        <f t="shared" ref="S74:S109" si="19">E74</f>
        <v>2011</v>
      </c>
      <c r="T74" s="2">
        <v>42248</v>
      </c>
      <c r="U74" s="29">
        <v>1.43269</v>
      </c>
      <c r="V74" s="21">
        <f t="shared" si="15"/>
        <v>-4316.0493827160344</v>
      </c>
      <c r="W74" s="20">
        <f t="shared" ref="W74:W109" si="20">IF(T74="","",IF(G74="買",U74-H74,H74-U74)*10000)</f>
        <v>-174.79999999999939</v>
      </c>
      <c r="X74" s="25"/>
    </row>
    <row r="75" spans="2:24" x14ac:dyDescent="0.15">
      <c r="B75" s="7">
        <v>66</v>
      </c>
      <c r="C75" s="35">
        <f t="shared" ref="C75:C109" si="21">IF(V74="","",C74+V74)</f>
        <v>293769.77682811039</v>
      </c>
      <c r="D75" s="35"/>
      <c r="E75" s="12">
        <f t="shared" si="8"/>
        <v>2011</v>
      </c>
      <c r="F75" s="2">
        <v>42280</v>
      </c>
      <c r="G75" s="7" t="s">
        <v>40</v>
      </c>
      <c r="H75" s="36">
        <v>1.3392900000000001</v>
      </c>
      <c r="I75" s="36"/>
      <c r="J75" s="36">
        <v>1.3601099999999999</v>
      </c>
      <c r="K75" s="36"/>
      <c r="L75" s="27">
        <v>77</v>
      </c>
      <c r="M75" s="11">
        <f t="shared" ref="M75:M109" si="22">IF(F75="","",ROUNDUP(IF(G75="買",N75-H75,H75-N75)*10000,0))</f>
        <v>622</v>
      </c>
      <c r="N75" s="17">
        <v>1.27712</v>
      </c>
      <c r="O75" s="11">
        <f t="shared" si="16"/>
        <v>209</v>
      </c>
      <c r="P75" s="35">
        <f t="shared" si="17"/>
        <v>5875.3955365622078</v>
      </c>
      <c r="Q75" s="35"/>
      <c r="R75" s="13">
        <f t="shared" si="18"/>
        <v>0.02</v>
      </c>
      <c r="S75" s="12">
        <f t="shared" si="19"/>
        <v>2011</v>
      </c>
      <c r="T75" s="2">
        <v>42287</v>
      </c>
      <c r="U75" s="29">
        <v>1.3601099999999999</v>
      </c>
      <c r="V75" s="21">
        <f t="shared" ref="V75:V106" si="23">IF(T75="","",W75*R75*100000/81)</f>
        <v>-5140.7407407407009</v>
      </c>
      <c r="W75" s="20">
        <f t="shared" si="20"/>
        <v>-208.1999999999984</v>
      </c>
      <c r="X75" s="25"/>
    </row>
    <row r="76" spans="2:24" x14ac:dyDescent="0.15">
      <c r="B76" s="7">
        <v>67</v>
      </c>
      <c r="C76" s="35">
        <f t="shared" si="21"/>
        <v>288629.03608736966</v>
      </c>
      <c r="D76" s="35"/>
      <c r="E76" s="12">
        <f t="shared" ref="E76:E109" si="24">E75</f>
        <v>2011</v>
      </c>
      <c r="F76" s="2">
        <v>42318</v>
      </c>
      <c r="G76" s="7" t="s">
        <v>40</v>
      </c>
      <c r="H76" s="36">
        <v>1.3521799999999999</v>
      </c>
      <c r="I76" s="36"/>
      <c r="J76" s="36">
        <v>1.3858699999999999</v>
      </c>
      <c r="K76" s="36"/>
      <c r="L76" s="27">
        <v>77</v>
      </c>
      <c r="M76" s="11">
        <f t="shared" si="22"/>
        <v>751</v>
      </c>
      <c r="N76" s="32">
        <v>1.27712</v>
      </c>
      <c r="O76" s="11">
        <f t="shared" si="16"/>
        <v>337</v>
      </c>
      <c r="P76" s="35">
        <f t="shared" si="17"/>
        <v>5772.580721747393</v>
      </c>
      <c r="Q76" s="35"/>
      <c r="R76" s="13">
        <f t="shared" si="18"/>
        <v>0.01</v>
      </c>
      <c r="S76" s="12">
        <f t="shared" si="19"/>
        <v>2011</v>
      </c>
      <c r="T76" s="2">
        <v>42338</v>
      </c>
      <c r="U76" s="29">
        <v>1.3530199999999999</v>
      </c>
      <c r="V76" s="21">
        <f t="shared" si="23"/>
        <v>-103.70370370369777</v>
      </c>
      <c r="W76" s="20">
        <f t="shared" si="20"/>
        <v>-8.399999999999519</v>
      </c>
      <c r="X76" s="25"/>
    </row>
    <row r="77" spans="2:24" x14ac:dyDescent="0.15">
      <c r="B77" s="7">
        <v>68</v>
      </c>
      <c r="C77" s="35">
        <f t="shared" si="21"/>
        <v>288525.33238366595</v>
      </c>
      <c r="D77" s="35"/>
      <c r="E77" s="12">
        <f t="shared" si="24"/>
        <v>2011</v>
      </c>
      <c r="F77" s="2">
        <v>42347</v>
      </c>
      <c r="G77" s="7" t="s">
        <v>40</v>
      </c>
      <c r="H77" s="36">
        <v>1.3287199999999999</v>
      </c>
      <c r="I77" s="36"/>
      <c r="J77" s="36">
        <v>1.34592</v>
      </c>
      <c r="K77" s="36"/>
      <c r="L77" s="27">
        <v>77</v>
      </c>
      <c r="M77" s="11">
        <f t="shared" si="22"/>
        <v>516</v>
      </c>
      <c r="N77" s="32">
        <v>1.27712</v>
      </c>
      <c r="O77" s="11">
        <f t="shared" si="16"/>
        <v>173</v>
      </c>
      <c r="P77" s="35">
        <f t="shared" si="17"/>
        <v>5770.5066476733191</v>
      </c>
      <c r="Q77" s="35"/>
      <c r="R77" s="13">
        <f t="shared" si="18"/>
        <v>0.02</v>
      </c>
      <c r="S77" s="12">
        <v>2012</v>
      </c>
      <c r="T77" s="2">
        <v>42009</v>
      </c>
      <c r="U77" s="29">
        <v>1.27712</v>
      </c>
      <c r="V77" s="21">
        <f t="shared" si="23"/>
        <v>12740.740740740708</v>
      </c>
      <c r="W77" s="20">
        <f t="shared" si="20"/>
        <v>515.99999999999864</v>
      </c>
      <c r="X77" s="25"/>
    </row>
    <row r="78" spans="2:24" x14ac:dyDescent="0.15">
      <c r="B78" s="7">
        <v>69</v>
      </c>
      <c r="C78" s="35">
        <f t="shared" si="21"/>
        <v>301266.07312440668</v>
      </c>
      <c r="D78" s="35"/>
      <c r="E78" s="12">
        <v>2012</v>
      </c>
      <c r="F78" s="2">
        <v>42075</v>
      </c>
      <c r="G78" s="7" t="s">
        <v>40</v>
      </c>
      <c r="H78" s="36">
        <v>1.30949</v>
      </c>
      <c r="I78" s="36"/>
      <c r="J78" s="36">
        <v>1.32775</v>
      </c>
      <c r="K78" s="36"/>
      <c r="L78" s="27">
        <v>82</v>
      </c>
      <c r="M78" s="11">
        <f t="shared" si="22"/>
        <v>432</v>
      </c>
      <c r="N78" s="17">
        <v>1.2663199999999999</v>
      </c>
      <c r="O78" s="11">
        <f t="shared" si="16"/>
        <v>183</v>
      </c>
      <c r="P78" s="35">
        <f t="shared" si="17"/>
        <v>6025.3214624881339</v>
      </c>
      <c r="Q78" s="35"/>
      <c r="R78" s="13">
        <f t="shared" si="18"/>
        <v>0.02</v>
      </c>
      <c r="S78" s="12">
        <f t="shared" si="19"/>
        <v>2012</v>
      </c>
      <c r="T78" s="2">
        <v>42082</v>
      </c>
      <c r="U78" s="29">
        <v>1.3190200000000001</v>
      </c>
      <c r="V78" s="21">
        <f t="shared" si="23"/>
        <v>-2353.0864197530959</v>
      </c>
      <c r="W78" s="20">
        <f t="shared" si="20"/>
        <v>-95.300000000000381</v>
      </c>
      <c r="X78" s="25"/>
    </row>
    <row r="79" spans="2:24" x14ac:dyDescent="0.15">
      <c r="B79" s="7">
        <v>70</v>
      </c>
      <c r="C79" s="35">
        <f t="shared" si="21"/>
        <v>298912.98670465359</v>
      </c>
      <c r="D79" s="35"/>
      <c r="E79" s="12">
        <f t="shared" si="24"/>
        <v>2012</v>
      </c>
      <c r="F79" s="2">
        <v>42147</v>
      </c>
      <c r="G79" s="7" t="s">
        <v>40</v>
      </c>
      <c r="H79" s="36">
        <v>1.2655700000000001</v>
      </c>
      <c r="I79" s="36"/>
      <c r="J79" s="36">
        <v>1.28196</v>
      </c>
      <c r="K79" s="36"/>
      <c r="L79" s="27">
        <v>80</v>
      </c>
      <c r="M79" s="11">
        <f t="shared" si="22"/>
        <v>257</v>
      </c>
      <c r="N79" s="17">
        <v>1.2399500000000001</v>
      </c>
      <c r="O79" s="11">
        <f t="shared" si="16"/>
        <v>164</v>
      </c>
      <c r="P79" s="35">
        <f t="shared" si="17"/>
        <v>5978.2597340930724</v>
      </c>
      <c r="Q79" s="35"/>
      <c r="R79" s="13">
        <f t="shared" si="18"/>
        <v>0.02</v>
      </c>
      <c r="S79" s="12">
        <f t="shared" si="19"/>
        <v>2012</v>
      </c>
      <c r="T79" s="2">
        <v>42154</v>
      </c>
      <c r="U79" s="29">
        <v>1.2399500000000001</v>
      </c>
      <c r="V79" s="21">
        <f t="shared" si="23"/>
        <v>6325.9259259259197</v>
      </c>
      <c r="W79" s="20">
        <f t="shared" si="20"/>
        <v>256.19999999999976</v>
      </c>
      <c r="X79" s="25"/>
    </row>
    <row r="80" spans="2:24" x14ac:dyDescent="0.15">
      <c r="B80" s="7">
        <v>71</v>
      </c>
      <c r="C80" s="35">
        <f t="shared" si="21"/>
        <v>305238.91263057949</v>
      </c>
      <c r="D80" s="35"/>
      <c r="E80" s="12">
        <f t="shared" si="24"/>
        <v>2012</v>
      </c>
      <c r="F80" s="2">
        <v>42190</v>
      </c>
      <c r="G80" s="7" t="s">
        <v>40</v>
      </c>
      <c r="H80" s="36">
        <v>1.2506200000000001</v>
      </c>
      <c r="I80" s="36"/>
      <c r="J80" s="36">
        <v>1.26075</v>
      </c>
      <c r="K80" s="36"/>
      <c r="L80" s="27">
        <v>80</v>
      </c>
      <c r="M80" s="11">
        <f t="shared" si="22"/>
        <v>632</v>
      </c>
      <c r="N80" s="17">
        <v>1.18743</v>
      </c>
      <c r="O80" s="11">
        <f t="shared" si="16"/>
        <v>102</v>
      </c>
      <c r="P80" s="35">
        <f t="shared" si="17"/>
        <v>6104.7782526115898</v>
      </c>
      <c r="Q80" s="35"/>
      <c r="R80" s="13">
        <f t="shared" si="18"/>
        <v>0.04</v>
      </c>
      <c r="S80" s="12">
        <f t="shared" si="19"/>
        <v>2012</v>
      </c>
      <c r="T80" s="2">
        <v>42211</v>
      </c>
      <c r="U80" s="29">
        <v>1.23228</v>
      </c>
      <c r="V80" s="21">
        <f t="shared" si="23"/>
        <v>9056.7901234568017</v>
      </c>
      <c r="W80" s="20">
        <f t="shared" si="20"/>
        <v>183.40000000000023</v>
      </c>
      <c r="X80" s="25"/>
    </row>
    <row r="81" spans="2:24" x14ac:dyDescent="0.15">
      <c r="B81" s="7">
        <v>72</v>
      </c>
      <c r="C81" s="35">
        <f t="shared" si="21"/>
        <v>314295.70275403629</v>
      </c>
      <c r="D81" s="35"/>
      <c r="E81" s="12">
        <f t="shared" si="24"/>
        <v>2012</v>
      </c>
      <c r="F81" s="2">
        <v>42233</v>
      </c>
      <c r="G81" s="7" t="s">
        <v>10</v>
      </c>
      <c r="H81" s="36">
        <v>1.2372700000000001</v>
      </c>
      <c r="I81" s="36"/>
      <c r="J81" s="36">
        <v>1.2254</v>
      </c>
      <c r="K81" s="36"/>
      <c r="L81" s="27">
        <v>79</v>
      </c>
      <c r="M81" s="11">
        <f t="shared" si="22"/>
        <v>386</v>
      </c>
      <c r="N81" s="17">
        <v>1.27579</v>
      </c>
      <c r="O81" s="11">
        <f t="shared" si="16"/>
        <v>119</v>
      </c>
      <c r="P81" s="35">
        <f t="shared" si="17"/>
        <v>6285.914055080726</v>
      </c>
      <c r="Q81" s="35"/>
      <c r="R81" s="13">
        <f t="shared" si="18"/>
        <v>0.04</v>
      </c>
      <c r="S81" s="12">
        <f t="shared" si="19"/>
        <v>2012</v>
      </c>
      <c r="T81" s="2">
        <v>42254</v>
      </c>
      <c r="U81" s="29">
        <v>1.27579</v>
      </c>
      <c r="V81" s="21">
        <f t="shared" si="23"/>
        <v>19022.222222222168</v>
      </c>
      <c r="W81" s="20">
        <f t="shared" si="20"/>
        <v>385.19999999999885</v>
      </c>
      <c r="X81" s="25"/>
    </row>
    <row r="82" spans="2:24" x14ac:dyDescent="0.15">
      <c r="B82" s="7">
        <v>73</v>
      </c>
      <c r="C82" s="35">
        <f t="shared" si="21"/>
        <v>333317.92497625848</v>
      </c>
      <c r="D82" s="35"/>
      <c r="E82" s="12">
        <f t="shared" si="24"/>
        <v>2012</v>
      </c>
      <c r="F82" s="2">
        <v>42271</v>
      </c>
      <c r="G82" s="7" t="s">
        <v>40</v>
      </c>
      <c r="H82" s="36">
        <v>1.29173</v>
      </c>
      <c r="I82" s="36"/>
      <c r="J82" s="36">
        <v>1.3059099999999999</v>
      </c>
      <c r="K82" s="36"/>
      <c r="L82" s="27">
        <v>78</v>
      </c>
      <c r="M82" s="11">
        <f t="shared" si="22"/>
        <v>160</v>
      </c>
      <c r="N82" s="33">
        <v>1.27579</v>
      </c>
      <c r="O82" s="11">
        <f t="shared" si="16"/>
        <v>142</v>
      </c>
      <c r="P82" s="35">
        <f t="shared" si="17"/>
        <v>6666.3584995251695</v>
      </c>
      <c r="Q82" s="35"/>
      <c r="R82" s="13">
        <f t="shared" si="18"/>
        <v>0.03</v>
      </c>
      <c r="S82" s="12">
        <f t="shared" si="19"/>
        <v>2012</v>
      </c>
      <c r="T82" s="2">
        <v>42279</v>
      </c>
      <c r="U82" s="29">
        <v>1.29589</v>
      </c>
      <c r="V82" s="21">
        <f t="shared" si="23"/>
        <v>-1540.7407407407188</v>
      </c>
      <c r="W82" s="20">
        <f t="shared" si="20"/>
        <v>-41.599999999999412</v>
      </c>
      <c r="X82" s="25"/>
    </row>
    <row r="83" spans="2:24" x14ac:dyDescent="0.15">
      <c r="B83" s="7">
        <v>74</v>
      </c>
      <c r="C83" s="35">
        <f t="shared" si="21"/>
        <v>331777.18423551775</v>
      </c>
      <c r="D83" s="35"/>
      <c r="E83" s="12">
        <v>2013</v>
      </c>
      <c r="F83" s="2">
        <v>42008</v>
      </c>
      <c r="G83" s="7" t="s">
        <v>40</v>
      </c>
      <c r="H83" s="36">
        <v>1.30444</v>
      </c>
      <c r="I83" s="36"/>
      <c r="J83" s="36">
        <v>1.3190200000000001</v>
      </c>
      <c r="K83" s="36"/>
      <c r="L83" s="27">
        <v>88</v>
      </c>
      <c r="M83" s="11">
        <f t="shared" si="22"/>
        <v>385</v>
      </c>
      <c r="N83" s="17">
        <v>1.266</v>
      </c>
      <c r="O83" s="11">
        <f t="shared" si="16"/>
        <v>146</v>
      </c>
      <c r="P83" s="35">
        <f t="shared" si="17"/>
        <v>6635.5436847103556</v>
      </c>
      <c r="Q83" s="35"/>
      <c r="R83" s="13">
        <f t="shared" si="18"/>
        <v>0.03</v>
      </c>
      <c r="S83" s="12">
        <f t="shared" si="19"/>
        <v>2013</v>
      </c>
      <c r="T83" s="2">
        <v>42014</v>
      </c>
      <c r="U83" s="29">
        <v>1.3190200000000001</v>
      </c>
      <c r="V83" s="21">
        <f t="shared" si="23"/>
        <v>-5400.0000000000136</v>
      </c>
      <c r="W83" s="20">
        <f t="shared" si="20"/>
        <v>-145.80000000000038</v>
      </c>
      <c r="X83" s="25"/>
    </row>
    <row r="84" spans="2:24" x14ac:dyDescent="0.15">
      <c r="B84" s="7">
        <v>75</v>
      </c>
      <c r="C84" s="35">
        <f t="shared" si="21"/>
        <v>326377.18423551775</v>
      </c>
      <c r="D84" s="35"/>
      <c r="E84" s="12">
        <f t="shared" si="24"/>
        <v>2013</v>
      </c>
      <c r="F84" s="2">
        <v>42028</v>
      </c>
      <c r="G84" s="7" t="s">
        <v>10</v>
      </c>
      <c r="H84" s="36">
        <v>1.3371999999999999</v>
      </c>
      <c r="I84" s="36"/>
      <c r="J84" s="36">
        <v>1.32646</v>
      </c>
      <c r="K84" s="36"/>
      <c r="L84" s="27">
        <v>90</v>
      </c>
      <c r="M84" s="11">
        <f t="shared" si="22"/>
        <v>297</v>
      </c>
      <c r="N84" s="17">
        <v>1.36687</v>
      </c>
      <c r="O84" s="11">
        <f t="shared" si="16"/>
        <v>108</v>
      </c>
      <c r="P84" s="35">
        <f t="shared" si="17"/>
        <v>6527.5436847103556</v>
      </c>
      <c r="Q84" s="35"/>
      <c r="R84" s="13">
        <f t="shared" si="18"/>
        <v>0.05</v>
      </c>
      <c r="S84" s="12">
        <f t="shared" si="19"/>
        <v>2013</v>
      </c>
      <c r="T84" s="2">
        <v>42036</v>
      </c>
      <c r="U84" s="29">
        <v>1.36687</v>
      </c>
      <c r="V84" s="21">
        <f t="shared" si="23"/>
        <v>18314.814814814868</v>
      </c>
      <c r="W84" s="20">
        <f t="shared" si="20"/>
        <v>296.70000000000084</v>
      </c>
      <c r="X84" s="25"/>
    </row>
    <row r="85" spans="2:24" x14ac:dyDescent="0.15">
      <c r="B85" s="7">
        <v>76</v>
      </c>
      <c r="C85" s="35">
        <f t="shared" si="21"/>
        <v>344691.99905033264</v>
      </c>
      <c r="D85" s="35"/>
      <c r="E85" s="12">
        <f t="shared" si="24"/>
        <v>2013</v>
      </c>
      <c r="F85" s="2">
        <v>42082</v>
      </c>
      <c r="G85" s="7" t="s">
        <v>40</v>
      </c>
      <c r="H85" s="36">
        <v>1.28799</v>
      </c>
      <c r="I85" s="36"/>
      <c r="J85" s="36">
        <v>1.3061400000000001</v>
      </c>
      <c r="K85" s="36"/>
      <c r="L85" s="27">
        <v>95</v>
      </c>
      <c r="M85" s="11">
        <f t="shared" si="22"/>
        <v>220</v>
      </c>
      <c r="N85" s="17">
        <v>1.266</v>
      </c>
      <c r="O85" s="11">
        <f t="shared" si="16"/>
        <v>182</v>
      </c>
      <c r="P85" s="35">
        <f t="shared" si="17"/>
        <v>6893.839981006653</v>
      </c>
      <c r="Q85" s="35"/>
      <c r="R85" s="13">
        <f t="shared" si="18"/>
        <v>0.03</v>
      </c>
      <c r="S85" s="12">
        <f t="shared" si="19"/>
        <v>2013</v>
      </c>
      <c r="T85" s="2">
        <v>42103</v>
      </c>
      <c r="U85" s="29">
        <v>1.3061400000000001</v>
      </c>
      <c r="V85" s="21">
        <f t="shared" si="23"/>
        <v>-6722.2222222222626</v>
      </c>
      <c r="W85" s="20">
        <f t="shared" si="20"/>
        <v>-181.50000000000111</v>
      </c>
      <c r="X85" s="25"/>
    </row>
    <row r="86" spans="2:24" x14ac:dyDescent="0.15">
      <c r="B86" s="7">
        <v>77</v>
      </c>
      <c r="C86" s="35">
        <f t="shared" si="21"/>
        <v>337969.77682811039</v>
      </c>
      <c r="D86" s="35"/>
      <c r="E86" s="12">
        <f t="shared" si="24"/>
        <v>2013</v>
      </c>
      <c r="F86" s="2">
        <v>42134</v>
      </c>
      <c r="G86" s="7" t="s">
        <v>40</v>
      </c>
      <c r="H86" s="36">
        <v>1.30088</v>
      </c>
      <c r="I86" s="36"/>
      <c r="J86" s="36">
        <v>1.31769</v>
      </c>
      <c r="K86" s="36"/>
      <c r="L86" s="27">
        <v>101</v>
      </c>
      <c r="M86" s="11">
        <f t="shared" si="22"/>
        <v>158</v>
      </c>
      <c r="N86" s="17">
        <v>1.2850900000000001</v>
      </c>
      <c r="O86" s="11">
        <f t="shared" si="16"/>
        <v>169</v>
      </c>
      <c r="P86" s="35">
        <f t="shared" si="17"/>
        <v>6759.3955365622078</v>
      </c>
      <c r="Q86" s="35"/>
      <c r="R86" s="13">
        <f t="shared" si="18"/>
        <v>0.04</v>
      </c>
      <c r="S86" s="12">
        <f t="shared" si="19"/>
        <v>2013</v>
      </c>
      <c r="T86" s="2">
        <v>42139</v>
      </c>
      <c r="U86" s="29">
        <v>1.2850900000000001</v>
      </c>
      <c r="V86" s="21">
        <f t="shared" si="23"/>
        <v>7797.5308641975162</v>
      </c>
      <c r="W86" s="20">
        <f t="shared" si="20"/>
        <v>157.89999999999969</v>
      </c>
      <c r="X86" s="25"/>
    </row>
    <row r="87" spans="2:24" x14ac:dyDescent="0.15">
      <c r="B87" s="7">
        <v>78</v>
      </c>
      <c r="C87" s="35">
        <f t="shared" si="21"/>
        <v>345767.30769230792</v>
      </c>
      <c r="D87" s="35"/>
      <c r="E87" s="12">
        <f t="shared" si="24"/>
        <v>2013</v>
      </c>
      <c r="F87" s="2">
        <v>42154</v>
      </c>
      <c r="G87" s="7" t="s">
        <v>10</v>
      </c>
      <c r="H87" s="36">
        <v>1.2977099999999999</v>
      </c>
      <c r="I87" s="36"/>
      <c r="J87" s="36">
        <v>1.28365</v>
      </c>
      <c r="K87" s="36"/>
      <c r="L87" s="27">
        <v>101</v>
      </c>
      <c r="M87" s="11">
        <f t="shared" si="22"/>
        <v>319</v>
      </c>
      <c r="N87" s="17">
        <v>1.3295999999999999</v>
      </c>
      <c r="O87" s="11">
        <f t="shared" si="16"/>
        <v>141</v>
      </c>
      <c r="P87" s="35">
        <f t="shared" si="17"/>
        <v>6915.3461538461588</v>
      </c>
      <c r="Q87" s="35"/>
      <c r="R87" s="13">
        <f t="shared" si="18"/>
        <v>0.04</v>
      </c>
      <c r="S87" s="12">
        <f t="shared" si="19"/>
        <v>2013</v>
      </c>
      <c r="T87" s="2">
        <v>42161</v>
      </c>
      <c r="U87" s="29">
        <v>1.3295999999999999</v>
      </c>
      <c r="V87" s="21">
        <f t="shared" si="23"/>
        <v>15748.148148148137</v>
      </c>
      <c r="W87" s="20">
        <f t="shared" si="20"/>
        <v>318.89999999999975</v>
      </c>
      <c r="X87" s="25"/>
    </row>
    <row r="88" spans="2:24" x14ac:dyDescent="0.15">
      <c r="B88" s="7">
        <v>79</v>
      </c>
      <c r="C88" s="35">
        <f t="shared" si="21"/>
        <v>361515.45584045607</v>
      </c>
      <c r="D88" s="35"/>
      <c r="E88" s="12">
        <f t="shared" si="24"/>
        <v>2013</v>
      </c>
      <c r="F88" s="2">
        <v>42196</v>
      </c>
      <c r="G88" s="7" t="s">
        <v>10</v>
      </c>
      <c r="H88" s="36">
        <v>1.29826</v>
      </c>
      <c r="I88" s="36"/>
      <c r="J88" s="36">
        <v>1.2763100000000001</v>
      </c>
      <c r="K88" s="36"/>
      <c r="L88" s="27">
        <v>100</v>
      </c>
      <c r="M88" s="11">
        <f t="shared" si="22"/>
        <v>469</v>
      </c>
      <c r="N88" s="17">
        <v>1.3450899999999999</v>
      </c>
      <c r="O88" s="11">
        <f t="shared" si="16"/>
        <v>220</v>
      </c>
      <c r="P88" s="35">
        <f t="shared" si="17"/>
        <v>7230.3091168091214</v>
      </c>
      <c r="Q88" s="35"/>
      <c r="R88" s="13">
        <f t="shared" si="18"/>
        <v>0.03</v>
      </c>
      <c r="S88" s="12">
        <f t="shared" si="19"/>
        <v>2013</v>
      </c>
      <c r="T88" s="2">
        <v>42246</v>
      </c>
      <c r="U88" s="29">
        <v>1.3205</v>
      </c>
      <c r="V88" s="21">
        <f t="shared" si="23"/>
        <v>8237.037037037051</v>
      </c>
      <c r="W88" s="20">
        <f t="shared" si="20"/>
        <v>222.40000000000038</v>
      </c>
      <c r="X88" s="25"/>
    </row>
    <row r="89" spans="2:24" x14ac:dyDescent="0.15">
      <c r="B89" s="7">
        <v>80</v>
      </c>
      <c r="C89" s="35">
        <f t="shared" si="21"/>
        <v>369752.49287749315</v>
      </c>
      <c r="D89" s="35"/>
      <c r="E89" s="12">
        <v>2014</v>
      </c>
      <c r="F89" s="2">
        <v>42049</v>
      </c>
      <c r="G89" s="7" t="s">
        <v>10</v>
      </c>
      <c r="H89" s="36">
        <v>1.3692</v>
      </c>
      <c r="I89" s="36"/>
      <c r="J89" s="36">
        <v>1.3583400000000001</v>
      </c>
      <c r="K89" s="36"/>
      <c r="L89" s="27">
        <v>102</v>
      </c>
      <c r="M89" s="11">
        <f t="shared" si="22"/>
        <v>197</v>
      </c>
      <c r="N89" s="17">
        <v>1.3888799999999999</v>
      </c>
      <c r="O89" s="11">
        <f t="shared" si="16"/>
        <v>109</v>
      </c>
      <c r="P89" s="35">
        <f t="shared" si="17"/>
        <v>7395.0498575498632</v>
      </c>
      <c r="Q89" s="35"/>
      <c r="R89" s="13">
        <f t="shared" si="18"/>
        <v>0.06</v>
      </c>
      <c r="S89" s="12">
        <f t="shared" si="19"/>
        <v>2014</v>
      </c>
      <c r="T89" s="2">
        <v>42060</v>
      </c>
      <c r="U89" s="29">
        <v>1.36937</v>
      </c>
      <c r="V89" s="21">
        <f t="shared" si="23"/>
        <v>125.92592592592851</v>
      </c>
      <c r="W89" s="20">
        <f t="shared" si="20"/>
        <v>1.7000000000000348</v>
      </c>
      <c r="X89" s="25"/>
    </row>
    <row r="90" spans="2:24" x14ac:dyDescent="0.15">
      <c r="B90" s="7">
        <v>81</v>
      </c>
      <c r="C90" s="35">
        <f t="shared" si="21"/>
        <v>369878.4188034191</v>
      </c>
      <c r="D90" s="35"/>
      <c r="E90" s="12">
        <f t="shared" si="24"/>
        <v>2014</v>
      </c>
      <c r="F90" s="2">
        <v>42201</v>
      </c>
      <c r="G90" s="7" t="s">
        <v>40</v>
      </c>
      <c r="H90" s="36">
        <v>1.3560000000000001</v>
      </c>
      <c r="I90" s="36"/>
      <c r="J90" s="36">
        <v>1.3628199999999999</v>
      </c>
      <c r="K90" s="36"/>
      <c r="L90" s="27">
        <v>101</v>
      </c>
      <c r="M90" s="11">
        <f t="shared" si="22"/>
        <v>264</v>
      </c>
      <c r="N90" s="17">
        <v>1.3296399999999999</v>
      </c>
      <c r="O90" s="11">
        <f t="shared" si="16"/>
        <v>69</v>
      </c>
      <c r="P90" s="35">
        <f t="shared" si="17"/>
        <v>7397.5683760683823</v>
      </c>
      <c r="Q90" s="35"/>
      <c r="R90" s="13">
        <f t="shared" si="18"/>
        <v>0.1</v>
      </c>
      <c r="S90" s="12">
        <f t="shared" si="19"/>
        <v>2014</v>
      </c>
      <c r="T90" s="2">
        <v>42236</v>
      </c>
      <c r="U90" s="29">
        <v>1.3296399999999999</v>
      </c>
      <c r="V90" s="21">
        <f t="shared" si="23"/>
        <v>32543.209876543409</v>
      </c>
      <c r="W90" s="20">
        <f t="shared" si="20"/>
        <v>263.60000000000161</v>
      </c>
      <c r="X90" s="25"/>
    </row>
    <row r="91" spans="2:24" x14ac:dyDescent="0.15">
      <c r="B91" s="7">
        <v>82</v>
      </c>
      <c r="C91" s="35">
        <f t="shared" si="21"/>
        <v>402421.62867996254</v>
      </c>
      <c r="D91" s="35"/>
      <c r="E91" s="12">
        <f t="shared" si="24"/>
        <v>2014</v>
      </c>
      <c r="F91" s="2">
        <v>42265</v>
      </c>
      <c r="G91" s="7" t="s">
        <v>40</v>
      </c>
      <c r="H91" s="36">
        <v>1.2850200000000001</v>
      </c>
      <c r="I91" s="36"/>
      <c r="J91" s="36">
        <v>1.29813</v>
      </c>
      <c r="K91" s="36"/>
      <c r="L91" s="27">
        <v>108</v>
      </c>
      <c r="M91" s="11">
        <f t="shared" si="22"/>
        <v>517</v>
      </c>
      <c r="N91" s="17">
        <v>1.23333</v>
      </c>
      <c r="O91" s="11">
        <f t="shared" si="16"/>
        <v>132</v>
      </c>
      <c r="P91" s="35">
        <f t="shared" si="17"/>
        <v>8048.4325735992506</v>
      </c>
      <c r="Q91" s="35"/>
      <c r="R91" s="13">
        <f t="shared" si="18"/>
        <v>0.06</v>
      </c>
      <c r="S91" s="12">
        <f t="shared" si="19"/>
        <v>2014</v>
      </c>
      <c r="T91" s="2">
        <v>42341</v>
      </c>
      <c r="U91" s="29">
        <v>1.23333</v>
      </c>
      <c r="V91" s="21">
        <f t="shared" si="23"/>
        <v>38288.888888888898</v>
      </c>
      <c r="W91" s="20">
        <f t="shared" si="20"/>
        <v>516.90000000000009</v>
      </c>
      <c r="X91" s="25"/>
    </row>
    <row r="92" spans="2:24" x14ac:dyDescent="0.15">
      <c r="B92" s="7">
        <v>83</v>
      </c>
      <c r="C92" s="35">
        <f t="shared" si="21"/>
        <v>440710.51756885141</v>
      </c>
      <c r="D92" s="35"/>
      <c r="E92" s="12">
        <f t="shared" si="24"/>
        <v>2014</v>
      </c>
      <c r="F92" s="2">
        <v>42356</v>
      </c>
      <c r="G92" s="7" t="s">
        <v>40</v>
      </c>
      <c r="H92" s="36">
        <v>1.2319899999999999</v>
      </c>
      <c r="I92" s="36"/>
      <c r="J92" s="36">
        <v>1.2515700000000001</v>
      </c>
      <c r="K92" s="36"/>
      <c r="L92" s="27">
        <v>119</v>
      </c>
      <c r="M92" s="11">
        <f t="shared" si="22"/>
        <v>437</v>
      </c>
      <c r="N92" s="17">
        <v>1.1882900000000001</v>
      </c>
      <c r="O92" s="11">
        <f t="shared" si="16"/>
        <v>196</v>
      </c>
      <c r="P92" s="35">
        <f t="shared" si="17"/>
        <v>8814.2103513770289</v>
      </c>
      <c r="Q92" s="35"/>
      <c r="R92" s="13">
        <f t="shared" si="18"/>
        <v>0.05</v>
      </c>
      <c r="S92" s="12">
        <f t="shared" si="19"/>
        <v>2014</v>
      </c>
      <c r="T92" s="2">
        <v>42368</v>
      </c>
      <c r="U92" s="29">
        <v>1.1882900000000001</v>
      </c>
      <c r="V92" s="21">
        <f t="shared" si="23"/>
        <v>26975.308641975218</v>
      </c>
      <c r="W92" s="20">
        <f t="shared" si="20"/>
        <v>436.99999999999852</v>
      </c>
      <c r="X92" s="25"/>
    </row>
    <row r="93" spans="2:24" x14ac:dyDescent="0.15">
      <c r="B93" s="7">
        <v>84</v>
      </c>
      <c r="C93" s="35">
        <f t="shared" si="21"/>
        <v>467685.82621082664</v>
      </c>
      <c r="D93" s="35"/>
      <c r="E93" s="12">
        <v>2015</v>
      </c>
      <c r="F93" s="2">
        <v>42027</v>
      </c>
      <c r="G93" s="7" t="s">
        <v>40</v>
      </c>
      <c r="H93" s="36">
        <v>1.13144</v>
      </c>
      <c r="I93" s="36"/>
      <c r="J93" s="36">
        <v>1.16506</v>
      </c>
      <c r="K93" s="36"/>
      <c r="L93" s="27">
        <v>118</v>
      </c>
      <c r="M93" s="11">
        <f t="shared" si="22"/>
        <v>550</v>
      </c>
      <c r="N93" s="17">
        <v>1.0765</v>
      </c>
      <c r="O93" s="11">
        <f t="shared" si="16"/>
        <v>337</v>
      </c>
      <c r="P93" s="35">
        <f t="shared" si="17"/>
        <v>9353.7165242165338</v>
      </c>
      <c r="Q93" s="35"/>
      <c r="R93" s="13">
        <f t="shared" si="18"/>
        <v>0.03</v>
      </c>
      <c r="S93" s="12">
        <f t="shared" si="19"/>
        <v>2015</v>
      </c>
      <c r="T93" s="2">
        <v>42062</v>
      </c>
      <c r="U93" s="29">
        <v>1.0765</v>
      </c>
      <c r="V93" s="21">
        <f t="shared" si="23"/>
        <v>20348.148148148142</v>
      </c>
      <c r="W93" s="20">
        <f t="shared" si="20"/>
        <v>549.39999999999986</v>
      </c>
      <c r="X93" s="25"/>
    </row>
    <row r="94" spans="2:24" x14ac:dyDescent="0.15">
      <c r="B94" s="7">
        <v>85</v>
      </c>
      <c r="C94" s="35">
        <f t="shared" si="21"/>
        <v>488033.97435897478</v>
      </c>
      <c r="D94" s="35"/>
      <c r="E94" s="12">
        <f t="shared" si="24"/>
        <v>2015</v>
      </c>
      <c r="F94" s="2">
        <v>42137</v>
      </c>
      <c r="G94" s="7" t="s">
        <v>10</v>
      </c>
      <c r="H94" s="36">
        <v>1.1278699999999999</v>
      </c>
      <c r="I94" s="36"/>
      <c r="J94" s="36">
        <v>1.1132500000000001</v>
      </c>
      <c r="K94" s="36"/>
      <c r="L94" s="27">
        <v>119</v>
      </c>
      <c r="M94" s="11">
        <f t="shared" si="22"/>
        <v>605</v>
      </c>
      <c r="N94" s="17">
        <v>1.1882900000000001</v>
      </c>
      <c r="O94" s="11">
        <f t="shared" si="16"/>
        <v>147</v>
      </c>
      <c r="P94" s="35">
        <f t="shared" si="17"/>
        <v>9760.6794871794955</v>
      </c>
      <c r="Q94" s="35"/>
      <c r="R94" s="13">
        <f t="shared" si="18"/>
        <v>7.0000000000000007E-2</v>
      </c>
      <c r="S94" s="12">
        <f t="shared" si="19"/>
        <v>2015</v>
      </c>
      <c r="T94" s="2">
        <v>42143</v>
      </c>
      <c r="U94" s="29">
        <v>1.1132500000000001</v>
      </c>
      <c r="V94" s="21">
        <f t="shared" si="23"/>
        <v>-12634.567901234446</v>
      </c>
      <c r="W94" s="20">
        <f t="shared" si="20"/>
        <v>-146.19999999999857</v>
      </c>
      <c r="X94" s="25"/>
    </row>
    <row r="95" spans="2:24" x14ac:dyDescent="0.15">
      <c r="B95" s="7">
        <v>86</v>
      </c>
      <c r="C95" s="35">
        <f t="shared" si="21"/>
        <v>475399.40645774035</v>
      </c>
      <c r="D95" s="35"/>
      <c r="E95" s="12">
        <f t="shared" si="24"/>
        <v>2015</v>
      </c>
      <c r="F95" s="2">
        <v>42158</v>
      </c>
      <c r="G95" s="7" t="s">
        <v>10</v>
      </c>
      <c r="H95" s="36">
        <v>1.11941</v>
      </c>
      <c r="I95" s="36"/>
      <c r="J95" s="36">
        <v>1.09141</v>
      </c>
      <c r="K95" s="36"/>
      <c r="L95" s="27">
        <v>124</v>
      </c>
      <c r="M95" s="11" t="e">
        <f t="shared" si="22"/>
        <v>#VALUE!</v>
      </c>
      <c r="N95" s="17" t="s">
        <v>70</v>
      </c>
      <c r="O95" s="11">
        <f t="shared" si="16"/>
        <v>280</v>
      </c>
      <c r="P95" s="35">
        <f t="shared" si="17"/>
        <v>9507.9881291548063</v>
      </c>
      <c r="Q95" s="35"/>
      <c r="R95" s="13">
        <f t="shared" si="18"/>
        <v>0.04</v>
      </c>
      <c r="S95" s="12">
        <f t="shared" si="19"/>
        <v>2015</v>
      </c>
      <c r="T95" s="2">
        <v>42178</v>
      </c>
      <c r="U95" s="29">
        <v>1.1205000000000001</v>
      </c>
      <c r="V95" s="21">
        <f t="shared" si="23"/>
        <v>538.2716049382891</v>
      </c>
      <c r="W95" s="20">
        <f t="shared" si="20"/>
        <v>10.900000000000354</v>
      </c>
      <c r="X95" s="25"/>
    </row>
    <row r="96" spans="2:24" x14ac:dyDescent="0.15">
      <c r="B96" s="7">
        <v>87</v>
      </c>
      <c r="C96" s="35">
        <f t="shared" si="21"/>
        <v>475937.67806267866</v>
      </c>
      <c r="D96" s="35"/>
      <c r="E96" s="12">
        <f t="shared" si="24"/>
        <v>2015</v>
      </c>
      <c r="F96" s="2"/>
      <c r="G96" s="7"/>
      <c r="H96" s="36"/>
      <c r="I96" s="36"/>
      <c r="J96" s="36"/>
      <c r="K96" s="36"/>
      <c r="L96" s="27"/>
      <c r="M96" s="11" t="str">
        <f t="shared" si="22"/>
        <v/>
      </c>
      <c r="N96" s="17"/>
      <c r="O96" s="11" t="str">
        <f t="shared" si="16"/>
        <v/>
      </c>
      <c r="P96" s="35" t="str">
        <f t="shared" si="17"/>
        <v/>
      </c>
      <c r="Q96" s="35"/>
      <c r="R96" s="13" t="str">
        <f t="shared" si="18"/>
        <v/>
      </c>
      <c r="S96" s="12">
        <f t="shared" si="19"/>
        <v>2015</v>
      </c>
      <c r="T96" s="2"/>
      <c r="U96" s="29"/>
      <c r="V96" s="21" t="str">
        <f t="shared" si="23"/>
        <v/>
      </c>
      <c r="W96" s="20" t="str">
        <f t="shared" si="20"/>
        <v/>
      </c>
      <c r="X96" s="25"/>
    </row>
    <row r="97" spans="2:24" x14ac:dyDescent="0.15">
      <c r="B97" s="7">
        <v>88</v>
      </c>
      <c r="C97" s="35" t="str">
        <f t="shared" si="21"/>
        <v/>
      </c>
      <c r="D97" s="35"/>
      <c r="E97" s="12">
        <f t="shared" si="24"/>
        <v>2015</v>
      </c>
      <c r="F97" s="2"/>
      <c r="G97" s="7"/>
      <c r="H97" s="36"/>
      <c r="I97" s="36"/>
      <c r="J97" s="36"/>
      <c r="K97" s="36"/>
      <c r="L97" s="27"/>
      <c r="M97" s="11" t="str">
        <f t="shared" si="22"/>
        <v/>
      </c>
      <c r="N97" s="17"/>
      <c r="O97" s="11" t="str">
        <f t="shared" si="16"/>
        <v/>
      </c>
      <c r="P97" s="35" t="str">
        <f t="shared" si="17"/>
        <v/>
      </c>
      <c r="Q97" s="35"/>
      <c r="R97" s="13" t="str">
        <f t="shared" si="18"/>
        <v/>
      </c>
      <c r="S97" s="12">
        <f t="shared" si="19"/>
        <v>2015</v>
      </c>
      <c r="T97" s="2"/>
      <c r="U97" s="29"/>
      <c r="V97" s="21" t="str">
        <f t="shared" si="23"/>
        <v/>
      </c>
      <c r="W97" s="20" t="str">
        <f t="shared" si="20"/>
        <v/>
      </c>
      <c r="X97" s="25"/>
    </row>
    <row r="98" spans="2:24" x14ac:dyDescent="0.15">
      <c r="B98" s="7">
        <v>89</v>
      </c>
      <c r="C98" s="35" t="str">
        <f t="shared" si="21"/>
        <v/>
      </c>
      <c r="D98" s="35"/>
      <c r="E98" s="12">
        <f t="shared" si="24"/>
        <v>2015</v>
      </c>
      <c r="F98" s="2"/>
      <c r="G98" s="7"/>
      <c r="H98" s="36"/>
      <c r="I98" s="36"/>
      <c r="J98" s="36"/>
      <c r="K98" s="36"/>
      <c r="L98" s="27"/>
      <c r="M98" s="11" t="str">
        <f t="shared" si="22"/>
        <v/>
      </c>
      <c r="N98" s="17"/>
      <c r="O98" s="11" t="str">
        <f t="shared" si="16"/>
        <v/>
      </c>
      <c r="P98" s="35" t="str">
        <f t="shared" si="17"/>
        <v/>
      </c>
      <c r="Q98" s="35"/>
      <c r="R98" s="13" t="str">
        <f t="shared" si="18"/>
        <v/>
      </c>
      <c r="S98" s="12">
        <f t="shared" si="19"/>
        <v>2015</v>
      </c>
      <c r="T98" s="2"/>
      <c r="U98" s="29"/>
      <c r="V98" s="21" t="str">
        <f t="shared" si="23"/>
        <v/>
      </c>
      <c r="W98" s="20" t="str">
        <f t="shared" si="20"/>
        <v/>
      </c>
      <c r="X98" s="25"/>
    </row>
    <row r="99" spans="2:24" x14ac:dyDescent="0.15">
      <c r="B99" s="7">
        <v>90</v>
      </c>
      <c r="C99" s="35" t="str">
        <f t="shared" si="21"/>
        <v/>
      </c>
      <c r="D99" s="35"/>
      <c r="E99" s="12">
        <f t="shared" si="24"/>
        <v>2015</v>
      </c>
      <c r="F99" s="2"/>
      <c r="G99" s="7"/>
      <c r="H99" s="36"/>
      <c r="I99" s="36"/>
      <c r="J99" s="36"/>
      <c r="K99" s="36"/>
      <c r="L99" s="27"/>
      <c r="M99" s="11" t="str">
        <f t="shared" si="22"/>
        <v/>
      </c>
      <c r="N99" s="17"/>
      <c r="O99" s="11" t="str">
        <f t="shared" si="16"/>
        <v/>
      </c>
      <c r="P99" s="35" t="str">
        <f t="shared" si="17"/>
        <v/>
      </c>
      <c r="Q99" s="35"/>
      <c r="R99" s="13" t="str">
        <f t="shared" si="18"/>
        <v/>
      </c>
      <c r="S99" s="12">
        <f t="shared" si="19"/>
        <v>2015</v>
      </c>
      <c r="T99" s="2"/>
      <c r="U99" s="29"/>
      <c r="V99" s="21" t="str">
        <f t="shared" si="23"/>
        <v/>
      </c>
      <c r="W99" s="20" t="str">
        <f t="shared" si="20"/>
        <v/>
      </c>
      <c r="X99" s="25"/>
    </row>
    <row r="100" spans="2:24" x14ac:dyDescent="0.15">
      <c r="B100" s="7">
        <v>91</v>
      </c>
      <c r="C100" s="35" t="str">
        <f t="shared" si="21"/>
        <v/>
      </c>
      <c r="D100" s="35"/>
      <c r="E100" s="12">
        <f t="shared" si="24"/>
        <v>2015</v>
      </c>
      <c r="F100" s="2"/>
      <c r="G100" s="7"/>
      <c r="H100" s="36"/>
      <c r="I100" s="36"/>
      <c r="J100" s="36"/>
      <c r="K100" s="36"/>
      <c r="L100" s="27"/>
      <c r="M100" s="11" t="str">
        <f t="shared" si="22"/>
        <v/>
      </c>
      <c r="N100" s="17"/>
      <c r="O100" s="11" t="str">
        <f t="shared" si="16"/>
        <v/>
      </c>
      <c r="P100" s="35" t="str">
        <f t="shared" si="17"/>
        <v/>
      </c>
      <c r="Q100" s="35"/>
      <c r="R100" s="13" t="str">
        <f t="shared" si="18"/>
        <v/>
      </c>
      <c r="S100" s="12">
        <f t="shared" si="19"/>
        <v>2015</v>
      </c>
      <c r="T100" s="2"/>
      <c r="U100" s="29"/>
      <c r="V100" s="21" t="str">
        <f t="shared" si="23"/>
        <v/>
      </c>
      <c r="W100" s="20" t="str">
        <f t="shared" si="20"/>
        <v/>
      </c>
      <c r="X100" s="25"/>
    </row>
    <row r="101" spans="2:24" x14ac:dyDescent="0.15">
      <c r="B101" s="7">
        <v>92</v>
      </c>
      <c r="C101" s="35" t="str">
        <f t="shared" si="21"/>
        <v/>
      </c>
      <c r="D101" s="35"/>
      <c r="E101" s="12">
        <f t="shared" si="24"/>
        <v>2015</v>
      </c>
      <c r="F101" s="2"/>
      <c r="G101" s="7"/>
      <c r="H101" s="36"/>
      <c r="I101" s="36"/>
      <c r="J101" s="36"/>
      <c r="K101" s="36"/>
      <c r="L101" s="27"/>
      <c r="M101" s="11" t="str">
        <f t="shared" si="22"/>
        <v/>
      </c>
      <c r="N101" s="17"/>
      <c r="O101" s="11" t="str">
        <f t="shared" si="16"/>
        <v/>
      </c>
      <c r="P101" s="35" t="str">
        <f t="shared" si="17"/>
        <v/>
      </c>
      <c r="Q101" s="35"/>
      <c r="R101" s="13" t="str">
        <f t="shared" si="18"/>
        <v/>
      </c>
      <c r="S101" s="12">
        <f t="shared" si="19"/>
        <v>2015</v>
      </c>
      <c r="T101" s="2"/>
      <c r="U101" s="29"/>
      <c r="V101" s="21" t="str">
        <f t="shared" si="23"/>
        <v/>
      </c>
      <c r="W101" s="20" t="str">
        <f t="shared" si="20"/>
        <v/>
      </c>
      <c r="X101" s="25"/>
    </row>
    <row r="102" spans="2:24" x14ac:dyDescent="0.15">
      <c r="B102" s="7">
        <v>93</v>
      </c>
      <c r="C102" s="35" t="str">
        <f t="shared" si="21"/>
        <v/>
      </c>
      <c r="D102" s="35"/>
      <c r="E102" s="12">
        <f t="shared" si="24"/>
        <v>2015</v>
      </c>
      <c r="F102" s="2"/>
      <c r="G102" s="7"/>
      <c r="H102" s="36"/>
      <c r="I102" s="36"/>
      <c r="J102" s="36"/>
      <c r="K102" s="36"/>
      <c r="L102" s="27"/>
      <c r="M102" s="11" t="str">
        <f t="shared" si="22"/>
        <v/>
      </c>
      <c r="N102" s="17"/>
      <c r="O102" s="11" t="str">
        <f t="shared" si="16"/>
        <v/>
      </c>
      <c r="P102" s="35" t="str">
        <f t="shared" si="17"/>
        <v/>
      </c>
      <c r="Q102" s="35"/>
      <c r="R102" s="13" t="str">
        <f t="shared" si="18"/>
        <v/>
      </c>
      <c r="S102" s="12">
        <f t="shared" si="19"/>
        <v>2015</v>
      </c>
      <c r="T102" s="2"/>
      <c r="U102" s="29"/>
      <c r="V102" s="21" t="str">
        <f t="shared" si="23"/>
        <v/>
      </c>
      <c r="W102" s="20" t="str">
        <f t="shared" si="20"/>
        <v/>
      </c>
      <c r="X102" s="25"/>
    </row>
    <row r="103" spans="2:24" x14ac:dyDescent="0.15">
      <c r="B103" s="7">
        <v>94</v>
      </c>
      <c r="C103" s="35" t="str">
        <f t="shared" si="21"/>
        <v/>
      </c>
      <c r="D103" s="35"/>
      <c r="E103" s="12">
        <f t="shared" si="24"/>
        <v>2015</v>
      </c>
      <c r="F103" s="2"/>
      <c r="G103" s="7"/>
      <c r="H103" s="36"/>
      <c r="I103" s="36"/>
      <c r="J103" s="36"/>
      <c r="K103" s="36"/>
      <c r="L103" s="27"/>
      <c r="M103" s="11" t="str">
        <f t="shared" si="22"/>
        <v/>
      </c>
      <c r="N103" s="17"/>
      <c r="O103" s="11" t="str">
        <f t="shared" si="16"/>
        <v/>
      </c>
      <c r="P103" s="35" t="str">
        <f t="shared" si="17"/>
        <v/>
      </c>
      <c r="Q103" s="35"/>
      <c r="R103" s="13" t="str">
        <f t="shared" si="18"/>
        <v/>
      </c>
      <c r="S103" s="12">
        <f t="shared" si="19"/>
        <v>2015</v>
      </c>
      <c r="T103" s="2"/>
      <c r="U103" s="29"/>
      <c r="V103" s="21" t="str">
        <f t="shared" si="23"/>
        <v/>
      </c>
      <c r="W103" s="20" t="str">
        <f t="shared" si="20"/>
        <v/>
      </c>
      <c r="X103" s="25"/>
    </row>
    <row r="104" spans="2:24" x14ac:dyDescent="0.15">
      <c r="B104" s="7">
        <v>95</v>
      </c>
      <c r="C104" s="35" t="str">
        <f t="shared" si="21"/>
        <v/>
      </c>
      <c r="D104" s="35"/>
      <c r="E104" s="12">
        <f t="shared" si="24"/>
        <v>2015</v>
      </c>
      <c r="F104" s="2"/>
      <c r="G104" s="7"/>
      <c r="H104" s="36"/>
      <c r="I104" s="36"/>
      <c r="J104" s="36"/>
      <c r="K104" s="36"/>
      <c r="L104" s="27"/>
      <c r="M104" s="11" t="str">
        <f t="shared" si="22"/>
        <v/>
      </c>
      <c r="N104" s="17"/>
      <c r="O104" s="11" t="str">
        <f t="shared" si="16"/>
        <v/>
      </c>
      <c r="P104" s="35" t="str">
        <f t="shared" si="17"/>
        <v/>
      </c>
      <c r="Q104" s="35"/>
      <c r="R104" s="13" t="str">
        <f t="shared" si="18"/>
        <v/>
      </c>
      <c r="S104" s="12">
        <f t="shared" si="19"/>
        <v>2015</v>
      </c>
      <c r="T104" s="2"/>
      <c r="U104" s="29"/>
      <c r="V104" s="21" t="str">
        <f t="shared" si="23"/>
        <v/>
      </c>
      <c r="W104" s="20" t="str">
        <f t="shared" si="20"/>
        <v/>
      </c>
      <c r="X104" s="25"/>
    </row>
    <row r="105" spans="2:24" x14ac:dyDescent="0.15">
      <c r="B105" s="7">
        <v>96</v>
      </c>
      <c r="C105" s="35" t="str">
        <f t="shared" si="21"/>
        <v/>
      </c>
      <c r="D105" s="35"/>
      <c r="E105" s="12">
        <f t="shared" si="24"/>
        <v>2015</v>
      </c>
      <c r="F105" s="2"/>
      <c r="G105" s="7"/>
      <c r="H105" s="36"/>
      <c r="I105" s="36"/>
      <c r="J105" s="36"/>
      <c r="K105" s="36"/>
      <c r="L105" s="27"/>
      <c r="M105" s="11" t="str">
        <f t="shared" si="22"/>
        <v/>
      </c>
      <c r="N105" s="17"/>
      <c r="O105" s="11" t="str">
        <f t="shared" si="16"/>
        <v/>
      </c>
      <c r="P105" s="35" t="str">
        <f t="shared" si="17"/>
        <v/>
      </c>
      <c r="Q105" s="35"/>
      <c r="R105" s="13" t="str">
        <f t="shared" si="18"/>
        <v/>
      </c>
      <c r="S105" s="12">
        <f t="shared" si="19"/>
        <v>2015</v>
      </c>
      <c r="T105" s="2"/>
      <c r="U105" s="29"/>
      <c r="V105" s="21" t="str">
        <f t="shared" si="23"/>
        <v/>
      </c>
      <c r="W105" s="20" t="str">
        <f t="shared" si="20"/>
        <v/>
      </c>
      <c r="X105" s="25"/>
    </row>
    <row r="106" spans="2:24" x14ac:dyDescent="0.15">
      <c r="B106" s="7">
        <v>97</v>
      </c>
      <c r="C106" s="35" t="str">
        <f t="shared" si="21"/>
        <v/>
      </c>
      <c r="D106" s="35"/>
      <c r="E106" s="12">
        <f t="shared" si="24"/>
        <v>2015</v>
      </c>
      <c r="F106" s="2"/>
      <c r="G106" s="7"/>
      <c r="H106" s="36"/>
      <c r="I106" s="36"/>
      <c r="J106" s="36"/>
      <c r="K106" s="36"/>
      <c r="L106" s="27"/>
      <c r="M106" s="11" t="str">
        <f t="shared" si="22"/>
        <v/>
      </c>
      <c r="N106" s="17"/>
      <c r="O106" s="11" t="str">
        <f t="shared" si="16"/>
        <v/>
      </c>
      <c r="P106" s="35" t="str">
        <f t="shared" si="17"/>
        <v/>
      </c>
      <c r="Q106" s="35"/>
      <c r="R106" s="13" t="str">
        <f t="shared" si="18"/>
        <v/>
      </c>
      <c r="S106" s="12">
        <f t="shared" si="19"/>
        <v>2015</v>
      </c>
      <c r="T106" s="2"/>
      <c r="U106" s="29"/>
      <c r="V106" s="21" t="str">
        <f t="shared" si="23"/>
        <v/>
      </c>
      <c r="W106" s="20" t="str">
        <f t="shared" si="20"/>
        <v/>
      </c>
      <c r="X106" s="25"/>
    </row>
    <row r="107" spans="2:24" x14ac:dyDescent="0.15">
      <c r="B107" s="7">
        <v>98</v>
      </c>
      <c r="C107" s="35" t="str">
        <f t="shared" si="21"/>
        <v/>
      </c>
      <c r="D107" s="35"/>
      <c r="E107" s="12">
        <f t="shared" si="24"/>
        <v>2015</v>
      </c>
      <c r="F107" s="2"/>
      <c r="G107" s="7"/>
      <c r="H107" s="36"/>
      <c r="I107" s="36"/>
      <c r="J107" s="36"/>
      <c r="K107" s="36"/>
      <c r="L107" s="27"/>
      <c r="M107" s="11" t="str">
        <f t="shared" si="22"/>
        <v/>
      </c>
      <c r="N107" s="17"/>
      <c r="O107" s="11" t="str">
        <f t="shared" si="16"/>
        <v/>
      </c>
      <c r="P107" s="35" t="str">
        <f t="shared" si="17"/>
        <v/>
      </c>
      <c r="Q107" s="35"/>
      <c r="R107" s="13" t="str">
        <f t="shared" si="18"/>
        <v/>
      </c>
      <c r="S107" s="12">
        <f t="shared" si="19"/>
        <v>2015</v>
      </c>
      <c r="T107" s="2"/>
      <c r="U107" s="29"/>
      <c r="V107" s="21" t="str">
        <f t="shared" ref="V107:V109" si="25">IF(T107="","",W107*R107*100000/81)</f>
        <v/>
      </c>
      <c r="W107" s="20" t="str">
        <f t="shared" si="20"/>
        <v/>
      </c>
      <c r="X107" s="25"/>
    </row>
    <row r="108" spans="2:24" x14ac:dyDescent="0.15">
      <c r="B108" s="7">
        <v>99</v>
      </c>
      <c r="C108" s="35" t="str">
        <f t="shared" si="21"/>
        <v/>
      </c>
      <c r="D108" s="35"/>
      <c r="E108" s="12">
        <f t="shared" si="24"/>
        <v>2015</v>
      </c>
      <c r="F108" s="2"/>
      <c r="G108" s="7"/>
      <c r="H108" s="36"/>
      <c r="I108" s="36"/>
      <c r="J108" s="36"/>
      <c r="K108" s="36"/>
      <c r="L108" s="27"/>
      <c r="M108" s="11" t="str">
        <f t="shared" si="22"/>
        <v/>
      </c>
      <c r="N108" s="17"/>
      <c r="O108" s="11" t="str">
        <f t="shared" si="16"/>
        <v/>
      </c>
      <c r="P108" s="35" t="str">
        <f t="shared" si="17"/>
        <v/>
      </c>
      <c r="Q108" s="35"/>
      <c r="R108" s="13" t="str">
        <f t="shared" si="18"/>
        <v/>
      </c>
      <c r="S108" s="12">
        <f t="shared" si="19"/>
        <v>2015</v>
      </c>
      <c r="T108" s="2"/>
      <c r="U108" s="29"/>
      <c r="V108" s="21" t="str">
        <f t="shared" si="25"/>
        <v/>
      </c>
      <c r="W108" s="20" t="str">
        <f t="shared" si="20"/>
        <v/>
      </c>
      <c r="X108" s="25"/>
    </row>
    <row r="109" spans="2:24" x14ac:dyDescent="0.15">
      <c r="B109" s="7">
        <v>100</v>
      </c>
      <c r="C109" s="35" t="str">
        <f t="shared" si="21"/>
        <v/>
      </c>
      <c r="D109" s="35"/>
      <c r="E109" s="12">
        <f t="shared" si="24"/>
        <v>2015</v>
      </c>
      <c r="F109" s="2"/>
      <c r="G109" s="7"/>
      <c r="H109" s="36"/>
      <c r="I109" s="36"/>
      <c r="J109" s="36"/>
      <c r="K109" s="36"/>
      <c r="L109" s="27"/>
      <c r="M109" s="11" t="str">
        <f t="shared" si="22"/>
        <v/>
      </c>
      <c r="N109" s="17"/>
      <c r="O109" s="11" t="str">
        <f t="shared" si="16"/>
        <v/>
      </c>
      <c r="P109" s="35" t="str">
        <f t="shared" si="17"/>
        <v/>
      </c>
      <c r="Q109" s="35"/>
      <c r="R109" s="13" t="str">
        <f t="shared" si="18"/>
        <v/>
      </c>
      <c r="S109" s="12">
        <f t="shared" si="19"/>
        <v>2015</v>
      </c>
      <c r="T109" s="2"/>
      <c r="U109" s="29"/>
      <c r="V109" s="21" t="str">
        <f t="shared" si="25"/>
        <v/>
      </c>
      <c r="W109" s="20" t="str">
        <f t="shared" si="20"/>
        <v/>
      </c>
      <c r="X109" s="25"/>
    </row>
  </sheetData>
  <mergeCells count="437">
    <mergeCell ref="B4:C4"/>
    <mergeCell ref="D4:E4"/>
    <mergeCell ref="F4:G4"/>
    <mergeCell ref="H4:I4"/>
    <mergeCell ref="J4:K4"/>
    <mergeCell ref="N6:Q6"/>
    <mergeCell ref="B8:B9"/>
    <mergeCell ref="C8:D9"/>
    <mergeCell ref="E8:K8"/>
    <mergeCell ref="O8:Q8"/>
    <mergeCell ref="R8:R9"/>
    <mergeCell ref="M8:N8"/>
    <mergeCell ref="X8:X9"/>
    <mergeCell ref="B2:D2"/>
    <mergeCell ref="E2:G2"/>
    <mergeCell ref="H2:J2"/>
    <mergeCell ref="K2:M2"/>
    <mergeCell ref="N2:O2"/>
    <mergeCell ref="P2:Q2"/>
    <mergeCell ref="N4:O4"/>
    <mergeCell ref="P4:Q4"/>
    <mergeCell ref="J5:K5"/>
    <mergeCell ref="L5:M5"/>
    <mergeCell ref="N5:O5"/>
    <mergeCell ref="P5:Q5"/>
    <mergeCell ref="B3:C3"/>
    <mergeCell ref="D3:I3"/>
    <mergeCell ref="J3:K3"/>
    <mergeCell ref="L3:Q3"/>
    <mergeCell ref="L4:M4"/>
    <mergeCell ref="C13:D13"/>
    <mergeCell ref="H13:I13"/>
    <mergeCell ref="J13:K13"/>
    <mergeCell ref="P13:Q13"/>
    <mergeCell ref="C12:D12"/>
    <mergeCell ref="H12:I12"/>
    <mergeCell ref="J12:K12"/>
    <mergeCell ref="P12:Q12"/>
    <mergeCell ref="C11:D11"/>
    <mergeCell ref="H11:I11"/>
    <mergeCell ref="J11:K11"/>
    <mergeCell ref="P11:Q11"/>
    <mergeCell ref="C10:D10"/>
    <mergeCell ref="H10:I10"/>
    <mergeCell ref="J10:K10"/>
    <mergeCell ref="P10:Q10"/>
    <mergeCell ref="H9:I9"/>
    <mergeCell ref="J9:K9"/>
    <mergeCell ref="P9:Q9"/>
    <mergeCell ref="B6:D6"/>
    <mergeCell ref="E6:H6"/>
    <mergeCell ref="I6:J6"/>
    <mergeCell ref="K6:M6"/>
    <mergeCell ref="C16:D16"/>
    <mergeCell ref="H16:I16"/>
    <mergeCell ref="J16:K16"/>
    <mergeCell ref="P16:Q16"/>
    <mergeCell ref="C15:D15"/>
    <mergeCell ref="H15:I15"/>
    <mergeCell ref="J15:K15"/>
    <mergeCell ref="P15:Q15"/>
    <mergeCell ref="C14:D14"/>
    <mergeCell ref="H14:I14"/>
    <mergeCell ref="J14:K14"/>
    <mergeCell ref="P14:Q14"/>
    <mergeCell ref="C19:D19"/>
    <mergeCell ref="H19:I19"/>
    <mergeCell ref="J19:K19"/>
    <mergeCell ref="P19:Q19"/>
    <mergeCell ref="C18:D18"/>
    <mergeCell ref="H18:I18"/>
    <mergeCell ref="J18:K18"/>
    <mergeCell ref="P18:Q18"/>
    <mergeCell ref="C17:D17"/>
    <mergeCell ref="H17:I17"/>
    <mergeCell ref="J17:K17"/>
    <mergeCell ref="P17:Q17"/>
    <mergeCell ref="C22:D22"/>
    <mergeCell ref="H22:I22"/>
    <mergeCell ref="J22:K22"/>
    <mergeCell ref="P22:Q22"/>
    <mergeCell ref="C21:D21"/>
    <mergeCell ref="H21:I21"/>
    <mergeCell ref="J21:K21"/>
    <mergeCell ref="P21:Q21"/>
    <mergeCell ref="C20:D20"/>
    <mergeCell ref="H20:I20"/>
    <mergeCell ref="J20:K20"/>
    <mergeCell ref="P20:Q20"/>
    <mergeCell ref="C25:D25"/>
    <mergeCell ref="H25:I25"/>
    <mergeCell ref="J25:K25"/>
    <mergeCell ref="P25:Q25"/>
    <mergeCell ref="C24:D24"/>
    <mergeCell ref="H24:I24"/>
    <mergeCell ref="J24:K24"/>
    <mergeCell ref="P24:Q24"/>
    <mergeCell ref="C23:D23"/>
    <mergeCell ref="H23:I23"/>
    <mergeCell ref="J23:K23"/>
    <mergeCell ref="P23:Q23"/>
    <mergeCell ref="C28:D28"/>
    <mergeCell ref="H28:I28"/>
    <mergeCell ref="J28:K28"/>
    <mergeCell ref="P28:Q28"/>
    <mergeCell ref="C27:D27"/>
    <mergeCell ref="H27:I27"/>
    <mergeCell ref="J27:K27"/>
    <mergeCell ref="P27:Q27"/>
    <mergeCell ref="C26:D26"/>
    <mergeCell ref="H26:I26"/>
    <mergeCell ref="J26:K26"/>
    <mergeCell ref="P26:Q26"/>
    <mergeCell ref="C31:D31"/>
    <mergeCell ref="H31:I31"/>
    <mergeCell ref="J31:K31"/>
    <mergeCell ref="P31:Q31"/>
    <mergeCell ref="C30:D30"/>
    <mergeCell ref="H30:I30"/>
    <mergeCell ref="J30:K30"/>
    <mergeCell ref="P30:Q30"/>
    <mergeCell ref="C29:D29"/>
    <mergeCell ref="H29:I29"/>
    <mergeCell ref="J29:K29"/>
    <mergeCell ref="P29:Q29"/>
    <mergeCell ref="C34:D34"/>
    <mergeCell ref="H34:I34"/>
    <mergeCell ref="J34:K34"/>
    <mergeCell ref="P34:Q34"/>
    <mergeCell ref="C33:D33"/>
    <mergeCell ref="H33:I33"/>
    <mergeCell ref="J33:K33"/>
    <mergeCell ref="P33:Q33"/>
    <mergeCell ref="C32:D32"/>
    <mergeCell ref="H32:I32"/>
    <mergeCell ref="J32:K32"/>
    <mergeCell ref="P32:Q32"/>
    <mergeCell ref="C37:D37"/>
    <mergeCell ref="H37:I37"/>
    <mergeCell ref="J37:K37"/>
    <mergeCell ref="P37:Q37"/>
    <mergeCell ref="C36:D36"/>
    <mergeCell ref="H36:I36"/>
    <mergeCell ref="J36:K36"/>
    <mergeCell ref="P36:Q36"/>
    <mergeCell ref="C35:D35"/>
    <mergeCell ref="H35:I35"/>
    <mergeCell ref="J35:K35"/>
    <mergeCell ref="P35:Q35"/>
    <mergeCell ref="C40:D40"/>
    <mergeCell ref="H40:I40"/>
    <mergeCell ref="J40:K40"/>
    <mergeCell ref="P40:Q40"/>
    <mergeCell ref="C39:D39"/>
    <mergeCell ref="H39:I39"/>
    <mergeCell ref="J39:K39"/>
    <mergeCell ref="P39:Q39"/>
    <mergeCell ref="C38:D38"/>
    <mergeCell ref="H38:I38"/>
    <mergeCell ref="J38:K38"/>
    <mergeCell ref="P38:Q38"/>
    <mergeCell ref="C43:D43"/>
    <mergeCell ref="H43:I43"/>
    <mergeCell ref="J43:K43"/>
    <mergeCell ref="P43:Q43"/>
    <mergeCell ref="C42:D42"/>
    <mergeCell ref="H42:I42"/>
    <mergeCell ref="J42:K42"/>
    <mergeCell ref="P42:Q42"/>
    <mergeCell ref="C41:D41"/>
    <mergeCell ref="H41:I41"/>
    <mergeCell ref="J41:K41"/>
    <mergeCell ref="P41:Q41"/>
    <mergeCell ref="C46:D46"/>
    <mergeCell ref="H46:I46"/>
    <mergeCell ref="J46:K46"/>
    <mergeCell ref="P46:Q46"/>
    <mergeCell ref="C45:D45"/>
    <mergeCell ref="H45:I45"/>
    <mergeCell ref="J45:K45"/>
    <mergeCell ref="P45:Q45"/>
    <mergeCell ref="C44:D44"/>
    <mergeCell ref="H44:I44"/>
    <mergeCell ref="J44:K44"/>
    <mergeCell ref="P44:Q44"/>
    <mergeCell ref="C49:D49"/>
    <mergeCell ref="H49:I49"/>
    <mergeCell ref="J49:K49"/>
    <mergeCell ref="P49:Q49"/>
    <mergeCell ref="C48:D48"/>
    <mergeCell ref="H48:I48"/>
    <mergeCell ref="J48:K48"/>
    <mergeCell ref="P48:Q48"/>
    <mergeCell ref="C47:D47"/>
    <mergeCell ref="H47:I47"/>
    <mergeCell ref="J47:K47"/>
    <mergeCell ref="P47:Q47"/>
    <mergeCell ref="C52:D52"/>
    <mergeCell ref="H52:I52"/>
    <mergeCell ref="J52:K52"/>
    <mergeCell ref="P52:Q52"/>
    <mergeCell ref="C51:D51"/>
    <mergeCell ref="H51:I51"/>
    <mergeCell ref="J51:K51"/>
    <mergeCell ref="P51:Q51"/>
    <mergeCell ref="C50:D50"/>
    <mergeCell ref="H50:I50"/>
    <mergeCell ref="J50:K50"/>
    <mergeCell ref="P50:Q50"/>
    <mergeCell ref="C55:D55"/>
    <mergeCell ref="H55:I55"/>
    <mergeCell ref="J55:K55"/>
    <mergeCell ref="P55:Q55"/>
    <mergeCell ref="C54:D54"/>
    <mergeCell ref="H54:I54"/>
    <mergeCell ref="J54:K54"/>
    <mergeCell ref="P54:Q54"/>
    <mergeCell ref="C53:D53"/>
    <mergeCell ref="H53:I53"/>
    <mergeCell ref="J53:K53"/>
    <mergeCell ref="P53:Q53"/>
    <mergeCell ref="C58:D58"/>
    <mergeCell ref="H58:I58"/>
    <mergeCell ref="J58:K58"/>
    <mergeCell ref="P58:Q58"/>
    <mergeCell ref="C57:D57"/>
    <mergeCell ref="H57:I57"/>
    <mergeCell ref="J57:K57"/>
    <mergeCell ref="P57:Q57"/>
    <mergeCell ref="C56:D56"/>
    <mergeCell ref="H56:I56"/>
    <mergeCell ref="J56:K56"/>
    <mergeCell ref="P56:Q56"/>
    <mergeCell ref="C61:D61"/>
    <mergeCell ref="H61:I61"/>
    <mergeCell ref="J61:K61"/>
    <mergeCell ref="P61:Q61"/>
    <mergeCell ref="C60:D60"/>
    <mergeCell ref="H60:I60"/>
    <mergeCell ref="J60:K60"/>
    <mergeCell ref="P60:Q60"/>
    <mergeCell ref="C59:D59"/>
    <mergeCell ref="H59:I59"/>
    <mergeCell ref="J59:K59"/>
    <mergeCell ref="P59:Q59"/>
    <mergeCell ref="C64:D64"/>
    <mergeCell ref="H64:I64"/>
    <mergeCell ref="J64:K64"/>
    <mergeCell ref="P64:Q64"/>
    <mergeCell ref="C63:D63"/>
    <mergeCell ref="H63:I63"/>
    <mergeCell ref="J63:K63"/>
    <mergeCell ref="P63:Q63"/>
    <mergeCell ref="C62:D62"/>
    <mergeCell ref="H62:I62"/>
    <mergeCell ref="J62:K62"/>
    <mergeCell ref="P62:Q62"/>
    <mergeCell ref="C67:D67"/>
    <mergeCell ref="H67:I67"/>
    <mergeCell ref="J67:K67"/>
    <mergeCell ref="P67:Q67"/>
    <mergeCell ref="C66:D66"/>
    <mergeCell ref="H66:I66"/>
    <mergeCell ref="J66:K66"/>
    <mergeCell ref="P66:Q66"/>
    <mergeCell ref="C65:D65"/>
    <mergeCell ref="H65:I65"/>
    <mergeCell ref="J65:K65"/>
    <mergeCell ref="P65:Q65"/>
    <mergeCell ref="C70:D70"/>
    <mergeCell ref="H70:I70"/>
    <mergeCell ref="J70:K70"/>
    <mergeCell ref="P70:Q70"/>
    <mergeCell ref="C69:D69"/>
    <mergeCell ref="H69:I69"/>
    <mergeCell ref="J69:K69"/>
    <mergeCell ref="P69:Q69"/>
    <mergeCell ref="C68:D68"/>
    <mergeCell ref="H68:I68"/>
    <mergeCell ref="J68:K68"/>
    <mergeCell ref="P68:Q68"/>
    <mergeCell ref="C73:D73"/>
    <mergeCell ref="H73:I73"/>
    <mergeCell ref="J73:K73"/>
    <mergeCell ref="P73:Q73"/>
    <mergeCell ref="C72:D72"/>
    <mergeCell ref="H72:I72"/>
    <mergeCell ref="J72:K72"/>
    <mergeCell ref="P72:Q72"/>
    <mergeCell ref="C71:D71"/>
    <mergeCell ref="H71:I71"/>
    <mergeCell ref="J71:K71"/>
    <mergeCell ref="P71:Q71"/>
    <mergeCell ref="C76:D76"/>
    <mergeCell ref="H76:I76"/>
    <mergeCell ref="J76:K76"/>
    <mergeCell ref="P76:Q76"/>
    <mergeCell ref="C75:D75"/>
    <mergeCell ref="H75:I75"/>
    <mergeCell ref="J75:K75"/>
    <mergeCell ref="P75:Q75"/>
    <mergeCell ref="C74:D74"/>
    <mergeCell ref="H74:I74"/>
    <mergeCell ref="J74:K74"/>
    <mergeCell ref="P74:Q74"/>
    <mergeCell ref="C79:D79"/>
    <mergeCell ref="H79:I79"/>
    <mergeCell ref="J79:K79"/>
    <mergeCell ref="P79:Q79"/>
    <mergeCell ref="C78:D78"/>
    <mergeCell ref="H78:I78"/>
    <mergeCell ref="J78:K78"/>
    <mergeCell ref="P78:Q78"/>
    <mergeCell ref="C77:D77"/>
    <mergeCell ref="H77:I77"/>
    <mergeCell ref="J77:K77"/>
    <mergeCell ref="P77:Q77"/>
    <mergeCell ref="C82:D82"/>
    <mergeCell ref="H82:I82"/>
    <mergeCell ref="J82:K82"/>
    <mergeCell ref="P82:Q82"/>
    <mergeCell ref="C81:D81"/>
    <mergeCell ref="H81:I81"/>
    <mergeCell ref="J81:K81"/>
    <mergeCell ref="P81:Q81"/>
    <mergeCell ref="C80:D80"/>
    <mergeCell ref="H80:I80"/>
    <mergeCell ref="J80:K80"/>
    <mergeCell ref="P80:Q80"/>
    <mergeCell ref="C85:D85"/>
    <mergeCell ref="H85:I85"/>
    <mergeCell ref="J85:K85"/>
    <mergeCell ref="P85:Q85"/>
    <mergeCell ref="C84:D84"/>
    <mergeCell ref="H84:I84"/>
    <mergeCell ref="J84:K84"/>
    <mergeCell ref="P84:Q84"/>
    <mergeCell ref="C83:D83"/>
    <mergeCell ref="H83:I83"/>
    <mergeCell ref="J83:K83"/>
    <mergeCell ref="P83:Q83"/>
    <mergeCell ref="C88:D88"/>
    <mergeCell ref="H88:I88"/>
    <mergeCell ref="J88:K88"/>
    <mergeCell ref="P88:Q88"/>
    <mergeCell ref="C87:D87"/>
    <mergeCell ref="H87:I87"/>
    <mergeCell ref="J87:K87"/>
    <mergeCell ref="P87:Q87"/>
    <mergeCell ref="C86:D86"/>
    <mergeCell ref="H86:I86"/>
    <mergeCell ref="J86:K86"/>
    <mergeCell ref="P86:Q86"/>
    <mergeCell ref="C91:D91"/>
    <mergeCell ref="H91:I91"/>
    <mergeCell ref="J91:K91"/>
    <mergeCell ref="P91:Q91"/>
    <mergeCell ref="C90:D90"/>
    <mergeCell ref="H90:I90"/>
    <mergeCell ref="J90:K90"/>
    <mergeCell ref="P90:Q90"/>
    <mergeCell ref="C89:D89"/>
    <mergeCell ref="H89:I89"/>
    <mergeCell ref="J89:K89"/>
    <mergeCell ref="P89:Q89"/>
    <mergeCell ref="C94:D94"/>
    <mergeCell ref="H94:I94"/>
    <mergeCell ref="J94:K94"/>
    <mergeCell ref="P94:Q94"/>
    <mergeCell ref="C93:D93"/>
    <mergeCell ref="H93:I93"/>
    <mergeCell ref="J93:K93"/>
    <mergeCell ref="P93:Q93"/>
    <mergeCell ref="C92:D92"/>
    <mergeCell ref="H92:I92"/>
    <mergeCell ref="J92:K92"/>
    <mergeCell ref="P92:Q92"/>
    <mergeCell ref="C97:D97"/>
    <mergeCell ref="H97:I97"/>
    <mergeCell ref="J97:K97"/>
    <mergeCell ref="P97:Q97"/>
    <mergeCell ref="C96:D96"/>
    <mergeCell ref="H96:I96"/>
    <mergeCell ref="J96:K96"/>
    <mergeCell ref="P96:Q96"/>
    <mergeCell ref="C95:D95"/>
    <mergeCell ref="H95:I95"/>
    <mergeCell ref="J95:K95"/>
    <mergeCell ref="P95:Q95"/>
    <mergeCell ref="C100:D100"/>
    <mergeCell ref="H100:I100"/>
    <mergeCell ref="J100:K100"/>
    <mergeCell ref="P100:Q100"/>
    <mergeCell ref="C99:D99"/>
    <mergeCell ref="H99:I99"/>
    <mergeCell ref="J99:K99"/>
    <mergeCell ref="P99:Q99"/>
    <mergeCell ref="C98:D98"/>
    <mergeCell ref="H98:I98"/>
    <mergeCell ref="J98:K98"/>
    <mergeCell ref="P98:Q98"/>
    <mergeCell ref="C103:D103"/>
    <mergeCell ref="H103:I103"/>
    <mergeCell ref="J103:K103"/>
    <mergeCell ref="P103:Q103"/>
    <mergeCell ref="C102:D102"/>
    <mergeCell ref="H102:I102"/>
    <mergeCell ref="J102:K102"/>
    <mergeCell ref="P102:Q102"/>
    <mergeCell ref="C101:D101"/>
    <mergeCell ref="H101:I101"/>
    <mergeCell ref="J101:K101"/>
    <mergeCell ref="P101:Q101"/>
    <mergeCell ref="C106:D106"/>
    <mergeCell ref="H106:I106"/>
    <mergeCell ref="J106:K106"/>
    <mergeCell ref="P106:Q106"/>
    <mergeCell ref="C105:D105"/>
    <mergeCell ref="H105:I105"/>
    <mergeCell ref="J105:K105"/>
    <mergeCell ref="P105:Q105"/>
    <mergeCell ref="C104:D104"/>
    <mergeCell ref="H104:I104"/>
    <mergeCell ref="J104:K104"/>
    <mergeCell ref="P104:Q104"/>
    <mergeCell ref="C109:D109"/>
    <mergeCell ref="H109:I109"/>
    <mergeCell ref="J109:K109"/>
    <mergeCell ref="P109:Q109"/>
    <mergeCell ref="C108:D108"/>
    <mergeCell ref="H108:I108"/>
    <mergeCell ref="J108:K108"/>
    <mergeCell ref="P108:Q108"/>
    <mergeCell ref="C107:D107"/>
    <mergeCell ref="H107:I107"/>
    <mergeCell ref="J107:K107"/>
    <mergeCell ref="P107:Q107"/>
  </mergeCells>
  <phoneticPr fontId="1"/>
  <conditionalFormatting sqref="G10:G13 G17:G37 G39:G69">
    <cfRule type="cellIs" dxfId="13" priority="11" operator="equal">
      <formula>"買"</formula>
    </cfRule>
    <cfRule type="cellIs" dxfId="12" priority="12" operator="equal">
      <formula>"売"</formula>
    </cfRule>
  </conditionalFormatting>
  <conditionalFormatting sqref="G14:G16">
    <cfRule type="cellIs" dxfId="11" priority="13" operator="equal">
      <formula>"買"</formula>
    </cfRule>
    <cfRule type="cellIs" dxfId="10" priority="14" operator="equal">
      <formula>"売"</formula>
    </cfRule>
  </conditionalFormatting>
  <conditionalFormatting sqref="G38">
    <cfRule type="cellIs" dxfId="9" priority="9" operator="equal">
      <formula>"買"</formula>
    </cfRule>
    <cfRule type="cellIs" dxfId="8" priority="10" operator="equal">
      <formula>"売"</formula>
    </cfRule>
  </conditionalFormatting>
  <conditionalFormatting sqref="G94:G95">
    <cfRule type="cellIs" dxfId="7" priority="1" operator="equal">
      <formula>"買"</formula>
    </cfRule>
    <cfRule type="cellIs" dxfId="6" priority="2" operator="equal">
      <formula>"売"</formula>
    </cfRule>
  </conditionalFormatting>
  <conditionalFormatting sqref="G70:G80">
    <cfRule type="cellIs" dxfId="5" priority="7" operator="equal">
      <formula>"買"</formula>
    </cfRule>
    <cfRule type="cellIs" dxfId="4" priority="8" operator="equal">
      <formula>"売"</formula>
    </cfRule>
  </conditionalFormatting>
  <conditionalFormatting sqref="G81:G93">
    <cfRule type="cellIs" dxfId="3" priority="5" operator="equal">
      <formula>"買"</formula>
    </cfRule>
    <cfRule type="cellIs" dxfId="2" priority="6" operator="equal">
      <formula>"売"</formula>
    </cfRule>
  </conditionalFormatting>
  <conditionalFormatting sqref="G96:G109">
    <cfRule type="cellIs" dxfId="1" priority="3" operator="equal">
      <formula>"買"</formula>
    </cfRule>
    <cfRule type="cellIs" dxfId="0" priority="4" operator="equal">
      <formula>"売"</formula>
    </cfRule>
  </conditionalFormatting>
  <dataValidations count="1">
    <dataValidation type="list" allowBlank="1" showInputMessage="1" showErrorMessage="1" sqref="G10:G109">
      <formula1>"買,売"</formula1>
    </dataValidation>
  </dataValidations>
  <pageMargins left="0.7" right="0.7" top="0.75" bottom="0.75" header="0.3" footer="0.3"/>
  <pageSetup paperSize="9" orientation="portrait" horizontalDpi="4294967292"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81" workbookViewId="0">
      <selection activeCell="A181" sqref="A181"/>
    </sheetView>
  </sheetViews>
  <sheetFormatPr defaultRowHeight="13.5" x14ac:dyDescent="0.15"/>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opLeftCell="A28" workbookViewId="0">
      <selection activeCell="A45" sqref="A45"/>
    </sheetView>
  </sheetViews>
  <sheetFormatPr defaultRowHeight="13.5" x14ac:dyDescent="0.15"/>
  <sheetData>
    <row r="1" spans="1:1" ht="24" x14ac:dyDescent="0.15">
      <c r="A1" s="34" t="s">
        <v>71</v>
      </c>
    </row>
    <row r="3" spans="1:1" x14ac:dyDescent="0.15">
      <c r="A3" s="31" t="s">
        <v>72</v>
      </c>
    </row>
    <row r="4" spans="1:1" x14ac:dyDescent="0.15">
      <c r="A4" t="s">
        <v>62</v>
      </c>
    </row>
    <row r="5" spans="1:1" x14ac:dyDescent="0.15">
      <c r="A5" t="s">
        <v>68</v>
      </c>
    </row>
    <row r="6" spans="1:1" x14ac:dyDescent="0.15">
      <c r="A6" t="s">
        <v>73</v>
      </c>
    </row>
    <row r="7" spans="1:1" x14ac:dyDescent="0.15">
      <c r="A7" t="s">
        <v>74</v>
      </c>
    </row>
    <row r="8" spans="1:1" x14ac:dyDescent="0.15">
      <c r="A8" t="s">
        <v>69</v>
      </c>
    </row>
    <row r="11" spans="1:1" ht="24" x14ac:dyDescent="0.15">
      <c r="A11" s="34" t="s">
        <v>75</v>
      </c>
    </row>
    <row r="13" spans="1:1" x14ac:dyDescent="0.15">
      <c r="A13" t="s">
        <v>76</v>
      </c>
    </row>
    <row r="14" spans="1:1" x14ac:dyDescent="0.15">
      <c r="A14" t="s">
        <v>77</v>
      </c>
    </row>
    <row r="15" spans="1:1" x14ac:dyDescent="0.15">
      <c r="A15" t="s">
        <v>78</v>
      </c>
    </row>
    <row r="16" spans="1:1" x14ac:dyDescent="0.15">
      <c r="A16" t="s">
        <v>79</v>
      </c>
    </row>
    <row r="20" spans="1:12" ht="24" x14ac:dyDescent="0.15">
      <c r="A20" s="34" t="s">
        <v>80</v>
      </c>
    </row>
    <row r="22" spans="1:12" x14ac:dyDescent="0.15">
      <c r="A22" t="s">
        <v>81</v>
      </c>
    </row>
    <row r="25" spans="1:12" x14ac:dyDescent="0.15">
      <c r="H25" t="s">
        <v>85</v>
      </c>
    </row>
    <row r="28" spans="1:12" x14ac:dyDescent="0.15">
      <c r="L28" t="s">
        <v>86</v>
      </c>
    </row>
    <row r="30" spans="1:12" x14ac:dyDescent="0.15">
      <c r="E30" t="s">
        <v>82</v>
      </c>
      <c r="L30" t="s">
        <v>88</v>
      </c>
    </row>
    <row r="33" spans="2:9" x14ac:dyDescent="0.15">
      <c r="B33" t="s">
        <v>82</v>
      </c>
      <c r="I33" t="s">
        <v>87</v>
      </c>
    </row>
    <row r="37" spans="2:9" x14ac:dyDescent="0.15">
      <c r="G37" t="s">
        <v>84</v>
      </c>
    </row>
    <row r="41" spans="2:9" x14ac:dyDescent="0.15">
      <c r="D41" t="s">
        <v>83</v>
      </c>
    </row>
  </sheetData>
  <phoneticPr fontId="1"/>
  <pageMargins left="0.7" right="0.7" top="0.75" bottom="0.75" header="0.3" footer="0.3"/>
  <pageSetup paperSize="9"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workbookViewId="0">
      <selection activeCell="E12" sqref="E12"/>
    </sheetView>
  </sheetViews>
  <sheetFormatPr defaultRowHeight="13.5" x14ac:dyDescent="0.15"/>
  <cols>
    <col min="1" max="1" width="8" customWidth="1"/>
    <col min="3" max="3" width="5.25" bestFit="1" customWidth="1"/>
    <col min="4" max="4" width="3.5" bestFit="1" customWidth="1"/>
    <col min="6" max="6" width="5.875" bestFit="1" customWidth="1"/>
    <col min="9" max="9" width="5.875" bestFit="1" customWidth="1"/>
  </cols>
  <sheetData>
    <row r="1" spans="1:9" x14ac:dyDescent="0.15">
      <c r="A1" t="s">
        <v>48</v>
      </c>
      <c r="B1" t="s">
        <v>49</v>
      </c>
      <c r="C1" t="s">
        <v>29</v>
      </c>
      <c r="D1">
        <v>86</v>
      </c>
      <c r="F1" t="s">
        <v>50</v>
      </c>
      <c r="I1" t="s">
        <v>51</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4" sqref="I24"/>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検証結果-日足</vt:lpstr>
      <vt:lpstr>画像</vt:lpstr>
      <vt:lpstr>気づき</vt:lpstr>
      <vt:lpstr>検証終了通貨</vt:lpstr>
      <vt:lpstr>Sheet4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ASUS</cp:lastModifiedBy>
  <cp:lastPrinted>2015-08-17T15:13:34Z</cp:lastPrinted>
  <dcterms:created xsi:type="dcterms:W3CDTF">2015-07-02T17:28:41Z</dcterms:created>
  <dcterms:modified xsi:type="dcterms:W3CDTF">2015-08-17T15:29:06Z</dcterms:modified>
</cp:coreProperties>
</file>