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360" yWindow="105" windowWidth="20475" windowHeight="10950" tabRatio="662" activeTab="1"/>
  </bookViews>
  <sheets>
    <sheet name="画像" sheetId="9" r:id="rId1"/>
    <sheet name="検証結果ドル円1Ｈ" sheetId="1" r:id="rId2"/>
  </sheets>
  <calcPr calcId="145621"/>
</workbook>
</file>

<file path=xl/calcChain.xml><?xml version="1.0" encoding="utf-8"?>
<calcChain xmlns="http://schemas.openxmlformats.org/spreadsheetml/2006/main">
  <c r="G108" i="1" l="1"/>
  <c r="M57" i="1" l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N3" i="1" l="1"/>
  <c r="M3" i="1" l="1"/>
  <c r="M13" i="1" l="1"/>
  <c r="M4" i="1" l="1"/>
  <c r="M5" i="1"/>
  <c r="M6" i="1"/>
  <c r="M7" i="1"/>
  <c r="M8" i="1"/>
  <c r="M9" i="1"/>
  <c r="M10" i="1"/>
  <c r="M11" i="1"/>
  <c r="M12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J134" i="1" l="1"/>
  <c r="J130" i="1"/>
  <c r="G119" i="1" l="1"/>
  <c r="H119" i="1"/>
  <c r="I119" i="1"/>
  <c r="J131" i="1" l="1"/>
  <c r="J132" i="1"/>
  <c r="J133" i="1"/>
  <c r="J135" i="1"/>
  <c r="J136" i="1"/>
  <c r="D111" i="1"/>
  <c r="D112" i="1"/>
  <c r="M103" i="1"/>
  <c r="D115" i="1" s="1"/>
  <c r="N103" i="1"/>
  <c r="D118" i="1" l="1"/>
  <c r="I131" i="1"/>
  <c r="I132" i="1"/>
  <c r="I133" i="1"/>
  <c r="I134" i="1"/>
  <c r="I135" i="1"/>
  <c r="I136" i="1"/>
  <c r="I130" i="1"/>
  <c r="H134" i="1"/>
  <c r="H131" i="1"/>
  <c r="H132" i="1"/>
  <c r="H133" i="1"/>
  <c r="H135" i="1"/>
  <c r="H136" i="1"/>
  <c r="H130" i="1"/>
  <c r="G131" i="1"/>
  <c r="G132" i="1"/>
  <c r="G133" i="1"/>
  <c r="G134" i="1"/>
  <c r="G135" i="1"/>
  <c r="G136" i="1"/>
  <c r="G130" i="1"/>
  <c r="I108" i="1"/>
  <c r="I109" i="1"/>
  <c r="I110" i="1"/>
  <c r="I111" i="1"/>
  <c r="I112" i="1"/>
  <c r="I113" i="1"/>
  <c r="I114" i="1"/>
  <c r="I115" i="1"/>
  <c r="I116" i="1"/>
  <c r="I117" i="1"/>
  <c r="I118" i="1"/>
  <c r="I107" i="1"/>
  <c r="H108" i="1"/>
  <c r="H109" i="1"/>
  <c r="H110" i="1"/>
  <c r="H111" i="1"/>
  <c r="H112" i="1"/>
  <c r="H113" i="1"/>
  <c r="H114" i="1"/>
  <c r="H115" i="1"/>
  <c r="H116" i="1"/>
  <c r="H117" i="1"/>
  <c r="H118" i="1"/>
  <c r="H107" i="1"/>
  <c r="J137" i="1" l="1"/>
  <c r="G109" i="1"/>
  <c r="G110" i="1"/>
  <c r="G111" i="1"/>
  <c r="G112" i="1"/>
  <c r="G113" i="1"/>
  <c r="G114" i="1"/>
  <c r="G115" i="1"/>
  <c r="G116" i="1"/>
  <c r="G117" i="1"/>
  <c r="G118" i="1"/>
  <c r="G107" i="1"/>
  <c r="D122" i="1"/>
  <c r="D110" i="1"/>
  <c r="D109" i="1"/>
  <c r="D108" i="1"/>
  <c r="O103" i="1"/>
  <c r="D123" i="1" l="1"/>
  <c r="G137" i="1"/>
  <c r="H137" i="1"/>
  <c r="I137" i="1"/>
  <c r="G126" i="1"/>
  <c r="H126" i="1"/>
  <c r="I126" i="1"/>
  <c r="D116" i="1"/>
  <c r="D119" i="1" s="1"/>
  <c r="D117" i="1" l="1"/>
</calcChain>
</file>

<file path=xl/sharedStrings.xml><?xml version="1.0" encoding="utf-8"?>
<sst xmlns="http://schemas.openxmlformats.org/spreadsheetml/2006/main" count="968" uniqueCount="218">
  <si>
    <t>エントリー日時</t>
    <rPh sb="5" eb="7">
      <t>ニチジ</t>
    </rPh>
    <phoneticPr fontId="1"/>
  </si>
  <si>
    <t>通貨ペア</t>
    <rPh sb="0" eb="2">
      <t>ツウカ</t>
    </rPh>
    <phoneticPr fontId="1"/>
  </si>
  <si>
    <t>売買</t>
    <rPh sb="0" eb="2">
      <t>バイバイ</t>
    </rPh>
    <phoneticPr fontId="1"/>
  </si>
  <si>
    <t>エントリー価格</t>
    <rPh sb="5" eb="7">
      <t>カカク</t>
    </rPh>
    <phoneticPr fontId="1"/>
  </si>
  <si>
    <t>エントリー手法</t>
    <rPh sb="5" eb="7">
      <t>シュホウ</t>
    </rPh>
    <phoneticPr fontId="1"/>
  </si>
  <si>
    <t>決済価格</t>
    <rPh sb="0" eb="2">
      <t>ケッサイ</t>
    </rPh>
    <rPh sb="2" eb="4">
      <t>カカク</t>
    </rPh>
    <phoneticPr fontId="1"/>
  </si>
  <si>
    <t>決済時間足</t>
    <rPh sb="0" eb="2">
      <t>ケッサイ</t>
    </rPh>
    <rPh sb="2" eb="4">
      <t>ジカン</t>
    </rPh>
    <rPh sb="4" eb="5">
      <t>アシ</t>
    </rPh>
    <phoneticPr fontId="1"/>
  </si>
  <si>
    <t>決済日時</t>
    <rPh sb="0" eb="2">
      <t>ケッサイ</t>
    </rPh>
    <rPh sb="2" eb="4">
      <t>ニチジ</t>
    </rPh>
    <phoneticPr fontId="1"/>
  </si>
  <si>
    <t>数量</t>
    <rPh sb="0" eb="2">
      <t>スウリョウ</t>
    </rPh>
    <phoneticPr fontId="1"/>
  </si>
  <si>
    <t>結果</t>
    <rPh sb="0" eb="2">
      <t>ケッカ</t>
    </rPh>
    <phoneticPr fontId="1"/>
  </si>
  <si>
    <t>トレード期間</t>
  </si>
  <si>
    <t>引き分け</t>
  </si>
  <si>
    <t>合計利益</t>
    <rPh sb="0" eb="2">
      <t>ゴウケイ</t>
    </rPh>
    <phoneticPr fontId="1"/>
  </si>
  <si>
    <t>合計損失</t>
    <rPh sb="0" eb="2">
      <t>ゴウケイ</t>
    </rPh>
    <phoneticPr fontId="1"/>
  </si>
  <si>
    <t>合計損益</t>
    <rPh sb="2" eb="4">
      <t>ソンエキ</t>
    </rPh>
    <phoneticPr fontId="1"/>
  </si>
  <si>
    <t>平均利益</t>
  </si>
  <si>
    <t>平均損失</t>
  </si>
  <si>
    <t>最大連勝数</t>
  </si>
  <si>
    <t>最大連敗数</t>
  </si>
  <si>
    <t>勝率</t>
  </si>
  <si>
    <t>合計トレード回数</t>
    <rPh sb="0" eb="2">
      <t>ゴウケイ</t>
    </rPh>
    <phoneticPr fontId="1"/>
  </si>
  <si>
    <t>買いエントリー回数</t>
    <rPh sb="0" eb="1">
      <t>カ</t>
    </rPh>
    <rPh sb="7" eb="9">
      <t>カイスウ</t>
    </rPh>
    <phoneticPr fontId="1"/>
  </si>
  <si>
    <t>売りエントリー回数</t>
    <rPh sb="0" eb="1">
      <t>ウ</t>
    </rPh>
    <rPh sb="7" eb="9">
      <t>カイスウ</t>
    </rPh>
    <phoneticPr fontId="1"/>
  </si>
  <si>
    <t>合計勝ち数</t>
    <rPh sb="0" eb="2">
      <t>ゴウケイ</t>
    </rPh>
    <rPh sb="4" eb="5">
      <t>スウ</t>
    </rPh>
    <phoneticPr fontId="1"/>
  </si>
  <si>
    <t>合計負け数</t>
    <rPh sb="0" eb="2">
      <t>ゴウケイ</t>
    </rPh>
    <rPh sb="4" eb="5">
      <t>スウ</t>
    </rPh>
    <phoneticPr fontId="1"/>
  </si>
  <si>
    <t>通貨ペア別エントリー回数</t>
    <rPh sb="0" eb="2">
      <t>ツウカ</t>
    </rPh>
    <rPh sb="4" eb="5">
      <t>ベツ</t>
    </rPh>
    <rPh sb="10" eb="12">
      <t>カイスウ</t>
    </rPh>
    <phoneticPr fontId="1"/>
  </si>
  <si>
    <t>トレード詳細データ</t>
    <rPh sb="4" eb="6">
      <t>ショウサイ</t>
    </rPh>
    <phoneticPr fontId="1"/>
  </si>
  <si>
    <t>保留</t>
    <rPh sb="0" eb="2">
      <t>ホリュウ</t>
    </rPh>
    <phoneticPr fontId="1"/>
  </si>
  <si>
    <t>合計</t>
    <rPh sb="0" eb="2">
      <t>ゴウケイ</t>
    </rPh>
    <phoneticPr fontId="1"/>
  </si>
  <si>
    <t>エントリー手法別エントリー回数</t>
    <rPh sb="7" eb="8">
      <t>ベツ</t>
    </rPh>
    <rPh sb="13" eb="15">
      <t>カイスウ</t>
    </rPh>
    <phoneticPr fontId="1"/>
  </si>
  <si>
    <t>Buy</t>
  </si>
  <si>
    <t>Sell</t>
  </si>
  <si>
    <t>損益pips</t>
  </si>
  <si>
    <t>PAリベンジャーズ</t>
  </si>
  <si>
    <t>時間足</t>
    <rPh sb="0" eb="2">
      <t>ジカン</t>
    </rPh>
    <rPh sb="2" eb="3">
      <t>アシ</t>
    </rPh>
    <phoneticPr fontId="1"/>
  </si>
  <si>
    <t>決済手法</t>
    <rPh sb="0" eb="2">
      <t>ケッサイ</t>
    </rPh>
    <rPh sb="2" eb="4">
      <t>シュホウ</t>
    </rPh>
    <phoneticPr fontId="1"/>
  </si>
  <si>
    <t>利益pips</t>
    <rPh sb="0" eb="2">
      <t>リエキ</t>
    </rPh>
    <phoneticPr fontId="1"/>
  </si>
  <si>
    <t>損失pips</t>
    <rPh sb="0" eb="2">
      <t>ソンシツ</t>
    </rPh>
    <phoneticPr fontId="1"/>
  </si>
  <si>
    <t>金額　</t>
    <rPh sb="0" eb="2">
      <t>キンガク</t>
    </rPh>
    <phoneticPr fontId="1"/>
  </si>
  <si>
    <t>ＧＢＰ／ＪＰＹ</t>
  </si>
  <si>
    <t>ＧＢＰ／ＵＳＤ</t>
  </si>
  <si>
    <t>ＮＺＤ／ＵＳＤ</t>
  </si>
  <si>
    <t>ＵＳＤ／ＣＨＦ</t>
  </si>
  <si>
    <t>ＵＳＤ／ＣＡＤ</t>
  </si>
  <si>
    <t>ＥＵＲ／ＣＡＤ</t>
  </si>
  <si>
    <t>ＥＵＲ／ＧＢＰ</t>
  </si>
  <si>
    <t>最大DD(pips)</t>
  </si>
  <si>
    <t>裁量</t>
    <rPh sb="0" eb="2">
      <t>サイリョウ</t>
    </rPh>
    <phoneticPr fontId="1"/>
  </si>
  <si>
    <t>リベンジャーズ60</t>
  </si>
  <si>
    <t>ＵＳＤ／ＪＰＹ</t>
  </si>
  <si>
    <t>ＥＵＲ／ＪＰＹ</t>
  </si>
  <si>
    <t>ＥＵＲ／ＵＳＤ</t>
  </si>
  <si>
    <t>合 計</t>
    <rPh sb="0" eb="1">
      <t>ア</t>
    </rPh>
    <rPh sb="2" eb="3">
      <t>ケイ</t>
    </rPh>
    <phoneticPr fontId="1"/>
  </si>
  <si>
    <t>リベンジャーズ</t>
    <phoneticPr fontId="1"/>
  </si>
  <si>
    <t>ＡＵＤ／ＪＰＹ</t>
    <phoneticPr fontId="1"/>
  </si>
  <si>
    <t>ＮＺＤ／ＪＰＹ</t>
    <phoneticPr fontId="1"/>
  </si>
  <si>
    <t>ＡＵＤ／ＵＳＤ</t>
    <phoneticPr fontId="1"/>
  </si>
  <si>
    <t>トレーディングストップ</t>
    <phoneticPr fontId="1"/>
  </si>
  <si>
    <t>トレーディングストップ</t>
  </si>
  <si>
    <t>ピンバー</t>
  </si>
  <si>
    <t>ピンバー</t>
    <phoneticPr fontId="1"/>
  </si>
  <si>
    <t>1H</t>
    <phoneticPr fontId="1"/>
  </si>
  <si>
    <t>2015.07.06</t>
    <phoneticPr fontId="1"/>
  </si>
  <si>
    <t>買</t>
    <rPh sb="0" eb="1">
      <t>カイ</t>
    </rPh>
    <phoneticPr fontId="1"/>
  </si>
  <si>
    <t>エントリー　122.69　損切り　122.53</t>
    <rPh sb="13" eb="14">
      <t>ソン</t>
    </rPh>
    <rPh sb="14" eb="15">
      <t>キ</t>
    </rPh>
    <phoneticPr fontId="1"/>
  </si>
  <si>
    <t>負</t>
    <rPh sb="0" eb="1">
      <t>マ</t>
    </rPh>
    <phoneticPr fontId="1"/>
  </si>
  <si>
    <t>売</t>
    <rPh sb="0" eb="1">
      <t>ウリ</t>
    </rPh>
    <phoneticPr fontId="1"/>
  </si>
  <si>
    <t>勝</t>
    <rPh sb="0" eb="1">
      <t>カチ</t>
    </rPh>
    <phoneticPr fontId="1"/>
  </si>
  <si>
    <t>2015.06.19</t>
    <phoneticPr fontId="1"/>
  </si>
  <si>
    <t>エントリー　123.13　損切り　122.92</t>
    <rPh sb="13" eb="14">
      <t>ソン</t>
    </rPh>
    <rPh sb="14" eb="15">
      <t>キ</t>
    </rPh>
    <phoneticPr fontId="1"/>
  </si>
  <si>
    <t>2015.06.12</t>
    <phoneticPr fontId="1"/>
  </si>
  <si>
    <t>エントリー　123.35　損切り　123.41</t>
    <rPh sb="13" eb="14">
      <t>ソン</t>
    </rPh>
    <rPh sb="14" eb="15">
      <t>キ</t>
    </rPh>
    <phoneticPr fontId="1"/>
  </si>
  <si>
    <t>2015.06.04</t>
    <phoneticPr fontId="1"/>
  </si>
  <si>
    <t>エントリー　124.37　リミット　124.65</t>
    <phoneticPr fontId="1"/>
  </si>
  <si>
    <t>2015.05.29</t>
    <phoneticPr fontId="1"/>
  </si>
  <si>
    <t>買</t>
    <rPh sb="0" eb="1">
      <t>カイ</t>
    </rPh>
    <phoneticPr fontId="1"/>
  </si>
  <si>
    <t>エントリー  124.04　リミット　124.12</t>
    <phoneticPr fontId="1"/>
  </si>
  <si>
    <t>2015.05.08</t>
    <phoneticPr fontId="1"/>
  </si>
  <si>
    <t>エントリー　119.73　リミット　119.93</t>
    <phoneticPr fontId="1"/>
  </si>
  <si>
    <t>2015.04.16</t>
    <phoneticPr fontId="1"/>
  </si>
  <si>
    <t>売</t>
    <rPh sb="0" eb="1">
      <t>ウリ</t>
    </rPh>
    <phoneticPr fontId="1"/>
  </si>
  <si>
    <t>エントリー　119.11　損切り  119.17</t>
    <rPh sb="13" eb="14">
      <t>ソン</t>
    </rPh>
    <rPh sb="14" eb="15">
      <t>キ</t>
    </rPh>
    <phoneticPr fontId="1"/>
  </si>
  <si>
    <t>2015.03.24</t>
    <phoneticPr fontId="1"/>
  </si>
  <si>
    <t>買</t>
    <rPh sb="0" eb="1">
      <t>カイ</t>
    </rPh>
    <phoneticPr fontId="1"/>
  </si>
  <si>
    <t>エントリー　 119.66　リミット　119.69</t>
    <phoneticPr fontId="1"/>
  </si>
  <si>
    <t>2015.02.12</t>
    <phoneticPr fontId="1"/>
  </si>
  <si>
    <t>買</t>
    <rPh sb="0" eb="1">
      <t>カイ</t>
    </rPh>
    <phoneticPr fontId="1"/>
  </si>
  <si>
    <t>エントリー　120.27　損切り　120.12</t>
    <rPh sb="13" eb="14">
      <t>ソン</t>
    </rPh>
    <rPh sb="14" eb="15">
      <t>キ</t>
    </rPh>
    <phoneticPr fontId="1"/>
  </si>
  <si>
    <t>2015.02.11</t>
    <phoneticPr fontId="1"/>
  </si>
  <si>
    <t>エントリー　119.60　リミット　120.13</t>
    <phoneticPr fontId="1"/>
  </si>
  <si>
    <t>2015.02.04</t>
    <phoneticPr fontId="1"/>
  </si>
  <si>
    <t>売</t>
    <rPh sb="0" eb="1">
      <t>ウリ</t>
    </rPh>
    <phoneticPr fontId="1"/>
  </si>
  <si>
    <t>エントリー　117.24　損切り　117.34</t>
    <rPh sb="13" eb="14">
      <t>ソン</t>
    </rPh>
    <rPh sb="14" eb="15">
      <t>キ</t>
    </rPh>
    <phoneticPr fontId="1"/>
  </si>
  <si>
    <t>2015.01.30</t>
    <phoneticPr fontId="1"/>
  </si>
  <si>
    <t>エントリー　117.46　損切り　117.47</t>
    <rPh sb="13" eb="14">
      <t>ソン</t>
    </rPh>
    <rPh sb="14" eb="15">
      <t>キ</t>
    </rPh>
    <phoneticPr fontId="1"/>
  </si>
  <si>
    <t>2015.01.27</t>
    <phoneticPr fontId="1"/>
  </si>
  <si>
    <t>エントリー　118.02　リミット　117.81</t>
    <phoneticPr fontId="1"/>
  </si>
  <si>
    <t>2015.01.21</t>
    <phoneticPr fontId="1"/>
  </si>
  <si>
    <t>エントリー  117.67　リミット　117.58</t>
    <phoneticPr fontId="1"/>
  </si>
  <si>
    <t>2015.01.15</t>
    <phoneticPr fontId="1"/>
  </si>
  <si>
    <t>エントリー　116.72　リミット　116.54</t>
    <phoneticPr fontId="1"/>
  </si>
  <si>
    <t>2015.01.14</t>
    <phoneticPr fontId="1"/>
  </si>
  <si>
    <t>売</t>
    <rPh sb="0" eb="1">
      <t>ウリ</t>
    </rPh>
    <phoneticPr fontId="1"/>
  </si>
  <si>
    <t>エントリー　116.88　損切り　117.02</t>
    <rPh sb="13" eb="14">
      <t>ソン</t>
    </rPh>
    <rPh sb="14" eb="15">
      <t>キ</t>
    </rPh>
    <phoneticPr fontId="1"/>
  </si>
  <si>
    <t>2014.12.18</t>
    <phoneticPr fontId="1"/>
  </si>
  <si>
    <t>買</t>
    <rPh sb="0" eb="1">
      <t>カイ</t>
    </rPh>
    <phoneticPr fontId="1"/>
  </si>
  <si>
    <t>エントリー　118.87　損切り　119.08</t>
    <rPh sb="13" eb="14">
      <t>ソン</t>
    </rPh>
    <rPh sb="14" eb="15">
      <t>キ</t>
    </rPh>
    <phoneticPr fontId="1"/>
  </si>
  <si>
    <t>2014.12.10</t>
    <phoneticPr fontId="1"/>
  </si>
  <si>
    <t>エントリー　119.06　リミット　117.98</t>
    <phoneticPr fontId="1"/>
  </si>
  <si>
    <t>2014.12.09</t>
    <phoneticPr fontId="1"/>
  </si>
  <si>
    <t>エントリー　120.65　損切り　120.80</t>
    <rPh sb="13" eb="14">
      <t>ソン</t>
    </rPh>
    <rPh sb="14" eb="15">
      <t>キ</t>
    </rPh>
    <phoneticPr fontId="1"/>
  </si>
  <si>
    <t>2014.12.04</t>
    <phoneticPr fontId="1"/>
  </si>
  <si>
    <t>買</t>
    <rPh sb="0" eb="1">
      <t>カイ</t>
    </rPh>
    <phoneticPr fontId="1"/>
  </si>
  <si>
    <t>エントリー　119.41　リミット　119.74</t>
    <phoneticPr fontId="1"/>
  </si>
  <si>
    <t>2014.11.24</t>
    <phoneticPr fontId="1"/>
  </si>
  <si>
    <t>エントリー　118.42　損切り　118.24</t>
    <rPh sb="13" eb="14">
      <t>ソン</t>
    </rPh>
    <rPh sb="14" eb="15">
      <t>キ</t>
    </rPh>
    <phoneticPr fontId="1"/>
  </si>
  <si>
    <t>2014.11.21</t>
    <phoneticPr fontId="1"/>
  </si>
  <si>
    <t>売</t>
    <rPh sb="0" eb="1">
      <t>ウリ</t>
    </rPh>
    <phoneticPr fontId="1"/>
  </si>
  <si>
    <t>エントリー　117.75　損切り　117.93</t>
    <rPh sb="13" eb="14">
      <t>ソン</t>
    </rPh>
    <rPh sb="14" eb="15">
      <t>キ</t>
    </rPh>
    <phoneticPr fontId="1"/>
  </si>
  <si>
    <t>2014.11.20</t>
    <phoneticPr fontId="1"/>
  </si>
  <si>
    <t>エントリー　118.65　損切り　118.28</t>
    <rPh sb="13" eb="14">
      <t>ソン</t>
    </rPh>
    <rPh sb="14" eb="15">
      <t>キ</t>
    </rPh>
    <phoneticPr fontId="1"/>
  </si>
  <si>
    <t>2014.11.12</t>
    <phoneticPr fontId="1"/>
  </si>
  <si>
    <t>エントリー　115.18　建値決済</t>
    <rPh sb="13" eb="15">
      <t>タテネ</t>
    </rPh>
    <rPh sb="15" eb="17">
      <t>ケッサイ</t>
    </rPh>
    <phoneticPr fontId="1"/>
  </si>
  <si>
    <t>建値決済（２０ｐｉｐｓ）</t>
    <rPh sb="0" eb="2">
      <t>タテネ</t>
    </rPh>
    <rPh sb="2" eb="4">
      <t>ケッサイ</t>
    </rPh>
    <phoneticPr fontId="1"/>
  </si>
  <si>
    <t>2014.11.04</t>
    <phoneticPr fontId="1"/>
  </si>
  <si>
    <t>エントリー　113.34　損切り　113.51</t>
    <rPh sb="13" eb="14">
      <t>ソン</t>
    </rPh>
    <rPh sb="14" eb="15">
      <t>キ</t>
    </rPh>
    <phoneticPr fontId="1"/>
  </si>
  <si>
    <t>2014.10.23</t>
    <phoneticPr fontId="1"/>
  </si>
  <si>
    <t>エントリー　107.26　損切り　107.18</t>
    <rPh sb="13" eb="14">
      <t>ソン</t>
    </rPh>
    <rPh sb="14" eb="15">
      <t>キ</t>
    </rPh>
    <phoneticPr fontId="1"/>
  </si>
  <si>
    <t>2014.10.20</t>
    <phoneticPr fontId="1"/>
  </si>
  <si>
    <t>エントリー　106.80　損切り　106.92</t>
    <rPh sb="13" eb="14">
      <t>ソン</t>
    </rPh>
    <rPh sb="14" eb="15">
      <t>キ</t>
    </rPh>
    <phoneticPr fontId="1"/>
  </si>
  <si>
    <t>2014.10.17</t>
    <phoneticPr fontId="1"/>
  </si>
  <si>
    <t>エントリー　106.69　損切り　107.10</t>
    <rPh sb="13" eb="14">
      <t>ソン</t>
    </rPh>
    <rPh sb="14" eb="15">
      <t>キ</t>
    </rPh>
    <phoneticPr fontId="1"/>
  </si>
  <si>
    <t>2014.10.09</t>
    <phoneticPr fontId="1"/>
  </si>
  <si>
    <t>エントリー　108.12　リミット　107.97</t>
    <phoneticPr fontId="1"/>
  </si>
  <si>
    <t>2014.10.06</t>
    <phoneticPr fontId="1"/>
  </si>
  <si>
    <t>エントリー　109.33　リミット　109.08</t>
    <phoneticPr fontId="1"/>
  </si>
  <si>
    <t>2014.10.01</t>
    <phoneticPr fontId="1"/>
  </si>
  <si>
    <t>エントリー　109.86　損切り　109.75</t>
    <rPh sb="13" eb="14">
      <t>ソン</t>
    </rPh>
    <rPh sb="14" eb="15">
      <t>キ</t>
    </rPh>
    <phoneticPr fontId="1"/>
  </si>
  <si>
    <t>2014.09.26</t>
    <phoneticPr fontId="1"/>
  </si>
  <si>
    <t>エントリー　109.05　リミット　109.27</t>
    <phoneticPr fontId="1"/>
  </si>
  <si>
    <t>2014.09.25</t>
    <phoneticPr fontId="1"/>
  </si>
  <si>
    <t>エントリー　109.17　建値決済</t>
    <rPh sb="13" eb="15">
      <t>タテネ</t>
    </rPh>
    <rPh sb="15" eb="17">
      <t>ケッサイ</t>
    </rPh>
    <phoneticPr fontId="1"/>
  </si>
  <si>
    <t>2014.09.23</t>
    <phoneticPr fontId="1"/>
  </si>
  <si>
    <t>売</t>
    <rPh sb="0" eb="1">
      <t>ウリ</t>
    </rPh>
    <phoneticPr fontId="1"/>
  </si>
  <si>
    <t>エントリー  108.72　リミット　108.50</t>
    <phoneticPr fontId="1"/>
  </si>
  <si>
    <t>2014.09.11</t>
    <phoneticPr fontId="1"/>
  </si>
  <si>
    <t>買</t>
    <rPh sb="0" eb="1">
      <t>カイ</t>
    </rPh>
    <phoneticPr fontId="1"/>
  </si>
  <si>
    <t>エントリー　106.89　建値決済　106.89</t>
    <rPh sb="13" eb="15">
      <t>タテネ</t>
    </rPh>
    <rPh sb="15" eb="17">
      <t>ケッサイ</t>
    </rPh>
    <phoneticPr fontId="1"/>
  </si>
  <si>
    <t>2014.09.09</t>
    <phoneticPr fontId="1"/>
  </si>
  <si>
    <t>エントリー　106.05　リミット　106.19</t>
    <phoneticPr fontId="1"/>
  </si>
  <si>
    <t>2014.08.26</t>
    <phoneticPr fontId="1"/>
  </si>
  <si>
    <t>エントリー　104.07　損切り　104.04</t>
    <rPh sb="13" eb="14">
      <t>ソン</t>
    </rPh>
    <rPh sb="14" eb="15">
      <t>キ</t>
    </rPh>
    <phoneticPr fontId="1"/>
  </si>
  <si>
    <t>2014.08.22</t>
    <phoneticPr fontId="1"/>
  </si>
  <si>
    <t>エントリー　103.94　リミット　104.12</t>
    <phoneticPr fontId="1"/>
  </si>
  <si>
    <t>2014.08.20</t>
    <phoneticPr fontId="1"/>
  </si>
  <si>
    <t>エントリー　102.94　リミット　103.66</t>
    <phoneticPr fontId="1"/>
  </si>
  <si>
    <t>2014.07.29</t>
    <phoneticPr fontId="1"/>
  </si>
  <si>
    <t>エントリー　102.04　リミット　102.73</t>
    <phoneticPr fontId="1"/>
  </si>
  <si>
    <t>2014.07.21</t>
    <phoneticPr fontId="1"/>
  </si>
  <si>
    <t>エントリー　101.37　損切り　101.33</t>
    <rPh sb="13" eb="14">
      <t>ソン</t>
    </rPh>
    <rPh sb="14" eb="15">
      <t>キ</t>
    </rPh>
    <phoneticPr fontId="1"/>
  </si>
  <si>
    <t>2014.07.03</t>
    <phoneticPr fontId="1"/>
  </si>
  <si>
    <t>エントリー　101.87　リミット　102.11</t>
    <phoneticPr fontId="1"/>
  </si>
  <si>
    <t>2014.06.13</t>
    <phoneticPr fontId="1"/>
  </si>
  <si>
    <t>エントリー　102.04　損切り　101.93</t>
    <rPh sb="13" eb="14">
      <t>ソン</t>
    </rPh>
    <rPh sb="14" eb="15">
      <t>キ</t>
    </rPh>
    <phoneticPr fontId="1"/>
  </si>
  <si>
    <t>2014.06.12</t>
    <phoneticPr fontId="1"/>
  </si>
  <si>
    <t>エントリー　102.08　損切り　102.02</t>
    <rPh sb="13" eb="14">
      <t>ソン</t>
    </rPh>
    <rPh sb="14" eb="15">
      <t>キ</t>
    </rPh>
    <phoneticPr fontId="1"/>
  </si>
  <si>
    <t>2014.06.05</t>
    <phoneticPr fontId="1"/>
  </si>
  <si>
    <t>エントリー　102.40　リミット　102.37</t>
    <phoneticPr fontId="1"/>
  </si>
  <si>
    <t>2014.06.02</t>
    <phoneticPr fontId="1"/>
  </si>
  <si>
    <t>エントリー　102.03　リミット　102.34</t>
    <phoneticPr fontId="1"/>
  </si>
  <si>
    <t>2014.05.29</t>
    <phoneticPr fontId="1"/>
  </si>
  <si>
    <t>売</t>
    <rPh sb="0" eb="1">
      <t>ウリ</t>
    </rPh>
    <phoneticPr fontId="1"/>
  </si>
  <si>
    <t>エントリー　101.68　損切り　101.74</t>
    <rPh sb="13" eb="14">
      <t>ソン</t>
    </rPh>
    <rPh sb="14" eb="15">
      <t>キ</t>
    </rPh>
    <phoneticPr fontId="1"/>
  </si>
  <si>
    <t>2014.05.26</t>
    <phoneticPr fontId="1"/>
  </si>
  <si>
    <t>買</t>
    <rPh sb="0" eb="1">
      <t>カイ</t>
    </rPh>
    <phoneticPr fontId="1"/>
  </si>
  <si>
    <t>エントリー　102.00　損切り　101.90</t>
    <rPh sb="13" eb="14">
      <t>ソン</t>
    </rPh>
    <rPh sb="14" eb="15">
      <t>キ</t>
    </rPh>
    <phoneticPr fontId="1"/>
  </si>
  <si>
    <t>2014.05.20</t>
    <phoneticPr fontId="1"/>
  </si>
  <si>
    <t>エントリー　101.34　損切り　101.36</t>
    <rPh sb="13" eb="14">
      <t>ソン</t>
    </rPh>
    <rPh sb="14" eb="15">
      <t>キ</t>
    </rPh>
    <phoneticPr fontId="1"/>
  </si>
  <si>
    <t>2014.05.09</t>
    <phoneticPr fontId="1"/>
  </si>
  <si>
    <t>エントリー　101.79　リミット　102.24</t>
    <phoneticPr fontId="1"/>
  </si>
  <si>
    <t>エントリー　101.72　損切り  101.64</t>
    <rPh sb="13" eb="14">
      <t>ソン</t>
    </rPh>
    <rPh sb="14" eb="15">
      <t>キ</t>
    </rPh>
    <phoneticPr fontId="1"/>
  </si>
  <si>
    <t>2014.05.06</t>
    <phoneticPr fontId="1"/>
  </si>
  <si>
    <t>エントリー　101.98　損切り　101.66</t>
    <rPh sb="13" eb="14">
      <t>ソン</t>
    </rPh>
    <rPh sb="14" eb="15">
      <t>キ</t>
    </rPh>
    <phoneticPr fontId="1"/>
  </si>
  <si>
    <t>2014.04.03</t>
    <phoneticPr fontId="1"/>
  </si>
  <si>
    <t>エントリー　103.88　損切り　103.86</t>
    <rPh sb="13" eb="14">
      <t>ソン</t>
    </rPh>
    <rPh sb="14" eb="15">
      <t>キ</t>
    </rPh>
    <phoneticPr fontId="1"/>
  </si>
  <si>
    <t>2014.04.01</t>
    <phoneticPr fontId="1"/>
  </si>
  <si>
    <t>エントリー　103.24　損切り　103.60</t>
    <rPh sb="13" eb="14">
      <t>ソン</t>
    </rPh>
    <rPh sb="14" eb="15">
      <t>キ</t>
    </rPh>
    <phoneticPr fontId="1"/>
  </si>
  <si>
    <t>2014.03.26</t>
    <phoneticPr fontId="1"/>
  </si>
  <si>
    <t>エントリー　102.35　損切り　102.27</t>
    <rPh sb="13" eb="14">
      <t>ソン</t>
    </rPh>
    <rPh sb="14" eb="15">
      <t>キ</t>
    </rPh>
    <phoneticPr fontId="1"/>
  </si>
  <si>
    <t>2014.02.13</t>
    <phoneticPr fontId="1"/>
  </si>
  <si>
    <t>エントリー　102.07　リミット　101.92</t>
    <phoneticPr fontId="1"/>
  </si>
  <si>
    <t>2014.01.28</t>
    <phoneticPr fontId="1"/>
  </si>
  <si>
    <t>エントリー　102.68　建値決済</t>
    <rPh sb="13" eb="15">
      <t>タテネ</t>
    </rPh>
    <rPh sb="15" eb="17">
      <t>ケッサイ</t>
    </rPh>
    <phoneticPr fontId="1"/>
  </si>
  <si>
    <t>2014.01.21</t>
    <phoneticPr fontId="1"/>
  </si>
  <si>
    <t>エントリー　104.69　損切り　104.57</t>
    <rPh sb="13" eb="14">
      <t>ソン</t>
    </rPh>
    <rPh sb="14" eb="15">
      <t>キ</t>
    </rPh>
    <phoneticPr fontId="1"/>
  </si>
  <si>
    <t>2014.01.16</t>
    <phoneticPr fontId="1"/>
  </si>
  <si>
    <t>買</t>
    <rPh sb="0" eb="1">
      <t>カイ</t>
    </rPh>
    <phoneticPr fontId="1"/>
  </si>
  <si>
    <t>エントリー　104.76　損切り　104.66</t>
    <rPh sb="13" eb="14">
      <t>ソン</t>
    </rPh>
    <rPh sb="14" eb="15">
      <t>キ</t>
    </rPh>
    <phoneticPr fontId="1"/>
  </si>
  <si>
    <t>2014.01.14</t>
    <phoneticPr fontId="1"/>
  </si>
  <si>
    <t xml:space="preserve"> </t>
    <phoneticPr fontId="1"/>
  </si>
  <si>
    <t>エントリー  103.50　　リミット　104.55</t>
    <phoneticPr fontId="1"/>
  </si>
  <si>
    <t>2013.12.30</t>
    <phoneticPr fontId="1"/>
  </si>
  <si>
    <t>エントリー　104.97　リミット　105.26</t>
    <phoneticPr fontId="1"/>
  </si>
  <si>
    <t>2013.12.19</t>
    <phoneticPr fontId="1"/>
  </si>
  <si>
    <t>エントリー　104.04　リミット　104.39</t>
    <phoneticPr fontId="1"/>
  </si>
  <si>
    <t>2013.10.18</t>
    <phoneticPr fontId="1"/>
  </si>
  <si>
    <t>エントリー　98.06　損切り  97.95</t>
    <rPh sb="12" eb="13">
      <t>ソン</t>
    </rPh>
    <rPh sb="13" eb="14">
      <t>キ</t>
    </rPh>
    <phoneticPr fontId="1"/>
  </si>
  <si>
    <t>2013.10.01</t>
    <phoneticPr fontId="1"/>
  </si>
  <si>
    <t>エントリー　98.40　建値決済　98.40</t>
    <rPh sb="12" eb="14">
      <t>タテネ</t>
    </rPh>
    <rPh sb="14" eb="16">
      <t>ケッサイ</t>
    </rPh>
    <phoneticPr fontId="1"/>
  </si>
  <si>
    <t>2013.09.30</t>
    <phoneticPr fontId="1"/>
  </si>
  <si>
    <t>売</t>
    <rPh sb="0" eb="1">
      <t>ウリ</t>
    </rPh>
    <phoneticPr fontId="1"/>
  </si>
  <si>
    <t>エントリー　98.17　リミット　97.97</t>
    <phoneticPr fontId="1"/>
  </si>
  <si>
    <t>2013.09.17</t>
    <phoneticPr fontId="1"/>
  </si>
  <si>
    <t>エントリー　99.09　損切り　99.04</t>
    <rPh sb="12" eb="13">
      <t>ソン</t>
    </rPh>
    <rPh sb="13" eb="14">
      <t>キ</t>
    </rPh>
    <phoneticPr fontId="1"/>
  </si>
  <si>
    <t>2013.09.11</t>
    <phoneticPr fontId="1"/>
  </si>
  <si>
    <t>エントリー　100.22　リミット　99.62</t>
    <phoneticPr fontId="1"/>
  </si>
  <si>
    <t>2013.08.21</t>
    <phoneticPr fontId="1"/>
  </si>
  <si>
    <t>エントリー　97.66　リミット　98.44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</si>
</sst>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¥&quot;#,##0;&quot;¥&quot;\-#,##0"/>
    <numFmt numFmtId="6" formatCode="&quot;¥&quot;#,##0;[Red]&quot;¥&quot;\-#,##0"/>
    <numFmt numFmtId="176" formatCode="#,##0.0_ ;[Red]\-#,##0.0\ "/>
    <numFmt numFmtId="177" formatCode="0.0_ ;[Red]\-0.0\ "/>
    <numFmt numFmtId="178" formatCode="#,##0.0;[Red]\-#,##0.0"/>
    <numFmt numFmtId="179" formatCode="0.0_ "/>
    <numFmt numFmtId="180" formatCode="0.0"/>
    <numFmt numFmtId="181" formatCode="#,##0_ ;[Red]\-#,##0\ "/>
    <numFmt numFmtId="182" formatCode="0.000"/>
  </numFmts>
  <fonts count="1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0070C0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</patternFill>
    </fill>
  </fills>
  <borders count="3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double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6" fillId="4" borderId="33" applyNumberFormat="0" applyFont="0" applyAlignment="0" applyProtection="0">
      <alignment vertical="center"/>
    </xf>
  </cellStyleXfs>
  <cellXfs count="66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0" fillId="0" borderId="24" xfId="0" applyBorder="1">
      <alignment vertical="center"/>
    </xf>
    <xf numFmtId="0" fontId="0" fillId="3" borderId="29" xfId="0" applyFill="1" applyBorder="1">
      <alignment vertical="center"/>
    </xf>
    <xf numFmtId="0" fontId="0" fillId="0" borderId="0" xfId="0">
      <alignment vertical="center"/>
    </xf>
    <xf numFmtId="0" fontId="0" fillId="0" borderId="8" xfId="0" applyBorder="1">
      <alignment vertical="center"/>
    </xf>
    <xf numFmtId="0" fontId="0" fillId="3" borderId="30" xfId="0" applyFill="1" applyBorder="1">
      <alignment vertical="center"/>
    </xf>
    <xf numFmtId="0" fontId="0" fillId="3" borderId="31" xfId="0" applyFill="1" applyBorder="1">
      <alignment vertical="center"/>
    </xf>
    <xf numFmtId="0" fontId="0" fillId="0" borderId="6" xfId="0" applyBorder="1" applyAlignment="1">
      <alignment horizontal="right" vertical="center"/>
    </xf>
    <xf numFmtId="0" fontId="0" fillId="3" borderId="32" xfId="0" applyFill="1" applyBorder="1">
      <alignment vertical="center"/>
    </xf>
    <xf numFmtId="0" fontId="5" fillId="3" borderId="30" xfId="0" applyFont="1" applyFill="1" applyBorder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9" fontId="0" fillId="0" borderId="12" xfId="0" applyNumberFormat="1" applyBorder="1">
      <alignment vertical="center"/>
    </xf>
    <xf numFmtId="0" fontId="0" fillId="0" borderId="14" xfId="0" applyFill="1" applyBorder="1">
      <alignment vertical="center"/>
    </xf>
    <xf numFmtId="0" fontId="0" fillId="0" borderId="15" xfId="0" applyFont="1" applyFill="1" applyBorder="1">
      <alignment vertical="center"/>
    </xf>
    <xf numFmtId="0" fontId="5" fillId="0" borderId="1" xfId="0" applyFont="1" applyBorder="1">
      <alignment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0" fillId="0" borderId="23" xfId="0" applyBorder="1">
      <alignment vertical="center"/>
    </xf>
    <xf numFmtId="0" fontId="0" fillId="0" borderId="7" xfId="0" applyBorder="1">
      <alignment vertical="center"/>
    </xf>
    <xf numFmtId="0" fontId="0" fillId="0" borderId="7" xfId="0" applyBorder="1" applyAlignment="1">
      <alignment horizontal="center" vertical="center"/>
    </xf>
    <xf numFmtId="0" fontId="0" fillId="0" borderId="25" xfId="0" applyFill="1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" xfId="0" applyBorder="1">
      <alignment vertical="center"/>
    </xf>
    <xf numFmtId="0" fontId="0" fillId="0" borderId="6" xfId="0" applyBorder="1">
      <alignment vertical="center"/>
    </xf>
    <xf numFmtId="177" fontId="0" fillId="0" borderId="22" xfId="0" applyNumberFormat="1" applyBorder="1" applyAlignment="1">
      <alignment vertical="center"/>
    </xf>
    <xf numFmtId="177" fontId="5" fillId="0" borderId="28" xfId="0" applyNumberFormat="1" applyFont="1" applyBorder="1" applyAlignment="1">
      <alignment vertical="center"/>
    </xf>
    <xf numFmtId="178" fontId="5" fillId="0" borderId="1" xfId="1" applyNumberFormat="1" applyFont="1" applyBorder="1">
      <alignment vertical="center"/>
    </xf>
    <xf numFmtId="178" fontId="2" fillId="0" borderId="1" xfId="0" applyNumberFormat="1" applyFont="1" applyBorder="1">
      <alignment vertical="center"/>
    </xf>
    <xf numFmtId="178" fontId="5" fillId="0" borderId="1" xfId="0" applyNumberFormat="1" applyFont="1" applyBorder="1">
      <alignment vertical="center"/>
    </xf>
    <xf numFmtId="178" fontId="0" fillId="0" borderId="1" xfId="0" applyNumberFormat="1" applyBorder="1">
      <alignment vertical="center"/>
    </xf>
    <xf numFmtId="0" fontId="0" fillId="0" borderId="6" xfId="0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0" fontId="0" fillId="0" borderId="0" xfId="0" applyBorder="1">
      <alignment vertical="center"/>
    </xf>
    <xf numFmtId="181" fontId="0" fillId="0" borderId="0" xfId="0" applyNumberFormat="1" applyBorder="1">
      <alignment vertical="center"/>
    </xf>
    <xf numFmtId="0" fontId="10" fillId="0" borderId="34" xfId="0" applyFont="1" applyBorder="1" applyAlignment="1">
      <alignment horizontal="center" vertical="center"/>
    </xf>
    <xf numFmtId="176" fontId="0" fillId="0" borderId="35" xfId="0" applyNumberFormat="1" applyBorder="1">
      <alignment vertical="center"/>
    </xf>
    <xf numFmtId="176" fontId="0" fillId="0" borderId="36" xfId="0" applyNumberFormat="1" applyBorder="1">
      <alignment vertical="center"/>
    </xf>
    <xf numFmtId="5" fontId="0" fillId="0" borderId="37" xfId="0" applyNumberFormat="1" applyBorder="1">
      <alignment vertical="center"/>
    </xf>
    <xf numFmtId="180" fontId="0" fillId="4" borderId="6" xfId="4" applyNumberFormat="1" applyFont="1" applyBorder="1">
      <alignment vertical="center"/>
    </xf>
    <xf numFmtId="182" fontId="0" fillId="0" borderId="6" xfId="0" applyNumberFormat="1" applyBorder="1">
      <alignment vertical="center"/>
    </xf>
    <xf numFmtId="31" fontId="0" fillId="0" borderId="6" xfId="0" applyNumberFormat="1" applyBorder="1">
      <alignment vertical="center"/>
    </xf>
    <xf numFmtId="6" fontId="5" fillId="0" borderId="1" xfId="0" applyNumberFormat="1" applyFont="1" applyBorder="1">
      <alignment vertical="center"/>
    </xf>
    <xf numFmtId="14" fontId="0" fillId="0" borderId="8" xfId="0" applyNumberFormat="1" applyBorder="1">
      <alignment vertical="center"/>
    </xf>
    <xf numFmtId="0" fontId="7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</cellXfs>
  <cellStyles count="5">
    <cellStyle name="メモ" xfId="4" builtinId="10"/>
    <cellStyle name="桁区切り" xfId="1" builtinId="6"/>
    <cellStyle name="標準" xfId="0" builtinId="0"/>
    <cellStyle name="標準 2" xfId="3"/>
    <cellStyle name="標準 3" xfId="2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31</xdr:row>
      <xdr:rowOff>104740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419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14</xdr:col>
      <xdr:colOff>457200</xdr:colOff>
      <xdr:row>67</xdr:row>
      <xdr:rowOff>136189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2200"/>
          <a:ext cx="10058400" cy="5451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14</xdr:col>
      <xdr:colOff>457200</xdr:colOff>
      <xdr:row>103</xdr:row>
      <xdr:rowOff>89015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44400"/>
          <a:ext cx="10058400" cy="54039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14</xdr:col>
      <xdr:colOff>457200</xdr:colOff>
      <xdr:row>139</xdr:row>
      <xdr:rowOff>136189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16600"/>
          <a:ext cx="10058400" cy="5451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14</xdr:col>
      <xdr:colOff>457200</xdr:colOff>
      <xdr:row>175</xdr:row>
      <xdr:rowOff>120464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88800"/>
          <a:ext cx="10058400" cy="5435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14</xdr:col>
      <xdr:colOff>457200</xdr:colOff>
      <xdr:row>211</xdr:row>
      <xdr:rowOff>99498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61000"/>
          <a:ext cx="10058400" cy="54144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14</xdr:col>
      <xdr:colOff>457200</xdr:colOff>
      <xdr:row>247</xdr:row>
      <xdr:rowOff>146671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33200"/>
          <a:ext cx="10058400" cy="54616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14</xdr:col>
      <xdr:colOff>457200</xdr:colOff>
      <xdr:row>284</xdr:row>
      <xdr:rowOff>1429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05400"/>
          <a:ext cx="10058400" cy="5487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14</xdr:col>
      <xdr:colOff>457200</xdr:colOff>
      <xdr:row>319</xdr:row>
      <xdr:rowOff>125706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77600"/>
          <a:ext cx="10058400" cy="5440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14</xdr:col>
      <xdr:colOff>457200</xdr:colOff>
      <xdr:row>355</xdr:row>
      <xdr:rowOff>125706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49800"/>
          <a:ext cx="10058400" cy="5440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14</xdr:col>
      <xdr:colOff>457200</xdr:colOff>
      <xdr:row>391</xdr:row>
      <xdr:rowOff>167637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22000"/>
          <a:ext cx="10058400" cy="5482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14</xdr:col>
      <xdr:colOff>457200</xdr:colOff>
      <xdr:row>427</xdr:row>
      <xdr:rowOff>141430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894200"/>
          <a:ext cx="10058400" cy="5456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14</xdr:col>
      <xdr:colOff>457200</xdr:colOff>
      <xdr:row>463</xdr:row>
      <xdr:rowOff>142323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066400"/>
          <a:ext cx="10058400" cy="5457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14</xdr:col>
      <xdr:colOff>457200</xdr:colOff>
      <xdr:row>499</xdr:row>
      <xdr:rowOff>165252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238600"/>
          <a:ext cx="10058400" cy="54802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14</xdr:col>
      <xdr:colOff>457200</xdr:colOff>
      <xdr:row>535</xdr:row>
      <xdr:rowOff>142770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410800"/>
          <a:ext cx="10058400" cy="545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14</xdr:col>
      <xdr:colOff>457200</xdr:colOff>
      <xdr:row>571</xdr:row>
      <xdr:rowOff>141430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583000"/>
          <a:ext cx="10058400" cy="5456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14</xdr:col>
      <xdr:colOff>457200</xdr:colOff>
      <xdr:row>607</xdr:row>
      <xdr:rowOff>120464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755200"/>
          <a:ext cx="10058400" cy="5435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14</xdr:col>
      <xdr:colOff>457200</xdr:colOff>
      <xdr:row>643</xdr:row>
      <xdr:rowOff>120464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27400"/>
          <a:ext cx="10058400" cy="5435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</xdr:row>
      <xdr:rowOff>0</xdr:rowOff>
    </xdr:from>
    <xdr:to>
      <xdr:col>14</xdr:col>
      <xdr:colOff>457200</xdr:colOff>
      <xdr:row>679</xdr:row>
      <xdr:rowOff>151913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099600"/>
          <a:ext cx="10058400" cy="5466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</xdr:row>
      <xdr:rowOff>0</xdr:rowOff>
    </xdr:from>
    <xdr:to>
      <xdr:col>14</xdr:col>
      <xdr:colOff>457200</xdr:colOff>
      <xdr:row>716</xdr:row>
      <xdr:rowOff>7154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271800"/>
          <a:ext cx="10058400" cy="54935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14</xdr:col>
      <xdr:colOff>457200</xdr:colOff>
      <xdr:row>751</xdr:row>
      <xdr:rowOff>157155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444000"/>
          <a:ext cx="10058400" cy="5472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756</xdr:row>
      <xdr:rowOff>0</xdr:rowOff>
    </xdr:from>
    <xdr:to>
      <xdr:col>14</xdr:col>
      <xdr:colOff>457200</xdr:colOff>
      <xdr:row>787</xdr:row>
      <xdr:rowOff>112810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616200"/>
          <a:ext cx="10058400" cy="54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0</xdr:rowOff>
    </xdr:from>
    <xdr:to>
      <xdr:col>14</xdr:col>
      <xdr:colOff>457200</xdr:colOff>
      <xdr:row>823</xdr:row>
      <xdr:rowOff>109981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88400"/>
          <a:ext cx="10058400" cy="5424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828</xdr:row>
      <xdr:rowOff>0</xdr:rowOff>
    </xdr:from>
    <xdr:to>
      <xdr:col>14</xdr:col>
      <xdr:colOff>457200</xdr:colOff>
      <xdr:row>859</xdr:row>
      <xdr:rowOff>109981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960600"/>
          <a:ext cx="10058400" cy="5424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864</xdr:row>
      <xdr:rowOff>0</xdr:rowOff>
    </xdr:from>
    <xdr:to>
      <xdr:col>14</xdr:col>
      <xdr:colOff>457200</xdr:colOff>
      <xdr:row>895</xdr:row>
      <xdr:rowOff>94257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132800"/>
          <a:ext cx="10058400" cy="5409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900</xdr:row>
      <xdr:rowOff>0</xdr:rowOff>
    </xdr:from>
    <xdr:to>
      <xdr:col>14</xdr:col>
      <xdr:colOff>457200</xdr:colOff>
      <xdr:row>931</xdr:row>
      <xdr:rowOff>149519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305000"/>
          <a:ext cx="10058400" cy="5464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936</xdr:row>
      <xdr:rowOff>0</xdr:rowOff>
    </xdr:from>
    <xdr:to>
      <xdr:col>14</xdr:col>
      <xdr:colOff>457200</xdr:colOff>
      <xdr:row>967</xdr:row>
      <xdr:rowOff>123298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77200"/>
          <a:ext cx="10058400" cy="5438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972</xdr:row>
      <xdr:rowOff>0</xdr:rowOff>
    </xdr:from>
    <xdr:to>
      <xdr:col>14</xdr:col>
      <xdr:colOff>457200</xdr:colOff>
      <xdr:row>1003</xdr:row>
      <xdr:rowOff>120464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649400"/>
          <a:ext cx="10058400" cy="5435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1008</xdr:row>
      <xdr:rowOff>0</xdr:rowOff>
    </xdr:from>
    <xdr:to>
      <xdr:col>14</xdr:col>
      <xdr:colOff>457200</xdr:colOff>
      <xdr:row>1039</xdr:row>
      <xdr:rowOff>104740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821600"/>
          <a:ext cx="10058400" cy="5419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1044</xdr:row>
      <xdr:rowOff>0</xdr:rowOff>
    </xdr:from>
    <xdr:to>
      <xdr:col>14</xdr:col>
      <xdr:colOff>457200</xdr:colOff>
      <xdr:row>1075</xdr:row>
      <xdr:rowOff>133787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993800"/>
          <a:ext cx="10058400" cy="5448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1080</xdr:row>
      <xdr:rowOff>0</xdr:rowOff>
    </xdr:from>
    <xdr:to>
      <xdr:col>14</xdr:col>
      <xdr:colOff>457200</xdr:colOff>
      <xdr:row>1111</xdr:row>
      <xdr:rowOff>141430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166000"/>
          <a:ext cx="10058400" cy="5456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1116</xdr:row>
      <xdr:rowOff>0</xdr:rowOff>
    </xdr:from>
    <xdr:to>
      <xdr:col>14</xdr:col>
      <xdr:colOff>457200</xdr:colOff>
      <xdr:row>1147</xdr:row>
      <xdr:rowOff>136629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338200"/>
          <a:ext cx="10058400" cy="54515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14</xdr:col>
      <xdr:colOff>457200</xdr:colOff>
      <xdr:row>1183</xdr:row>
      <xdr:rowOff>109981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510400"/>
          <a:ext cx="10058400" cy="5424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14</xdr:col>
      <xdr:colOff>457200</xdr:colOff>
      <xdr:row>1219</xdr:row>
      <xdr:rowOff>157155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682600"/>
          <a:ext cx="10058400" cy="5472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1224</xdr:row>
      <xdr:rowOff>0</xdr:rowOff>
    </xdr:from>
    <xdr:to>
      <xdr:col>14</xdr:col>
      <xdr:colOff>457200</xdr:colOff>
      <xdr:row>1255</xdr:row>
      <xdr:rowOff>123725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854800"/>
          <a:ext cx="10058400" cy="543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1260</xdr:row>
      <xdr:rowOff>0</xdr:rowOff>
    </xdr:from>
    <xdr:to>
      <xdr:col>14</xdr:col>
      <xdr:colOff>457200</xdr:colOff>
      <xdr:row>1291</xdr:row>
      <xdr:rowOff>94257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027000"/>
          <a:ext cx="10058400" cy="5409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1296</xdr:row>
      <xdr:rowOff>0</xdr:rowOff>
    </xdr:from>
    <xdr:to>
      <xdr:col>14</xdr:col>
      <xdr:colOff>457200</xdr:colOff>
      <xdr:row>1327</xdr:row>
      <xdr:rowOff>157155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199200"/>
          <a:ext cx="10058400" cy="5472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1332</xdr:row>
      <xdr:rowOff>0</xdr:rowOff>
    </xdr:from>
    <xdr:to>
      <xdr:col>14</xdr:col>
      <xdr:colOff>457200</xdr:colOff>
      <xdr:row>1363</xdr:row>
      <xdr:rowOff>99498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371400"/>
          <a:ext cx="10058400" cy="54144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1368</xdr:row>
      <xdr:rowOff>0</xdr:rowOff>
    </xdr:from>
    <xdr:to>
      <xdr:col>14</xdr:col>
      <xdr:colOff>457200</xdr:colOff>
      <xdr:row>1399</xdr:row>
      <xdr:rowOff>130947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543600"/>
          <a:ext cx="10058400" cy="54458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1404</xdr:row>
      <xdr:rowOff>0</xdr:rowOff>
    </xdr:from>
    <xdr:to>
      <xdr:col>14</xdr:col>
      <xdr:colOff>457200</xdr:colOff>
      <xdr:row>1435</xdr:row>
      <xdr:rowOff>146671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715800"/>
          <a:ext cx="10058400" cy="54616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1440</xdr:row>
      <xdr:rowOff>0</xdr:rowOff>
    </xdr:from>
    <xdr:to>
      <xdr:col>14</xdr:col>
      <xdr:colOff>457200</xdr:colOff>
      <xdr:row>1471</xdr:row>
      <xdr:rowOff>128542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888000"/>
          <a:ext cx="10058400" cy="5443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1476</xdr:row>
      <xdr:rowOff>0</xdr:rowOff>
    </xdr:from>
    <xdr:to>
      <xdr:col>14</xdr:col>
      <xdr:colOff>457200</xdr:colOff>
      <xdr:row>1507</xdr:row>
      <xdr:rowOff>94257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060200"/>
          <a:ext cx="10058400" cy="5409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1512</xdr:row>
      <xdr:rowOff>0</xdr:rowOff>
    </xdr:from>
    <xdr:to>
      <xdr:col>14</xdr:col>
      <xdr:colOff>457200</xdr:colOff>
      <xdr:row>1543</xdr:row>
      <xdr:rowOff>128975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232400"/>
          <a:ext cx="10058400" cy="544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1548</xdr:row>
      <xdr:rowOff>0</xdr:rowOff>
    </xdr:from>
    <xdr:to>
      <xdr:col>14</xdr:col>
      <xdr:colOff>457200</xdr:colOff>
      <xdr:row>1579</xdr:row>
      <xdr:rowOff>104740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404600"/>
          <a:ext cx="10058400" cy="5419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1584</xdr:row>
      <xdr:rowOff>0</xdr:rowOff>
    </xdr:from>
    <xdr:to>
      <xdr:col>14</xdr:col>
      <xdr:colOff>457200</xdr:colOff>
      <xdr:row>1615</xdr:row>
      <xdr:rowOff>141876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576800"/>
          <a:ext cx="10058400" cy="54568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1620</xdr:row>
      <xdr:rowOff>0</xdr:rowOff>
    </xdr:from>
    <xdr:to>
      <xdr:col>14</xdr:col>
      <xdr:colOff>457200</xdr:colOff>
      <xdr:row>1651</xdr:row>
      <xdr:rowOff>109981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749000"/>
          <a:ext cx="10058400" cy="5424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1656</xdr:row>
      <xdr:rowOff>0</xdr:rowOff>
    </xdr:from>
    <xdr:to>
      <xdr:col>14</xdr:col>
      <xdr:colOff>457200</xdr:colOff>
      <xdr:row>1687</xdr:row>
      <xdr:rowOff>109981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921200"/>
          <a:ext cx="10058400" cy="5424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1692</xdr:row>
      <xdr:rowOff>0</xdr:rowOff>
    </xdr:from>
    <xdr:to>
      <xdr:col>14</xdr:col>
      <xdr:colOff>457200</xdr:colOff>
      <xdr:row>1723</xdr:row>
      <xdr:rowOff>120888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093400"/>
          <a:ext cx="10058400" cy="54358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1728</xdr:row>
      <xdr:rowOff>0</xdr:rowOff>
    </xdr:from>
    <xdr:to>
      <xdr:col>14</xdr:col>
      <xdr:colOff>457200</xdr:colOff>
      <xdr:row>1759</xdr:row>
      <xdr:rowOff>151913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265600"/>
          <a:ext cx="10058400" cy="5466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1764</xdr:row>
      <xdr:rowOff>0</xdr:rowOff>
    </xdr:from>
    <xdr:to>
      <xdr:col>14</xdr:col>
      <xdr:colOff>457200</xdr:colOff>
      <xdr:row>1795</xdr:row>
      <xdr:rowOff>120464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437800"/>
          <a:ext cx="10058400" cy="5435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1800</xdr:row>
      <xdr:rowOff>0</xdr:rowOff>
    </xdr:from>
    <xdr:to>
      <xdr:col>14</xdr:col>
      <xdr:colOff>457200</xdr:colOff>
      <xdr:row>1831</xdr:row>
      <xdr:rowOff>149519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610000"/>
          <a:ext cx="10058400" cy="5464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1836</xdr:row>
      <xdr:rowOff>0</xdr:rowOff>
    </xdr:from>
    <xdr:to>
      <xdr:col>14</xdr:col>
      <xdr:colOff>457200</xdr:colOff>
      <xdr:row>1867</xdr:row>
      <xdr:rowOff>104740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782200"/>
          <a:ext cx="10058400" cy="5419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1872</xdr:row>
      <xdr:rowOff>0</xdr:rowOff>
    </xdr:from>
    <xdr:to>
      <xdr:col>14</xdr:col>
      <xdr:colOff>457200</xdr:colOff>
      <xdr:row>1903</xdr:row>
      <xdr:rowOff>133787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954400"/>
          <a:ext cx="10058400" cy="5448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1908</xdr:row>
      <xdr:rowOff>0</xdr:rowOff>
    </xdr:from>
    <xdr:to>
      <xdr:col>14</xdr:col>
      <xdr:colOff>457200</xdr:colOff>
      <xdr:row>1939</xdr:row>
      <xdr:rowOff>112810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7126600"/>
          <a:ext cx="10058400" cy="54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1944</xdr:row>
      <xdr:rowOff>0</xdr:rowOff>
    </xdr:from>
    <xdr:to>
      <xdr:col>14</xdr:col>
      <xdr:colOff>457200</xdr:colOff>
      <xdr:row>1975</xdr:row>
      <xdr:rowOff>130947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298800"/>
          <a:ext cx="10058400" cy="54458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1980</xdr:row>
      <xdr:rowOff>0</xdr:rowOff>
    </xdr:from>
    <xdr:to>
      <xdr:col>14</xdr:col>
      <xdr:colOff>457200</xdr:colOff>
      <xdr:row>2011</xdr:row>
      <xdr:rowOff>136189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471000"/>
          <a:ext cx="10058400" cy="5451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2016</xdr:row>
      <xdr:rowOff>0</xdr:rowOff>
    </xdr:from>
    <xdr:to>
      <xdr:col>14</xdr:col>
      <xdr:colOff>457200</xdr:colOff>
      <xdr:row>2047</xdr:row>
      <xdr:rowOff>151913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643200"/>
          <a:ext cx="10058400" cy="5466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2052</xdr:row>
      <xdr:rowOff>0</xdr:rowOff>
    </xdr:from>
    <xdr:to>
      <xdr:col>14</xdr:col>
      <xdr:colOff>457200</xdr:colOff>
      <xdr:row>2083</xdr:row>
      <xdr:rowOff>115222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815400"/>
          <a:ext cx="10058400" cy="5430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2088</xdr:row>
      <xdr:rowOff>0</xdr:rowOff>
    </xdr:from>
    <xdr:to>
      <xdr:col>14</xdr:col>
      <xdr:colOff>457200</xdr:colOff>
      <xdr:row>2120</xdr:row>
      <xdr:rowOff>6670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987600"/>
          <a:ext cx="10058400" cy="5493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2124</xdr:row>
      <xdr:rowOff>0</xdr:rowOff>
    </xdr:from>
    <xdr:to>
      <xdr:col>14</xdr:col>
      <xdr:colOff>457200</xdr:colOff>
      <xdr:row>2155</xdr:row>
      <xdr:rowOff>136189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159800"/>
          <a:ext cx="10058400" cy="5451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2160</xdr:row>
      <xdr:rowOff>0</xdr:rowOff>
    </xdr:from>
    <xdr:to>
      <xdr:col>14</xdr:col>
      <xdr:colOff>457200</xdr:colOff>
      <xdr:row>2191</xdr:row>
      <xdr:rowOff>112810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332000"/>
          <a:ext cx="10058400" cy="54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2196</xdr:row>
      <xdr:rowOff>0</xdr:rowOff>
    </xdr:from>
    <xdr:to>
      <xdr:col>14</xdr:col>
      <xdr:colOff>457200</xdr:colOff>
      <xdr:row>2227</xdr:row>
      <xdr:rowOff>109981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504200"/>
          <a:ext cx="10058400" cy="5424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2232</xdr:row>
      <xdr:rowOff>0</xdr:rowOff>
    </xdr:from>
    <xdr:to>
      <xdr:col>14</xdr:col>
      <xdr:colOff>457200</xdr:colOff>
      <xdr:row>2263</xdr:row>
      <xdr:rowOff>120888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676400"/>
          <a:ext cx="10058400" cy="54358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2268</xdr:row>
      <xdr:rowOff>0</xdr:rowOff>
    </xdr:from>
    <xdr:to>
      <xdr:col>14</xdr:col>
      <xdr:colOff>457200</xdr:colOff>
      <xdr:row>2299</xdr:row>
      <xdr:rowOff>146671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848600"/>
          <a:ext cx="10058400" cy="54616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2304</xdr:row>
      <xdr:rowOff>0</xdr:rowOff>
    </xdr:from>
    <xdr:to>
      <xdr:col>14</xdr:col>
      <xdr:colOff>457200</xdr:colOff>
      <xdr:row>2335</xdr:row>
      <xdr:rowOff>99498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020800"/>
          <a:ext cx="10058400" cy="54144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2340</xdr:row>
      <xdr:rowOff>0</xdr:rowOff>
    </xdr:from>
    <xdr:to>
      <xdr:col>14</xdr:col>
      <xdr:colOff>457200</xdr:colOff>
      <xdr:row>2371</xdr:row>
      <xdr:rowOff>136189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193000"/>
          <a:ext cx="10058400" cy="5451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2376</xdr:row>
      <xdr:rowOff>0</xdr:rowOff>
    </xdr:from>
    <xdr:to>
      <xdr:col>14</xdr:col>
      <xdr:colOff>457200</xdr:colOff>
      <xdr:row>2407</xdr:row>
      <xdr:rowOff>120888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365200"/>
          <a:ext cx="10058400" cy="54358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2412</xdr:row>
      <xdr:rowOff>0</xdr:rowOff>
    </xdr:from>
    <xdr:to>
      <xdr:col>14</xdr:col>
      <xdr:colOff>457200</xdr:colOff>
      <xdr:row>2443</xdr:row>
      <xdr:rowOff>134225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537400"/>
          <a:ext cx="10058400" cy="5449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4:B2447"/>
  <sheetViews>
    <sheetView topLeftCell="A2437" workbookViewId="0">
      <selection activeCell="A2449" sqref="A2449"/>
    </sheetView>
  </sheetViews>
  <sheetFormatPr defaultRowHeight="13.5" x14ac:dyDescent="0.15"/>
  <sheetData>
    <row r="34" spans="1:2" x14ac:dyDescent="0.15">
      <c r="A34" t="s">
        <v>62</v>
      </c>
      <c r="B34" t="s">
        <v>63</v>
      </c>
    </row>
    <row r="35" spans="1:2" x14ac:dyDescent="0.15">
      <c r="A35" t="s">
        <v>64</v>
      </c>
    </row>
    <row r="70" spans="1:2" x14ac:dyDescent="0.15">
      <c r="A70" t="s">
        <v>68</v>
      </c>
      <c r="B70" t="s">
        <v>63</v>
      </c>
    </row>
    <row r="71" spans="1:2" x14ac:dyDescent="0.15">
      <c r="A71" t="s">
        <v>69</v>
      </c>
    </row>
    <row r="106" spans="1:2" x14ac:dyDescent="0.15">
      <c r="A106" t="s">
        <v>70</v>
      </c>
      <c r="B106" t="s">
        <v>66</v>
      </c>
    </row>
    <row r="107" spans="1:2" x14ac:dyDescent="0.15">
      <c r="A107" t="s">
        <v>71</v>
      </c>
    </row>
    <row r="142" spans="1:2" x14ac:dyDescent="0.15">
      <c r="A142" t="s">
        <v>72</v>
      </c>
      <c r="B142" t="s">
        <v>63</v>
      </c>
    </row>
    <row r="143" spans="1:2" x14ac:dyDescent="0.15">
      <c r="A143" t="s">
        <v>73</v>
      </c>
    </row>
    <row r="178" spans="1:2" x14ac:dyDescent="0.15">
      <c r="A178" t="s">
        <v>74</v>
      </c>
      <c r="B178" t="s">
        <v>75</v>
      </c>
    </row>
    <row r="179" spans="1:2" x14ac:dyDescent="0.15">
      <c r="A179" t="s">
        <v>76</v>
      </c>
    </row>
    <row r="214" spans="1:2" x14ac:dyDescent="0.15">
      <c r="A214" t="s">
        <v>77</v>
      </c>
      <c r="B214" t="s">
        <v>75</v>
      </c>
    </row>
    <row r="215" spans="1:2" x14ac:dyDescent="0.15">
      <c r="A215" t="s">
        <v>78</v>
      </c>
    </row>
    <row r="250" spans="1:2" x14ac:dyDescent="0.15">
      <c r="A250" t="s">
        <v>79</v>
      </c>
      <c r="B250" t="s">
        <v>80</v>
      </c>
    </row>
    <row r="251" spans="1:2" x14ac:dyDescent="0.15">
      <c r="A251" t="s">
        <v>81</v>
      </c>
    </row>
    <row r="286" spans="1:2" x14ac:dyDescent="0.15">
      <c r="A286" t="s">
        <v>82</v>
      </c>
      <c r="B286" t="s">
        <v>83</v>
      </c>
    </row>
    <row r="287" spans="1:2" x14ac:dyDescent="0.15">
      <c r="A287" t="s">
        <v>84</v>
      </c>
    </row>
    <row r="322" spans="1:2" x14ac:dyDescent="0.15">
      <c r="A322" t="s">
        <v>85</v>
      </c>
      <c r="B322" t="s">
        <v>86</v>
      </c>
    </row>
    <row r="323" spans="1:2" x14ac:dyDescent="0.15">
      <c r="A323" t="s">
        <v>87</v>
      </c>
    </row>
    <row r="358" spans="1:2" x14ac:dyDescent="0.15">
      <c r="A358" t="s">
        <v>88</v>
      </c>
      <c r="B358" t="s">
        <v>86</v>
      </c>
    </row>
    <row r="359" spans="1:2" x14ac:dyDescent="0.15">
      <c r="A359" t="s">
        <v>89</v>
      </c>
    </row>
    <row r="394" spans="1:2" x14ac:dyDescent="0.15">
      <c r="A394" t="s">
        <v>90</v>
      </c>
      <c r="B394" t="s">
        <v>91</v>
      </c>
    </row>
    <row r="395" spans="1:2" x14ac:dyDescent="0.15">
      <c r="A395" t="s">
        <v>92</v>
      </c>
    </row>
    <row r="430" spans="1:2" x14ac:dyDescent="0.15">
      <c r="A430" t="s">
        <v>93</v>
      </c>
      <c r="B430" t="s">
        <v>91</v>
      </c>
    </row>
    <row r="431" spans="1:2" x14ac:dyDescent="0.15">
      <c r="A431" t="s">
        <v>94</v>
      </c>
    </row>
    <row r="466" spans="1:2" x14ac:dyDescent="0.15">
      <c r="A466" t="s">
        <v>95</v>
      </c>
      <c r="B466" t="s">
        <v>91</v>
      </c>
    </row>
    <row r="467" spans="1:2" x14ac:dyDescent="0.15">
      <c r="A467" t="s">
        <v>96</v>
      </c>
    </row>
    <row r="502" spans="1:2" x14ac:dyDescent="0.15">
      <c r="A502" t="s">
        <v>97</v>
      </c>
      <c r="B502" t="s">
        <v>91</v>
      </c>
    </row>
    <row r="503" spans="1:2" x14ac:dyDescent="0.15">
      <c r="A503" t="s">
        <v>98</v>
      </c>
    </row>
    <row r="538" spans="1:2" x14ac:dyDescent="0.15">
      <c r="A538" t="s">
        <v>99</v>
      </c>
      <c r="B538" t="s">
        <v>91</v>
      </c>
    </row>
    <row r="539" spans="1:2" x14ac:dyDescent="0.15">
      <c r="A539" t="s">
        <v>100</v>
      </c>
    </row>
    <row r="574" spans="1:2" x14ac:dyDescent="0.15">
      <c r="A574" t="s">
        <v>101</v>
      </c>
      <c r="B574" t="s">
        <v>102</v>
      </c>
    </row>
    <row r="575" spans="1:2" x14ac:dyDescent="0.15">
      <c r="A575" t="s">
        <v>103</v>
      </c>
    </row>
    <row r="610" spans="1:2" x14ac:dyDescent="0.15">
      <c r="A610" t="s">
        <v>104</v>
      </c>
      <c r="B610" t="s">
        <v>105</v>
      </c>
    </row>
    <row r="611" spans="1:2" x14ac:dyDescent="0.15">
      <c r="A611" t="s">
        <v>106</v>
      </c>
    </row>
    <row r="646" spans="1:2" x14ac:dyDescent="0.15">
      <c r="A646" t="s">
        <v>107</v>
      </c>
      <c r="B646" t="s">
        <v>102</v>
      </c>
    </row>
    <row r="647" spans="1:2" x14ac:dyDescent="0.15">
      <c r="A647" t="s">
        <v>108</v>
      </c>
    </row>
    <row r="682" spans="1:2" x14ac:dyDescent="0.15">
      <c r="A682" t="s">
        <v>109</v>
      </c>
      <c r="B682" t="s">
        <v>102</v>
      </c>
    </row>
    <row r="683" spans="1:2" x14ac:dyDescent="0.15">
      <c r="A683" t="s">
        <v>110</v>
      </c>
    </row>
    <row r="718" spans="1:2" x14ac:dyDescent="0.15">
      <c r="A718" t="s">
        <v>111</v>
      </c>
      <c r="B718" t="s">
        <v>112</v>
      </c>
    </row>
    <row r="719" spans="1:2" x14ac:dyDescent="0.15">
      <c r="A719" t="s">
        <v>113</v>
      </c>
    </row>
    <row r="754" spans="1:2" x14ac:dyDescent="0.15">
      <c r="A754" t="s">
        <v>114</v>
      </c>
      <c r="B754" t="s">
        <v>112</v>
      </c>
    </row>
    <row r="755" spans="1:2" x14ac:dyDescent="0.15">
      <c r="A755" t="s">
        <v>115</v>
      </c>
    </row>
    <row r="790" spans="1:2" x14ac:dyDescent="0.15">
      <c r="A790" t="s">
        <v>116</v>
      </c>
      <c r="B790" t="s">
        <v>117</v>
      </c>
    </row>
    <row r="791" spans="1:2" x14ac:dyDescent="0.15">
      <c r="A791" t="s">
        <v>118</v>
      </c>
    </row>
    <row r="826" spans="1:2" x14ac:dyDescent="0.15">
      <c r="A826" t="s">
        <v>119</v>
      </c>
      <c r="B826" t="s">
        <v>112</v>
      </c>
    </row>
    <row r="827" spans="1:2" x14ac:dyDescent="0.15">
      <c r="A827" t="s">
        <v>120</v>
      </c>
    </row>
    <row r="862" spans="1:2" x14ac:dyDescent="0.15">
      <c r="A862" t="s">
        <v>121</v>
      </c>
      <c r="B862" t="s">
        <v>117</v>
      </c>
    </row>
    <row r="863" spans="1:2" x14ac:dyDescent="0.15">
      <c r="A863" t="s">
        <v>122</v>
      </c>
    </row>
    <row r="898" spans="1:2" x14ac:dyDescent="0.15">
      <c r="A898" t="s">
        <v>124</v>
      </c>
      <c r="B898" t="s">
        <v>117</v>
      </c>
    </row>
    <row r="899" spans="1:2" x14ac:dyDescent="0.15">
      <c r="A899" t="s">
        <v>125</v>
      </c>
    </row>
    <row r="934" spans="1:2" x14ac:dyDescent="0.15">
      <c r="A934" t="s">
        <v>126</v>
      </c>
      <c r="B934" t="s">
        <v>112</v>
      </c>
    </row>
    <row r="935" spans="1:2" x14ac:dyDescent="0.15">
      <c r="A935" t="s">
        <v>127</v>
      </c>
    </row>
    <row r="970" spans="1:2" x14ac:dyDescent="0.15">
      <c r="A970" t="s">
        <v>128</v>
      </c>
      <c r="B970" t="s">
        <v>117</v>
      </c>
    </row>
    <row r="971" spans="1:2" x14ac:dyDescent="0.15">
      <c r="A971" t="s">
        <v>129</v>
      </c>
    </row>
    <row r="1006" spans="1:2" x14ac:dyDescent="0.15">
      <c r="A1006" t="s">
        <v>130</v>
      </c>
      <c r="B1006" t="s">
        <v>112</v>
      </c>
    </row>
    <row r="1007" spans="1:2" x14ac:dyDescent="0.15">
      <c r="A1007" t="s">
        <v>131</v>
      </c>
    </row>
    <row r="1042" spans="1:2" x14ac:dyDescent="0.15">
      <c r="A1042" t="s">
        <v>132</v>
      </c>
      <c r="B1042" t="s">
        <v>117</v>
      </c>
    </row>
    <row r="1043" spans="1:2" x14ac:dyDescent="0.15">
      <c r="A1043" t="s">
        <v>133</v>
      </c>
    </row>
    <row r="1078" spans="1:2" x14ac:dyDescent="0.15">
      <c r="A1078" t="s">
        <v>134</v>
      </c>
      <c r="B1078" t="s">
        <v>117</v>
      </c>
    </row>
    <row r="1079" spans="1:2" x14ac:dyDescent="0.15">
      <c r="A1079" t="s">
        <v>135</v>
      </c>
    </row>
    <row r="1114" spans="1:2" x14ac:dyDescent="0.15">
      <c r="A1114" t="s">
        <v>136</v>
      </c>
      <c r="B1114" t="s">
        <v>112</v>
      </c>
    </row>
    <row r="1115" spans="1:2" x14ac:dyDescent="0.15">
      <c r="A1115" t="s">
        <v>137</v>
      </c>
    </row>
    <row r="1150" spans="1:2" x14ac:dyDescent="0.15">
      <c r="A1150" t="s">
        <v>138</v>
      </c>
      <c r="B1150" t="s">
        <v>112</v>
      </c>
    </row>
    <row r="1151" spans="1:2" x14ac:dyDescent="0.15">
      <c r="A1151" t="s">
        <v>139</v>
      </c>
    </row>
    <row r="1186" spans="1:2" x14ac:dyDescent="0.15">
      <c r="A1186" t="s">
        <v>140</v>
      </c>
      <c r="B1186" t="s">
        <v>112</v>
      </c>
    </row>
    <row r="1187" spans="1:2" x14ac:dyDescent="0.15">
      <c r="A1187" t="s">
        <v>141</v>
      </c>
    </row>
    <row r="1222" spans="1:2" x14ac:dyDescent="0.15">
      <c r="A1222" t="s">
        <v>142</v>
      </c>
      <c r="B1222" t="s">
        <v>143</v>
      </c>
    </row>
    <row r="1223" spans="1:2" x14ac:dyDescent="0.15">
      <c r="A1223" t="s">
        <v>144</v>
      </c>
    </row>
    <row r="1258" spans="1:2" x14ac:dyDescent="0.15">
      <c r="A1258" t="s">
        <v>145</v>
      </c>
      <c r="B1258" t="s">
        <v>146</v>
      </c>
    </row>
    <row r="1259" spans="1:2" x14ac:dyDescent="0.15">
      <c r="A1259" t="s">
        <v>147</v>
      </c>
    </row>
    <row r="1294" spans="1:2" x14ac:dyDescent="0.15">
      <c r="A1294" t="s">
        <v>148</v>
      </c>
      <c r="B1294" t="s">
        <v>146</v>
      </c>
    </row>
    <row r="1295" spans="1:2" x14ac:dyDescent="0.15">
      <c r="A1295" t="s">
        <v>149</v>
      </c>
    </row>
    <row r="1330" spans="1:2" x14ac:dyDescent="0.15">
      <c r="A1330" t="s">
        <v>150</v>
      </c>
      <c r="B1330" t="s">
        <v>146</v>
      </c>
    </row>
    <row r="1331" spans="1:2" x14ac:dyDescent="0.15">
      <c r="A1331" t="s">
        <v>151</v>
      </c>
    </row>
    <row r="1366" spans="1:2" x14ac:dyDescent="0.15">
      <c r="A1366" t="s">
        <v>152</v>
      </c>
      <c r="B1366" t="s">
        <v>146</v>
      </c>
    </row>
    <row r="1367" spans="1:2" x14ac:dyDescent="0.15">
      <c r="A1367" t="s">
        <v>153</v>
      </c>
    </row>
    <row r="1402" spans="1:2" x14ac:dyDescent="0.15">
      <c r="A1402" t="s">
        <v>154</v>
      </c>
      <c r="B1402" t="s">
        <v>146</v>
      </c>
    </row>
    <row r="1403" spans="1:2" x14ac:dyDescent="0.15">
      <c r="A1403" t="s">
        <v>155</v>
      </c>
    </row>
    <row r="1438" spans="1:2" x14ac:dyDescent="0.15">
      <c r="A1438" t="s">
        <v>156</v>
      </c>
      <c r="B1438" t="s">
        <v>146</v>
      </c>
    </row>
    <row r="1439" spans="1:2" x14ac:dyDescent="0.15">
      <c r="A1439" t="s">
        <v>157</v>
      </c>
    </row>
    <row r="1474" spans="1:2" x14ac:dyDescent="0.15">
      <c r="A1474" t="s">
        <v>158</v>
      </c>
      <c r="B1474" t="s">
        <v>146</v>
      </c>
    </row>
    <row r="1475" spans="1:2" x14ac:dyDescent="0.15">
      <c r="A1475" t="s">
        <v>159</v>
      </c>
    </row>
    <row r="1510" spans="1:2" x14ac:dyDescent="0.15">
      <c r="A1510" t="s">
        <v>160</v>
      </c>
      <c r="B1510" t="s">
        <v>146</v>
      </c>
    </row>
    <row r="1511" spans="1:2" x14ac:dyDescent="0.15">
      <c r="A1511" t="s">
        <v>161</v>
      </c>
    </row>
    <row r="1546" spans="1:2" x14ac:dyDescent="0.15">
      <c r="A1546" t="s">
        <v>162</v>
      </c>
      <c r="B1546" t="s">
        <v>146</v>
      </c>
    </row>
    <row r="1547" spans="1:2" x14ac:dyDescent="0.15">
      <c r="A1547" t="s">
        <v>163</v>
      </c>
    </row>
    <row r="1582" spans="1:2" x14ac:dyDescent="0.15">
      <c r="A1582" t="s">
        <v>164</v>
      </c>
      <c r="B1582" t="s">
        <v>146</v>
      </c>
    </row>
    <row r="1583" spans="1:2" x14ac:dyDescent="0.15">
      <c r="A1583" t="s">
        <v>165</v>
      </c>
    </row>
    <row r="1618" spans="1:2" x14ac:dyDescent="0.15">
      <c r="A1618" t="s">
        <v>166</v>
      </c>
      <c r="B1618" t="s">
        <v>143</v>
      </c>
    </row>
    <row r="1619" spans="1:2" x14ac:dyDescent="0.15">
      <c r="A1619" t="s">
        <v>167</v>
      </c>
    </row>
    <row r="1654" spans="1:2" x14ac:dyDescent="0.15">
      <c r="A1654" t="s">
        <v>168</v>
      </c>
      <c r="B1654" t="s">
        <v>146</v>
      </c>
    </row>
    <row r="1655" spans="1:2" x14ac:dyDescent="0.15">
      <c r="A1655" t="s">
        <v>169</v>
      </c>
    </row>
    <row r="1690" spans="1:2" x14ac:dyDescent="0.15">
      <c r="A1690" t="s">
        <v>170</v>
      </c>
      <c r="B1690" t="s">
        <v>171</v>
      </c>
    </row>
    <row r="1691" spans="1:2" x14ac:dyDescent="0.15">
      <c r="A1691" t="s">
        <v>172</v>
      </c>
    </row>
    <row r="1726" spans="1:2" x14ac:dyDescent="0.15">
      <c r="A1726" t="s">
        <v>173</v>
      </c>
      <c r="B1726" t="s">
        <v>174</v>
      </c>
    </row>
    <row r="1727" spans="1:2" x14ac:dyDescent="0.15">
      <c r="A1727" t="s">
        <v>175</v>
      </c>
    </row>
    <row r="1762" spans="1:2" x14ac:dyDescent="0.15">
      <c r="A1762" t="s">
        <v>176</v>
      </c>
      <c r="B1762" t="s">
        <v>171</v>
      </c>
    </row>
    <row r="1763" spans="1:2" x14ac:dyDescent="0.15">
      <c r="A1763" t="s">
        <v>177</v>
      </c>
    </row>
    <row r="1798" spans="1:2" x14ac:dyDescent="0.15">
      <c r="A1798" t="s">
        <v>178</v>
      </c>
      <c r="B1798" t="s">
        <v>174</v>
      </c>
    </row>
    <row r="1799" spans="1:2" x14ac:dyDescent="0.15">
      <c r="A1799" t="s">
        <v>179</v>
      </c>
    </row>
    <row r="1834" spans="1:2" x14ac:dyDescent="0.15">
      <c r="A1834" t="s">
        <v>178</v>
      </c>
      <c r="B1834" t="s">
        <v>174</v>
      </c>
    </row>
    <row r="1835" spans="1:2" x14ac:dyDescent="0.15">
      <c r="A1835" t="s">
        <v>180</v>
      </c>
    </row>
    <row r="1870" spans="1:2" x14ac:dyDescent="0.15">
      <c r="A1870" t="s">
        <v>181</v>
      </c>
      <c r="B1870" t="s">
        <v>171</v>
      </c>
    </row>
    <row r="1871" spans="1:2" x14ac:dyDescent="0.15">
      <c r="A1871" t="s">
        <v>182</v>
      </c>
    </row>
    <row r="1906" spans="1:2" x14ac:dyDescent="0.15">
      <c r="A1906" t="s">
        <v>183</v>
      </c>
      <c r="B1906" t="s">
        <v>174</v>
      </c>
    </row>
    <row r="1907" spans="1:2" x14ac:dyDescent="0.15">
      <c r="A1907" t="s">
        <v>184</v>
      </c>
    </row>
    <row r="1942" spans="1:2" x14ac:dyDescent="0.15">
      <c r="A1942" t="s">
        <v>185</v>
      </c>
      <c r="B1942" t="s">
        <v>174</v>
      </c>
    </row>
    <row r="1943" spans="1:2" x14ac:dyDescent="0.15">
      <c r="A1943" t="s">
        <v>186</v>
      </c>
    </row>
    <row r="1978" spans="1:2" x14ac:dyDescent="0.15">
      <c r="A1978" t="s">
        <v>187</v>
      </c>
      <c r="B1978" t="s">
        <v>174</v>
      </c>
    </row>
    <row r="1979" spans="1:2" x14ac:dyDescent="0.15">
      <c r="A1979" t="s">
        <v>188</v>
      </c>
    </row>
    <row r="2014" spans="1:2" x14ac:dyDescent="0.15">
      <c r="A2014" t="s">
        <v>189</v>
      </c>
      <c r="B2014" t="s">
        <v>171</v>
      </c>
    </row>
    <row r="2015" spans="1:2" x14ac:dyDescent="0.15">
      <c r="A2015" t="s">
        <v>190</v>
      </c>
    </row>
    <row r="2050" spans="1:2" x14ac:dyDescent="0.15">
      <c r="A2050" t="s">
        <v>191</v>
      </c>
      <c r="B2050" t="s">
        <v>174</v>
      </c>
    </row>
    <row r="2051" spans="1:2" x14ac:dyDescent="0.15">
      <c r="A2051" t="s">
        <v>192</v>
      </c>
    </row>
    <row r="2086" spans="1:2" x14ac:dyDescent="0.15">
      <c r="A2086" t="s">
        <v>193</v>
      </c>
      <c r="B2086" t="s">
        <v>174</v>
      </c>
    </row>
    <row r="2087" spans="1:2" x14ac:dyDescent="0.15">
      <c r="A2087" t="s">
        <v>194</v>
      </c>
    </row>
    <row r="2122" spans="1:2" x14ac:dyDescent="0.15">
      <c r="A2122" t="s">
        <v>195</v>
      </c>
      <c r="B2122" t="s">
        <v>196</v>
      </c>
    </row>
    <row r="2123" spans="1:2" x14ac:dyDescent="0.15">
      <c r="A2123" t="s">
        <v>197</v>
      </c>
    </row>
    <row r="2158" spans="1:2" x14ac:dyDescent="0.15">
      <c r="A2158" t="s">
        <v>198</v>
      </c>
      <c r="B2158" t="s">
        <v>196</v>
      </c>
    </row>
    <row r="2159" spans="1:2" x14ac:dyDescent="0.15">
      <c r="A2159" t="s">
        <v>200</v>
      </c>
    </row>
    <row r="2160" spans="1:2" x14ac:dyDescent="0.15">
      <c r="A2160" t="s">
        <v>199</v>
      </c>
    </row>
    <row r="2194" spans="1:2" x14ac:dyDescent="0.15">
      <c r="A2194" t="s">
        <v>201</v>
      </c>
      <c r="B2194" t="s">
        <v>196</v>
      </c>
    </row>
    <row r="2195" spans="1:2" x14ac:dyDescent="0.15">
      <c r="A2195" t="s">
        <v>202</v>
      </c>
    </row>
    <row r="2230" spans="1:2" x14ac:dyDescent="0.15">
      <c r="A2230" t="s">
        <v>203</v>
      </c>
      <c r="B2230" t="s">
        <v>196</v>
      </c>
    </row>
    <row r="2231" spans="1:2" x14ac:dyDescent="0.15">
      <c r="A2231" t="s">
        <v>204</v>
      </c>
    </row>
    <row r="2266" spans="1:2" x14ac:dyDescent="0.15">
      <c r="A2266" t="s">
        <v>205</v>
      </c>
      <c r="B2266" t="s">
        <v>196</v>
      </c>
    </row>
    <row r="2267" spans="1:2" x14ac:dyDescent="0.15">
      <c r="A2267" t="s">
        <v>206</v>
      </c>
    </row>
    <row r="2302" spans="1:2" x14ac:dyDescent="0.15">
      <c r="A2302" t="s">
        <v>207</v>
      </c>
      <c r="B2302" t="s">
        <v>196</v>
      </c>
    </row>
    <row r="2303" spans="1:2" x14ac:dyDescent="0.15">
      <c r="A2303" t="s">
        <v>208</v>
      </c>
    </row>
    <row r="2338" spans="1:2" x14ac:dyDescent="0.15">
      <c r="A2338" t="s">
        <v>209</v>
      </c>
      <c r="B2338" t="s">
        <v>210</v>
      </c>
    </row>
    <row r="2339" spans="1:2" x14ac:dyDescent="0.15">
      <c r="A2339" t="s">
        <v>211</v>
      </c>
    </row>
    <row r="2374" spans="1:2" x14ac:dyDescent="0.15">
      <c r="A2374" t="s">
        <v>212</v>
      </c>
      <c r="B2374" t="s">
        <v>196</v>
      </c>
    </row>
    <row r="2375" spans="1:2" x14ac:dyDescent="0.15">
      <c r="A2375" t="s">
        <v>213</v>
      </c>
    </row>
    <row r="2410" spans="1:2" x14ac:dyDescent="0.15">
      <c r="A2410" t="s">
        <v>214</v>
      </c>
      <c r="B2410" t="s">
        <v>210</v>
      </c>
    </row>
    <row r="2411" spans="1:2" x14ac:dyDescent="0.15">
      <c r="A2411" t="s">
        <v>215</v>
      </c>
    </row>
    <row r="2446" spans="1:2" x14ac:dyDescent="0.15">
      <c r="A2446" t="s">
        <v>216</v>
      </c>
      <c r="B2446" t="s">
        <v>196</v>
      </c>
    </row>
    <row r="2447" spans="1:2" x14ac:dyDescent="0.15">
      <c r="A2447" t="s">
        <v>217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R137"/>
  <sheetViews>
    <sheetView tabSelected="1" zoomScale="90" zoomScaleNormal="90" workbookViewId="0">
      <pane ySplit="2" topLeftCell="A81" activePane="bottomLeft" state="frozen"/>
      <selection pane="bottomLeft" activeCell="O103" sqref="O103"/>
    </sheetView>
  </sheetViews>
  <sheetFormatPr defaultRowHeight="13.5" x14ac:dyDescent="0.15"/>
  <cols>
    <col min="1" max="1" width="11.875" customWidth="1"/>
    <col min="2" max="2" width="8.25" customWidth="1"/>
    <col min="3" max="3" width="15.75" customWidth="1"/>
    <col min="4" max="4" width="18.375" customWidth="1"/>
    <col min="5" max="5" width="8.375" customWidth="1"/>
    <col min="6" max="6" width="16.125" customWidth="1"/>
    <col min="7" max="7" width="15.875" customWidth="1"/>
    <col min="8" max="8" width="16.125" bestFit="1" customWidth="1"/>
    <col min="9" max="9" width="16.125" customWidth="1"/>
    <col min="10" max="10" width="12.75" customWidth="1"/>
    <col min="11" max="11" width="16.625" customWidth="1"/>
    <col min="12" max="12" width="9" bestFit="1" customWidth="1"/>
    <col min="13" max="13" width="9.875" customWidth="1"/>
    <col min="14" max="14" width="8.125" customWidth="1"/>
    <col min="15" max="15" width="16.5" customWidth="1"/>
    <col min="16" max="16" width="32" customWidth="1"/>
  </cols>
  <sheetData>
    <row r="1" spans="1:18" ht="14.25" thickBot="1" x14ac:dyDescent="0.2"/>
    <row r="2" spans="1:18" x14ac:dyDescent="0.15">
      <c r="A2" s="10" t="s">
        <v>1</v>
      </c>
      <c r="B2" s="4" t="s">
        <v>2</v>
      </c>
      <c r="C2" s="4" t="s">
        <v>8</v>
      </c>
      <c r="D2" s="4" t="s">
        <v>4</v>
      </c>
      <c r="E2" s="4" t="s">
        <v>34</v>
      </c>
      <c r="F2" s="4" t="s">
        <v>0</v>
      </c>
      <c r="G2" s="4" t="s">
        <v>3</v>
      </c>
      <c r="H2" s="4" t="s">
        <v>6</v>
      </c>
      <c r="I2" s="4" t="s">
        <v>7</v>
      </c>
      <c r="J2" s="4" t="s">
        <v>5</v>
      </c>
      <c r="K2" s="4" t="s">
        <v>35</v>
      </c>
      <c r="L2" s="4" t="s">
        <v>9</v>
      </c>
      <c r="M2" s="7" t="s">
        <v>36</v>
      </c>
      <c r="N2" s="11" t="s">
        <v>37</v>
      </c>
      <c r="O2" s="8" t="s">
        <v>38</v>
      </c>
    </row>
    <row r="3" spans="1:18" x14ac:dyDescent="0.15">
      <c r="A3" s="40" t="s">
        <v>49</v>
      </c>
      <c r="B3" s="41" t="s">
        <v>63</v>
      </c>
      <c r="C3" s="9">
        <v>1</v>
      </c>
      <c r="D3" s="41" t="s">
        <v>59</v>
      </c>
      <c r="E3" s="48" t="s">
        <v>61</v>
      </c>
      <c r="F3" s="59">
        <v>42191</v>
      </c>
      <c r="G3" s="41">
        <v>122.69</v>
      </c>
      <c r="H3" s="48" t="s">
        <v>61</v>
      </c>
      <c r="I3" s="59">
        <v>42191</v>
      </c>
      <c r="J3" s="41">
        <v>122.53</v>
      </c>
      <c r="K3" s="41" t="s">
        <v>58</v>
      </c>
      <c r="L3" s="41" t="s">
        <v>65</v>
      </c>
      <c r="M3" s="57" t="str">
        <f t="shared" ref="M3" si="0">IF(L3="勝",IF(B3="買",IF(G3&lt;3,(J3-G3)*10000,(J3-G3)*100),IF(G3&lt;3,(G3-J3)*10000,(G3-J3)*100)),"")</f>
        <v/>
      </c>
      <c r="N3" s="57">
        <f>IF(L3="負",IF(B3="買",IF(G3&lt;3,(J3-G3)*10000,(J3-G3)*100),IF(G3&lt;3,(G3-J3)*10000,(G3-J3)*100)),"")</f>
        <v>-15.999999999999659</v>
      </c>
      <c r="O3" s="60">
        <v>-1600</v>
      </c>
      <c r="P3" s="51"/>
      <c r="Q3" s="52"/>
      <c r="R3" s="51"/>
    </row>
    <row r="4" spans="1:18" x14ac:dyDescent="0.15">
      <c r="A4" s="40" t="s">
        <v>49</v>
      </c>
      <c r="B4" s="41" t="s">
        <v>63</v>
      </c>
      <c r="C4" s="9">
        <v>1</v>
      </c>
      <c r="D4" s="41" t="s">
        <v>59</v>
      </c>
      <c r="E4" s="48" t="s">
        <v>61</v>
      </c>
      <c r="F4" s="59">
        <v>42174</v>
      </c>
      <c r="G4" s="41">
        <v>123.13</v>
      </c>
      <c r="H4" s="48" t="s">
        <v>61</v>
      </c>
      <c r="I4" s="59">
        <v>42174</v>
      </c>
      <c r="J4" s="41">
        <v>122.92</v>
      </c>
      <c r="K4" s="41" t="s">
        <v>58</v>
      </c>
      <c r="L4" s="41" t="s">
        <v>65</v>
      </c>
      <c r="M4" s="57" t="str">
        <f t="shared" ref="M4:M56" si="1">IF(L4="勝",IF(B4="買",IF(G4&lt;3,(J4-G4)*10000,(J4-G4)*100),IF(G4&lt;3,(G4-J4)*10000,(G4-J4)*100)),"")</f>
        <v/>
      </c>
      <c r="N4" s="57">
        <f t="shared" ref="N4:N56" si="2">IF(L4="負",IF(B4="買",IF(G4&lt;3,(J4-G4)*10000,(J4-G4)*100),IF(G4&lt;3,(G4-J4)*10000,(G4-J4)*100)),"")</f>
        <v>-20.999999999999375</v>
      </c>
      <c r="O4" s="60">
        <v>-2100</v>
      </c>
      <c r="P4" s="52"/>
      <c r="Q4" s="51"/>
      <c r="R4" s="51"/>
    </row>
    <row r="5" spans="1:18" x14ac:dyDescent="0.15">
      <c r="A5" s="40" t="s">
        <v>49</v>
      </c>
      <c r="B5" s="41" t="s">
        <v>66</v>
      </c>
      <c r="C5" s="9">
        <v>1</v>
      </c>
      <c r="D5" s="41" t="s">
        <v>59</v>
      </c>
      <c r="E5" s="48" t="s">
        <v>61</v>
      </c>
      <c r="F5" s="59">
        <v>42167</v>
      </c>
      <c r="G5" s="41">
        <v>123.35</v>
      </c>
      <c r="H5" s="48" t="s">
        <v>61</v>
      </c>
      <c r="I5" s="59">
        <v>42170</v>
      </c>
      <c r="J5" s="41">
        <v>123.41</v>
      </c>
      <c r="K5" s="41" t="s">
        <v>58</v>
      </c>
      <c r="L5" s="41" t="s">
        <v>65</v>
      </c>
      <c r="M5" s="57" t="str">
        <f t="shared" si="1"/>
        <v/>
      </c>
      <c r="N5" s="57">
        <f t="shared" si="2"/>
        <v>-6.0000000000002274</v>
      </c>
      <c r="O5" s="60">
        <v>-600</v>
      </c>
      <c r="P5" s="52"/>
      <c r="Q5" s="51"/>
      <c r="R5" s="51"/>
    </row>
    <row r="6" spans="1:18" x14ac:dyDescent="0.15">
      <c r="A6" s="40" t="s">
        <v>49</v>
      </c>
      <c r="B6" s="41" t="s">
        <v>63</v>
      </c>
      <c r="C6" s="9">
        <v>1</v>
      </c>
      <c r="D6" s="41" t="s">
        <v>59</v>
      </c>
      <c r="E6" s="48" t="s">
        <v>61</v>
      </c>
      <c r="F6" s="59">
        <v>42159</v>
      </c>
      <c r="G6" s="58">
        <v>124.37</v>
      </c>
      <c r="H6" s="48" t="s">
        <v>61</v>
      </c>
      <c r="I6" s="59">
        <v>42160</v>
      </c>
      <c r="J6" s="41">
        <v>124.65</v>
      </c>
      <c r="K6" s="41" t="s">
        <v>58</v>
      </c>
      <c r="L6" s="41" t="s">
        <v>67</v>
      </c>
      <c r="M6" s="57">
        <f t="shared" si="1"/>
        <v>28.000000000000114</v>
      </c>
      <c r="N6" s="57" t="str">
        <f t="shared" si="2"/>
        <v/>
      </c>
      <c r="O6" s="60">
        <v>2800</v>
      </c>
      <c r="P6" s="52"/>
      <c r="Q6" s="51"/>
      <c r="R6" s="51"/>
    </row>
    <row r="7" spans="1:18" x14ac:dyDescent="0.15">
      <c r="A7" s="40" t="s">
        <v>49</v>
      </c>
      <c r="B7" s="41" t="s">
        <v>63</v>
      </c>
      <c r="C7" s="9">
        <v>1</v>
      </c>
      <c r="D7" s="41" t="s">
        <v>59</v>
      </c>
      <c r="E7" s="48" t="s">
        <v>61</v>
      </c>
      <c r="F7" s="59">
        <v>42153</v>
      </c>
      <c r="G7" s="58">
        <v>124.04</v>
      </c>
      <c r="H7" s="48" t="s">
        <v>61</v>
      </c>
      <c r="I7" s="59">
        <v>42156</v>
      </c>
      <c r="J7" s="41">
        <v>124.12</v>
      </c>
      <c r="K7" s="41" t="s">
        <v>58</v>
      </c>
      <c r="L7" s="41" t="s">
        <v>67</v>
      </c>
      <c r="M7" s="57">
        <f t="shared" si="1"/>
        <v>7.9999999999998295</v>
      </c>
      <c r="N7" s="57" t="str">
        <f t="shared" si="2"/>
        <v/>
      </c>
      <c r="O7" s="60">
        <v>800</v>
      </c>
      <c r="P7" s="52"/>
      <c r="Q7" s="51"/>
      <c r="R7" s="51"/>
    </row>
    <row r="8" spans="1:18" x14ac:dyDescent="0.15">
      <c r="A8" s="40" t="s">
        <v>49</v>
      </c>
      <c r="B8" s="41" t="s">
        <v>63</v>
      </c>
      <c r="C8" s="9">
        <v>1</v>
      </c>
      <c r="D8" s="41" t="s">
        <v>59</v>
      </c>
      <c r="E8" s="48" t="s">
        <v>61</v>
      </c>
      <c r="F8" s="59">
        <v>42132</v>
      </c>
      <c r="G8" s="9">
        <v>119.73</v>
      </c>
      <c r="H8" s="48" t="s">
        <v>61</v>
      </c>
      <c r="I8" s="59">
        <v>42132</v>
      </c>
      <c r="J8" s="41">
        <v>119.93</v>
      </c>
      <c r="K8" s="41" t="s">
        <v>58</v>
      </c>
      <c r="L8" s="41" t="s">
        <v>67</v>
      </c>
      <c r="M8" s="57">
        <f t="shared" si="1"/>
        <v>20.000000000000284</v>
      </c>
      <c r="N8" s="57" t="str">
        <f t="shared" si="2"/>
        <v/>
      </c>
      <c r="O8" s="60">
        <v>2000</v>
      </c>
      <c r="P8" s="52"/>
      <c r="Q8" s="51"/>
      <c r="R8" s="51"/>
    </row>
    <row r="9" spans="1:18" x14ac:dyDescent="0.15">
      <c r="A9" s="40" t="s">
        <v>49</v>
      </c>
      <c r="B9" s="41" t="s">
        <v>66</v>
      </c>
      <c r="C9" s="9">
        <v>1</v>
      </c>
      <c r="D9" s="41" t="s">
        <v>59</v>
      </c>
      <c r="E9" s="48" t="s">
        <v>61</v>
      </c>
      <c r="F9" s="59">
        <v>42110</v>
      </c>
      <c r="G9" s="9">
        <v>119.11</v>
      </c>
      <c r="H9" s="48" t="s">
        <v>61</v>
      </c>
      <c r="I9" s="59">
        <v>42110</v>
      </c>
      <c r="J9" s="41">
        <v>119.17</v>
      </c>
      <c r="K9" s="41" t="s">
        <v>58</v>
      </c>
      <c r="L9" s="41" t="s">
        <v>65</v>
      </c>
      <c r="M9" s="57" t="str">
        <f t="shared" si="1"/>
        <v/>
      </c>
      <c r="N9" s="57">
        <f t="shared" si="2"/>
        <v>-6.0000000000002274</v>
      </c>
      <c r="O9" s="60">
        <v>-600</v>
      </c>
      <c r="P9" s="51"/>
      <c r="Q9" s="51"/>
      <c r="R9" s="51"/>
    </row>
    <row r="10" spans="1:18" x14ac:dyDescent="0.15">
      <c r="A10" s="40" t="s">
        <v>49</v>
      </c>
      <c r="B10" s="41" t="s">
        <v>63</v>
      </c>
      <c r="C10" s="9">
        <v>1</v>
      </c>
      <c r="D10" s="41" t="s">
        <v>59</v>
      </c>
      <c r="E10" s="48" t="s">
        <v>61</v>
      </c>
      <c r="F10" s="59">
        <v>42087</v>
      </c>
      <c r="G10" s="41">
        <v>119.66</v>
      </c>
      <c r="H10" s="48" t="s">
        <v>61</v>
      </c>
      <c r="I10" s="59">
        <v>42087</v>
      </c>
      <c r="J10" s="41">
        <v>119.69</v>
      </c>
      <c r="K10" s="41" t="s">
        <v>58</v>
      </c>
      <c r="L10" s="41" t="s">
        <v>67</v>
      </c>
      <c r="M10" s="57">
        <f t="shared" si="1"/>
        <v>3.0000000000001137</v>
      </c>
      <c r="N10" s="57" t="str">
        <f t="shared" si="2"/>
        <v/>
      </c>
      <c r="O10" s="60">
        <v>300</v>
      </c>
      <c r="P10" s="51"/>
    </row>
    <row r="11" spans="1:18" x14ac:dyDescent="0.15">
      <c r="A11" s="40" t="s">
        <v>49</v>
      </c>
      <c r="B11" s="41" t="s">
        <v>63</v>
      </c>
      <c r="C11" s="9">
        <v>1</v>
      </c>
      <c r="D11" s="41" t="s">
        <v>59</v>
      </c>
      <c r="E11" s="48" t="s">
        <v>61</v>
      </c>
      <c r="F11" s="59">
        <v>42047</v>
      </c>
      <c r="G11" s="41">
        <v>120.27</v>
      </c>
      <c r="H11" s="48" t="s">
        <v>61</v>
      </c>
      <c r="I11" s="59">
        <v>42047</v>
      </c>
      <c r="J11" s="41">
        <v>120.12</v>
      </c>
      <c r="K11" s="41" t="s">
        <v>58</v>
      </c>
      <c r="L11" s="41" t="s">
        <v>65</v>
      </c>
      <c r="M11" s="57" t="str">
        <f t="shared" si="1"/>
        <v/>
      </c>
      <c r="N11" s="57">
        <f t="shared" si="2"/>
        <v>-14.999999999999147</v>
      </c>
      <c r="O11" s="60">
        <v>-1500</v>
      </c>
      <c r="P11" s="5"/>
    </row>
    <row r="12" spans="1:18" x14ac:dyDescent="0.15">
      <c r="A12" s="40" t="s">
        <v>49</v>
      </c>
      <c r="B12" s="41" t="s">
        <v>63</v>
      </c>
      <c r="C12" s="9">
        <v>1</v>
      </c>
      <c r="D12" s="41" t="s">
        <v>59</v>
      </c>
      <c r="E12" s="48" t="s">
        <v>61</v>
      </c>
      <c r="F12" s="59">
        <v>42046</v>
      </c>
      <c r="G12" s="41">
        <v>119.6</v>
      </c>
      <c r="H12" s="48" t="s">
        <v>61</v>
      </c>
      <c r="I12" s="59">
        <v>42047</v>
      </c>
      <c r="J12" s="41">
        <v>120.13</v>
      </c>
      <c r="K12" s="41" t="s">
        <v>58</v>
      </c>
      <c r="L12" s="41" t="s">
        <v>67</v>
      </c>
      <c r="M12" s="57">
        <f t="shared" si="1"/>
        <v>53.000000000000114</v>
      </c>
      <c r="N12" s="57" t="str">
        <f t="shared" si="2"/>
        <v/>
      </c>
      <c r="O12" s="60">
        <v>5300</v>
      </c>
      <c r="P12" s="5"/>
    </row>
    <row r="13" spans="1:18" x14ac:dyDescent="0.15">
      <c r="A13" s="40" t="s">
        <v>49</v>
      </c>
      <c r="B13" s="41" t="s">
        <v>66</v>
      </c>
      <c r="C13" s="9">
        <v>1</v>
      </c>
      <c r="D13" s="41" t="s">
        <v>59</v>
      </c>
      <c r="E13" s="48" t="s">
        <v>61</v>
      </c>
      <c r="F13" s="59">
        <v>42039</v>
      </c>
      <c r="G13" s="41">
        <v>117.24</v>
      </c>
      <c r="H13" s="48" t="s">
        <v>61</v>
      </c>
      <c r="I13" s="59">
        <v>42040</v>
      </c>
      <c r="J13" s="41">
        <v>117.34</v>
      </c>
      <c r="K13" s="41" t="s">
        <v>58</v>
      </c>
      <c r="L13" s="41" t="s">
        <v>65</v>
      </c>
      <c r="M13" s="57" t="str">
        <f t="shared" si="1"/>
        <v/>
      </c>
      <c r="N13" s="57">
        <f t="shared" si="2"/>
        <v>-10.000000000000853</v>
      </c>
      <c r="O13" s="60">
        <v>-1000</v>
      </c>
      <c r="P13" s="5"/>
    </row>
    <row r="14" spans="1:18" x14ac:dyDescent="0.15">
      <c r="A14" s="40" t="s">
        <v>49</v>
      </c>
      <c r="B14" s="41" t="s">
        <v>66</v>
      </c>
      <c r="C14" s="9">
        <v>1</v>
      </c>
      <c r="D14" s="41" t="s">
        <v>59</v>
      </c>
      <c r="E14" s="48" t="s">
        <v>61</v>
      </c>
      <c r="F14" s="59">
        <v>42034</v>
      </c>
      <c r="G14" s="41">
        <v>117.46</v>
      </c>
      <c r="H14" s="48" t="s">
        <v>61</v>
      </c>
      <c r="I14" s="59">
        <v>42037</v>
      </c>
      <c r="J14" s="41">
        <v>117.47</v>
      </c>
      <c r="K14" s="41" t="s">
        <v>58</v>
      </c>
      <c r="L14" s="41" t="s">
        <v>65</v>
      </c>
      <c r="M14" s="57" t="str">
        <f t="shared" si="1"/>
        <v/>
      </c>
      <c r="N14" s="57">
        <f t="shared" si="2"/>
        <v>-1.0000000000005116</v>
      </c>
      <c r="O14" s="60">
        <v>-100</v>
      </c>
      <c r="P14" s="5"/>
    </row>
    <row r="15" spans="1:18" x14ac:dyDescent="0.15">
      <c r="A15" s="40" t="s">
        <v>49</v>
      </c>
      <c r="B15" s="41" t="s">
        <v>66</v>
      </c>
      <c r="C15" s="9">
        <v>1</v>
      </c>
      <c r="D15" s="41" t="s">
        <v>59</v>
      </c>
      <c r="E15" s="48" t="s">
        <v>61</v>
      </c>
      <c r="F15" s="59">
        <v>42031</v>
      </c>
      <c r="G15" s="41">
        <v>118.02</v>
      </c>
      <c r="H15" s="48" t="s">
        <v>61</v>
      </c>
      <c r="I15" s="59">
        <v>42031</v>
      </c>
      <c r="J15" s="41">
        <v>117.81</v>
      </c>
      <c r="K15" s="41" t="s">
        <v>58</v>
      </c>
      <c r="L15" s="41" t="s">
        <v>67</v>
      </c>
      <c r="M15" s="57">
        <f t="shared" si="1"/>
        <v>20.999999999999375</v>
      </c>
      <c r="N15" s="57" t="str">
        <f t="shared" si="2"/>
        <v/>
      </c>
      <c r="O15" s="60">
        <v>2100</v>
      </c>
      <c r="P15" s="5"/>
    </row>
    <row r="16" spans="1:18" x14ac:dyDescent="0.15">
      <c r="A16" s="40" t="s">
        <v>49</v>
      </c>
      <c r="B16" s="41" t="s">
        <v>66</v>
      </c>
      <c r="C16" s="9">
        <v>1</v>
      </c>
      <c r="D16" s="41" t="s">
        <v>59</v>
      </c>
      <c r="E16" s="48" t="s">
        <v>61</v>
      </c>
      <c r="F16" s="59">
        <v>42025</v>
      </c>
      <c r="G16" s="41">
        <v>117.67</v>
      </c>
      <c r="H16" s="48" t="s">
        <v>61</v>
      </c>
      <c r="I16" s="59">
        <v>42025</v>
      </c>
      <c r="J16" s="41">
        <v>117.58</v>
      </c>
      <c r="K16" s="41" t="s">
        <v>58</v>
      </c>
      <c r="L16" s="41" t="s">
        <v>67</v>
      </c>
      <c r="M16" s="57">
        <f t="shared" si="1"/>
        <v>9.0000000000003411</v>
      </c>
      <c r="N16" s="57" t="str">
        <f t="shared" si="2"/>
        <v/>
      </c>
      <c r="O16" s="60">
        <v>900</v>
      </c>
      <c r="P16" s="5"/>
    </row>
    <row r="17" spans="1:16" x14ac:dyDescent="0.15">
      <c r="A17" s="40" t="s">
        <v>49</v>
      </c>
      <c r="B17" s="41" t="s">
        <v>66</v>
      </c>
      <c r="C17" s="9">
        <v>1</v>
      </c>
      <c r="D17" s="41" t="s">
        <v>59</v>
      </c>
      <c r="E17" s="48" t="s">
        <v>61</v>
      </c>
      <c r="F17" s="59">
        <v>42019</v>
      </c>
      <c r="G17" s="9">
        <v>116.72</v>
      </c>
      <c r="H17" s="48" t="s">
        <v>61</v>
      </c>
      <c r="I17" s="59">
        <v>42020</v>
      </c>
      <c r="J17" s="41">
        <v>116.54</v>
      </c>
      <c r="K17" s="41" t="s">
        <v>58</v>
      </c>
      <c r="L17" s="41" t="s">
        <v>67</v>
      </c>
      <c r="M17" s="57">
        <f t="shared" si="1"/>
        <v>17.999999999999261</v>
      </c>
      <c r="N17" s="57" t="str">
        <f t="shared" si="2"/>
        <v/>
      </c>
      <c r="O17" s="60">
        <v>1800</v>
      </c>
      <c r="P17" s="5"/>
    </row>
    <row r="18" spans="1:16" x14ac:dyDescent="0.15">
      <c r="A18" s="40" t="s">
        <v>49</v>
      </c>
      <c r="B18" s="41" t="s">
        <v>66</v>
      </c>
      <c r="C18" s="9">
        <v>1</v>
      </c>
      <c r="D18" s="41" t="s">
        <v>59</v>
      </c>
      <c r="E18" s="48" t="s">
        <v>61</v>
      </c>
      <c r="F18" s="59">
        <v>42018</v>
      </c>
      <c r="G18" s="9">
        <v>116.88</v>
      </c>
      <c r="H18" s="48" t="s">
        <v>61</v>
      </c>
      <c r="I18" s="59">
        <v>42018</v>
      </c>
      <c r="J18" s="41">
        <v>117.02</v>
      </c>
      <c r="K18" s="41" t="s">
        <v>58</v>
      </c>
      <c r="L18" s="41" t="s">
        <v>65</v>
      </c>
      <c r="M18" s="57" t="str">
        <f t="shared" si="1"/>
        <v/>
      </c>
      <c r="N18" s="57">
        <f t="shared" si="2"/>
        <v>-14.000000000000057</v>
      </c>
      <c r="O18" s="60">
        <v>-1400</v>
      </c>
    </row>
    <row r="19" spans="1:16" x14ac:dyDescent="0.15">
      <c r="A19" s="40" t="s">
        <v>49</v>
      </c>
      <c r="B19" s="41" t="s">
        <v>63</v>
      </c>
      <c r="C19" s="9">
        <v>1</v>
      </c>
      <c r="D19" s="41" t="s">
        <v>59</v>
      </c>
      <c r="E19" s="48" t="s">
        <v>61</v>
      </c>
      <c r="F19" s="59">
        <v>41991</v>
      </c>
      <c r="G19" s="9">
        <v>118.87</v>
      </c>
      <c r="H19" s="48" t="s">
        <v>61</v>
      </c>
      <c r="I19" s="59">
        <v>41992</v>
      </c>
      <c r="J19" s="41">
        <v>119.08</v>
      </c>
      <c r="K19" s="41" t="s">
        <v>58</v>
      </c>
      <c r="L19" s="41" t="s">
        <v>67</v>
      </c>
      <c r="M19" s="57">
        <f t="shared" si="1"/>
        <v>20.999999999999375</v>
      </c>
      <c r="N19" s="57" t="str">
        <f t="shared" si="2"/>
        <v/>
      </c>
      <c r="O19" s="60">
        <v>2100</v>
      </c>
      <c r="P19" s="2"/>
    </row>
    <row r="20" spans="1:16" x14ac:dyDescent="0.15">
      <c r="A20" s="40" t="s">
        <v>49</v>
      </c>
      <c r="B20" s="41" t="s">
        <v>66</v>
      </c>
      <c r="C20" s="9">
        <v>1</v>
      </c>
      <c r="D20" s="41" t="s">
        <v>59</v>
      </c>
      <c r="E20" s="48" t="s">
        <v>61</v>
      </c>
      <c r="F20" s="59">
        <v>41983</v>
      </c>
      <c r="G20" s="9">
        <v>119.06</v>
      </c>
      <c r="H20" s="48" t="s">
        <v>61</v>
      </c>
      <c r="I20" s="59">
        <v>41984</v>
      </c>
      <c r="J20" s="41">
        <v>117.98</v>
      </c>
      <c r="K20" s="41" t="s">
        <v>58</v>
      </c>
      <c r="L20" s="41" t="s">
        <v>67</v>
      </c>
      <c r="M20" s="57">
        <f t="shared" si="1"/>
        <v>107.99999999999983</v>
      </c>
      <c r="N20" s="57" t="str">
        <f t="shared" si="2"/>
        <v/>
      </c>
      <c r="O20" s="60">
        <v>10800</v>
      </c>
    </row>
    <row r="21" spans="1:16" x14ac:dyDescent="0.15">
      <c r="A21" s="40" t="s">
        <v>49</v>
      </c>
      <c r="B21" s="41" t="s">
        <v>66</v>
      </c>
      <c r="C21" s="9">
        <v>1</v>
      </c>
      <c r="D21" s="41" t="s">
        <v>59</v>
      </c>
      <c r="E21" s="48" t="s">
        <v>61</v>
      </c>
      <c r="F21" s="59">
        <v>41982</v>
      </c>
      <c r="G21" s="9">
        <v>120.65</v>
      </c>
      <c r="H21" s="48" t="s">
        <v>61</v>
      </c>
      <c r="I21" s="59">
        <v>41982</v>
      </c>
      <c r="J21" s="41">
        <v>120.8</v>
      </c>
      <c r="K21" s="41" t="s">
        <v>58</v>
      </c>
      <c r="L21" s="41" t="s">
        <v>65</v>
      </c>
      <c r="M21" s="57" t="str">
        <f t="shared" si="1"/>
        <v/>
      </c>
      <c r="N21" s="57">
        <f t="shared" si="2"/>
        <v>-14.999999999999147</v>
      </c>
      <c r="O21" s="60">
        <v>-1500</v>
      </c>
    </row>
    <row r="22" spans="1:16" x14ac:dyDescent="0.15">
      <c r="A22" s="40" t="s">
        <v>49</v>
      </c>
      <c r="B22" s="41" t="s">
        <v>63</v>
      </c>
      <c r="C22" s="9">
        <v>1</v>
      </c>
      <c r="D22" s="41" t="s">
        <v>59</v>
      </c>
      <c r="E22" s="48" t="s">
        <v>61</v>
      </c>
      <c r="F22" s="59">
        <v>41976</v>
      </c>
      <c r="G22" s="9">
        <v>119.41</v>
      </c>
      <c r="H22" s="48" t="s">
        <v>61</v>
      </c>
      <c r="I22" s="59">
        <v>41977</v>
      </c>
      <c r="J22" s="41">
        <v>119.74</v>
      </c>
      <c r="K22" s="41" t="s">
        <v>58</v>
      </c>
      <c r="L22" s="41" t="s">
        <v>67</v>
      </c>
      <c r="M22" s="57">
        <f t="shared" si="1"/>
        <v>32.999999999999829</v>
      </c>
      <c r="N22" s="57" t="str">
        <f t="shared" si="2"/>
        <v/>
      </c>
      <c r="O22" s="60">
        <v>3300</v>
      </c>
    </row>
    <row r="23" spans="1:16" x14ac:dyDescent="0.15">
      <c r="A23" s="40" t="s">
        <v>49</v>
      </c>
      <c r="B23" s="41" t="s">
        <v>63</v>
      </c>
      <c r="C23" s="9">
        <v>1</v>
      </c>
      <c r="D23" s="41" t="s">
        <v>59</v>
      </c>
      <c r="E23" s="48" t="s">
        <v>61</v>
      </c>
      <c r="F23" s="59">
        <v>41967</v>
      </c>
      <c r="G23" s="9">
        <v>118.42</v>
      </c>
      <c r="H23" s="48" t="s">
        <v>61</v>
      </c>
      <c r="I23" s="59">
        <v>41967</v>
      </c>
      <c r="J23" s="41">
        <v>118.24</v>
      </c>
      <c r="K23" s="41" t="s">
        <v>58</v>
      </c>
      <c r="L23" s="41" t="s">
        <v>65</v>
      </c>
      <c r="M23" s="57" t="str">
        <f t="shared" si="1"/>
        <v/>
      </c>
      <c r="N23" s="57">
        <f t="shared" si="2"/>
        <v>-18.000000000000682</v>
      </c>
      <c r="O23" s="60">
        <v>-1800</v>
      </c>
    </row>
    <row r="24" spans="1:16" x14ac:dyDescent="0.15">
      <c r="A24" s="40" t="s">
        <v>49</v>
      </c>
      <c r="B24" s="41" t="s">
        <v>66</v>
      </c>
      <c r="C24" s="9">
        <v>1</v>
      </c>
      <c r="D24" s="41" t="s">
        <v>59</v>
      </c>
      <c r="E24" s="48" t="s">
        <v>61</v>
      </c>
      <c r="F24" s="59">
        <v>41964</v>
      </c>
      <c r="G24" s="9">
        <v>117.75</v>
      </c>
      <c r="H24" s="48" t="s">
        <v>61</v>
      </c>
      <c r="I24" s="59">
        <v>41967</v>
      </c>
      <c r="J24" s="41">
        <v>117.93</v>
      </c>
      <c r="K24" s="41" t="s">
        <v>58</v>
      </c>
      <c r="L24" s="41" t="s">
        <v>65</v>
      </c>
      <c r="M24" s="57" t="str">
        <f t="shared" si="1"/>
        <v/>
      </c>
      <c r="N24" s="57">
        <f t="shared" si="2"/>
        <v>-18.000000000000682</v>
      </c>
      <c r="O24" s="60">
        <v>-1800</v>
      </c>
    </row>
    <row r="25" spans="1:16" x14ac:dyDescent="0.15">
      <c r="A25" s="40" t="s">
        <v>49</v>
      </c>
      <c r="B25" s="41" t="s">
        <v>63</v>
      </c>
      <c r="C25" s="9">
        <v>1</v>
      </c>
      <c r="D25" s="41" t="s">
        <v>59</v>
      </c>
      <c r="E25" s="48" t="s">
        <v>61</v>
      </c>
      <c r="F25" s="59">
        <v>41963</v>
      </c>
      <c r="G25" s="9">
        <v>118.65</v>
      </c>
      <c r="H25" s="48" t="s">
        <v>61</v>
      </c>
      <c r="I25" s="59">
        <v>41963</v>
      </c>
      <c r="J25" s="41">
        <v>118.28</v>
      </c>
      <c r="K25" s="41" t="s">
        <v>58</v>
      </c>
      <c r="L25" s="41" t="s">
        <v>65</v>
      </c>
      <c r="M25" s="57" t="str">
        <f t="shared" si="1"/>
        <v/>
      </c>
      <c r="N25" s="57">
        <f t="shared" si="2"/>
        <v>-37.000000000000455</v>
      </c>
      <c r="O25" s="60">
        <v>-3700</v>
      </c>
    </row>
    <row r="26" spans="1:16" x14ac:dyDescent="0.15">
      <c r="A26" s="40" t="s">
        <v>49</v>
      </c>
      <c r="B26" s="41" t="s">
        <v>66</v>
      </c>
      <c r="C26" s="9">
        <v>1</v>
      </c>
      <c r="D26" s="41" t="s">
        <v>59</v>
      </c>
      <c r="E26" s="48" t="s">
        <v>61</v>
      </c>
      <c r="F26" s="59">
        <v>41955</v>
      </c>
      <c r="G26" s="9">
        <v>115.18</v>
      </c>
      <c r="H26" s="48" t="s">
        <v>61</v>
      </c>
      <c r="I26" s="59">
        <v>41955</v>
      </c>
      <c r="J26" s="41">
        <v>115.18</v>
      </c>
      <c r="K26" s="41" t="s">
        <v>123</v>
      </c>
      <c r="L26" s="41" t="s">
        <v>65</v>
      </c>
      <c r="M26" s="57" t="str">
        <f t="shared" si="1"/>
        <v/>
      </c>
      <c r="N26" s="57">
        <f t="shared" si="2"/>
        <v>0</v>
      </c>
      <c r="O26" s="60">
        <v>0</v>
      </c>
    </row>
    <row r="27" spans="1:16" x14ac:dyDescent="0.15">
      <c r="A27" s="40" t="s">
        <v>49</v>
      </c>
      <c r="B27" s="41" t="s">
        <v>63</v>
      </c>
      <c r="C27" s="9">
        <v>1</v>
      </c>
      <c r="D27" s="41" t="s">
        <v>59</v>
      </c>
      <c r="E27" s="48" t="s">
        <v>61</v>
      </c>
      <c r="F27" s="59">
        <v>41954</v>
      </c>
      <c r="G27" s="9">
        <v>114.84</v>
      </c>
      <c r="H27" s="48" t="s">
        <v>61</v>
      </c>
      <c r="I27" s="59">
        <v>41954</v>
      </c>
      <c r="J27" s="41">
        <v>114.71</v>
      </c>
      <c r="K27" s="41" t="s">
        <v>58</v>
      </c>
      <c r="L27" s="41" t="s">
        <v>65</v>
      </c>
      <c r="M27" s="57" t="str">
        <f t="shared" si="1"/>
        <v/>
      </c>
      <c r="N27" s="57">
        <f t="shared" si="2"/>
        <v>-13.000000000000966</v>
      </c>
      <c r="O27" s="60">
        <v>-1300</v>
      </c>
    </row>
    <row r="28" spans="1:16" x14ac:dyDescent="0.15">
      <c r="A28" s="40" t="s">
        <v>49</v>
      </c>
      <c r="B28" s="41" t="s">
        <v>66</v>
      </c>
      <c r="C28" s="9">
        <v>1</v>
      </c>
      <c r="D28" s="41" t="s">
        <v>59</v>
      </c>
      <c r="E28" s="48" t="s">
        <v>61</v>
      </c>
      <c r="F28" s="59">
        <v>41947</v>
      </c>
      <c r="G28" s="9">
        <v>113.34</v>
      </c>
      <c r="H28" s="48" t="s">
        <v>61</v>
      </c>
      <c r="I28" s="59">
        <v>41947</v>
      </c>
      <c r="J28" s="41">
        <v>113.51</v>
      </c>
      <c r="K28" s="41" t="s">
        <v>58</v>
      </c>
      <c r="L28" s="41" t="s">
        <v>65</v>
      </c>
      <c r="M28" s="57" t="str">
        <f t="shared" si="1"/>
        <v/>
      </c>
      <c r="N28" s="57">
        <f t="shared" si="2"/>
        <v>-17.000000000000171</v>
      </c>
      <c r="O28" s="60">
        <v>-1700</v>
      </c>
      <c r="P28" s="1"/>
    </row>
    <row r="29" spans="1:16" x14ac:dyDescent="0.15">
      <c r="A29" s="40" t="s">
        <v>49</v>
      </c>
      <c r="B29" s="41" t="s">
        <v>63</v>
      </c>
      <c r="C29" s="9">
        <v>1</v>
      </c>
      <c r="D29" s="41" t="s">
        <v>59</v>
      </c>
      <c r="E29" s="48" t="s">
        <v>61</v>
      </c>
      <c r="F29" s="59">
        <v>41935</v>
      </c>
      <c r="G29" s="9">
        <v>107.26</v>
      </c>
      <c r="H29" s="48" t="s">
        <v>61</v>
      </c>
      <c r="I29" s="59">
        <v>41935</v>
      </c>
      <c r="J29" s="41">
        <v>107.18</v>
      </c>
      <c r="K29" s="41" t="s">
        <v>58</v>
      </c>
      <c r="L29" s="41" t="s">
        <v>65</v>
      </c>
      <c r="M29" s="57" t="str">
        <f t="shared" si="1"/>
        <v/>
      </c>
      <c r="N29" s="57">
        <f t="shared" si="2"/>
        <v>-7.9999999999998295</v>
      </c>
      <c r="O29" s="60">
        <v>-800</v>
      </c>
    </row>
    <row r="30" spans="1:16" x14ac:dyDescent="0.15">
      <c r="A30" s="40" t="s">
        <v>49</v>
      </c>
      <c r="B30" s="41" t="s">
        <v>66</v>
      </c>
      <c r="C30" s="9">
        <v>1</v>
      </c>
      <c r="D30" s="41" t="s">
        <v>59</v>
      </c>
      <c r="E30" s="48" t="s">
        <v>61</v>
      </c>
      <c r="F30" s="59">
        <v>41932</v>
      </c>
      <c r="G30" s="9">
        <v>106.8</v>
      </c>
      <c r="H30" s="48" t="s">
        <v>61</v>
      </c>
      <c r="I30" s="59">
        <v>41932</v>
      </c>
      <c r="J30" s="41">
        <v>106.92</v>
      </c>
      <c r="K30" s="41" t="s">
        <v>58</v>
      </c>
      <c r="L30" s="41" t="s">
        <v>65</v>
      </c>
      <c r="M30" s="57" t="str">
        <f t="shared" si="1"/>
        <v/>
      </c>
      <c r="N30" s="57">
        <f t="shared" si="2"/>
        <v>-12.000000000000455</v>
      </c>
      <c r="O30" s="60">
        <v>-1200</v>
      </c>
    </row>
    <row r="31" spans="1:16" x14ac:dyDescent="0.15">
      <c r="A31" s="40" t="s">
        <v>49</v>
      </c>
      <c r="B31" s="41" t="s">
        <v>63</v>
      </c>
      <c r="C31" s="9">
        <v>1</v>
      </c>
      <c r="D31" s="41" t="s">
        <v>59</v>
      </c>
      <c r="E31" s="48" t="s">
        <v>61</v>
      </c>
      <c r="F31" s="59">
        <v>41929</v>
      </c>
      <c r="G31" s="9">
        <v>106.69</v>
      </c>
      <c r="H31" s="48" t="s">
        <v>61</v>
      </c>
      <c r="I31" s="59">
        <v>41932</v>
      </c>
      <c r="J31" s="41">
        <v>107.1</v>
      </c>
      <c r="K31" s="41" t="s">
        <v>58</v>
      </c>
      <c r="L31" s="41" t="s">
        <v>67</v>
      </c>
      <c r="M31" s="57">
        <f t="shared" si="1"/>
        <v>40.999999999999659</v>
      </c>
      <c r="N31" s="57" t="str">
        <f t="shared" si="2"/>
        <v/>
      </c>
      <c r="O31" s="60">
        <v>4100</v>
      </c>
    </row>
    <row r="32" spans="1:16" x14ac:dyDescent="0.15">
      <c r="A32" s="40" t="s">
        <v>49</v>
      </c>
      <c r="B32" s="41" t="s">
        <v>66</v>
      </c>
      <c r="C32" s="9">
        <v>1</v>
      </c>
      <c r="D32" s="41" t="s">
        <v>59</v>
      </c>
      <c r="E32" s="48" t="s">
        <v>61</v>
      </c>
      <c r="F32" s="59">
        <v>41921</v>
      </c>
      <c r="G32" s="9">
        <v>108.12</v>
      </c>
      <c r="H32" s="48" t="s">
        <v>61</v>
      </c>
      <c r="I32" s="59">
        <v>41921</v>
      </c>
      <c r="J32" s="41">
        <v>107.97</v>
      </c>
      <c r="K32" s="41" t="s">
        <v>58</v>
      </c>
      <c r="L32" s="41" t="s">
        <v>67</v>
      </c>
      <c r="M32" s="57">
        <f t="shared" si="1"/>
        <v>15.000000000000568</v>
      </c>
      <c r="N32" s="57" t="str">
        <f t="shared" si="2"/>
        <v/>
      </c>
      <c r="O32" s="60">
        <v>1500</v>
      </c>
    </row>
    <row r="33" spans="1:15" s="12" customFormat="1" x14ac:dyDescent="0.15">
      <c r="A33" s="40" t="s">
        <v>49</v>
      </c>
      <c r="B33" s="41" t="s">
        <v>66</v>
      </c>
      <c r="C33" s="9">
        <v>1</v>
      </c>
      <c r="D33" s="41" t="s">
        <v>59</v>
      </c>
      <c r="E33" s="48" t="s">
        <v>61</v>
      </c>
      <c r="F33" s="59">
        <v>41918</v>
      </c>
      <c r="G33" s="9">
        <v>109.33</v>
      </c>
      <c r="H33" s="48" t="s">
        <v>61</v>
      </c>
      <c r="I33" s="59">
        <v>41919</v>
      </c>
      <c r="J33" s="41">
        <v>109.08</v>
      </c>
      <c r="K33" s="41" t="s">
        <v>58</v>
      </c>
      <c r="L33" s="41" t="s">
        <v>67</v>
      </c>
      <c r="M33" s="57">
        <f t="shared" si="1"/>
        <v>25</v>
      </c>
      <c r="N33" s="57" t="str">
        <f t="shared" si="2"/>
        <v/>
      </c>
      <c r="O33" s="60">
        <v>2500</v>
      </c>
    </row>
    <row r="34" spans="1:15" s="12" customFormat="1" x14ac:dyDescent="0.15">
      <c r="A34" s="40" t="s">
        <v>49</v>
      </c>
      <c r="B34" s="41" t="s">
        <v>63</v>
      </c>
      <c r="C34" s="9">
        <v>1</v>
      </c>
      <c r="D34" s="41" t="s">
        <v>59</v>
      </c>
      <c r="E34" s="48" t="s">
        <v>61</v>
      </c>
      <c r="F34" s="59">
        <v>41913</v>
      </c>
      <c r="G34" s="9">
        <v>109.86</v>
      </c>
      <c r="H34" s="48" t="s">
        <v>61</v>
      </c>
      <c r="I34" s="59">
        <v>41913</v>
      </c>
      <c r="J34" s="41">
        <v>109.75</v>
      </c>
      <c r="K34" s="41" t="s">
        <v>58</v>
      </c>
      <c r="L34" s="41" t="s">
        <v>65</v>
      </c>
      <c r="M34" s="57" t="str">
        <f t="shared" si="1"/>
        <v/>
      </c>
      <c r="N34" s="57">
        <f t="shared" si="2"/>
        <v>-10.999999999999943</v>
      </c>
      <c r="O34" s="60">
        <v>-1100</v>
      </c>
    </row>
    <row r="35" spans="1:15" s="12" customFormat="1" x14ac:dyDescent="0.15">
      <c r="A35" s="40" t="s">
        <v>49</v>
      </c>
      <c r="B35" s="41" t="s">
        <v>63</v>
      </c>
      <c r="C35" s="9">
        <v>1</v>
      </c>
      <c r="D35" s="41" t="s">
        <v>59</v>
      </c>
      <c r="E35" s="48" t="s">
        <v>61</v>
      </c>
      <c r="F35" s="59">
        <v>41908</v>
      </c>
      <c r="G35" s="9">
        <v>109.05</v>
      </c>
      <c r="H35" s="48" t="s">
        <v>61</v>
      </c>
      <c r="I35" s="59">
        <v>41908</v>
      </c>
      <c r="J35" s="41">
        <v>109.27</v>
      </c>
      <c r="K35" s="41" t="s">
        <v>58</v>
      </c>
      <c r="L35" s="41" t="s">
        <v>67</v>
      </c>
      <c r="M35" s="57">
        <f t="shared" si="1"/>
        <v>21.999999999999886</v>
      </c>
      <c r="N35" s="57" t="str">
        <f t="shared" si="2"/>
        <v/>
      </c>
      <c r="O35" s="60">
        <v>2200</v>
      </c>
    </row>
    <row r="36" spans="1:15" s="12" customFormat="1" x14ac:dyDescent="0.15">
      <c r="A36" s="40" t="s">
        <v>49</v>
      </c>
      <c r="B36" s="41" t="s">
        <v>63</v>
      </c>
      <c r="C36" s="9">
        <v>1</v>
      </c>
      <c r="D36" s="41" t="s">
        <v>59</v>
      </c>
      <c r="E36" s="48" t="s">
        <v>61</v>
      </c>
      <c r="F36" s="59">
        <v>41907</v>
      </c>
      <c r="G36" s="9">
        <v>109.17</v>
      </c>
      <c r="H36" s="48" t="s">
        <v>61</v>
      </c>
      <c r="I36" s="59">
        <v>41908</v>
      </c>
      <c r="J36" s="41">
        <v>109.17</v>
      </c>
      <c r="K36" s="41" t="s">
        <v>58</v>
      </c>
      <c r="L36" s="41" t="s">
        <v>65</v>
      </c>
      <c r="M36" s="57" t="str">
        <f t="shared" si="1"/>
        <v/>
      </c>
      <c r="N36" s="57">
        <f t="shared" si="2"/>
        <v>0</v>
      </c>
      <c r="O36" s="60">
        <v>0</v>
      </c>
    </row>
    <row r="37" spans="1:15" s="12" customFormat="1" x14ac:dyDescent="0.15">
      <c r="A37" s="40" t="s">
        <v>49</v>
      </c>
      <c r="B37" s="41" t="s">
        <v>66</v>
      </c>
      <c r="C37" s="9">
        <v>1</v>
      </c>
      <c r="D37" s="41" t="s">
        <v>59</v>
      </c>
      <c r="E37" s="48" t="s">
        <v>61</v>
      </c>
      <c r="F37" s="59">
        <v>41905</v>
      </c>
      <c r="G37" s="9">
        <v>108.72</v>
      </c>
      <c r="H37" s="48" t="s">
        <v>61</v>
      </c>
      <c r="I37" s="59">
        <v>41905</v>
      </c>
      <c r="J37" s="41">
        <v>108.5</v>
      </c>
      <c r="K37" s="41" t="s">
        <v>58</v>
      </c>
      <c r="L37" s="41" t="s">
        <v>67</v>
      </c>
      <c r="M37" s="57">
        <f t="shared" si="1"/>
        <v>21.999999999999886</v>
      </c>
      <c r="N37" s="57" t="str">
        <f t="shared" si="2"/>
        <v/>
      </c>
      <c r="O37" s="60">
        <v>2200</v>
      </c>
    </row>
    <row r="38" spans="1:15" s="12" customFormat="1" x14ac:dyDescent="0.15">
      <c r="A38" s="40" t="s">
        <v>49</v>
      </c>
      <c r="B38" s="41" t="s">
        <v>63</v>
      </c>
      <c r="C38" s="9">
        <v>1</v>
      </c>
      <c r="D38" s="41" t="s">
        <v>59</v>
      </c>
      <c r="E38" s="48" t="s">
        <v>61</v>
      </c>
      <c r="F38" s="59">
        <v>41893</v>
      </c>
      <c r="G38" s="9">
        <v>106.89</v>
      </c>
      <c r="H38" s="48" t="s">
        <v>61</v>
      </c>
      <c r="I38" s="59">
        <v>41893</v>
      </c>
      <c r="J38" s="41">
        <v>106.89</v>
      </c>
      <c r="K38" s="41" t="s">
        <v>123</v>
      </c>
      <c r="L38" s="41" t="s">
        <v>65</v>
      </c>
      <c r="M38" s="57" t="str">
        <f t="shared" si="1"/>
        <v/>
      </c>
      <c r="N38" s="57">
        <f t="shared" si="2"/>
        <v>0</v>
      </c>
      <c r="O38" s="60">
        <v>0</v>
      </c>
    </row>
    <row r="39" spans="1:15" s="12" customFormat="1" x14ac:dyDescent="0.15">
      <c r="A39" s="40" t="s">
        <v>49</v>
      </c>
      <c r="B39" s="41" t="s">
        <v>63</v>
      </c>
      <c r="C39" s="9">
        <v>1</v>
      </c>
      <c r="D39" s="41" t="s">
        <v>59</v>
      </c>
      <c r="E39" s="48" t="s">
        <v>61</v>
      </c>
      <c r="F39" s="59">
        <v>41891</v>
      </c>
      <c r="G39" s="9">
        <v>106.05</v>
      </c>
      <c r="H39" s="48" t="s">
        <v>61</v>
      </c>
      <c r="I39" s="59">
        <v>41891</v>
      </c>
      <c r="J39" s="41">
        <v>106.19</v>
      </c>
      <c r="K39" s="41" t="s">
        <v>58</v>
      </c>
      <c r="L39" s="41" t="s">
        <v>67</v>
      </c>
      <c r="M39" s="57">
        <f t="shared" si="1"/>
        <v>14.000000000000057</v>
      </c>
      <c r="N39" s="57" t="str">
        <f t="shared" si="2"/>
        <v/>
      </c>
      <c r="O39" s="60">
        <v>1400</v>
      </c>
    </row>
    <row r="40" spans="1:15" s="12" customFormat="1" x14ac:dyDescent="0.15">
      <c r="A40" s="40" t="s">
        <v>49</v>
      </c>
      <c r="B40" s="41" t="s">
        <v>63</v>
      </c>
      <c r="C40" s="9">
        <v>1</v>
      </c>
      <c r="D40" s="41" t="s">
        <v>59</v>
      </c>
      <c r="E40" s="48" t="s">
        <v>61</v>
      </c>
      <c r="F40" s="59">
        <v>41877</v>
      </c>
      <c r="G40" s="9">
        <v>104.07</v>
      </c>
      <c r="H40" s="48" t="s">
        <v>61</v>
      </c>
      <c r="I40" s="59">
        <v>41878</v>
      </c>
      <c r="J40" s="41">
        <v>104.04</v>
      </c>
      <c r="K40" s="41" t="s">
        <v>58</v>
      </c>
      <c r="L40" s="41" t="s">
        <v>65</v>
      </c>
      <c r="M40" s="57" t="str">
        <f t="shared" si="1"/>
        <v/>
      </c>
      <c r="N40" s="57">
        <f t="shared" si="2"/>
        <v>-2.9999999999986926</v>
      </c>
      <c r="O40" s="60">
        <v>-300</v>
      </c>
    </row>
    <row r="41" spans="1:15" s="12" customFormat="1" x14ac:dyDescent="0.15">
      <c r="A41" s="40" t="s">
        <v>49</v>
      </c>
      <c r="B41" s="41" t="s">
        <v>63</v>
      </c>
      <c r="C41" s="9">
        <v>1</v>
      </c>
      <c r="D41" s="41" t="s">
        <v>59</v>
      </c>
      <c r="E41" s="48" t="s">
        <v>61</v>
      </c>
      <c r="F41" s="59">
        <v>41873</v>
      </c>
      <c r="G41" s="9">
        <v>103.94</v>
      </c>
      <c r="H41" s="48" t="s">
        <v>61</v>
      </c>
      <c r="I41" s="59">
        <v>41876</v>
      </c>
      <c r="J41" s="41">
        <v>104.12</v>
      </c>
      <c r="K41" s="41" t="s">
        <v>58</v>
      </c>
      <c r="L41" s="41" t="s">
        <v>67</v>
      </c>
      <c r="M41" s="57">
        <f t="shared" si="1"/>
        <v>18.000000000000682</v>
      </c>
      <c r="N41" s="57" t="str">
        <f t="shared" si="2"/>
        <v/>
      </c>
      <c r="O41" s="60">
        <v>1800</v>
      </c>
    </row>
    <row r="42" spans="1:15" s="12" customFormat="1" x14ac:dyDescent="0.15">
      <c r="A42" s="40" t="s">
        <v>49</v>
      </c>
      <c r="B42" s="41" t="s">
        <v>63</v>
      </c>
      <c r="C42" s="9">
        <v>1</v>
      </c>
      <c r="D42" s="41" t="s">
        <v>59</v>
      </c>
      <c r="E42" s="48" t="s">
        <v>61</v>
      </c>
      <c r="F42" s="59">
        <v>41871</v>
      </c>
      <c r="G42" s="9">
        <v>103.3</v>
      </c>
      <c r="H42" s="48" t="s">
        <v>61</v>
      </c>
      <c r="I42" s="59">
        <v>41872</v>
      </c>
      <c r="J42" s="41">
        <v>103.66</v>
      </c>
      <c r="K42" s="41" t="s">
        <v>58</v>
      </c>
      <c r="L42" s="41" t="s">
        <v>67</v>
      </c>
      <c r="M42" s="57">
        <f t="shared" si="1"/>
        <v>35.999999999999943</v>
      </c>
      <c r="N42" s="57" t="str">
        <f t="shared" si="2"/>
        <v/>
      </c>
      <c r="O42" s="60">
        <v>3600</v>
      </c>
    </row>
    <row r="43" spans="1:15" s="12" customFormat="1" x14ac:dyDescent="0.15">
      <c r="A43" s="40" t="s">
        <v>49</v>
      </c>
      <c r="B43" s="41" t="s">
        <v>63</v>
      </c>
      <c r="C43" s="9">
        <v>1</v>
      </c>
      <c r="D43" s="41" t="s">
        <v>59</v>
      </c>
      <c r="E43" s="48" t="s">
        <v>61</v>
      </c>
      <c r="F43" s="59">
        <v>41871</v>
      </c>
      <c r="G43" s="9">
        <v>102.94</v>
      </c>
      <c r="H43" s="48" t="s">
        <v>61</v>
      </c>
      <c r="I43" s="59">
        <v>41872</v>
      </c>
      <c r="J43" s="41">
        <v>103.66</v>
      </c>
      <c r="K43" s="41" t="s">
        <v>58</v>
      </c>
      <c r="L43" s="41" t="s">
        <v>67</v>
      </c>
      <c r="M43" s="57">
        <f t="shared" si="1"/>
        <v>71.999999999999886</v>
      </c>
      <c r="N43" s="57" t="str">
        <f t="shared" si="2"/>
        <v/>
      </c>
      <c r="O43" s="60">
        <v>7200</v>
      </c>
    </row>
    <row r="44" spans="1:15" s="12" customFormat="1" x14ac:dyDescent="0.15">
      <c r="A44" s="40" t="s">
        <v>49</v>
      </c>
      <c r="B44" s="41" t="s">
        <v>63</v>
      </c>
      <c r="C44" s="9">
        <v>1</v>
      </c>
      <c r="D44" s="41" t="s">
        <v>59</v>
      </c>
      <c r="E44" s="48" t="s">
        <v>61</v>
      </c>
      <c r="F44" s="59">
        <v>41849</v>
      </c>
      <c r="G44" s="9">
        <v>102.04</v>
      </c>
      <c r="H44" s="48" t="s">
        <v>61</v>
      </c>
      <c r="I44" s="59">
        <v>41850</v>
      </c>
      <c r="J44" s="41">
        <v>102.73</v>
      </c>
      <c r="K44" s="41" t="s">
        <v>58</v>
      </c>
      <c r="L44" s="41" t="s">
        <v>67</v>
      </c>
      <c r="M44" s="57">
        <f t="shared" si="1"/>
        <v>68.999999999999773</v>
      </c>
      <c r="N44" s="57" t="str">
        <f t="shared" si="2"/>
        <v/>
      </c>
      <c r="O44" s="60">
        <v>6900</v>
      </c>
    </row>
    <row r="45" spans="1:15" s="12" customFormat="1" x14ac:dyDescent="0.15">
      <c r="A45" s="40" t="s">
        <v>49</v>
      </c>
      <c r="B45" s="41" t="s">
        <v>63</v>
      </c>
      <c r="C45" s="9">
        <v>1</v>
      </c>
      <c r="D45" s="41" t="s">
        <v>59</v>
      </c>
      <c r="E45" s="48" t="s">
        <v>61</v>
      </c>
      <c r="F45" s="59">
        <v>41841</v>
      </c>
      <c r="G45" s="9">
        <v>101.37</v>
      </c>
      <c r="H45" s="48" t="s">
        <v>61</v>
      </c>
      <c r="I45" s="59">
        <v>41841</v>
      </c>
      <c r="J45" s="41">
        <v>101.33</v>
      </c>
      <c r="K45" s="41" t="s">
        <v>58</v>
      </c>
      <c r="L45" s="41" t="s">
        <v>65</v>
      </c>
      <c r="M45" s="57" t="str">
        <f t="shared" si="1"/>
        <v/>
      </c>
      <c r="N45" s="57">
        <f t="shared" si="2"/>
        <v>-4.0000000000006253</v>
      </c>
      <c r="O45" s="60">
        <v>-400</v>
      </c>
    </row>
    <row r="46" spans="1:15" s="12" customFormat="1" x14ac:dyDescent="0.15">
      <c r="A46" s="40" t="s">
        <v>49</v>
      </c>
      <c r="B46" s="41" t="s">
        <v>66</v>
      </c>
      <c r="C46" s="9">
        <v>1</v>
      </c>
      <c r="D46" s="41" t="s">
        <v>59</v>
      </c>
      <c r="E46" s="48" t="s">
        <v>61</v>
      </c>
      <c r="F46" s="59">
        <v>41837</v>
      </c>
      <c r="G46" s="9">
        <v>101.65</v>
      </c>
      <c r="H46" s="48" t="s">
        <v>61</v>
      </c>
      <c r="I46" s="59">
        <v>41837</v>
      </c>
      <c r="J46" s="41">
        <v>101.52</v>
      </c>
      <c r="K46" s="41" t="s">
        <v>58</v>
      </c>
      <c r="L46" s="41" t="s">
        <v>67</v>
      </c>
      <c r="M46" s="57">
        <f t="shared" si="1"/>
        <v>13.000000000000966</v>
      </c>
      <c r="N46" s="57" t="str">
        <f t="shared" si="2"/>
        <v/>
      </c>
      <c r="O46" s="60">
        <v>1300</v>
      </c>
    </row>
    <row r="47" spans="1:15" s="12" customFormat="1" x14ac:dyDescent="0.15">
      <c r="A47" s="40" t="s">
        <v>49</v>
      </c>
      <c r="B47" s="41" t="s">
        <v>63</v>
      </c>
      <c r="C47" s="9">
        <v>1</v>
      </c>
      <c r="D47" s="41" t="s">
        <v>59</v>
      </c>
      <c r="E47" s="48" t="s">
        <v>61</v>
      </c>
      <c r="F47" s="59">
        <v>41823</v>
      </c>
      <c r="G47" s="9">
        <v>101.87</v>
      </c>
      <c r="H47" s="48" t="s">
        <v>61</v>
      </c>
      <c r="I47" s="59">
        <v>41824</v>
      </c>
      <c r="J47" s="41">
        <v>102.11</v>
      </c>
      <c r="K47" s="41" t="s">
        <v>58</v>
      </c>
      <c r="L47" s="41" t="s">
        <v>67</v>
      </c>
      <c r="M47" s="57">
        <f t="shared" si="1"/>
        <v>23.999999999999488</v>
      </c>
      <c r="N47" s="57" t="str">
        <f t="shared" si="2"/>
        <v/>
      </c>
      <c r="O47" s="60">
        <v>2400</v>
      </c>
    </row>
    <row r="48" spans="1:15" s="14" customFormat="1" x14ac:dyDescent="0.15">
      <c r="A48" s="40" t="s">
        <v>49</v>
      </c>
      <c r="B48" s="41" t="s">
        <v>63</v>
      </c>
      <c r="C48" s="9">
        <v>1</v>
      </c>
      <c r="D48" s="41" t="s">
        <v>59</v>
      </c>
      <c r="E48" s="48" t="s">
        <v>61</v>
      </c>
      <c r="F48" s="59">
        <v>41803</v>
      </c>
      <c r="G48" s="9">
        <v>102.04</v>
      </c>
      <c r="H48" s="48" t="s">
        <v>61</v>
      </c>
      <c r="I48" s="59">
        <v>41806</v>
      </c>
      <c r="J48" s="41">
        <v>101.93</v>
      </c>
      <c r="K48" s="41" t="s">
        <v>58</v>
      </c>
      <c r="L48" s="41" t="s">
        <v>65</v>
      </c>
      <c r="M48" s="57" t="str">
        <f t="shared" si="1"/>
        <v/>
      </c>
      <c r="N48" s="57">
        <f t="shared" si="2"/>
        <v>-10.999999999999943</v>
      </c>
      <c r="O48" s="60">
        <v>-1100</v>
      </c>
    </row>
    <row r="49" spans="1:15" s="14" customFormat="1" x14ac:dyDescent="0.15">
      <c r="A49" s="40" t="s">
        <v>49</v>
      </c>
      <c r="B49" s="41" t="s">
        <v>63</v>
      </c>
      <c r="C49" s="9">
        <v>1</v>
      </c>
      <c r="D49" s="41" t="s">
        <v>59</v>
      </c>
      <c r="E49" s="48" t="s">
        <v>61</v>
      </c>
      <c r="F49" s="59">
        <v>41802</v>
      </c>
      <c r="G49" s="9">
        <v>102.08</v>
      </c>
      <c r="H49" s="48" t="s">
        <v>61</v>
      </c>
      <c r="I49" s="59">
        <v>41802</v>
      </c>
      <c r="J49" s="41">
        <v>102.02</v>
      </c>
      <c r="K49" s="41" t="s">
        <v>58</v>
      </c>
      <c r="L49" s="41" t="s">
        <v>65</v>
      </c>
      <c r="M49" s="57" t="str">
        <f t="shared" si="1"/>
        <v/>
      </c>
      <c r="N49" s="57">
        <f t="shared" si="2"/>
        <v>-6.0000000000002274</v>
      </c>
      <c r="O49" s="60">
        <v>-600</v>
      </c>
    </row>
    <row r="50" spans="1:15" s="14" customFormat="1" x14ac:dyDescent="0.15">
      <c r="A50" s="40" t="s">
        <v>49</v>
      </c>
      <c r="B50" s="41" t="s">
        <v>66</v>
      </c>
      <c r="C50" s="9">
        <v>1</v>
      </c>
      <c r="D50" s="41" t="s">
        <v>59</v>
      </c>
      <c r="E50" s="48" t="s">
        <v>61</v>
      </c>
      <c r="F50" s="59">
        <v>41795</v>
      </c>
      <c r="G50" s="9">
        <v>102.4</v>
      </c>
      <c r="H50" s="48" t="s">
        <v>61</v>
      </c>
      <c r="I50" s="59">
        <v>41796</v>
      </c>
      <c r="J50" s="41">
        <v>102.37</v>
      </c>
      <c r="K50" s="41" t="s">
        <v>58</v>
      </c>
      <c r="L50" s="41" t="s">
        <v>67</v>
      </c>
      <c r="M50" s="57">
        <f t="shared" si="1"/>
        <v>3.0000000000001137</v>
      </c>
      <c r="N50" s="57" t="str">
        <f t="shared" si="2"/>
        <v/>
      </c>
      <c r="O50" s="60">
        <v>300</v>
      </c>
    </row>
    <row r="51" spans="1:15" s="14" customFormat="1" x14ac:dyDescent="0.15">
      <c r="A51" s="40" t="s">
        <v>49</v>
      </c>
      <c r="B51" s="41" t="s">
        <v>63</v>
      </c>
      <c r="C51" s="9">
        <v>1</v>
      </c>
      <c r="D51" s="41" t="s">
        <v>59</v>
      </c>
      <c r="E51" s="48" t="s">
        <v>61</v>
      </c>
      <c r="F51" s="59">
        <v>41792</v>
      </c>
      <c r="G51" s="9">
        <v>102.03</v>
      </c>
      <c r="H51" s="48" t="s">
        <v>61</v>
      </c>
      <c r="I51" s="59">
        <v>41793</v>
      </c>
      <c r="J51" s="41">
        <v>102.34</v>
      </c>
      <c r="K51" s="41" t="s">
        <v>58</v>
      </c>
      <c r="L51" s="41" t="s">
        <v>67</v>
      </c>
      <c r="M51" s="57">
        <f t="shared" si="1"/>
        <v>31.000000000000227</v>
      </c>
      <c r="N51" s="57" t="str">
        <f t="shared" si="2"/>
        <v/>
      </c>
      <c r="O51" s="60">
        <v>3100</v>
      </c>
    </row>
    <row r="52" spans="1:15" s="14" customFormat="1" x14ac:dyDescent="0.15">
      <c r="A52" s="40" t="s">
        <v>49</v>
      </c>
      <c r="B52" s="41" t="s">
        <v>66</v>
      </c>
      <c r="C52" s="9">
        <v>1</v>
      </c>
      <c r="D52" s="41" t="s">
        <v>59</v>
      </c>
      <c r="E52" s="48" t="s">
        <v>61</v>
      </c>
      <c r="F52" s="59">
        <v>41788</v>
      </c>
      <c r="G52" s="9">
        <v>101.68</v>
      </c>
      <c r="H52" s="48" t="s">
        <v>61</v>
      </c>
      <c r="I52" s="59">
        <v>41788</v>
      </c>
      <c r="J52" s="41">
        <v>101.74</v>
      </c>
      <c r="K52" s="41" t="s">
        <v>58</v>
      </c>
      <c r="L52" s="41" t="s">
        <v>65</v>
      </c>
      <c r="M52" s="57" t="str">
        <f t="shared" si="1"/>
        <v/>
      </c>
      <c r="N52" s="57">
        <f t="shared" si="2"/>
        <v>-5.9999999999988063</v>
      </c>
      <c r="O52" s="60">
        <v>-600</v>
      </c>
    </row>
    <row r="53" spans="1:15" s="14" customFormat="1" x14ac:dyDescent="0.15">
      <c r="A53" s="40" t="s">
        <v>49</v>
      </c>
      <c r="B53" s="41" t="s">
        <v>63</v>
      </c>
      <c r="C53" s="9">
        <v>1</v>
      </c>
      <c r="D53" s="41" t="s">
        <v>59</v>
      </c>
      <c r="E53" s="48" t="s">
        <v>61</v>
      </c>
      <c r="F53" s="59">
        <v>41785</v>
      </c>
      <c r="G53" s="9">
        <v>102</v>
      </c>
      <c r="H53" s="48" t="s">
        <v>61</v>
      </c>
      <c r="I53" s="59">
        <v>41785</v>
      </c>
      <c r="J53" s="41">
        <v>101.9</v>
      </c>
      <c r="K53" s="41" t="s">
        <v>58</v>
      </c>
      <c r="L53" s="41" t="s">
        <v>65</v>
      </c>
      <c r="M53" s="57" t="str">
        <f t="shared" si="1"/>
        <v/>
      </c>
      <c r="N53" s="57">
        <f t="shared" si="2"/>
        <v>-9.9999999999994316</v>
      </c>
      <c r="O53" s="60">
        <v>-1000</v>
      </c>
    </row>
    <row r="54" spans="1:15" s="14" customFormat="1" x14ac:dyDescent="0.15">
      <c r="A54" s="40" t="s">
        <v>49</v>
      </c>
      <c r="B54" s="41" t="s">
        <v>66</v>
      </c>
      <c r="C54" s="9">
        <v>1</v>
      </c>
      <c r="D54" s="41" t="s">
        <v>59</v>
      </c>
      <c r="E54" s="48" t="s">
        <v>61</v>
      </c>
      <c r="F54" s="59">
        <v>41779</v>
      </c>
      <c r="G54" s="9">
        <v>101.34</v>
      </c>
      <c r="H54" s="48" t="s">
        <v>61</v>
      </c>
      <c r="I54" s="59">
        <v>41780</v>
      </c>
      <c r="J54" s="41">
        <v>101.36</v>
      </c>
      <c r="K54" s="41" t="s">
        <v>58</v>
      </c>
      <c r="L54" s="41" t="s">
        <v>65</v>
      </c>
      <c r="M54" s="57" t="str">
        <f t="shared" si="1"/>
        <v/>
      </c>
      <c r="N54" s="57">
        <f t="shared" si="2"/>
        <v>-1.9999999999996021</v>
      </c>
      <c r="O54" s="60">
        <v>-200</v>
      </c>
    </row>
    <row r="55" spans="1:15" s="14" customFormat="1" x14ac:dyDescent="0.15">
      <c r="A55" s="40" t="s">
        <v>49</v>
      </c>
      <c r="B55" s="41" t="s">
        <v>63</v>
      </c>
      <c r="C55" s="9">
        <v>1</v>
      </c>
      <c r="D55" s="41" t="s">
        <v>59</v>
      </c>
      <c r="E55" s="48" t="s">
        <v>61</v>
      </c>
      <c r="F55" s="59">
        <v>41768</v>
      </c>
      <c r="G55" s="9">
        <v>101.79</v>
      </c>
      <c r="H55" s="48" t="s">
        <v>61</v>
      </c>
      <c r="I55" s="59">
        <v>41772</v>
      </c>
      <c r="J55" s="41">
        <v>102.24</v>
      </c>
      <c r="K55" s="41" t="s">
        <v>58</v>
      </c>
      <c r="L55" s="41" t="s">
        <v>67</v>
      </c>
      <c r="M55" s="57">
        <f t="shared" si="1"/>
        <v>44.999999999998863</v>
      </c>
      <c r="N55" s="57" t="str">
        <f t="shared" si="2"/>
        <v/>
      </c>
      <c r="O55" s="60">
        <v>4500</v>
      </c>
    </row>
    <row r="56" spans="1:15" s="14" customFormat="1" x14ac:dyDescent="0.15">
      <c r="A56" s="40" t="s">
        <v>49</v>
      </c>
      <c r="B56" s="41" t="s">
        <v>63</v>
      </c>
      <c r="C56" s="9">
        <v>1</v>
      </c>
      <c r="D56" s="41" t="s">
        <v>59</v>
      </c>
      <c r="E56" s="48" t="s">
        <v>61</v>
      </c>
      <c r="F56" s="59">
        <v>41768</v>
      </c>
      <c r="G56" s="9">
        <v>101.72</v>
      </c>
      <c r="H56" s="48" t="s">
        <v>61</v>
      </c>
      <c r="I56" s="59">
        <v>41768</v>
      </c>
      <c r="J56" s="41">
        <v>101.64</v>
      </c>
      <c r="K56" s="41" t="s">
        <v>58</v>
      </c>
      <c r="L56" s="41" t="s">
        <v>65</v>
      </c>
      <c r="M56" s="57" t="str">
        <f t="shared" si="1"/>
        <v/>
      </c>
      <c r="N56" s="57">
        <f t="shared" si="2"/>
        <v>-7.9999999999998295</v>
      </c>
      <c r="O56" s="60">
        <v>-800</v>
      </c>
    </row>
    <row r="57" spans="1:15" s="14" customFormat="1" x14ac:dyDescent="0.15">
      <c r="A57" s="40" t="s">
        <v>49</v>
      </c>
      <c r="B57" s="41" t="s">
        <v>66</v>
      </c>
      <c r="C57" s="9">
        <v>1</v>
      </c>
      <c r="D57" s="41" t="s">
        <v>59</v>
      </c>
      <c r="E57" s="48" t="s">
        <v>61</v>
      </c>
      <c r="F57" s="59">
        <v>41765</v>
      </c>
      <c r="G57" s="9">
        <v>101.98</v>
      </c>
      <c r="H57" s="48" t="s">
        <v>61</v>
      </c>
      <c r="I57" s="59">
        <v>41765</v>
      </c>
      <c r="J57" s="41">
        <v>101.66</v>
      </c>
      <c r="K57" s="41" t="s">
        <v>58</v>
      </c>
      <c r="L57" s="41" t="s">
        <v>67</v>
      </c>
      <c r="M57" s="57">
        <f t="shared" ref="M57:M102" si="3">IF(L57="勝",IF(B57="買",IF(G57&lt;3,(J57-G57)*10000,(J57-G57)*100),IF(G57&lt;3,(G57-J57)*10000,(G57-J57)*100)),"")</f>
        <v>32.000000000000739</v>
      </c>
      <c r="N57" s="57" t="str">
        <f t="shared" ref="N57:N102" si="4">IF(L57="負",IF(B57="買",IF(G57&lt;3,(J57-G57)*10000,(J57-G57)*100),IF(G57&lt;3,(G57-J57)*10000,(G57-J57)*100)),"")</f>
        <v/>
      </c>
      <c r="O57" s="60">
        <v>3200</v>
      </c>
    </row>
    <row r="58" spans="1:15" s="14" customFormat="1" x14ac:dyDescent="0.15">
      <c r="A58" s="40" t="s">
        <v>49</v>
      </c>
      <c r="B58" s="41" t="s">
        <v>63</v>
      </c>
      <c r="C58" s="9">
        <v>1</v>
      </c>
      <c r="D58" s="41" t="s">
        <v>59</v>
      </c>
      <c r="E58" s="48" t="s">
        <v>61</v>
      </c>
      <c r="F58" s="59">
        <v>41732</v>
      </c>
      <c r="G58" s="9">
        <v>103.88</v>
      </c>
      <c r="H58" s="48" t="s">
        <v>61</v>
      </c>
      <c r="I58" s="59">
        <v>41732</v>
      </c>
      <c r="J58" s="41">
        <v>103.86</v>
      </c>
      <c r="K58" s="41" t="s">
        <v>58</v>
      </c>
      <c r="L58" s="41" t="s">
        <v>65</v>
      </c>
      <c r="M58" s="57" t="str">
        <f t="shared" si="3"/>
        <v/>
      </c>
      <c r="N58" s="57">
        <f t="shared" si="4"/>
        <v>-1.9999999999996021</v>
      </c>
      <c r="O58" s="60">
        <v>-200</v>
      </c>
    </row>
    <row r="59" spans="1:15" s="14" customFormat="1" x14ac:dyDescent="0.15">
      <c r="A59" s="40" t="s">
        <v>49</v>
      </c>
      <c r="B59" s="41" t="s">
        <v>63</v>
      </c>
      <c r="C59" s="9">
        <v>1</v>
      </c>
      <c r="D59" s="41" t="s">
        <v>59</v>
      </c>
      <c r="E59" s="48" t="s">
        <v>61</v>
      </c>
      <c r="F59" s="59">
        <v>41730</v>
      </c>
      <c r="G59" s="9">
        <v>103.24</v>
      </c>
      <c r="H59" s="48" t="s">
        <v>61</v>
      </c>
      <c r="I59" s="59">
        <v>41731</v>
      </c>
      <c r="J59" s="41">
        <v>103.6</v>
      </c>
      <c r="K59" s="41" t="s">
        <v>58</v>
      </c>
      <c r="L59" s="41" t="s">
        <v>67</v>
      </c>
      <c r="M59" s="57">
        <f t="shared" si="3"/>
        <v>35.999999999999943</v>
      </c>
      <c r="N59" s="57" t="str">
        <f t="shared" si="4"/>
        <v/>
      </c>
      <c r="O59" s="60">
        <v>3600</v>
      </c>
    </row>
    <row r="60" spans="1:15" s="14" customFormat="1" x14ac:dyDescent="0.15">
      <c r="A60" s="40" t="s">
        <v>49</v>
      </c>
      <c r="B60" s="41" t="s">
        <v>63</v>
      </c>
      <c r="C60" s="9">
        <v>1</v>
      </c>
      <c r="D60" s="41" t="s">
        <v>59</v>
      </c>
      <c r="E60" s="48" t="s">
        <v>61</v>
      </c>
      <c r="F60" s="59">
        <v>41724</v>
      </c>
      <c r="G60" s="9">
        <v>102.35</v>
      </c>
      <c r="H60" s="48" t="s">
        <v>61</v>
      </c>
      <c r="I60" s="59">
        <v>41724</v>
      </c>
      <c r="J60" s="41">
        <v>102.27</v>
      </c>
      <c r="K60" s="41" t="s">
        <v>58</v>
      </c>
      <c r="L60" s="41" t="s">
        <v>65</v>
      </c>
      <c r="M60" s="57" t="str">
        <f t="shared" si="3"/>
        <v/>
      </c>
      <c r="N60" s="57">
        <f t="shared" si="4"/>
        <v>-7.9999999999998295</v>
      </c>
      <c r="O60" s="60">
        <v>-800</v>
      </c>
    </row>
    <row r="61" spans="1:15" s="14" customFormat="1" x14ac:dyDescent="0.15">
      <c r="A61" s="40" t="s">
        <v>49</v>
      </c>
      <c r="B61" s="41" t="s">
        <v>66</v>
      </c>
      <c r="C61" s="9">
        <v>1</v>
      </c>
      <c r="D61" s="41" t="s">
        <v>59</v>
      </c>
      <c r="E61" s="48" t="s">
        <v>61</v>
      </c>
      <c r="F61" s="59">
        <v>41683</v>
      </c>
      <c r="G61" s="9">
        <v>102.07</v>
      </c>
      <c r="H61" s="48" t="s">
        <v>61</v>
      </c>
      <c r="I61" s="59">
        <v>41683</v>
      </c>
      <c r="J61" s="41">
        <v>101.92</v>
      </c>
      <c r="K61" s="41" t="s">
        <v>58</v>
      </c>
      <c r="L61" s="41" t="s">
        <v>67</v>
      </c>
      <c r="M61" s="57">
        <f t="shared" si="3"/>
        <v>14.999999999999147</v>
      </c>
      <c r="N61" s="57" t="str">
        <f t="shared" si="4"/>
        <v/>
      </c>
      <c r="O61" s="60">
        <v>1500</v>
      </c>
    </row>
    <row r="62" spans="1:15" s="14" customFormat="1" x14ac:dyDescent="0.15">
      <c r="A62" s="40" t="s">
        <v>49</v>
      </c>
      <c r="B62" s="41" t="s">
        <v>63</v>
      </c>
      <c r="C62" s="9">
        <v>1</v>
      </c>
      <c r="D62" s="41" t="s">
        <v>59</v>
      </c>
      <c r="E62" s="48" t="s">
        <v>61</v>
      </c>
      <c r="F62" s="59">
        <v>41667</v>
      </c>
      <c r="G62" s="9">
        <v>102.68</v>
      </c>
      <c r="H62" s="48" t="s">
        <v>61</v>
      </c>
      <c r="I62" s="59">
        <v>41667</v>
      </c>
      <c r="J62" s="41">
        <v>102.68</v>
      </c>
      <c r="K62" s="41" t="s">
        <v>123</v>
      </c>
      <c r="L62" s="41" t="s">
        <v>65</v>
      </c>
      <c r="M62" s="57" t="str">
        <f t="shared" si="3"/>
        <v/>
      </c>
      <c r="N62" s="57">
        <f t="shared" si="4"/>
        <v>0</v>
      </c>
      <c r="O62" s="60">
        <v>0</v>
      </c>
    </row>
    <row r="63" spans="1:15" s="14" customFormat="1" x14ac:dyDescent="0.15">
      <c r="A63" s="40" t="s">
        <v>49</v>
      </c>
      <c r="B63" s="41" t="s">
        <v>63</v>
      </c>
      <c r="C63" s="9">
        <v>1</v>
      </c>
      <c r="D63" s="41" t="s">
        <v>59</v>
      </c>
      <c r="E63" s="48" t="s">
        <v>61</v>
      </c>
      <c r="F63" s="59">
        <v>41660</v>
      </c>
      <c r="G63" s="9">
        <v>104.69</v>
      </c>
      <c r="H63" s="48" t="s">
        <v>61</v>
      </c>
      <c r="I63" s="59">
        <v>41660</v>
      </c>
      <c r="J63" s="41">
        <v>104.57</v>
      </c>
      <c r="K63" s="41" t="s">
        <v>58</v>
      </c>
      <c r="L63" s="41" t="s">
        <v>65</v>
      </c>
      <c r="M63" s="57" t="str">
        <f t="shared" si="3"/>
        <v/>
      </c>
      <c r="N63" s="57">
        <f t="shared" si="4"/>
        <v>-12.000000000000455</v>
      </c>
      <c r="O63" s="60">
        <v>1200</v>
      </c>
    </row>
    <row r="64" spans="1:15" s="14" customFormat="1" x14ac:dyDescent="0.15">
      <c r="A64" s="40" t="s">
        <v>49</v>
      </c>
      <c r="B64" s="41" t="s">
        <v>63</v>
      </c>
      <c r="C64" s="9">
        <v>1</v>
      </c>
      <c r="D64" s="41" t="s">
        <v>59</v>
      </c>
      <c r="E64" s="48" t="s">
        <v>61</v>
      </c>
      <c r="F64" s="59">
        <v>41655</v>
      </c>
      <c r="G64" s="9">
        <v>104.76</v>
      </c>
      <c r="H64" s="48" t="s">
        <v>61</v>
      </c>
      <c r="I64" s="59">
        <v>41655</v>
      </c>
      <c r="J64" s="41">
        <v>104.66</v>
      </c>
      <c r="K64" s="41" t="s">
        <v>58</v>
      </c>
      <c r="L64" s="41" t="s">
        <v>65</v>
      </c>
      <c r="M64" s="57" t="str">
        <f t="shared" si="3"/>
        <v/>
      </c>
      <c r="N64" s="57">
        <f t="shared" si="4"/>
        <v>-10.000000000000853</v>
      </c>
      <c r="O64" s="60">
        <v>-1000</v>
      </c>
    </row>
    <row r="65" spans="1:15" s="14" customFormat="1" x14ac:dyDescent="0.15">
      <c r="A65" s="40" t="s">
        <v>49</v>
      </c>
      <c r="B65" s="41" t="s">
        <v>63</v>
      </c>
      <c r="C65" s="9">
        <v>1</v>
      </c>
      <c r="D65" s="41" t="s">
        <v>59</v>
      </c>
      <c r="E65" s="48" t="s">
        <v>61</v>
      </c>
      <c r="F65" s="59">
        <v>41653</v>
      </c>
      <c r="G65" s="9">
        <v>103.5</v>
      </c>
      <c r="H65" s="48" t="s">
        <v>61</v>
      </c>
      <c r="I65" s="59">
        <v>41655</v>
      </c>
      <c r="J65" s="41">
        <v>104.55</v>
      </c>
      <c r="K65" s="41" t="s">
        <v>58</v>
      </c>
      <c r="L65" s="41" t="s">
        <v>67</v>
      </c>
      <c r="M65" s="57">
        <f t="shared" si="3"/>
        <v>104.99999999999972</v>
      </c>
      <c r="N65" s="57" t="str">
        <f t="shared" si="4"/>
        <v/>
      </c>
      <c r="O65" s="60">
        <v>10500</v>
      </c>
    </row>
    <row r="66" spans="1:15" s="14" customFormat="1" x14ac:dyDescent="0.15">
      <c r="A66" s="40" t="s">
        <v>49</v>
      </c>
      <c r="B66" s="41" t="s">
        <v>63</v>
      </c>
      <c r="C66" s="9">
        <v>1</v>
      </c>
      <c r="D66" s="41" t="s">
        <v>59</v>
      </c>
      <c r="E66" s="48" t="s">
        <v>61</v>
      </c>
      <c r="F66" s="59">
        <v>41638</v>
      </c>
      <c r="G66" s="9">
        <v>104.97</v>
      </c>
      <c r="H66" s="48" t="s">
        <v>61</v>
      </c>
      <c r="I66" s="59">
        <v>41638</v>
      </c>
      <c r="J66" s="41">
        <v>105.26</v>
      </c>
      <c r="K66" s="41" t="s">
        <v>58</v>
      </c>
      <c r="L66" s="41" t="s">
        <v>67</v>
      </c>
      <c r="M66" s="57">
        <f t="shared" si="3"/>
        <v>29.000000000000625</v>
      </c>
      <c r="N66" s="57" t="str">
        <f t="shared" si="4"/>
        <v/>
      </c>
      <c r="O66" s="60">
        <v>2900</v>
      </c>
    </row>
    <row r="67" spans="1:15" s="14" customFormat="1" x14ac:dyDescent="0.15">
      <c r="A67" s="40" t="s">
        <v>49</v>
      </c>
      <c r="B67" s="41" t="s">
        <v>63</v>
      </c>
      <c r="C67" s="9">
        <v>1</v>
      </c>
      <c r="D67" s="41" t="s">
        <v>59</v>
      </c>
      <c r="E67" s="48" t="s">
        <v>61</v>
      </c>
      <c r="F67" s="59">
        <v>41627</v>
      </c>
      <c r="G67" s="9">
        <v>104.04</v>
      </c>
      <c r="H67" s="48" t="s">
        <v>61</v>
      </c>
      <c r="I67" s="59">
        <v>41628</v>
      </c>
      <c r="J67" s="41">
        <v>104.39</v>
      </c>
      <c r="K67" s="41" t="s">
        <v>58</v>
      </c>
      <c r="L67" s="41" t="s">
        <v>67</v>
      </c>
      <c r="M67" s="57">
        <f t="shared" si="3"/>
        <v>34.999999999999432</v>
      </c>
      <c r="N67" s="57" t="str">
        <f t="shared" si="4"/>
        <v/>
      </c>
      <c r="O67" s="60">
        <v>3500</v>
      </c>
    </row>
    <row r="68" spans="1:15" s="14" customFormat="1" x14ac:dyDescent="0.15">
      <c r="A68" s="40" t="s">
        <v>49</v>
      </c>
      <c r="B68" s="41" t="s">
        <v>63</v>
      </c>
      <c r="C68" s="9">
        <v>1</v>
      </c>
      <c r="D68" s="41" t="s">
        <v>59</v>
      </c>
      <c r="E68" s="48" t="s">
        <v>61</v>
      </c>
      <c r="F68" s="59">
        <v>41565</v>
      </c>
      <c r="G68" s="9">
        <v>98.06</v>
      </c>
      <c r="H68" s="48" t="s">
        <v>61</v>
      </c>
      <c r="I68" s="59">
        <v>41565</v>
      </c>
      <c r="J68" s="41">
        <v>97.95</v>
      </c>
      <c r="K68" s="41" t="s">
        <v>58</v>
      </c>
      <c r="L68" s="41" t="s">
        <v>65</v>
      </c>
      <c r="M68" s="57" t="str">
        <f t="shared" si="3"/>
        <v/>
      </c>
      <c r="N68" s="57">
        <f t="shared" si="4"/>
        <v>-10.999999999999943</v>
      </c>
      <c r="O68" s="60">
        <v>-1100</v>
      </c>
    </row>
    <row r="69" spans="1:15" s="14" customFormat="1" x14ac:dyDescent="0.15">
      <c r="A69" s="40" t="s">
        <v>49</v>
      </c>
      <c r="B69" s="41" t="s">
        <v>63</v>
      </c>
      <c r="C69" s="9">
        <v>1</v>
      </c>
      <c r="D69" s="41" t="s">
        <v>59</v>
      </c>
      <c r="E69" s="48" t="s">
        <v>61</v>
      </c>
      <c r="F69" s="59">
        <v>41548</v>
      </c>
      <c r="G69" s="9">
        <v>98.4</v>
      </c>
      <c r="H69" s="48" t="s">
        <v>61</v>
      </c>
      <c r="I69" s="59">
        <v>41548</v>
      </c>
      <c r="J69" s="41">
        <v>98.4</v>
      </c>
      <c r="K69" s="41" t="s">
        <v>58</v>
      </c>
      <c r="L69" s="41" t="s">
        <v>65</v>
      </c>
      <c r="M69" s="57" t="str">
        <f t="shared" si="3"/>
        <v/>
      </c>
      <c r="N69" s="57">
        <f t="shared" si="4"/>
        <v>0</v>
      </c>
      <c r="O69" s="60">
        <v>0</v>
      </c>
    </row>
    <row r="70" spans="1:15" s="14" customFormat="1" x14ac:dyDescent="0.15">
      <c r="A70" s="40" t="s">
        <v>49</v>
      </c>
      <c r="B70" s="41" t="s">
        <v>66</v>
      </c>
      <c r="C70" s="9">
        <v>1</v>
      </c>
      <c r="D70" s="41" t="s">
        <v>59</v>
      </c>
      <c r="E70" s="48" t="s">
        <v>61</v>
      </c>
      <c r="F70" s="59">
        <v>41547</v>
      </c>
      <c r="G70" s="9">
        <v>98.17</v>
      </c>
      <c r="H70" s="48" t="s">
        <v>61</v>
      </c>
      <c r="I70" s="59">
        <v>41547</v>
      </c>
      <c r="J70" s="41">
        <v>97.97</v>
      </c>
      <c r="K70" s="41" t="s">
        <v>58</v>
      </c>
      <c r="L70" s="41" t="s">
        <v>67</v>
      </c>
      <c r="M70" s="57">
        <f t="shared" si="3"/>
        <v>20.000000000000284</v>
      </c>
      <c r="N70" s="57" t="str">
        <f t="shared" si="4"/>
        <v/>
      </c>
      <c r="O70" s="60">
        <v>2000</v>
      </c>
    </row>
    <row r="71" spans="1:15" s="14" customFormat="1" x14ac:dyDescent="0.15">
      <c r="A71" s="40" t="s">
        <v>49</v>
      </c>
      <c r="B71" s="41" t="s">
        <v>63</v>
      </c>
      <c r="C71" s="9">
        <v>1</v>
      </c>
      <c r="D71" s="41" t="s">
        <v>59</v>
      </c>
      <c r="E71" s="48" t="s">
        <v>61</v>
      </c>
      <c r="F71" s="59">
        <v>41534</v>
      </c>
      <c r="G71" s="9">
        <v>99.09</v>
      </c>
      <c r="H71" s="48" t="s">
        <v>61</v>
      </c>
      <c r="I71" s="59">
        <v>41535</v>
      </c>
      <c r="J71" s="41">
        <v>99.04</v>
      </c>
      <c r="K71" s="41" t="s">
        <v>58</v>
      </c>
      <c r="L71" s="41" t="s">
        <v>65</v>
      </c>
      <c r="M71" s="57" t="str">
        <f t="shared" si="3"/>
        <v/>
      </c>
      <c r="N71" s="57">
        <f t="shared" si="4"/>
        <v>-4.9999999999997158</v>
      </c>
      <c r="O71" s="60">
        <v>-500</v>
      </c>
    </row>
    <row r="72" spans="1:15" s="14" customFormat="1" x14ac:dyDescent="0.15">
      <c r="A72" s="40" t="s">
        <v>49</v>
      </c>
      <c r="B72" s="41" t="s">
        <v>66</v>
      </c>
      <c r="C72" s="9">
        <v>1</v>
      </c>
      <c r="D72" s="41" t="s">
        <v>59</v>
      </c>
      <c r="E72" s="48" t="s">
        <v>61</v>
      </c>
      <c r="F72" s="59">
        <v>41528</v>
      </c>
      <c r="G72" s="9">
        <v>100.22</v>
      </c>
      <c r="H72" s="48" t="s">
        <v>61</v>
      </c>
      <c r="I72" s="59">
        <v>41529</v>
      </c>
      <c r="J72" s="41">
        <v>99.62</v>
      </c>
      <c r="K72" s="41" t="s">
        <v>58</v>
      </c>
      <c r="L72" s="41" t="s">
        <v>67</v>
      </c>
      <c r="M72" s="57">
        <f t="shared" si="3"/>
        <v>59.999999999999432</v>
      </c>
      <c r="N72" s="57" t="str">
        <f t="shared" si="4"/>
        <v/>
      </c>
      <c r="O72" s="60">
        <v>6000</v>
      </c>
    </row>
    <row r="73" spans="1:15" s="14" customFormat="1" x14ac:dyDescent="0.15">
      <c r="A73" s="40" t="s">
        <v>49</v>
      </c>
      <c r="B73" s="41" t="s">
        <v>63</v>
      </c>
      <c r="C73" s="9">
        <v>1</v>
      </c>
      <c r="D73" s="41" t="s">
        <v>59</v>
      </c>
      <c r="E73" s="48" t="s">
        <v>61</v>
      </c>
      <c r="F73" s="59">
        <v>41507</v>
      </c>
      <c r="G73" s="9">
        <v>97.66</v>
      </c>
      <c r="H73" s="48" t="s">
        <v>61</v>
      </c>
      <c r="I73" s="59">
        <v>41509</v>
      </c>
      <c r="J73" s="41">
        <v>98.44</v>
      </c>
      <c r="K73" s="41" t="s">
        <v>58</v>
      </c>
      <c r="L73" s="41" t="s">
        <v>67</v>
      </c>
      <c r="M73" s="57">
        <f t="shared" si="3"/>
        <v>78.000000000000114</v>
      </c>
      <c r="N73" s="57" t="str">
        <f t="shared" si="4"/>
        <v/>
      </c>
      <c r="O73" s="60">
        <v>7800</v>
      </c>
    </row>
    <row r="74" spans="1:15" s="14" customFormat="1" x14ac:dyDescent="0.15">
      <c r="A74" s="40" t="s">
        <v>49</v>
      </c>
      <c r="B74" s="41" t="s">
        <v>66</v>
      </c>
      <c r="C74" s="9">
        <v>1</v>
      </c>
      <c r="D74" s="41" t="s">
        <v>59</v>
      </c>
      <c r="E74" s="48" t="s">
        <v>61</v>
      </c>
      <c r="F74" s="59">
        <v>41484</v>
      </c>
      <c r="G74" s="9">
        <v>97.96</v>
      </c>
      <c r="H74" s="48" t="s">
        <v>61</v>
      </c>
      <c r="I74" s="59">
        <v>41484</v>
      </c>
      <c r="J74" s="41">
        <v>97.96</v>
      </c>
      <c r="K74" s="41" t="s">
        <v>123</v>
      </c>
      <c r="L74" s="41" t="s">
        <v>65</v>
      </c>
      <c r="M74" s="57" t="str">
        <f t="shared" si="3"/>
        <v/>
      </c>
      <c r="N74" s="57">
        <f t="shared" si="4"/>
        <v>0</v>
      </c>
      <c r="O74" s="60">
        <v>0</v>
      </c>
    </row>
    <row r="75" spans="1:15" s="14" customFormat="1" x14ac:dyDescent="0.15">
      <c r="A75" s="40" t="s">
        <v>49</v>
      </c>
      <c r="B75" s="41" t="s">
        <v>66</v>
      </c>
      <c r="C75" s="9">
        <v>1</v>
      </c>
      <c r="D75" s="41" t="s">
        <v>59</v>
      </c>
      <c r="E75" s="48" t="s">
        <v>61</v>
      </c>
      <c r="F75" s="59">
        <v>41485</v>
      </c>
      <c r="G75" s="9">
        <v>99.53</v>
      </c>
      <c r="H75" s="48" t="s">
        <v>61</v>
      </c>
      <c r="I75" s="59">
        <v>41485</v>
      </c>
      <c r="J75" s="41">
        <v>98.2</v>
      </c>
      <c r="K75" s="41" t="s">
        <v>58</v>
      </c>
      <c r="L75" s="41" t="s">
        <v>67</v>
      </c>
      <c r="M75" s="57">
        <f t="shared" si="3"/>
        <v>132.99999999999983</v>
      </c>
      <c r="N75" s="57" t="str">
        <f t="shared" si="4"/>
        <v/>
      </c>
      <c r="O75" s="60">
        <v>13300</v>
      </c>
    </row>
    <row r="76" spans="1:15" s="14" customFormat="1" x14ac:dyDescent="0.15">
      <c r="A76" s="40" t="s">
        <v>49</v>
      </c>
      <c r="B76" s="41" t="s">
        <v>63</v>
      </c>
      <c r="C76" s="9">
        <v>1</v>
      </c>
      <c r="D76" s="41" t="s">
        <v>59</v>
      </c>
      <c r="E76" s="48" t="s">
        <v>61</v>
      </c>
      <c r="F76" s="59">
        <v>41473</v>
      </c>
      <c r="G76" s="9">
        <v>100.13</v>
      </c>
      <c r="H76" s="48" t="s">
        <v>61</v>
      </c>
      <c r="I76" s="59">
        <v>41474</v>
      </c>
      <c r="J76" s="41">
        <v>100.35</v>
      </c>
      <c r="K76" s="41" t="s">
        <v>58</v>
      </c>
      <c r="L76" s="41" t="s">
        <v>67</v>
      </c>
      <c r="M76" s="57">
        <f t="shared" si="3"/>
        <v>21.999999999999886</v>
      </c>
      <c r="N76" s="57" t="str">
        <f t="shared" si="4"/>
        <v/>
      </c>
      <c r="O76" s="60">
        <v>2200</v>
      </c>
    </row>
    <row r="77" spans="1:15" s="14" customFormat="1" x14ac:dyDescent="0.15">
      <c r="A77" s="40" t="s">
        <v>49</v>
      </c>
      <c r="B77" s="41" t="s">
        <v>63</v>
      </c>
      <c r="C77" s="9">
        <v>1</v>
      </c>
      <c r="D77" s="41" t="s">
        <v>59</v>
      </c>
      <c r="E77" s="48" t="s">
        <v>61</v>
      </c>
      <c r="F77" s="59">
        <v>41460</v>
      </c>
      <c r="G77" s="9">
        <v>100.32</v>
      </c>
      <c r="H77" s="48" t="s">
        <v>61</v>
      </c>
      <c r="I77" s="59">
        <v>41460</v>
      </c>
      <c r="J77" s="41">
        <v>100.15</v>
      </c>
      <c r="K77" s="41" t="s">
        <v>58</v>
      </c>
      <c r="L77" s="41" t="s">
        <v>65</v>
      </c>
      <c r="M77" s="57" t="str">
        <f t="shared" si="3"/>
        <v/>
      </c>
      <c r="N77" s="57">
        <f t="shared" si="4"/>
        <v>-16.999999999998749</v>
      </c>
      <c r="O77" s="60">
        <v>-1700</v>
      </c>
    </row>
    <row r="78" spans="1:15" s="14" customFormat="1" x14ac:dyDescent="0.15">
      <c r="A78" s="40" t="s">
        <v>49</v>
      </c>
      <c r="B78" s="41" t="s">
        <v>63</v>
      </c>
      <c r="C78" s="9">
        <v>1</v>
      </c>
      <c r="D78" s="41" t="s">
        <v>59</v>
      </c>
      <c r="E78" s="48" t="s">
        <v>61</v>
      </c>
      <c r="F78" s="59">
        <v>41453</v>
      </c>
      <c r="G78" s="9">
        <v>98.88</v>
      </c>
      <c r="H78" s="48" t="s">
        <v>61</v>
      </c>
      <c r="I78" s="59">
        <v>41456</v>
      </c>
      <c r="J78" s="41">
        <v>99.52</v>
      </c>
      <c r="K78" s="41" t="s">
        <v>58</v>
      </c>
      <c r="L78" s="41" t="s">
        <v>67</v>
      </c>
      <c r="M78" s="57">
        <f t="shared" si="3"/>
        <v>64.000000000000057</v>
      </c>
      <c r="N78" s="57" t="str">
        <f t="shared" si="4"/>
        <v/>
      </c>
      <c r="O78" s="60">
        <v>6400</v>
      </c>
    </row>
    <row r="79" spans="1:15" s="14" customFormat="1" x14ac:dyDescent="0.15">
      <c r="A79" s="40" t="s">
        <v>49</v>
      </c>
      <c r="B79" s="41" t="s">
        <v>63</v>
      </c>
      <c r="C79" s="9">
        <v>1</v>
      </c>
      <c r="D79" s="41" t="s">
        <v>59</v>
      </c>
      <c r="E79" s="48" t="s">
        <v>61</v>
      </c>
      <c r="F79" s="59">
        <v>41445</v>
      </c>
      <c r="G79" s="9">
        <v>97.96</v>
      </c>
      <c r="H79" s="48" t="s">
        <v>61</v>
      </c>
      <c r="I79" s="59">
        <v>41445</v>
      </c>
      <c r="J79" s="41">
        <v>97.96</v>
      </c>
      <c r="K79" s="41" t="s">
        <v>123</v>
      </c>
      <c r="L79" s="41" t="s">
        <v>65</v>
      </c>
      <c r="M79" s="57" t="str">
        <f t="shared" si="3"/>
        <v/>
      </c>
      <c r="N79" s="57">
        <f t="shared" si="4"/>
        <v>0</v>
      </c>
      <c r="O79" s="60">
        <v>0</v>
      </c>
    </row>
    <row r="80" spans="1:15" s="14" customFormat="1" x14ac:dyDescent="0.15">
      <c r="A80" s="40" t="s">
        <v>49</v>
      </c>
      <c r="B80" s="41" t="s">
        <v>63</v>
      </c>
      <c r="C80" s="9">
        <v>1</v>
      </c>
      <c r="D80" s="41" t="s">
        <v>59</v>
      </c>
      <c r="E80" s="48" t="s">
        <v>61</v>
      </c>
      <c r="F80" s="59">
        <v>41435</v>
      </c>
      <c r="G80" s="9">
        <v>98.88</v>
      </c>
      <c r="H80" s="48" t="s">
        <v>61</v>
      </c>
      <c r="I80" s="59">
        <v>41435</v>
      </c>
      <c r="J80" s="41">
        <v>98.88</v>
      </c>
      <c r="K80" s="41" t="s">
        <v>123</v>
      </c>
      <c r="L80" s="41" t="s">
        <v>65</v>
      </c>
      <c r="M80" s="57" t="str">
        <f t="shared" si="3"/>
        <v/>
      </c>
      <c r="N80" s="57">
        <f t="shared" si="4"/>
        <v>0</v>
      </c>
      <c r="O80" s="60">
        <v>0</v>
      </c>
    </row>
    <row r="81" spans="1:15" s="14" customFormat="1" x14ac:dyDescent="0.15">
      <c r="A81" s="40" t="s">
        <v>49</v>
      </c>
      <c r="B81" s="41" t="s">
        <v>66</v>
      </c>
      <c r="C81" s="9">
        <v>1</v>
      </c>
      <c r="D81" s="41" t="s">
        <v>59</v>
      </c>
      <c r="E81" s="48" t="s">
        <v>61</v>
      </c>
      <c r="F81" s="59">
        <v>41428</v>
      </c>
      <c r="G81" s="9">
        <v>100.27</v>
      </c>
      <c r="H81" s="48" t="s">
        <v>61</v>
      </c>
      <c r="I81" s="59">
        <v>41429</v>
      </c>
      <c r="J81" s="41">
        <v>99.62</v>
      </c>
      <c r="K81" s="41" t="s">
        <v>58</v>
      </c>
      <c r="L81" s="41" t="s">
        <v>67</v>
      </c>
      <c r="M81" s="57">
        <f t="shared" si="3"/>
        <v>64.999999999999147</v>
      </c>
      <c r="N81" s="57" t="str">
        <f t="shared" si="4"/>
        <v/>
      </c>
      <c r="O81" s="60">
        <v>6500</v>
      </c>
    </row>
    <row r="82" spans="1:15" s="14" customFormat="1" x14ac:dyDescent="0.15">
      <c r="A82" s="40" t="s">
        <v>49</v>
      </c>
      <c r="B82" s="41" t="s">
        <v>66</v>
      </c>
      <c r="C82" s="9">
        <v>1</v>
      </c>
      <c r="D82" s="41" t="s">
        <v>59</v>
      </c>
      <c r="E82" s="48" t="s">
        <v>61</v>
      </c>
      <c r="F82" s="59">
        <v>41418</v>
      </c>
      <c r="G82" s="9">
        <v>101.57</v>
      </c>
      <c r="H82" s="48" t="s">
        <v>61</v>
      </c>
      <c r="I82" s="59">
        <v>41418</v>
      </c>
      <c r="J82" s="41">
        <v>101.13</v>
      </c>
      <c r="K82" s="41" t="s">
        <v>58</v>
      </c>
      <c r="L82" s="41" t="s">
        <v>67</v>
      </c>
      <c r="M82" s="57">
        <f t="shared" si="3"/>
        <v>43.999999999999773</v>
      </c>
      <c r="N82" s="57" t="str">
        <f t="shared" si="4"/>
        <v/>
      </c>
      <c r="O82" s="60">
        <v>4400</v>
      </c>
    </row>
    <row r="83" spans="1:15" s="14" customFormat="1" x14ac:dyDescent="0.15">
      <c r="A83" s="40" t="s">
        <v>49</v>
      </c>
      <c r="B83" s="41" t="s">
        <v>63</v>
      </c>
      <c r="C83" s="9">
        <v>1</v>
      </c>
      <c r="D83" s="41" t="s">
        <v>59</v>
      </c>
      <c r="E83" s="48" t="s">
        <v>61</v>
      </c>
      <c r="F83" s="59">
        <v>41389</v>
      </c>
      <c r="G83" s="9">
        <v>99.38</v>
      </c>
      <c r="H83" s="48" t="s">
        <v>61</v>
      </c>
      <c r="I83" s="59">
        <v>41389</v>
      </c>
      <c r="J83" s="41">
        <v>99.2</v>
      </c>
      <c r="K83" s="41" t="s">
        <v>58</v>
      </c>
      <c r="L83" s="41" t="s">
        <v>65</v>
      </c>
      <c r="M83" s="57" t="str">
        <f t="shared" si="3"/>
        <v/>
      </c>
      <c r="N83" s="57">
        <f t="shared" si="4"/>
        <v>-17.999999999999261</v>
      </c>
      <c r="O83" s="60">
        <v>-1800</v>
      </c>
    </row>
    <row r="84" spans="1:15" s="14" customFormat="1" x14ac:dyDescent="0.15">
      <c r="A84" s="40" t="s">
        <v>49</v>
      </c>
      <c r="B84" s="41" t="s">
        <v>63</v>
      </c>
      <c r="C84" s="9">
        <v>1</v>
      </c>
      <c r="D84" s="41" t="s">
        <v>59</v>
      </c>
      <c r="E84" s="48" t="s">
        <v>61</v>
      </c>
      <c r="F84" s="59">
        <v>41387</v>
      </c>
      <c r="G84" s="9">
        <v>99.42</v>
      </c>
      <c r="H84" s="48" t="s">
        <v>61</v>
      </c>
      <c r="I84" s="59">
        <v>41388</v>
      </c>
      <c r="J84" s="41">
        <v>99.42</v>
      </c>
      <c r="K84" s="41" t="s">
        <v>123</v>
      </c>
      <c r="L84" s="41" t="s">
        <v>65</v>
      </c>
      <c r="M84" s="57" t="str">
        <f t="shared" si="3"/>
        <v/>
      </c>
      <c r="N84" s="57">
        <f t="shared" si="4"/>
        <v>0</v>
      </c>
      <c r="O84" s="60">
        <v>0</v>
      </c>
    </row>
    <row r="85" spans="1:15" s="14" customFormat="1" x14ac:dyDescent="0.15">
      <c r="A85" s="40" t="s">
        <v>49</v>
      </c>
      <c r="B85" s="41" t="s">
        <v>63</v>
      </c>
      <c r="C85" s="9">
        <v>1</v>
      </c>
      <c r="D85" s="41" t="s">
        <v>59</v>
      </c>
      <c r="E85" s="48" t="s">
        <v>61</v>
      </c>
      <c r="F85" s="59">
        <v>41386</v>
      </c>
      <c r="G85" s="9">
        <v>99.78</v>
      </c>
      <c r="H85" s="48" t="s">
        <v>61</v>
      </c>
      <c r="I85" s="59">
        <v>41386</v>
      </c>
      <c r="J85" s="41">
        <v>99.58</v>
      </c>
      <c r="K85" s="41" t="s">
        <v>58</v>
      </c>
      <c r="L85" s="41" t="s">
        <v>65</v>
      </c>
      <c r="M85" s="57" t="str">
        <f t="shared" si="3"/>
        <v/>
      </c>
      <c r="N85" s="57">
        <f t="shared" si="4"/>
        <v>-20.000000000000284</v>
      </c>
      <c r="O85" s="60">
        <v>-2000</v>
      </c>
    </row>
    <row r="86" spans="1:15" s="14" customFormat="1" x14ac:dyDescent="0.15">
      <c r="A86" s="40" t="s">
        <v>49</v>
      </c>
      <c r="B86" s="41" t="s">
        <v>66</v>
      </c>
      <c r="C86" s="9">
        <v>1</v>
      </c>
      <c r="D86" s="41" t="s">
        <v>59</v>
      </c>
      <c r="E86" s="48" t="s">
        <v>61</v>
      </c>
      <c r="F86" s="59">
        <v>41379</v>
      </c>
      <c r="G86" s="9">
        <v>98.43</v>
      </c>
      <c r="H86" s="48" t="s">
        <v>61</v>
      </c>
      <c r="I86" s="59">
        <v>41380</v>
      </c>
      <c r="J86" s="41">
        <v>96.97</v>
      </c>
      <c r="K86" s="41" t="s">
        <v>58</v>
      </c>
      <c r="L86" s="41" t="s">
        <v>67</v>
      </c>
      <c r="M86" s="57">
        <f t="shared" si="3"/>
        <v>146.0000000000008</v>
      </c>
      <c r="N86" s="57" t="str">
        <f t="shared" si="4"/>
        <v/>
      </c>
      <c r="O86" s="60">
        <v>14600</v>
      </c>
    </row>
    <row r="87" spans="1:15" s="14" customFormat="1" x14ac:dyDescent="0.15">
      <c r="A87" s="40" t="s">
        <v>49</v>
      </c>
      <c r="B87" s="41" t="s">
        <v>66</v>
      </c>
      <c r="C87" s="9">
        <v>1</v>
      </c>
      <c r="D87" s="41" t="s">
        <v>59</v>
      </c>
      <c r="E87" s="48" t="s">
        <v>61</v>
      </c>
      <c r="F87" s="59">
        <v>41373</v>
      </c>
      <c r="G87" s="9">
        <v>98.87</v>
      </c>
      <c r="H87" s="48" t="s">
        <v>61</v>
      </c>
      <c r="I87" s="59">
        <v>41373</v>
      </c>
      <c r="J87" s="41">
        <v>99.24</v>
      </c>
      <c r="K87" s="41" t="s">
        <v>58</v>
      </c>
      <c r="L87" s="41" t="s">
        <v>65</v>
      </c>
      <c r="M87" s="57" t="str">
        <f t="shared" si="3"/>
        <v/>
      </c>
      <c r="N87" s="57">
        <f t="shared" si="4"/>
        <v>-36.999999999999034</v>
      </c>
      <c r="O87" s="60">
        <v>-3700</v>
      </c>
    </row>
    <row r="88" spans="1:15" s="14" customFormat="1" x14ac:dyDescent="0.15">
      <c r="A88" s="40" t="s">
        <v>49</v>
      </c>
      <c r="B88" s="41" t="s">
        <v>66</v>
      </c>
      <c r="C88" s="9">
        <v>1</v>
      </c>
      <c r="D88" s="41" t="s">
        <v>59</v>
      </c>
      <c r="E88" s="48" t="s">
        <v>61</v>
      </c>
      <c r="F88" s="59">
        <v>41365</v>
      </c>
      <c r="G88" s="9">
        <v>93.69</v>
      </c>
      <c r="H88" s="48" t="s">
        <v>61</v>
      </c>
      <c r="I88" s="59">
        <v>41366</v>
      </c>
      <c r="J88" s="41">
        <v>93.13</v>
      </c>
      <c r="K88" s="41" t="s">
        <v>58</v>
      </c>
      <c r="L88" s="41" t="s">
        <v>67</v>
      </c>
      <c r="M88" s="57">
        <f t="shared" si="3"/>
        <v>56.000000000000227</v>
      </c>
      <c r="N88" s="57" t="str">
        <f t="shared" si="4"/>
        <v/>
      </c>
      <c r="O88" s="60">
        <v>5600</v>
      </c>
    </row>
    <row r="89" spans="1:15" s="14" customFormat="1" x14ac:dyDescent="0.15">
      <c r="A89" s="40" t="s">
        <v>49</v>
      </c>
      <c r="B89" s="41" t="s">
        <v>63</v>
      </c>
      <c r="C89" s="9">
        <v>1</v>
      </c>
      <c r="D89" s="41" t="s">
        <v>59</v>
      </c>
      <c r="E89" s="48" t="s">
        <v>61</v>
      </c>
      <c r="F89" s="59">
        <v>41360</v>
      </c>
      <c r="G89" s="9">
        <v>94.77</v>
      </c>
      <c r="H89" s="48" t="s">
        <v>61</v>
      </c>
      <c r="I89" s="59">
        <v>41360</v>
      </c>
      <c r="J89" s="41">
        <v>94.62</v>
      </c>
      <c r="K89" s="41" t="s">
        <v>58</v>
      </c>
      <c r="L89" s="41" t="s">
        <v>65</v>
      </c>
      <c r="M89" s="57" t="str">
        <f t="shared" si="3"/>
        <v/>
      </c>
      <c r="N89" s="57">
        <f t="shared" si="4"/>
        <v>-14.999999999999147</v>
      </c>
      <c r="O89" s="60">
        <v>-1500</v>
      </c>
    </row>
    <row r="90" spans="1:15" s="14" customFormat="1" x14ac:dyDescent="0.15">
      <c r="A90" s="40" t="s">
        <v>49</v>
      </c>
      <c r="B90" s="41" t="s">
        <v>63</v>
      </c>
      <c r="C90" s="9">
        <v>1</v>
      </c>
      <c r="D90" s="41" t="s">
        <v>59</v>
      </c>
      <c r="E90" s="48" t="s">
        <v>61</v>
      </c>
      <c r="F90" s="59">
        <v>41352</v>
      </c>
      <c r="G90" s="9">
        <v>95.54</v>
      </c>
      <c r="H90" s="48" t="s">
        <v>61</v>
      </c>
      <c r="I90" s="59">
        <v>41352</v>
      </c>
      <c r="J90" s="41">
        <v>95.38</v>
      </c>
      <c r="K90" s="41" t="s">
        <v>58</v>
      </c>
      <c r="L90" s="41" t="s">
        <v>65</v>
      </c>
      <c r="M90" s="57" t="str">
        <f t="shared" si="3"/>
        <v/>
      </c>
      <c r="N90" s="57">
        <f t="shared" si="4"/>
        <v>-16.00000000000108</v>
      </c>
      <c r="O90" s="60">
        <v>-1600</v>
      </c>
    </row>
    <row r="91" spans="1:15" s="14" customFormat="1" x14ac:dyDescent="0.15">
      <c r="A91" s="40" t="s">
        <v>49</v>
      </c>
      <c r="B91" s="41" t="s">
        <v>63</v>
      </c>
      <c r="C91" s="9">
        <v>1</v>
      </c>
      <c r="D91" s="41" t="s">
        <v>59</v>
      </c>
      <c r="E91" s="48" t="s">
        <v>61</v>
      </c>
      <c r="F91" s="59">
        <v>41334</v>
      </c>
      <c r="G91" s="9">
        <v>92.82</v>
      </c>
      <c r="H91" s="48" t="s">
        <v>61</v>
      </c>
      <c r="I91" s="59">
        <v>41337</v>
      </c>
      <c r="J91" s="41">
        <v>93.5</v>
      </c>
      <c r="K91" s="41" t="s">
        <v>58</v>
      </c>
      <c r="L91" s="41" t="s">
        <v>67</v>
      </c>
      <c r="M91" s="57">
        <f t="shared" si="3"/>
        <v>68.000000000000682</v>
      </c>
      <c r="N91" s="57" t="str">
        <f t="shared" si="4"/>
        <v/>
      </c>
      <c r="O91" s="60">
        <v>6800</v>
      </c>
    </row>
    <row r="92" spans="1:15" s="14" customFormat="1" x14ac:dyDescent="0.15">
      <c r="A92" s="40" t="s">
        <v>49</v>
      </c>
      <c r="B92" s="41" t="s">
        <v>66</v>
      </c>
      <c r="C92" s="9">
        <v>1</v>
      </c>
      <c r="D92" s="41" t="s">
        <v>59</v>
      </c>
      <c r="E92" s="48" t="s">
        <v>61</v>
      </c>
      <c r="F92" s="59">
        <v>41324</v>
      </c>
      <c r="G92" s="9">
        <v>93.75</v>
      </c>
      <c r="H92" s="48" t="s">
        <v>61</v>
      </c>
      <c r="I92" s="59">
        <v>41325</v>
      </c>
      <c r="J92" s="41">
        <v>93.67</v>
      </c>
      <c r="K92" s="41" t="s">
        <v>58</v>
      </c>
      <c r="L92" s="41" t="s">
        <v>67</v>
      </c>
      <c r="M92" s="57">
        <f t="shared" si="3"/>
        <v>7.9999999999998295</v>
      </c>
      <c r="N92" s="57" t="str">
        <f t="shared" si="4"/>
        <v/>
      </c>
      <c r="O92" s="60">
        <v>800</v>
      </c>
    </row>
    <row r="93" spans="1:15" s="14" customFormat="1" x14ac:dyDescent="0.15">
      <c r="A93" s="40" t="s">
        <v>49</v>
      </c>
      <c r="B93" s="41" t="s">
        <v>63</v>
      </c>
      <c r="C93" s="9">
        <v>1</v>
      </c>
      <c r="D93" s="41" t="s">
        <v>59</v>
      </c>
      <c r="E93" s="48" t="s">
        <v>61</v>
      </c>
      <c r="F93" s="59">
        <v>41311</v>
      </c>
      <c r="G93" s="9">
        <v>93.66</v>
      </c>
      <c r="H93" s="48" t="s">
        <v>61</v>
      </c>
      <c r="I93" s="59">
        <v>41311</v>
      </c>
      <c r="J93" s="41">
        <v>93.66</v>
      </c>
      <c r="K93" s="41" t="s">
        <v>123</v>
      </c>
      <c r="L93" s="41" t="s">
        <v>65</v>
      </c>
      <c r="M93" s="57" t="str">
        <f t="shared" si="3"/>
        <v/>
      </c>
      <c r="N93" s="57">
        <f t="shared" si="4"/>
        <v>0</v>
      </c>
      <c r="O93" s="60">
        <v>0</v>
      </c>
    </row>
    <row r="94" spans="1:15" s="14" customFormat="1" x14ac:dyDescent="0.15">
      <c r="A94" s="40" t="s">
        <v>49</v>
      </c>
      <c r="B94" s="41" t="s">
        <v>63</v>
      </c>
      <c r="C94" s="9">
        <v>1</v>
      </c>
      <c r="D94" s="41" t="s">
        <v>59</v>
      </c>
      <c r="E94" s="48" t="s">
        <v>61</v>
      </c>
      <c r="F94" s="59">
        <v>41299</v>
      </c>
      <c r="G94" s="9">
        <v>90.98</v>
      </c>
      <c r="H94" s="48" t="s">
        <v>61</v>
      </c>
      <c r="I94" s="59">
        <v>41302</v>
      </c>
      <c r="J94" s="41">
        <v>90.98</v>
      </c>
      <c r="K94" s="41" t="s">
        <v>123</v>
      </c>
      <c r="L94" s="41" t="s">
        <v>65</v>
      </c>
      <c r="M94" s="57" t="str">
        <f t="shared" si="3"/>
        <v/>
      </c>
      <c r="N94" s="57">
        <f t="shared" si="4"/>
        <v>0</v>
      </c>
      <c r="O94" s="60">
        <v>0</v>
      </c>
    </row>
    <row r="95" spans="1:15" s="14" customFormat="1" x14ac:dyDescent="0.15">
      <c r="A95" s="40" t="s">
        <v>49</v>
      </c>
      <c r="B95" s="41" t="s">
        <v>66</v>
      </c>
      <c r="C95" s="9">
        <v>1</v>
      </c>
      <c r="D95" s="41" t="s">
        <v>59</v>
      </c>
      <c r="E95" s="48" t="s">
        <v>61</v>
      </c>
      <c r="F95" s="59">
        <v>41296</v>
      </c>
      <c r="G95" s="9">
        <v>88.81</v>
      </c>
      <c r="H95" s="48" t="s">
        <v>61</v>
      </c>
      <c r="I95" s="59">
        <v>41298</v>
      </c>
      <c r="J95" s="41">
        <v>88.77</v>
      </c>
      <c r="K95" s="41" t="s">
        <v>58</v>
      </c>
      <c r="L95" s="41" t="s">
        <v>67</v>
      </c>
      <c r="M95" s="57">
        <f t="shared" si="3"/>
        <v>4.0000000000006253</v>
      </c>
      <c r="N95" s="57" t="str">
        <f t="shared" si="4"/>
        <v/>
      </c>
      <c r="O95" s="60">
        <v>400</v>
      </c>
    </row>
    <row r="96" spans="1:15" s="14" customFormat="1" x14ac:dyDescent="0.15">
      <c r="A96" s="40" t="s">
        <v>49</v>
      </c>
      <c r="B96" s="41" t="s">
        <v>63</v>
      </c>
      <c r="C96" s="9">
        <v>1</v>
      </c>
      <c r="D96" s="41" t="s">
        <v>59</v>
      </c>
      <c r="E96" s="48" t="s">
        <v>61</v>
      </c>
      <c r="F96" s="59">
        <v>41285</v>
      </c>
      <c r="G96" s="9">
        <v>89.19</v>
      </c>
      <c r="H96" s="48" t="s">
        <v>61</v>
      </c>
      <c r="I96" s="59">
        <v>41288</v>
      </c>
      <c r="J96" s="41">
        <v>89.39</v>
      </c>
      <c r="K96" s="41" t="s">
        <v>58</v>
      </c>
      <c r="L96" s="41" t="s">
        <v>67</v>
      </c>
      <c r="M96" s="57">
        <f t="shared" si="3"/>
        <v>20.000000000000284</v>
      </c>
      <c r="N96" s="57" t="str">
        <f t="shared" si="4"/>
        <v/>
      </c>
      <c r="O96" s="60">
        <v>2000</v>
      </c>
    </row>
    <row r="97" spans="1:15" s="14" customFormat="1" x14ac:dyDescent="0.15">
      <c r="A97" s="40" t="s">
        <v>49</v>
      </c>
      <c r="B97" s="41" t="s">
        <v>66</v>
      </c>
      <c r="C97" s="9">
        <v>1</v>
      </c>
      <c r="D97" s="41" t="s">
        <v>59</v>
      </c>
      <c r="E97" s="48" t="s">
        <v>61</v>
      </c>
      <c r="F97" s="59">
        <v>41281</v>
      </c>
      <c r="G97" s="9">
        <v>88.03</v>
      </c>
      <c r="H97" s="48" t="s">
        <v>61</v>
      </c>
      <c r="I97" s="59">
        <v>41283</v>
      </c>
      <c r="J97" s="41">
        <v>87.35</v>
      </c>
      <c r="K97" s="41" t="s">
        <v>58</v>
      </c>
      <c r="L97" s="41" t="s">
        <v>67</v>
      </c>
      <c r="M97" s="57">
        <f t="shared" si="3"/>
        <v>68.000000000000682</v>
      </c>
      <c r="N97" s="57" t="str">
        <f t="shared" si="4"/>
        <v/>
      </c>
      <c r="O97" s="60">
        <v>6800</v>
      </c>
    </row>
    <row r="98" spans="1:15" s="14" customFormat="1" x14ac:dyDescent="0.15">
      <c r="A98" s="40" t="s">
        <v>49</v>
      </c>
      <c r="B98" s="41" t="s">
        <v>63</v>
      </c>
      <c r="C98" s="9">
        <v>1</v>
      </c>
      <c r="D98" s="41" t="s">
        <v>59</v>
      </c>
      <c r="E98" s="48" t="s">
        <v>61</v>
      </c>
      <c r="F98" s="59">
        <v>41271</v>
      </c>
      <c r="G98" s="9">
        <v>86.04</v>
      </c>
      <c r="H98" s="48" t="s">
        <v>61</v>
      </c>
      <c r="I98" s="59">
        <v>41271</v>
      </c>
      <c r="J98" s="41">
        <v>86.04</v>
      </c>
      <c r="K98" s="41" t="s">
        <v>123</v>
      </c>
      <c r="L98" s="41" t="s">
        <v>67</v>
      </c>
      <c r="M98" s="57">
        <f t="shared" si="3"/>
        <v>0</v>
      </c>
      <c r="N98" s="57" t="str">
        <f t="shared" si="4"/>
        <v/>
      </c>
      <c r="O98" s="60">
        <v>0</v>
      </c>
    </row>
    <row r="99" spans="1:15" s="14" customFormat="1" x14ac:dyDescent="0.15">
      <c r="A99" s="40" t="s">
        <v>49</v>
      </c>
      <c r="B99" s="41" t="s">
        <v>63</v>
      </c>
      <c r="C99" s="9">
        <v>1</v>
      </c>
      <c r="D99" s="41" t="s">
        <v>59</v>
      </c>
      <c r="E99" s="48" t="s">
        <v>61</v>
      </c>
      <c r="F99" s="59">
        <v>41249</v>
      </c>
      <c r="G99" s="9">
        <v>82.43</v>
      </c>
      <c r="H99" s="48" t="s">
        <v>61</v>
      </c>
      <c r="I99" s="59">
        <v>41249</v>
      </c>
      <c r="J99" s="41">
        <v>82.35</v>
      </c>
      <c r="K99" s="41" t="s">
        <v>58</v>
      </c>
      <c r="L99" s="41" t="s">
        <v>65</v>
      </c>
      <c r="M99" s="57" t="str">
        <f t="shared" si="3"/>
        <v/>
      </c>
      <c r="N99" s="57">
        <f t="shared" si="4"/>
        <v>-8.0000000000012506</v>
      </c>
      <c r="O99" s="60">
        <v>-800</v>
      </c>
    </row>
    <row r="100" spans="1:15" s="14" customFormat="1" x14ac:dyDescent="0.15">
      <c r="A100" s="40" t="s">
        <v>49</v>
      </c>
      <c r="B100" s="41" t="s">
        <v>63</v>
      </c>
      <c r="C100" s="9">
        <v>1</v>
      </c>
      <c r="D100" s="41" t="s">
        <v>59</v>
      </c>
      <c r="E100" s="48" t="s">
        <v>61</v>
      </c>
      <c r="F100" s="59">
        <v>41242</v>
      </c>
      <c r="G100" s="9">
        <v>82.1</v>
      </c>
      <c r="H100" s="48" t="s">
        <v>61</v>
      </c>
      <c r="I100" s="59">
        <v>41242</v>
      </c>
      <c r="J100" s="41">
        <v>82</v>
      </c>
      <c r="K100" s="41" t="s">
        <v>58</v>
      </c>
      <c r="L100" s="41" t="s">
        <v>65</v>
      </c>
      <c r="M100" s="57" t="str">
        <f t="shared" si="3"/>
        <v/>
      </c>
      <c r="N100" s="57">
        <f t="shared" si="4"/>
        <v>-9.9999999999994316</v>
      </c>
      <c r="O100" s="60">
        <v>-1000</v>
      </c>
    </row>
    <row r="101" spans="1:15" x14ac:dyDescent="0.15">
      <c r="A101" s="40" t="s">
        <v>49</v>
      </c>
      <c r="B101" s="41" t="s">
        <v>66</v>
      </c>
      <c r="C101" s="9">
        <v>1</v>
      </c>
      <c r="D101" s="41" t="s">
        <v>59</v>
      </c>
      <c r="E101" s="48" t="s">
        <v>61</v>
      </c>
      <c r="F101" s="59">
        <v>41241</v>
      </c>
      <c r="G101" s="9">
        <v>82.08</v>
      </c>
      <c r="H101" s="48" t="s">
        <v>61</v>
      </c>
      <c r="I101" s="59">
        <v>41241</v>
      </c>
      <c r="J101" s="41">
        <v>81.92</v>
      </c>
      <c r="K101" s="41" t="s">
        <v>58</v>
      </c>
      <c r="L101" s="41" t="s">
        <v>67</v>
      </c>
      <c r="M101" s="57">
        <f t="shared" si="3"/>
        <v>15.999999999999659</v>
      </c>
      <c r="N101" s="57" t="str">
        <f t="shared" si="4"/>
        <v/>
      </c>
      <c r="O101" s="60">
        <v>1600</v>
      </c>
    </row>
    <row r="102" spans="1:15" ht="14.25" thickBot="1" x14ac:dyDescent="0.2">
      <c r="A102" s="40" t="s">
        <v>49</v>
      </c>
      <c r="B102" s="41" t="s">
        <v>63</v>
      </c>
      <c r="C102" s="9">
        <v>1</v>
      </c>
      <c r="D102" s="41" t="s">
        <v>59</v>
      </c>
      <c r="E102" s="48" t="s">
        <v>61</v>
      </c>
      <c r="F102" s="59">
        <v>41239</v>
      </c>
      <c r="G102" s="9">
        <v>82.19</v>
      </c>
      <c r="H102" s="48" t="s">
        <v>61</v>
      </c>
      <c r="I102" s="61">
        <v>41239</v>
      </c>
      <c r="J102" s="6">
        <v>82.01</v>
      </c>
      <c r="K102" s="41" t="s">
        <v>58</v>
      </c>
      <c r="L102" s="41" t="s">
        <v>65</v>
      </c>
      <c r="M102" s="57" t="str">
        <f t="shared" si="3"/>
        <v/>
      </c>
      <c r="N102" s="57">
        <f t="shared" si="4"/>
        <v>-17.999999999999261</v>
      </c>
      <c r="O102" s="60">
        <v>-1800</v>
      </c>
    </row>
    <row r="103" spans="1:15" ht="14.25" thickBot="1" x14ac:dyDescent="0.2">
      <c r="A103" s="3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3" t="s">
        <v>52</v>
      </c>
      <c r="M103" s="54">
        <f>SUM(M3:M102)</f>
        <v>1895.9999999999991</v>
      </c>
      <c r="N103" s="55">
        <f>SUM(N3:N102)</f>
        <v>-494.99999999999744</v>
      </c>
      <c r="O103" s="56">
        <f>SUM(O3:O102)</f>
        <v>142500</v>
      </c>
    </row>
    <row r="104" spans="1:15" x14ac:dyDescent="0.15">
      <c r="O104" s="1"/>
    </row>
    <row r="105" spans="1:15" ht="14.25" thickBot="1" x14ac:dyDescent="0.2"/>
    <row r="106" spans="1:15" ht="14.25" thickBot="1" x14ac:dyDescent="0.2">
      <c r="C106" s="64" t="s">
        <v>26</v>
      </c>
      <c r="D106" s="65"/>
      <c r="E106" s="14"/>
      <c r="F106" s="62" t="s">
        <v>25</v>
      </c>
      <c r="G106" s="63"/>
      <c r="H106" s="30" t="s">
        <v>30</v>
      </c>
      <c r="I106" s="33" t="s">
        <v>31</v>
      </c>
      <c r="J106" s="14"/>
    </row>
    <row r="107" spans="1:15" x14ac:dyDescent="0.15">
      <c r="C107" s="18" t="s">
        <v>10</v>
      </c>
      <c r="D107" s="19"/>
      <c r="E107" s="14"/>
      <c r="F107" s="18" t="s">
        <v>39</v>
      </c>
      <c r="G107" s="24">
        <f t="shared" ref="G107:G118" si="5">COUNTIF(A3:A102,F107)</f>
        <v>0</v>
      </c>
      <c r="H107" s="27">
        <f t="shared" ref="H107:H118" si="6">COUNTIFS($A$3:$A$102,F107,$B$3:$B$102,"買")</f>
        <v>0</v>
      </c>
      <c r="I107" s="25">
        <f t="shared" ref="I107:I118" si="7">COUNTIFS($A$3:$A$102,F107,$B$3:$B$102,"売")</f>
        <v>0</v>
      </c>
      <c r="J107" s="14"/>
    </row>
    <row r="108" spans="1:15" x14ac:dyDescent="0.15">
      <c r="C108" s="16" t="s">
        <v>21</v>
      </c>
      <c r="D108" s="25">
        <f>COUNTIF(B2:B102,"買")</f>
        <v>64</v>
      </c>
      <c r="E108" s="14"/>
      <c r="F108" s="16" t="s">
        <v>49</v>
      </c>
      <c r="G108" s="24">
        <f>COUNTIF(A3:A102,F108)</f>
        <v>100</v>
      </c>
      <c r="H108" s="27">
        <f t="shared" si="6"/>
        <v>64</v>
      </c>
      <c r="I108" s="25">
        <f t="shared" si="7"/>
        <v>36</v>
      </c>
      <c r="J108" s="14"/>
    </row>
    <row r="109" spans="1:15" x14ac:dyDescent="0.15">
      <c r="C109" s="16" t="s">
        <v>22</v>
      </c>
      <c r="D109" s="25">
        <f>COUNTIF(B3:B102,"売")</f>
        <v>36</v>
      </c>
      <c r="E109" s="14"/>
      <c r="F109" s="16" t="s">
        <v>50</v>
      </c>
      <c r="G109" s="24">
        <f t="shared" si="5"/>
        <v>0</v>
      </c>
      <c r="H109" s="27">
        <f t="shared" si="6"/>
        <v>0</v>
      </c>
      <c r="I109" s="25">
        <f t="shared" si="7"/>
        <v>0</v>
      </c>
      <c r="J109" s="14"/>
    </row>
    <row r="110" spans="1:15" x14ac:dyDescent="0.15">
      <c r="C110" s="16" t="s">
        <v>20</v>
      </c>
      <c r="D110" s="25">
        <f>COUNTA(B3:B102)</f>
        <v>100</v>
      </c>
      <c r="E110" s="14"/>
      <c r="F110" s="16" t="s">
        <v>54</v>
      </c>
      <c r="G110" s="24">
        <f t="shared" si="5"/>
        <v>0</v>
      </c>
      <c r="H110" s="27">
        <f t="shared" si="6"/>
        <v>0</v>
      </c>
      <c r="I110" s="25">
        <f t="shared" si="7"/>
        <v>0</v>
      </c>
      <c r="J110" s="14"/>
    </row>
    <row r="111" spans="1:15" x14ac:dyDescent="0.15">
      <c r="C111" s="16" t="s">
        <v>23</v>
      </c>
      <c r="D111" s="49">
        <f>COUNTIF(L3:L102,"勝")</f>
        <v>49</v>
      </c>
      <c r="E111" s="14"/>
      <c r="F111" s="16" t="s">
        <v>51</v>
      </c>
      <c r="G111" s="24">
        <f t="shared" si="5"/>
        <v>0</v>
      </c>
      <c r="H111" s="27">
        <f t="shared" si="6"/>
        <v>0</v>
      </c>
      <c r="I111" s="25">
        <f t="shared" si="7"/>
        <v>0</v>
      </c>
      <c r="J111" s="14"/>
    </row>
    <row r="112" spans="1:15" x14ac:dyDescent="0.15">
      <c r="C112" s="16" t="s">
        <v>24</v>
      </c>
      <c r="D112" s="49">
        <f>COUNTIF(L3:L102,"負")</f>
        <v>51</v>
      </c>
      <c r="E112" s="14"/>
      <c r="F112" s="40" t="s">
        <v>55</v>
      </c>
      <c r="G112" s="24">
        <f t="shared" si="5"/>
        <v>0</v>
      </c>
      <c r="H112" s="27">
        <f t="shared" si="6"/>
        <v>0</v>
      </c>
      <c r="I112" s="25">
        <f t="shared" si="7"/>
        <v>0</v>
      </c>
      <c r="J112" s="14"/>
    </row>
    <row r="113" spans="3:10" x14ac:dyDescent="0.15">
      <c r="C113" s="16" t="s">
        <v>11</v>
      </c>
      <c r="D113" s="23"/>
      <c r="E113" s="14"/>
      <c r="F113" s="16" t="s">
        <v>40</v>
      </c>
      <c r="G113" s="24">
        <f t="shared" si="5"/>
        <v>0</v>
      </c>
      <c r="H113" s="27">
        <f t="shared" si="6"/>
        <v>0</v>
      </c>
      <c r="I113" s="25">
        <f t="shared" si="7"/>
        <v>0</v>
      </c>
      <c r="J113" s="14"/>
    </row>
    <row r="114" spans="3:10" x14ac:dyDescent="0.15">
      <c r="C114" s="21" t="s">
        <v>27</v>
      </c>
      <c r="D114" s="22"/>
      <c r="E114" s="14"/>
      <c r="F114" s="16" t="s">
        <v>41</v>
      </c>
      <c r="G114" s="24">
        <f t="shared" si="5"/>
        <v>0</v>
      </c>
      <c r="H114" s="27">
        <f t="shared" si="6"/>
        <v>0</v>
      </c>
      <c r="I114" s="25">
        <f t="shared" si="7"/>
        <v>0</v>
      </c>
      <c r="J114" s="14"/>
    </row>
    <row r="115" spans="3:10" x14ac:dyDescent="0.15">
      <c r="C115" s="16" t="s">
        <v>12</v>
      </c>
      <c r="D115" s="44">
        <f>M103</f>
        <v>1895.9999999999991</v>
      </c>
      <c r="E115" s="14"/>
      <c r="F115" s="16" t="s">
        <v>42</v>
      </c>
      <c r="G115" s="24">
        <f t="shared" si="5"/>
        <v>0</v>
      </c>
      <c r="H115" s="27">
        <f t="shared" si="6"/>
        <v>0</v>
      </c>
      <c r="I115" s="25">
        <f t="shared" si="7"/>
        <v>0</v>
      </c>
      <c r="J115" s="14"/>
    </row>
    <row r="116" spans="3:10" x14ac:dyDescent="0.15">
      <c r="C116" s="16" t="s">
        <v>13</v>
      </c>
      <c r="D116" s="45">
        <f>N103</f>
        <v>-494.99999999999744</v>
      </c>
      <c r="E116" s="14"/>
      <c r="F116" s="16" t="s">
        <v>43</v>
      </c>
      <c r="G116" s="24">
        <f t="shared" si="5"/>
        <v>0</v>
      </c>
      <c r="H116" s="27">
        <f t="shared" si="6"/>
        <v>0</v>
      </c>
      <c r="I116" s="25">
        <f t="shared" si="7"/>
        <v>0</v>
      </c>
      <c r="J116" s="14"/>
    </row>
    <row r="117" spans="3:10" x14ac:dyDescent="0.15">
      <c r="C117" s="16" t="s">
        <v>14</v>
      </c>
      <c r="D117" s="46">
        <f>D115+D116</f>
        <v>1401.0000000000016</v>
      </c>
      <c r="E117" s="14"/>
      <c r="F117" s="16" t="s">
        <v>44</v>
      </c>
      <c r="G117" s="24">
        <f t="shared" si="5"/>
        <v>0</v>
      </c>
      <c r="H117" s="27">
        <f t="shared" si="6"/>
        <v>0</v>
      </c>
      <c r="I117" s="25">
        <f t="shared" si="7"/>
        <v>0</v>
      </c>
      <c r="J117" s="14"/>
    </row>
    <row r="118" spans="3:10" x14ac:dyDescent="0.15">
      <c r="C118" s="16" t="s">
        <v>15</v>
      </c>
      <c r="D118" s="47">
        <f>D115/D111</f>
        <v>38.693877551020393</v>
      </c>
      <c r="E118" s="14"/>
      <c r="F118" s="16" t="s">
        <v>45</v>
      </c>
      <c r="G118" s="24">
        <f t="shared" si="5"/>
        <v>0</v>
      </c>
      <c r="H118" s="27">
        <f t="shared" si="6"/>
        <v>0</v>
      </c>
      <c r="I118" s="25">
        <f t="shared" si="7"/>
        <v>0</v>
      </c>
      <c r="J118" s="14"/>
    </row>
    <row r="119" spans="3:10" x14ac:dyDescent="0.15">
      <c r="C119" s="16" t="s">
        <v>16</v>
      </c>
      <c r="D119" s="47">
        <f>D116/D112</f>
        <v>-9.705882352941126</v>
      </c>
      <c r="E119" s="14"/>
      <c r="F119" s="40" t="s">
        <v>56</v>
      </c>
      <c r="G119" s="24">
        <f t="shared" ref="G119" si="8">COUNTIF(A15:A114,F119)</f>
        <v>0</v>
      </c>
      <c r="H119" s="27">
        <f t="shared" ref="H119" si="9">COUNTIFS($A$3:$A$102,F119,$B$3:$B$102,"買")</f>
        <v>0</v>
      </c>
      <c r="I119" s="25">
        <f t="shared" ref="I119" si="10">COUNTIFS($A$3:$A$102,F119,$B$3:$B$102,"売")</f>
        <v>0</v>
      </c>
      <c r="J119" s="14"/>
    </row>
    <row r="120" spans="3:10" x14ac:dyDescent="0.15">
      <c r="C120" s="16" t="s">
        <v>17</v>
      </c>
      <c r="D120" s="15"/>
      <c r="E120" s="14"/>
      <c r="F120" s="16"/>
      <c r="G120" s="24"/>
      <c r="H120" s="28"/>
      <c r="I120" s="25"/>
      <c r="J120" s="14"/>
    </row>
    <row r="121" spans="3:10" x14ac:dyDescent="0.15">
      <c r="C121" s="16" t="s">
        <v>18</v>
      </c>
      <c r="D121" s="15"/>
      <c r="E121" s="14"/>
      <c r="F121" s="16"/>
      <c r="G121" s="24"/>
      <c r="H121" s="28"/>
      <c r="I121" s="25"/>
      <c r="J121" s="14"/>
    </row>
    <row r="122" spans="3:10" x14ac:dyDescent="0.15">
      <c r="C122" s="16" t="s">
        <v>46</v>
      </c>
      <c r="D122" s="50">
        <f>MIN(N3:N102)</f>
        <v>-37.000000000000455</v>
      </c>
      <c r="E122" s="14"/>
      <c r="F122" s="16"/>
      <c r="G122" s="24"/>
      <c r="H122" s="28"/>
      <c r="I122" s="25"/>
      <c r="J122" s="14"/>
    </row>
    <row r="123" spans="3:10" ht="14.25" thickBot="1" x14ac:dyDescent="0.2">
      <c r="C123" s="17" t="s">
        <v>19</v>
      </c>
      <c r="D123" s="20">
        <f>D111/D110</f>
        <v>0.49</v>
      </c>
      <c r="E123" s="14"/>
      <c r="F123" s="16"/>
      <c r="G123" s="24"/>
      <c r="H123" s="28"/>
      <c r="I123" s="25"/>
      <c r="J123" s="14"/>
    </row>
    <row r="124" spans="3:10" x14ac:dyDescent="0.15">
      <c r="C124" s="14"/>
      <c r="D124" s="14"/>
      <c r="E124" s="14"/>
      <c r="F124" s="16"/>
      <c r="G124" s="24"/>
      <c r="H124" s="28"/>
      <c r="I124" s="25"/>
      <c r="J124" s="14"/>
    </row>
    <row r="125" spans="3:10" ht="14.25" thickBot="1" x14ac:dyDescent="0.2">
      <c r="C125" s="14"/>
      <c r="D125" s="14"/>
      <c r="E125" s="14"/>
      <c r="F125" s="17"/>
      <c r="G125" s="24"/>
      <c r="H125" s="29"/>
      <c r="I125" s="26"/>
      <c r="J125" s="14"/>
    </row>
    <row r="126" spans="3:10" ht="14.25" thickBot="1" x14ac:dyDescent="0.2">
      <c r="C126" s="14"/>
      <c r="D126" s="14"/>
      <c r="E126" s="14"/>
      <c r="F126" s="35" t="s">
        <v>28</v>
      </c>
      <c r="G126" s="36">
        <f>SUM(G107:G125)</f>
        <v>100</v>
      </c>
      <c r="H126" s="36">
        <f>SUM(H107:H125)</f>
        <v>64</v>
      </c>
      <c r="I126" s="36">
        <f>SUM(I107:I125)</f>
        <v>36</v>
      </c>
      <c r="J126" s="14"/>
    </row>
    <row r="127" spans="3:10" x14ac:dyDescent="0.15">
      <c r="C127" s="13"/>
      <c r="D127" s="13"/>
      <c r="E127" s="13"/>
      <c r="F127" s="13"/>
      <c r="G127" s="13"/>
      <c r="H127" s="13"/>
      <c r="I127" s="13"/>
      <c r="J127" s="13"/>
    </row>
    <row r="128" spans="3:10" ht="14.25" thickBot="1" x14ac:dyDescent="0.2">
      <c r="C128" s="14"/>
      <c r="D128" s="14"/>
      <c r="E128" s="14"/>
      <c r="F128" s="14"/>
      <c r="G128" s="14"/>
      <c r="H128" s="14"/>
      <c r="I128" s="14"/>
      <c r="J128" s="14"/>
    </row>
    <row r="129" spans="3:10" ht="14.25" thickBot="1" x14ac:dyDescent="0.2">
      <c r="C129" s="14"/>
      <c r="D129" s="14"/>
      <c r="E129" s="14"/>
      <c r="F129" s="62" t="s">
        <v>29</v>
      </c>
      <c r="G129" s="63"/>
      <c r="H129" s="30" t="s">
        <v>30</v>
      </c>
      <c r="I129" s="31" t="s">
        <v>31</v>
      </c>
      <c r="J129" s="32" t="s">
        <v>32</v>
      </c>
    </row>
    <row r="130" spans="3:10" ht="14.25" thickBot="1" x14ac:dyDescent="0.2">
      <c r="C130" s="14"/>
      <c r="D130" s="14"/>
      <c r="E130" s="14"/>
      <c r="F130" s="18" t="s">
        <v>53</v>
      </c>
      <c r="G130" s="24">
        <f>COUNTIF($D$3:$D$102,F130)</f>
        <v>0</v>
      </c>
      <c r="H130" s="27">
        <f>COUNTIFS($D$3:$D$102,F130,$B$3:$B$102,"買")</f>
        <v>0</v>
      </c>
      <c r="I130" s="27">
        <f>COUNTIFS($D$3:$D$102,F130,$B$3:$B$102,"売")</f>
        <v>0</v>
      </c>
      <c r="J130" s="42">
        <f>SUMIF($D$3:$D$102,F130,$M$3:$M$102)+SUMIF($D$3:$D$102,F130,$N$3:$N$102)</f>
        <v>0</v>
      </c>
    </row>
    <row r="131" spans="3:10" ht="14.25" thickBot="1" x14ac:dyDescent="0.2">
      <c r="C131" s="14"/>
      <c r="D131" s="14"/>
      <c r="E131" s="14"/>
      <c r="F131" s="18" t="s">
        <v>48</v>
      </c>
      <c r="G131" s="24">
        <f t="shared" ref="G131:G136" si="11">COUNTIF($D$3:$D$102,F131)</f>
        <v>0</v>
      </c>
      <c r="H131" s="27">
        <f t="shared" ref="H131:H136" si="12">COUNTIFS($D$3:$D$102,F131,$B$3:$B$102,"買")</f>
        <v>0</v>
      </c>
      <c r="I131" s="27">
        <f t="shared" ref="I131:I136" si="13">COUNTIFS($D$3:$D$102,F131,$B$3:$B$102,"売")</f>
        <v>0</v>
      </c>
      <c r="J131" s="42">
        <f t="shared" ref="J131:J136" si="14">SUMIF($D$3:$D$102,F131,$M$3:$M$102)+SUMIF($D$3:$D$102,F131,$N$3:$N$102)</f>
        <v>0</v>
      </c>
    </row>
    <row r="132" spans="3:10" ht="14.25" thickBot="1" x14ac:dyDescent="0.2">
      <c r="C132" s="14"/>
      <c r="D132" s="14"/>
      <c r="E132" s="14"/>
      <c r="F132" s="16" t="s">
        <v>33</v>
      </c>
      <c r="G132" s="24">
        <f t="shared" si="11"/>
        <v>0</v>
      </c>
      <c r="H132" s="27">
        <f t="shared" si="12"/>
        <v>0</v>
      </c>
      <c r="I132" s="27">
        <f t="shared" si="13"/>
        <v>0</v>
      </c>
      <c r="J132" s="42">
        <f t="shared" si="14"/>
        <v>0</v>
      </c>
    </row>
    <row r="133" spans="3:10" ht="14.25" thickBot="1" x14ac:dyDescent="0.2">
      <c r="C133" s="14"/>
      <c r="D133" s="14"/>
      <c r="E133" s="14"/>
      <c r="F133" s="40" t="s">
        <v>60</v>
      </c>
      <c r="G133" s="24">
        <f t="shared" si="11"/>
        <v>100</v>
      </c>
      <c r="H133" s="27">
        <f t="shared" si="12"/>
        <v>64</v>
      </c>
      <c r="I133" s="27">
        <f t="shared" si="13"/>
        <v>36</v>
      </c>
      <c r="J133" s="42">
        <f t="shared" si="14"/>
        <v>1401.0000000000016</v>
      </c>
    </row>
    <row r="134" spans="3:10" ht="14.25" thickBot="1" x14ac:dyDescent="0.2">
      <c r="C134" s="13"/>
      <c r="D134" s="13"/>
      <c r="E134" s="13"/>
      <c r="F134" s="16" t="s">
        <v>123</v>
      </c>
      <c r="G134" s="24">
        <f t="shared" si="11"/>
        <v>0</v>
      </c>
      <c r="H134" s="27">
        <f>COUNTIFS($D$3:$D$102,F134,$B$3:$B$102,"買")</f>
        <v>0</v>
      </c>
      <c r="I134" s="27">
        <f t="shared" si="13"/>
        <v>0</v>
      </c>
      <c r="J134" s="42">
        <f>SUMIF($D$3:$D$102,F134,$M$3:$M$102)+SUMIF($D$3:$D$102,F134,$N$3:$N$102)</f>
        <v>0</v>
      </c>
    </row>
    <row r="135" spans="3:10" ht="14.25" thickBot="1" x14ac:dyDescent="0.2">
      <c r="C135" s="13"/>
      <c r="D135" s="13"/>
      <c r="E135" s="13"/>
      <c r="F135" s="34" t="s">
        <v>57</v>
      </c>
      <c r="G135" s="24">
        <f t="shared" si="11"/>
        <v>0</v>
      </c>
      <c r="H135" s="27">
        <f t="shared" si="12"/>
        <v>0</v>
      </c>
      <c r="I135" s="27">
        <f t="shared" si="13"/>
        <v>0</v>
      </c>
      <c r="J135" s="42">
        <f t="shared" si="14"/>
        <v>0</v>
      </c>
    </row>
    <row r="136" spans="3:10" ht="14.25" thickBot="1" x14ac:dyDescent="0.2">
      <c r="C136" s="13"/>
      <c r="D136" s="13"/>
      <c r="E136" s="13"/>
      <c r="F136" s="34" t="s">
        <v>47</v>
      </c>
      <c r="G136" s="24">
        <f t="shared" si="11"/>
        <v>0</v>
      </c>
      <c r="H136" s="27">
        <f t="shared" si="12"/>
        <v>0</v>
      </c>
      <c r="I136" s="27">
        <f t="shared" si="13"/>
        <v>0</v>
      </c>
      <c r="J136" s="42">
        <f t="shared" si="14"/>
        <v>0</v>
      </c>
    </row>
    <row r="137" spans="3:10" ht="15" thickTop="1" thickBot="1" x14ac:dyDescent="0.2">
      <c r="C137" s="13"/>
      <c r="D137" s="13"/>
      <c r="E137" s="13"/>
      <c r="F137" s="37" t="s">
        <v>28</v>
      </c>
      <c r="G137" s="38">
        <f>SUM(G130:G136)</f>
        <v>100</v>
      </c>
      <c r="H137" s="38">
        <f>SUM(H130:H136)</f>
        <v>64</v>
      </c>
      <c r="I137" s="39">
        <f>SUM(I130:I136)</f>
        <v>36</v>
      </c>
      <c r="J137" s="43">
        <f>SUM(J130:J136)</f>
        <v>1401.0000000000016</v>
      </c>
    </row>
  </sheetData>
  <mergeCells count="3">
    <mergeCell ref="F129:G129"/>
    <mergeCell ref="C106:D106"/>
    <mergeCell ref="F106:G106"/>
  </mergeCells>
  <phoneticPr fontId="1"/>
  <conditionalFormatting sqref="O3:O102">
    <cfRule type="expression" dxfId="0" priority="1" stopIfTrue="1">
      <formula>0&gt;$O$6</formula>
    </cfRule>
  </conditionalFormatting>
  <dataValidations count="3">
    <dataValidation type="list" allowBlank="1" showInputMessage="1" showErrorMessage="1" sqref="A3:A102">
      <formula1>$F$107:$F$125</formula1>
    </dataValidation>
    <dataValidation type="list" allowBlank="1" showInputMessage="1" showErrorMessage="1" sqref="D3:D102 K3:K102">
      <formula1>$F$130:$F$136</formula1>
    </dataValidation>
    <dataValidation type="whole" operator="lessThan" allowBlank="1" showInputMessage="1" showErrorMessage="1" sqref="O3">
      <formula1>0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画像</vt:lpstr>
      <vt:lpstr>検証結果ドル円1Ｈ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ひでき</cp:lastModifiedBy>
  <dcterms:created xsi:type="dcterms:W3CDTF">2013-10-09T23:04:08Z</dcterms:created>
  <dcterms:modified xsi:type="dcterms:W3CDTF">2015-08-03T04:53:20Z</dcterms:modified>
</cp:coreProperties>
</file>