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20" windowWidth="20475" windowHeight="10935" tabRatio="662" activeTab="1"/>
  </bookViews>
  <sheets>
    <sheet name="合計＆ルール" sheetId="10" r:id="rId1"/>
    <sheet name="検証結果ドル円1Ｈ" sheetId="1" r:id="rId2"/>
    <sheet name="画像" sheetId="11" r:id="rId3"/>
  </sheets>
  <calcPr calcId="145621"/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5" i="1"/>
  <c r="P6" i="1"/>
  <c r="P7" i="1"/>
  <c r="P8" i="1"/>
  <c r="P9" i="1"/>
  <c r="P10" i="1"/>
  <c r="P11" i="1"/>
  <c r="P12" i="1"/>
  <c r="P13" i="1"/>
  <c r="P14" i="1"/>
  <c r="P4" i="1"/>
  <c r="P3" i="1"/>
  <c r="J17" i="10" l="1"/>
  <c r="F17" i="10"/>
  <c r="E17" i="10"/>
  <c r="C17" i="10"/>
  <c r="B17" i="10"/>
  <c r="L16" i="10"/>
  <c r="K16" i="10"/>
  <c r="J16" i="10"/>
  <c r="I16" i="10"/>
  <c r="G16" i="10"/>
  <c r="H16" i="10" s="1"/>
  <c r="D16" i="10"/>
  <c r="L15" i="10"/>
  <c r="J15" i="10"/>
  <c r="I15" i="10"/>
  <c r="K15" i="10" s="1"/>
  <c r="H15" i="10"/>
  <c r="G15" i="10"/>
  <c r="D15" i="10"/>
  <c r="L14" i="10"/>
  <c r="J14" i="10"/>
  <c r="I14" i="10"/>
  <c r="K14" i="10" s="1"/>
  <c r="G14" i="10"/>
  <c r="H14" i="10" s="1"/>
  <c r="D14" i="10"/>
  <c r="L13" i="10"/>
  <c r="J13" i="10"/>
  <c r="I13" i="10"/>
  <c r="K13" i="10" s="1"/>
  <c r="H13" i="10"/>
  <c r="G13" i="10"/>
  <c r="D13" i="10"/>
  <c r="L12" i="10"/>
  <c r="K12" i="10"/>
  <c r="J12" i="10"/>
  <c r="I12" i="10"/>
  <c r="G12" i="10"/>
  <c r="H12" i="10" s="1"/>
  <c r="D12" i="10"/>
  <c r="L11" i="10"/>
  <c r="J11" i="10"/>
  <c r="K11" i="10" s="1"/>
  <c r="I11" i="10"/>
  <c r="H11" i="10"/>
  <c r="G11" i="10"/>
  <c r="D11" i="10"/>
  <c r="L10" i="10"/>
  <c r="J10" i="10"/>
  <c r="I10" i="10"/>
  <c r="K10" i="10" s="1"/>
  <c r="G10" i="10"/>
  <c r="H10" i="10" s="1"/>
  <c r="D10" i="10"/>
  <c r="L9" i="10"/>
  <c r="J9" i="10"/>
  <c r="I9" i="10"/>
  <c r="K9" i="10" s="1"/>
  <c r="H9" i="10"/>
  <c r="G9" i="10"/>
  <c r="D9" i="10"/>
  <c r="L8" i="10"/>
  <c r="L17" i="10" s="1"/>
  <c r="K8" i="10"/>
  <c r="K17" i="10" s="1"/>
  <c r="J8" i="10"/>
  <c r="I8" i="10"/>
  <c r="I17" i="10" s="1"/>
  <c r="G8" i="10"/>
  <c r="G17" i="10" s="1"/>
  <c r="D8" i="10"/>
  <c r="D17" i="10" l="1"/>
  <c r="B3" i="10" s="1"/>
  <c r="I3" i="10"/>
  <c r="G3" i="10"/>
  <c r="H8" i="10"/>
  <c r="H17" i="10" s="1"/>
  <c r="G108" i="1"/>
  <c r="M57" i="1" l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N3" i="1" l="1"/>
  <c r="M3" i="1" l="1"/>
  <c r="M13" i="1" l="1"/>
  <c r="M4" i="1" l="1"/>
  <c r="M5" i="1"/>
  <c r="M6" i="1"/>
  <c r="M7" i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J134" i="1" l="1"/>
  <c r="J130" i="1"/>
  <c r="G119" i="1" l="1"/>
  <c r="H119" i="1"/>
  <c r="I119" i="1"/>
  <c r="J131" i="1" l="1"/>
  <c r="J132" i="1"/>
  <c r="J133" i="1"/>
  <c r="J135" i="1"/>
  <c r="J136" i="1"/>
  <c r="D111" i="1"/>
  <c r="D112" i="1"/>
  <c r="M103" i="1"/>
  <c r="D115" i="1" s="1"/>
  <c r="N103" i="1"/>
  <c r="D118" i="1" l="1"/>
  <c r="I131" i="1"/>
  <c r="I132" i="1"/>
  <c r="I133" i="1"/>
  <c r="I134" i="1"/>
  <c r="I135" i="1"/>
  <c r="I136" i="1"/>
  <c r="I130" i="1"/>
  <c r="H134" i="1"/>
  <c r="H131" i="1"/>
  <c r="H132" i="1"/>
  <c r="H133" i="1"/>
  <c r="H135" i="1"/>
  <c r="H136" i="1"/>
  <c r="H130" i="1"/>
  <c r="G131" i="1"/>
  <c r="G132" i="1"/>
  <c r="G133" i="1"/>
  <c r="G134" i="1"/>
  <c r="G135" i="1"/>
  <c r="G136" i="1"/>
  <c r="G130" i="1"/>
  <c r="I108" i="1"/>
  <c r="I109" i="1"/>
  <c r="I110" i="1"/>
  <c r="I111" i="1"/>
  <c r="I112" i="1"/>
  <c r="I113" i="1"/>
  <c r="I114" i="1"/>
  <c r="I115" i="1"/>
  <c r="I116" i="1"/>
  <c r="I117" i="1"/>
  <c r="I118" i="1"/>
  <c r="I107" i="1"/>
  <c r="H108" i="1"/>
  <c r="H109" i="1"/>
  <c r="H110" i="1"/>
  <c r="H111" i="1"/>
  <c r="H112" i="1"/>
  <c r="H113" i="1"/>
  <c r="H114" i="1"/>
  <c r="H115" i="1"/>
  <c r="H116" i="1"/>
  <c r="H117" i="1"/>
  <c r="H118" i="1"/>
  <c r="H107" i="1"/>
  <c r="J137" i="1" l="1"/>
  <c r="G109" i="1"/>
  <c r="G110" i="1"/>
  <c r="G111" i="1"/>
  <c r="G112" i="1"/>
  <c r="G113" i="1"/>
  <c r="G114" i="1"/>
  <c r="G115" i="1"/>
  <c r="G116" i="1"/>
  <c r="G117" i="1"/>
  <c r="G118" i="1"/>
  <c r="G107" i="1"/>
  <c r="D122" i="1"/>
  <c r="D110" i="1"/>
  <c r="D109" i="1"/>
  <c r="D108" i="1"/>
  <c r="O103" i="1"/>
  <c r="D123" i="1" l="1"/>
  <c r="G137" i="1"/>
  <c r="H137" i="1"/>
  <c r="I137" i="1"/>
  <c r="G126" i="1"/>
  <c r="H126" i="1"/>
  <c r="I126" i="1"/>
  <c r="D116" i="1"/>
  <c r="D119" i="1" s="1"/>
  <c r="D117" i="1" l="1"/>
</calcChain>
</file>

<file path=xl/sharedStrings.xml><?xml version="1.0" encoding="utf-8"?>
<sst xmlns="http://schemas.openxmlformats.org/spreadsheetml/2006/main" count="241" uniqueCount="102">
  <si>
    <t>エントリー日時</t>
    <rPh sb="5" eb="7">
      <t>ニチジ</t>
    </rPh>
    <phoneticPr fontId="1"/>
  </si>
  <si>
    <t>通貨ペア</t>
    <rPh sb="0" eb="2">
      <t>ツウカ</t>
    </rPh>
    <phoneticPr fontId="1"/>
  </si>
  <si>
    <t>売買</t>
    <rPh sb="0" eb="2">
      <t>バイバイ</t>
    </rPh>
    <phoneticPr fontId="1"/>
  </si>
  <si>
    <t>エントリー価格</t>
    <rPh sb="5" eb="7">
      <t>カカク</t>
    </rPh>
    <phoneticPr fontId="1"/>
  </si>
  <si>
    <t>エントリー手法</t>
    <rPh sb="5" eb="7">
      <t>シュホウ</t>
    </rPh>
    <phoneticPr fontId="1"/>
  </si>
  <si>
    <t>決済価格</t>
    <rPh sb="0" eb="2">
      <t>ケッサイ</t>
    </rPh>
    <rPh sb="2" eb="4">
      <t>カカク</t>
    </rPh>
    <phoneticPr fontId="1"/>
  </si>
  <si>
    <t>決済時間足</t>
    <rPh sb="0" eb="2">
      <t>ケッサイ</t>
    </rPh>
    <rPh sb="2" eb="4">
      <t>ジカン</t>
    </rPh>
    <rPh sb="4" eb="5">
      <t>アシ</t>
    </rPh>
    <phoneticPr fontId="1"/>
  </si>
  <si>
    <t>決済日時</t>
    <rPh sb="0" eb="2">
      <t>ケッサイ</t>
    </rPh>
    <rPh sb="2" eb="4">
      <t>ニチジ</t>
    </rPh>
    <phoneticPr fontId="1"/>
  </si>
  <si>
    <t>数量</t>
    <rPh sb="0" eb="2">
      <t>スウリョウ</t>
    </rPh>
    <phoneticPr fontId="1"/>
  </si>
  <si>
    <t>結果</t>
    <rPh sb="0" eb="2">
      <t>ケッカ</t>
    </rPh>
    <phoneticPr fontId="1"/>
  </si>
  <si>
    <t>トレード期間</t>
  </si>
  <si>
    <t>引き分け</t>
  </si>
  <si>
    <t>合計利益</t>
    <rPh sb="0" eb="2">
      <t>ゴウケイ</t>
    </rPh>
    <phoneticPr fontId="1"/>
  </si>
  <si>
    <t>合計損失</t>
    <rPh sb="0" eb="2">
      <t>ゴウケイ</t>
    </rPh>
    <phoneticPr fontId="1"/>
  </si>
  <si>
    <t>合計損益</t>
    <rPh sb="2" eb="4">
      <t>ソンエキ</t>
    </rPh>
    <phoneticPr fontId="1"/>
  </si>
  <si>
    <t>平均利益</t>
  </si>
  <si>
    <t>平均損失</t>
  </si>
  <si>
    <t>最大連勝数</t>
  </si>
  <si>
    <t>最大連敗数</t>
  </si>
  <si>
    <t>勝率</t>
  </si>
  <si>
    <t>合計トレード回数</t>
    <rPh sb="0" eb="2">
      <t>ゴウケイ</t>
    </rPh>
    <phoneticPr fontId="1"/>
  </si>
  <si>
    <t>買いエントリー回数</t>
    <rPh sb="0" eb="1">
      <t>カ</t>
    </rPh>
    <rPh sb="7" eb="9">
      <t>カイスウ</t>
    </rPh>
    <phoneticPr fontId="1"/>
  </si>
  <si>
    <t>売りエントリー回数</t>
    <rPh sb="0" eb="1">
      <t>ウ</t>
    </rPh>
    <rPh sb="7" eb="9">
      <t>カイスウ</t>
    </rPh>
    <phoneticPr fontId="1"/>
  </si>
  <si>
    <t>合計勝ち数</t>
    <rPh sb="0" eb="2">
      <t>ゴウケイ</t>
    </rPh>
    <rPh sb="4" eb="5">
      <t>スウ</t>
    </rPh>
    <phoneticPr fontId="1"/>
  </si>
  <si>
    <t>合計負け数</t>
    <rPh sb="0" eb="2">
      <t>ゴウケイ</t>
    </rPh>
    <rPh sb="4" eb="5">
      <t>スウ</t>
    </rPh>
    <phoneticPr fontId="1"/>
  </si>
  <si>
    <t>通貨ペア別エントリー回数</t>
    <rPh sb="0" eb="2">
      <t>ツウカ</t>
    </rPh>
    <rPh sb="4" eb="5">
      <t>ベツ</t>
    </rPh>
    <rPh sb="10" eb="12">
      <t>カイスウ</t>
    </rPh>
    <phoneticPr fontId="1"/>
  </si>
  <si>
    <t>トレード詳細データ</t>
    <rPh sb="4" eb="6">
      <t>ショウサイ</t>
    </rPh>
    <phoneticPr fontId="1"/>
  </si>
  <si>
    <t>保留</t>
    <rPh sb="0" eb="2">
      <t>ホリュウ</t>
    </rPh>
    <phoneticPr fontId="1"/>
  </si>
  <si>
    <t>合計</t>
    <rPh sb="0" eb="2">
      <t>ゴウケイ</t>
    </rPh>
    <phoneticPr fontId="1"/>
  </si>
  <si>
    <t>エントリー手法別エントリー回数</t>
    <rPh sb="7" eb="8">
      <t>ベツ</t>
    </rPh>
    <rPh sb="13" eb="15">
      <t>カイスウ</t>
    </rPh>
    <phoneticPr fontId="1"/>
  </si>
  <si>
    <t>Buy</t>
  </si>
  <si>
    <t>Sell</t>
  </si>
  <si>
    <t>損益pips</t>
  </si>
  <si>
    <t>PAリベンジャーズ</t>
  </si>
  <si>
    <t>時間足</t>
    <rPh sb="0" eb="2">
      <t>ジカン</t>
    </rPh>
    <rPh sb="2" eb="3">
      <t>アシ</t>
    </rPh>
    <phoneticPr fontId="1"/>
  </si>
  <si>
    <t>決済手法</t>
    <rPh sb="0" eb="2">
      <t>ケッサイ</t>
    </rPh>
    <rPh sb="2" eb="4">
      <t>シュホウ</t>
    </rPh>
    <phoneticPr fontId="1"/>
  </si>
  <si>
    <t>利益pips</t>
    <rPh sb="0" eb="2">
      <t>リエキ</t>
    </rPh>
    <phoneticPr fontId="1"/>
  </si>
  <si>
    <t>損失pips</t>
    <rPh sb="0" eb="2">
      <t>ソンシツ</t>
    </rPh>
    <phoneticPr fontId="1"/>
  </si>
  <si>
    <t>金額　</t>
    <rPh sb="0" eb="2">
      <t>キンガク</t>
    </rPh>
    <phoneticPr fontId="1"/>
  </si>
  <si>
    <t>ＧＢＰ／ＪＰＹ</t>
  </si>
  <si>
    <t>ＧＢＰ／ＵＳＤ</t>
  </si>
  <si>
    <t>ＮＺＤ／ＵＳＤ</t>
  </si>
  <si>
    <t>ＵＳＤ／ＣＨＦ</t>
  </si>
  <si>
    <t>ＵＳＤ／ＣＡＤ</t>
  </si>
  <si>
    <t>ＥＵＲ／ＣＡＤ</t>
  </si>
  <si>
    <t>ＥＵＲ／ＧＢＰ</t>
  </si>
  <si>
    <t>最大DD(pips)</t>
  </si>
  <si>
    <t>裁量</t>
    <rPh sb="0" eb="2">
      <t>サイリョウ</t>
    </rPh>
    <phoneticPr fontId="1"/>
  </si>
  <si>
    <t>リベンジャーズ60</t>
  </si>
  <si>
    <t>ＵＳＤ／ＪＰＹ</t>
  </si>
  <si>
    <t>ＥＵＲ／ＪＰＹ</t>
  </si>
  <si>
    <t>ＥＵＲ／ＵＳＤ</t>
  </si>
  <si>
    <t>合 計</t>
    <rPh sb="0" eb="1">
      <t>ア</t>
    </rPh>
    <rPh sb="2" eb="3">
      <t>ケイ</t>
    </rPh>
    <phoneticPr fontId="1"/>
  </si>
  <si>
    <t>リベンジャーズ</t>
    <phoneticPr fontId="1"/>
  </si>
  <si>
    <t>ＡＵＤ／ＪＰＹ</t>
    <phoneticPr fontId="1"/>
  </si>
  <si>
    <t>ＮＺＤ／ＪＰＹ</t>
    <phoneticPr fontId="1"/>
  </si>
  <si>
    <t>ＡＵＤ／ＵＳＤ</t>
    <phoneticPr fontId="1"/>
  </si>
  <si>
    <t>トレーディングストップ</t>
    <phoneticPr fontId="1"/>
  </si>
  <si>
    <t>トレーディングストップ</t>
  </si>
  <si>
    <t>買</t>
    <rPh sb="0" eb="1">
      <t>カイ</t>
    </rPh>
    <phoneticPr fontId="1"/>
  </si>
  <si>
    <t>売</t>
    <rPh sb="0" eb="1">
      <t>ウリ</t>
    </rPh>
    <phoneticPr fontId="1"/>
  </si>
  <si>
    <t>建値決済（２０ｐｉｐｓ）</t>
    <rPh sb="0" eb="2">
      <t>タテネ</t>
    </rPh>
    <rPh sb="2" eb="4">
      <t>ケッサイ</t>
    </rPh>
    <phoneticPr fontId="1"/>
  </si>
  <si>
    <t>ＰＢ　　ＥＢ</t>
  </si>
  <si>
    <t>ＰＢ　　ＥＢ</t>
    <phoneticPr fontId="1"/>
  </si>
  <si>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</si>
  <si>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</si>
  <si>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</si>
  <si>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</si>
  <si>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</si>
  <si>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</si>
  <si>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</si>
  <si>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</si>
  <si>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</si>
  <si>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</si>
  <si>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</si>
  <si>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</si>
  <si>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</si>
  <si>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</si>
  <si>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</si>
  <si>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</si>
  <si>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</si>
  <si>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</si>
  <si>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</si>
  <si>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買</t>
    <rPh sb="0" eb="1">
      <t>カイ</t>
    </rPh>
    <phoneticPr fontId="1"/>
  </si>
  <si>
    <t>日足</t>
    <rPh sb="0" eb="2">
      <t>ヒアシ</t>
    </rPh>
    <phoneticPr fontId="1"/>
  </si>
  <si>
    <t>勝</t>
    <rPh sb="0" eb="1">
      <t>カチ</t>
    </rPh>
    <phoneticPr fontId="1"/>
  </si>
  <si>
    <t>2014.03.28</t>
    <phoneticPr fontId="1"/>
  </si>
  <si>
    <t>エントリー　102.97　リミット　103.19</t>
    <phoneticPr fontId="1"/>
  </si>
  <si>
    <t>現金</t>
    <rPh sb="0" eb="2">
      <t>ゲンキン</t>
    </rPh>
    <phoneticPr fontId="1"/>
  </si>
  <si>
    <t>原資</t>
    <rPh sb="0" eb="2">
      <t>ゲンシ</t>
    </rPh>
    <phoneticPr fontId="1"/>
  </si>
  <si>
    <t>売</t>
    <rPh sb="0" eb="1">
      <t>ウリ</t>
    </rPh>
    <phoneticPr fontId="1"/>
  </si>
  <si>
    <t>2014.01.13</t>
    <phoneticPr fontId="1"/>
  </si>
  <si>
    <t>エントリー　103.82　損切り　建値決済</t>
    <rPh sb="13" eb="14">
      <t>ソン</t>
    </rPh>
    <rPh sb="14" eb="15">
      <t>キ</t>
    </rPh>
    <rPh sb="17" eb="19">
      <t>タテネ</t>
    </rPh>
    <rPh sb="19" eb="21">
      <t>ケッサイ</t>
    </rPh>
    <phoneticPr fontId="1"/>
  </si>
  <si>
    <t>負</t>
    <rPh sb="0" eb="1">
      <t>マ</t>
    </rPh>
    <phoneticPr fontId="1"/>
  </si>
  <si>
    <t>2013.11.11</t>
    <phoneticPr fontId="1"/>
  </si>
  <si>
    <t>エントリー　99.22　リミット　104.64</t>
    <phoneticPr fontId="1"/>
  </si>
  <si>
    <t>2012.07.26</t>
    <phoneticPr fontId="1"/>
  </si>
  <si>
    <t>エントリー　98.88　リミット　98.51</t>
    <phoneticPr fontId="1"/>
  </si>
  <si>
    <t>2013.04.22</t>
    <phoneticPr fontId="1"/>
  </si>
  <si>
    <t>エントリー　99.68　損切り　98.10</t>
    <rPh sb="12" eb="13">
      <t>ソン</t>
    </rPh>
    <rPh sb="13" eb="14">
      <t>キ</t>
    </rPh>
    <phoneticPr fontId="1"/>
  </si>
  <si>
    <t>2013.04.08</t>
    <phoneticPr fontId="1"/>
  </si>
  <si>
    <t>エントリー　96.41　リミット　98.90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</si>
</sst>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¥&quot;#,##0;&quot;¥&quot;\-#,##0"/>
    <numFmt numFmtId="6" formatCode="&quot;¥&quot;#,##0;[Red]&quot;¥&quot;\-#,##0"/>
    <numFmt numFmtId="176" formatCode="#,##0.0_ ;[Red]\-#,##0.0\ "/>
    <numFmt numFmtId="177" formatCode="0.0_ ;[Red]\-0.0\ "/>
    <numFmt numFmtId="178" formatCode="#,##0.0;[Red]\-#,##0.0"/>
    <numFmt numFmtId="179" formatCode="0.0_ "/>
    <numFmt numFmtId="180" formatCode="0.0"/>
    <numFmt numFmtId="181" formatCode="#,##0_ ;[Red]\-#,##0\ "/>
    <numFmt numFmtId="182" formatCode="0.000"/>
    <numFmt numFmtId="183" formatCode="0.0_);[Red]\(0.0\)"/>
    <numFmt numFmtId="184" formatCode="yyyy/m/d;@"/>
    <numFmt numFmtId="185" formatCode="m/d;@"/>
    <numFmt numFmtId="186" formatCode="&quot;¥&quot;#,##0_);[Red]\(&quot;¥&quot;#,##0\)"/>
    <numFmt numFmtId="187" formatCode="0_);[Red]\(0\)"/>
    <numFmt numFmtId="188" formatCode="0.0%"/>
    <numFmt numFmtId="189" formatCode="0.0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MS PGothic"/>
      <charset val="128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5" fillId="4" borderId="32" applyNumberFormat="0" applyFont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4" xfId="0" applyBorder="1">
      <alignment vertical="center"/>
    </xf>
    <xf numFmtId="0" fontId="0" fillId="3" borderId="29" xfId="0" applyFill="1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3" borderId="30" xfId="0" applyFill="1" applyBorder="1">
      <alignment vertical="center"/>
    </xf>
    <xf numFmtId="0" fontId="0" fillId="0" borderId="6" xfId="0" applyBorder="1" applyAlignment="1">
      <alignment horizontal="right" vertical="center"/>
    </xf>
    <xf numFmtId="0" fontId="0" fillId="3" borderId="31" xfId="0" applyFill="1" applyBorder="1">
      <alignment vertical="center"/>
    </xf>
    <xf numFmtId="0" fontId="4" fillId="3" borderId="30" xfId="0" applyFont="1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9" fontId="0" fillId="0" borderId="12" xfId="0" applyNumberFormat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4" fillId="0" borderId="1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177" fontId="0" fillId="0" borderId="22" xfId="0" applyNumberForma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8" fontId="4" fillId="0" borderId="1" xfId="1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81" fontId="0" fillId="0" borderId="0" xfId="0" applyNumberFormat="1" applyBorder="1">
      <alignment vertical="center"/>
    </xf>
    <xf numFmtId="0" fontId="9" fillId="0" borderId="33" xfId="0" applyFont="1" applyBorder="1" applyAlignment="1">
      <alignment horizontal="center"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80" fontId="0" fillId="4" borderId="6" xfId="4" applyNumberFormat="1" applyFont="1" applyBorder="1">
      <alignment vertical="center"/>
    </xf>
    <xf numFmtId="182" fontId="0" fillId="0" borderId="6" xfId="0" applyNumberFormat="1" applyBorder="1">
      <alignment vertical="center"/>
    </xf>
    <xf numFmtId="31" fontId="0" fillId="0" borderId="6" xfId="0" applyNumberFormat="1" applyBorder="1">
      <alignment vertical="center"/>
    </xf>
    <xf numFmtId="14" fontId="0" fillId="0" borderId="8" xfId="0" applyNumberForma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vertical="center"/>
    </xf>
    <xf numFmtId="5" fontId="10" fillId="5" borderId="19" xfId="2" applyNumberFormat="1" applyFont="1" applyFill="1" applyBorder="1" applyAlignment="1" applyProtection="1">
      <alignment horizontal="center"/>
    </xf>
    <xf numFmtId="5" fontId="10" fillId="5" borderId="37" xfId="2" applyNumberFormat="1" applyFont="1" applyFill="1" applyBorder="1" applyAlignment="1" applyProtection="1">
      <alignment horizontal="center"/>
    </xf>
    <xf numFmtId="5" fontId="10" fillId="5" borderId="38" xfId="2" applyNumberFormat="1" applyFont="1" applyFill="1" applyBorder="1" applyAlignment="1" applyProtection="1">
      <alignment horizontal="center"/>
    </xf>
    <xf numFmtId="0" fontId="0" fillId="0" borderId="39" xfId="0" applyNumberFormat="1" applyFont="1" applyFill="1" applyBorder="1" applyAlignment="1" applyProtection="1">
      <alignment vertical="center"/>
    </xf>
    <xf numFmtId="5" fontId="10" fillId="5" borderId="39" xfId="2" applyNumberFormat="1" applyFont="1" applyFill="1" applyBorder="1" applyAlignment="1" applyProtection="1">
      <alignment horizontal="center"/>
    </xf>
    <xf numFmtId="5" fontId="10" fillId="5" borderId="40" xfId="2" applyNumberFormat="1" applyFont="1" applyFill="1" applyBorder="1" applyAlignment="1" applyProtection="1">
      <alignment horizontal="center"/>
    </xf>
    <xf numFmtId="0" fontId="0" fillId="0" borderId="41" xfId="0" applyNumberFormat="1" applyFont="1" applyFill="1" applyBorder="1" applyAlignment="1" applyProtection="1">
      <alignment vertical="center"/>
    </xf>
    <xf numFmtId="0" fontId="11" fillId="6" borderId="10" xfId="2" applyNumberFormat="1" applyFont="1" applyFill="1" applyBorder="1" applyAlignment="1" applyProtection="1">
      <alignment vertical="center"/>
    </xf>
    <xf numFmtId="5" fontId="12" fillId="0" borderId="8" xfId="2" applyNumberFormat="1" applyFont="1" applyFill="1" applyBorder="1" applyAlignment="1" applyProtection="1">
      <alignment horizontal="center" vertical="center"/>
    </xf>
    <xf numFmtId="183" fontId="11" fillId="6" borderId="42" xfId="2" applyNumberFormat="1" applyFont="1" applyFill="1" applyBorder="1" applyAlignment="1" applyProtection="1">
      <alignment vertical="center"/>
    </xf>
    <xf numFmtId="184" fontId="11" fillId="0" borderId="21" xfId="2" applyNumberFormat="1" applyFont="1" applyFill="1" applyBorder="1" applyAlignment="1" applyProtection="1">
      <alignment horizontal="center" vertical="center"/>
    </xf>
    <xf numFmtId="184" fontId="11" fillId="0" borderId="17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/>
    </xf>
    <xf numFmtId="0" fontId="11" fillId="6" borderId="33" xfId="2" applyNumberFormat="1" applyFont="1" applyFill="1" applyBorder="1" applyAlignment="1" applyProtection="1">
      <alignment vertical="center"/>
    </xf>
    <xf numFmtId="5" fontId="11" fillId="0" borderId="40" xfId="2" applyNumberFormat="1" applyFont="1" applyFill="1" applyBorder="1" applyAlignment="1" applyProtection="1">
      <alignment horizontal="center" vertical="center"/>
    </xf>
    <xf numFmtId="5" fontId="11" fillId="0" borderId="43" xfId="2" applyNumberFormat="1" applyFont="1" applyFill="1" applyBorder="1" applyAlignment="1" applyProtection="1">
      <alignment horizontal="center" vertical="center"/>
    </xf>
    <xf numFmtId="183" fontId="11" fillId="6" borderId="10" xfId="2" applyNumberFormat="1" applyFont="1" applyFill="1" applyBorder="1" applyAlignment="1" applyProtection="1">
      <alignment vertical="center"/>
    </xf>
    <xf numFmtId="9" fontId="11" fillId="0" borderId="44" xfId="2" applyNumberFormat="1" applyFont="1" applyFill="1" applyBorder="1" applyAlignment="1" applyProtection="1">
      <alignment horizontal="center" vertical="center"/>
    </xf>
    <xf numFmtId="5" fontId="11" fillId="0" borderId="13" xfId="2" applyNumberFormat="1" applyFont="1" applyFill="1" applyBorder="1" applyAlignment="1" applyProtection="1">
      <alignment horizontal="center" vertical="center"/>
    </xf>
    <xf numFmtId="6" fontId="11" fillId="6" borderId="10" xfId="2" applyNumberFormat="1" applyFont="1" applyFill="1" applyBorder="1" applyAlignment="1" applyProtection="1">
      <alignment vertical="center"/>
    </xf>
    <xf numFmtId="6" fontId="11" fillId="0" borderId="17" xfId="2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1" fillId="7" borderId="0" xfId="2" applyNumberFormat="1" applyFont="1" applyFill="1" applyBorder="1" applyAlignment="1" applyProtection="1">
      <alignment vertical="center"/>
    </xf>
    <xf numFmtId="5" fontId="11" fillId="7" borderId="0" xfId="2" applyNumberFormat="1" applyFont="1" applyFill="1" applyBorder="1" applyAlignment="1" applyProtection="1">
      <alignment horizontal="center" vertical="center"/>
    </xf>
    <xf numFmtId="183" fontId="11" fillId="7" borderId="0" xfId="2" applyNumberFormat="1" applyFont="1" applyFill="1" applyBorder="1" applyAlignment="1" applyProtection="1">
      <alignment vertical="center"/>
    </xf>
    <xf numFmtId="5" fontId="10" fillId="5" borderId="45" xfId="2" applyNumberFormat="1" applyFont="1" applyFill="1" applyBorder="1" applyAlignment="1" applyProtection="1">
      <alignment horizontal="center"/>
    </xf>
    <xf numFmtId="6" fontId="11" fillId="7" borderId="0" xfId="2" applyNumberFormat="1" applyFont="1" applyFill="1" applyBorder="1" applyAlignment="1" applyProtection="1">
      <alignment vertical="center"/>
    </xf>
    <xf numFmtId="6" fontId="11" fillId="7" borderId="0" xfId="2" applyNumberFormat="1" applyFont="1" applyFill="1" applyBorder="1" applyAlignment="1" applyProtection="1">
      <alignment horizontal="center" vertical="center"/>
    </xf>
    <xf numFmtId="0" fontId="0" fillId="7" borderId="0" xfId="0" applyNumberFormat="1" applyFont="1" applyFill="1" applyBorder="1" applyAlignment="1" applyProtection="1">
      <alignment vertical="center"/>
    </xf>
    <xf numFmtId="0" fontId="11" fillId="7" borderId="46" xfId="2" applyNumberFormat="1" applyFont="1" applyFill="1" applyBorder="1" applyAlignment="1" applyProtection="1">
      <alignment vertical="center"/>
    </xf>
    <xf numFmtId="5" fontId="11" fillId="7" borderId="46" xfId="2" applyNumberFormat="1" applyFont="1" applyFill="1" applyBorder="1" applyAlignment="1" applyProtection="1">
      <alignment horizontal="center" vertical="center"/>
    </xf>
    <xf numFmtId="5" fontId="14" fillId="7" borderId="46" xfId="2" applyNumberFormat="1" applyFont="1" applyFill="1" applyBorder="1" applyAlignment="1" applyProtection="1">
      <alignment horizontal="center" vertical="center"/>
    </xf>
    <xf numFmtId="183" fontId="11" fillId="7" borderId="46" xfId="2" applyNumberFormat="1" applyFont="1" applyFill="1" applyBorder="1" applyAlignment="1" applyProtection="1">
      <alignment vertical="center"/>
    </xf>
    <xf numFmtId="9" fontId="11" fillId="7" borderId="37" xfId="2" applyNumberFormat="1" applyFont="1" applyFill="1" applyBorder="1" applyAlignment="1" applyProtection="1">
      <alignment horizontal="center" vertical="center"/>
    </xf>
    <xf numFmtId="6" fontId="11" fillId="7" borderId="46" xfId="2" applyNumberFormat="1" applyFont="1" applyFill="1" applyBorder="1" applyAlignment="1" applyProtection="1">
      <alignment vertical="center"/>
    </xf>
    <xf numFmtId="6" fontId="11" fillId="7" borderId="46" xfId="2" applyNumberFormat="1" applyFont="1" applyFill="1" applyBorder="1" applyAlignment="1" applyProtection="1">
      <alignment horizontal="center" vertical="center"/>
    </xf>
    <xf numFmtId="0" fontId="0" fillId="7" borderId="46" xfId="0" applyNumberFormat="1" applyFont="1" applyFill="1" applyBorder="1" applyAlignment="1" applyProtection="1">
      <alignment vertical="center"/>
    </xf>
    <xf numFmtId="0" fontId="0" fillId="0" borderId="46" xfId="0" applyNumberFormat="1" applyFont="1" applyFill="1" applyBorder="1" applyAlignment="1" applyProtection="1">
      <alignment vertical="center"/>
    </xf>
    <xf numFmtId="0" fontId="11" fillId="0" borderId="47" xfId="2" applyNumberFormat="1" applyFont="1" applyFill="1" applyBorder="1" applyAlignment="1" applyProtection="1"/>
    <xf numFmtId="5" fontId="10" fillId="5" borderId="47" xfId="2" applyNumberFormat="1" applyFont="1" applyFill="1" applyBorder="1" applyAlignment="1" applyProtection="1">
      <alignment horizontal="center"/>
    </xf>
    <xf numFmtId="5" fontId="11" fillId="0" borderId="47" xfId="2" applyNumberFormat="1" applyFont="1" applyFill="1" applyBorder="1" applyAlignment="1" applyProtection="1">
      <alignment horizontal="center" vertical="center"/>
    </xf>
    <xf numFmtId="5" fontId="10" fillId="5" borderId="8" xfId="2" applyNumberFormat="1" applyFont="1" applyFill="1" applyBorder="1" applyAlignment="1" applyProtection="1">
      <alignment horizontal="center"/>
    </xf>
    <xf numFmtId="5" fontId="11" fillId="0" borderId="0" xfId="2" applyNumberFormat="1" applyFont="1" applyFill="1" applyBorder="1" applyAlignment="1" applyProtection="1">
      <alignment horizontal="center" vertical="center"/>
    </xf>
    <xf numFmtId="0" fontId="0" fillId="0" borderId="47" xfId="0" applyNumberFormat="1" applyFont="1" applyFill="1" applyBorder="1" applyAlignment="1" applyProtection="1">
      <alignment vertical="center"/>
    </xf>
    <xf numFmtId="0" fontId="14" fillId="6" borderId="48" xfId="2" applyNumberFormat="1" applyFont="1" applyFill="1" applyBorder="1" applyAlignment="1" applyProtection="1">
      <alignment horizontal="center" vertical="center"/>
    </xf>
    <xf numFmtId="0" fontId="11" fillId="6" borderId="49" xfId="2" applyNumberFormat="1" applyFont="1" applyFill="1" applyBorder="1" applyAlignment="1" applyProtection="1">
      <alignment horizontal="center" vertical="center"/>
    </xf>
    <xf numFmtId="0" fontId="11" fillId="6" borderId="50" xfId="2" applyNumberFormat="1" applyFont="1" applyFill="1" applyBorder="1" applyAlignment="1" applyProtection="1">
      <alignment horizontal="center" vertical="center" wrapText="1"/>
    </xf>
    <xf numFmtId="0" fontId="11" fillId="6" borderId="51" xfId="2" applyNumberFormat="1" applyFont="1" applyFill="1" applyBorder="1" applyAlignment="1" applyProtection="1">
      <alignment horizontal="center" vertical="center"/>
    </xf>
    <xf numFmtId="183" fontId="11" fillId="6" borderId="50" xfId="2" applyNumberFormat="1" applyFont="1" applyFill="1" applyBorder="1" applyAlignment="1" applyProtection="1">
      <alignment horizontal="center" vertical="center" wrapText="1"/>
    </xf>
    <xf numFmtId="185" fontId="11" fillId="6" borderId="50" xfId="2" applyNumberFormat="1" applyFont="1" applyFill="1" applyBorder="1" applyAlignment="1" applyProtection="1">
      <alignment horizontal="center" vertical="center"/>
    </xf>
    <xf numFmtId="186" fontId="11" fillId="6" borderId="52" xfId="2" applyNumberFormat="1" applyFont="1" applyFill="1" applyBorder="1" applyAlignment="1" applyProtection="1">
      <alignment horizontal="center" vertical="center"/>
    </xf>
    <xf numFmtId="0" fontId="11" fillId="6" borderId="53" xfId="2" applyNumberFormat="1" applyFont="1" applyFill="1" applyBorder="1" applyAlignment="1" applyProtection="1">
      <alignment horizontal="center" vertical="center" wrapText="1"/>
    </xf>
    <xf numFmtId="55" fontId="10" fillId="0" borderId="19" xfId="2" applyNumberFormat="1" applyFont="1" applyFill="1" applyBorder="1" applyAlignment="1" applyProtection="1">
      <alignment horizontal="center" vertical="center"/>
    </xf>
    <xf numFmtId="186" fontId="10" fillId="0" borderId="54" xfId="2" applyNumberFormat="1" applyFont="1" applyFill="1" applyBorder="1" applyAlignment="1" applyProtection="1">
      <alignment horizontal="right" vertical="center"/>
    </xf>
    <xf numFmtId="186" fontId="10" fillId="0" borderId="55" xfId="2" applyNumberFormat="1" applyFont="1" applyFill="1" applyBorder="1" applyAlignment="1" applyProtection="1">
      <alignment horizontal="right" vertical="center"/>
    </xf>
    <xf numFmtId="6" fontId="10" fillId="0" borderId="55" xfId="2" applyNumberFormat="1" applyFont="1" applyFill="1" applyBorder="1" applyAlignment="1" applyProtection="1">
      <alignment horizontal="right" vertical="center"/>
    </xf>
    <xf numFmtId="187" fontId="10" fillId="0" borderId="55" xfId="2" applyNumberFormat="1" applyFont="1" applyFill="1" applyBorder="1" applyAlignment="1" applyProtection="1">
      <alignment horizontal="right" vertical="center"/>
    </xf>
    <xf numFmtId="181" fontId="10" fillId="0" borderId="55" xfId="2" applyNumberFormat="1" applyFont="1" applyFill="1" applyBorder="1" applyAlignment="1" applyProtection="1">
      <alignment horizontal="right" vertical="center"/>
    </xf>
    <xf numFmtId="188" fontId="10" fillId="0" borderId="55" xfId="2" applyNumberFormat="1" applyFont="1" applyFill="1" applyBorder="1" applyAlignment="1" applyProtection="1">
      <alignment vertical="center"/>
    </xf>
    <xf numFmtId="186" fontId="10" fillId="0" borderId="55" xfId="2" applyNumberFormat="1" applyFont="1" applyFill="1" applyBorder="1" applyAlignment="1" applyProtection="1">
      <alignment vertical="center"/>
    </xf>
    <xf numFmtId="189" fontId="10" fillId="0" borderId="55" xfId="2" applyNumberFormat="1" applyFont="1" applyFill="1" applyBorder="1" applyAlignment="1" applyProtection="1">
      <alignment vertical="center"/>
    </xf>
    <xf numFmtId="189" fontId="10" fillId="0" borderId="38" xfId="2" applyNumberFormat="1" applyFont="1" applyFill="1" applyBorder="1" applyAlignment="1" applyProtection="1">
      <alignment vertical="center"/>
    </xf>
    <xf numFmtId="55" fontId="0" fillId="0" borderId="19" xfId="0" applyNumberFormat="1" applyFont="1" applyFill="1" applyBorder="1" applyAlignment="1" applyProtection="1">
      <alignment horizontal="center" vertical="center"/>
    </xf>
    <xf numFmtId="186" fontId="0" fillId="0" borderId="54" xfId="0" applyNumberFormat="1" applyFont="1" applyFill="1" applyBorder="1" applyAlignment="1" applyProtection="1">
      <alignment vertical="center"/>
    </xf>
    <xf numFmtId="186" fontId="0" fillId="0" borderId="55" xfId="0" applyNumberFormat="1" applyFont="1" applyFill="1" applyBorder="1" applyAlignment="1" applyProtection="1">
      <alignment vertical="center"/>
    </xf>
    <xf numFmtId="0" fontId="0" fillId="0" borderId="55" xfId="0" applyNumberFormat="1" applyFont="1" applyFill="1" applyBorder="1" applyAlignment="1" applyProtection="1">
      <alignment vertical="center"/>
    </xf>
    <xf numFmtId="55" fontId="10" fillId="0" borderId="56" xfId="2" applyNumberFormat="1" applyFont="1" applyFill="1" applyBorder="1" applyAlignment="1" applyProtection="1">
      <alignment horizontal="center" vertical="center"/>
    </xf>
    <xf numFmtId="186" fontId="0" fillId="0" borderId="57" xfId="0" applyNumberFormat="1" applyFont="1" applyFill="1" applyBorder="1" applyAlignment="1" applyProtection="1">
      <alignment vertical="center"/>
    </xf>
    <xf numFmtId="186" fontId="0" fillId="0" borderId="58" xfId="0" applyNumberFormat="1" applyFont="1" applyFill="1" applyBorder="1" applyAlignment="1" applyProtection="1">
      <alignment vertical="center"/>
    </xf>
    <xf numFmtId="6" fontId="10" fillId="0" borderId="58" xfId="2" applyNumberFormat="1" applyFont="1" applyFill="1" applyBorder="1" applyAlignment="1" applyProtection="1">
      <alignment horizontal="right" vertical="center"/>
    </xf>
    <xf numFmtId="0" fontId="0" fillId="0" borderId="58" xfId="0" applyNumberFormat="1" applyFont="1" applyFill="1" applyBorder="1" applyAlignment="1" applyProtection="1">
      <alignment vertical="center"/>
    </xf>
    <xf numFmtId="187" fontId="10" fillId="0" borderId="58" xfId="2" applyNumberFormat="1" applyFont="1" applyFill="1" applyBorder="1" applyAlignment="1" applyProtection="1">
      <alignment horizontal="right" vertical="center"/>
    </xf>
    <xf numFmtId="188" fontId="10" fillId="0" borderId="58" xfId="2" applyNumberFormat="1" applyFont="1" applyFill="1" applyBorder="1" applyAlignment="1" applyProtection="1">
      <alignment vertical="center"/>
    </xf>
    <xf numFmtId="186" fontId="10" fillId="0" borderId="58" xfId="2" applyNumberFormat="1" applyFont="1" applyFill="1" applyBorder="1" applyAlignment="1" applyProtection="1">
      <alignment vertical="center"/>
    </xf>
    <xf numFmtId="189" fontId="10" fillId="0" borderId="58" xfId="2" applyNumberFormat="1" applyFont="1" applyFill="1" applyBorder="1" applyAlignment="1" applyProtection="1">
      <alignment vertical="center"/>
    </xf>
    <xf numFmtId="189" fontId="10" fillId="0" borderId="59" xfId="2" applyNumberFormat="1" applyFont="1" applyFill="1" applyBorder="1" applyAlignment="1" applyProtection="1">
      <alignment vertical="center"/>
    </xf>
    <xf numFmtId="55" fontId="0" fillId="0" borderId="18" xfId="0" applyNumberFormat="1" applyFont="1" applyFill="1" applyBorder="1" applyAlignment="1" applyProtection="1">
      <alignment horizontal="center" vertical="center"/>
    </xf>
    <xf numFmtId="5" fontId="13" fillId="0" borderId="60" xfId="0" applyNumberFormat="1" applyFont="1" applyFill="1" applyBorder="1" applyAlignment="1" applyProtection="1">
      <alignment vertical="center"/>
    </xf>
    <xf numFmtId="186" fontId="13" fillId="0" borderId="61" xfId="0" applyNumberFormat="1" applyFont="1" applyFill="1" applyBorder="1" applyAlignment="1" applyProtection="1">
      <alignment vertical="center"/>
    </xf>
    <xf numFmtId="6" fontId="13" fillId="0" borderId="61" xfId="0" applyNumberFormat="1" applyFont="1" applyFill="1" applyBorder="1" applyAlignment="1" applyProtection="1">
      <alignment vertical="center"/>
    </xf>
    <xf numFmtId="181" fontId="13" fillId="0" borderId="61" xfId="0" applyNumberFormat="1" applyFont="1" applyFill="1" applyBorder="1" applyAlignment="1" applyProtection="1">
      <alignment vertical="center"/>
    </xf>
    <xf numFmtId="187" fontId="13" fillId="0" borderId="61" xfId="0" applyNumberFormat="1" applyFont="1" applyFill="1" applyBorder="1" applyAlignment="1" applyProtection="1">
      <alignment vertical="center"/>
    </xf>
    <xf numFmtId="188" fontId="15" fillId="0" borderId="61" xfId="0" applyNumberFormat="1" applyFont="1" applyFill="1" applyBorder="1" applyAlignment="1" applyProtection="1">
      <alignment vertical="center"/>
    </xf>
    <xf numFmtId="189" fontId="13" fillId="0" borderId="62" xfId="0" applyNumberFormat="1" applyFont="1" applyFill="1" applyBorder="1" applyAlignment="1" applyProtection="1">
      <alignment vertical="center"/>
    </xf>
    <xf numFmtId="189" fontId="13" fillId="0" borderId="63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64" xfId="0" applyNumberFormat="1" applyFont="1" applyFill="1" applyBorder="1" applyAlignment="1" applyProtection="1">
      <alignment vertical="center"/>
    </xf>
    <xf numFmtId="0" fontId="16" fillId="0" borderId="38" xfId="0" applyNumberFormat="1" applyFont="1" applyFill="1" applyBorder="1" applyAlignment="1" applyProtection="1">
      <alignment vertical="center"/>
    </xf>
    <xf numFmtId="0" fontId="0" fillId="3" borderId="0" xfId="0" applyFill="1" applyBorder="1">
      <alignment vertical="center"/>
    </xf>
    <xf numFmtId="6" fontId="4" fillId="0" borderId="19" xfId="0" applyNumberFormat="1" applyFont="1" applyBorder="1">
      <alignment vertical="center"/>
    </xf>
    <xf numFmtId="5" fontId="0" fillId="0" borderId="65" xfId="0" applyNumberFormat="1" applyBorder="1">
      <alignment vertical="center"/>
    </xf>
    <xf numFmtId="0" fontId="0" fillId="3" borderId="22" xfId="0" applyFill="1" applyBorder="1" applyAlignment="1">
      <alignment horizontal="center" vertical="center"/>
    </xf>
    <xf numFmtId="6" fontId="0" fillId="0" borderId="66" xfId="0" applyNumberFormat="1" applyBorder="1">
      <alignment vertical="center"/>
    </xf>
    <xf numFmtId="0" fontId="0" fillId="0" borderId="67" xfId="0" applyBorder="1">
      <alignment vertical="center"/>
    </xf>
    <xf numFmtId="14" fontId="0" fillId="0" borderId="6" xfId="0" applyNumberFormat="1" applyBorder="1" applyAlignment="1">
      <alignment horizontal="right" vertical="center"/>
    </xf>
  </cellXfs>
  <cellStyles count="5">
    <cellStyle name="メモ" xfId="4" builtinId="10"/>
    <cellStyle name="桁区切り" xfId="1" builtinId="6"/>
    <cellStyle name="標準" xfId="0" builtinId="0"/>
    <cellStyle name="標準 2" xfId="3"/>
    <cellStyle name="標準 3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31</xdr:row>
      <xdr:rowOff>151913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4668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14</xdr:col>
      <xdr:colOff>457200</xdr:colOff>
      <xdr:row>67</xdr:row>
      <xdr:rowOff>157155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72200"/>
          <a:ext cx="10058400" cy="54721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14</xdr:col>
      <xdr:colOff>457200</xdr:colOff>
      <xdr:row>103</xdr:row>
      <xdr:rowOff>120464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44400"/>
          <a:ext cx="10058400" cy="5435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14</xdr:col>
      <xdr:colOff>457200</xdr:colOff>
      <xdr:row>139</xdr:row>
      <xdr:rowOff>113226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16600"/>
          <a:ext cx="10058400" cy="5428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14</xdr:col>
      <xdr:colOff>457200</xdr:colOff>
      <xdr:row>175</xdr:row>
      <xdr:rowOff>146671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688800"/>
          <a:ext cx="10058400" cy="54616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14</xdr:col>
      <xdr:colOff>457200</xdr:colOff>
      <xdr:row>211</xdr:row>
      <xdr:rowOff>130947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861000"/>
          <a:ext cx="10058400" cy="544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24" sqref="F24"/>
    </sheetView>
  </sheetViews>
  <sheetFormatPr defaultColWidth="10" defaultRowHeight="13.5"/>
  <cols>
    <col min="1" max="1" width="22.75" style="12" customWidth="1"/>
    <col min="2" max="2" width="13.625" style="12" customWidth="1"/>
    <col min="3" max="3" width="13.875" style="12" customWidth="1"/>
    <col min="4" max="4" width="15.625" style="12" customWidth="1"/>
    <col min="5" max="5" width="12.375" style="12" customWidth="1"/>
    <col min="6" max="6" width="12.25" style="12" customWidth="1"/>
    <col min="7" max="7" width="13.25" style="12" customWidth="1"/>
    <col min="8" max="8" width="10" style="12"/>
    <col min="9" max="9" width="15.75" style="12" customWidth="1"/>
    <col min="10" max="10" width="13.125" style="12" customWidth="1"/>
    <col min="11" max="11" width="15.5" style="12" customWidth="1"/>
    <col min="12" max="12" width="17.625" style="12" customWidth="1"/>
    <col min="13" max="256" width="10" style="12"/>
    <col min="257" max="257" width="22.75" style="12" customWidth="1"/>
    <col min="258" max="258" width="13.625" style="12" customWidth="1"/>
    <col min="259" max="259" width="13.875" style="12" customWidth="1"/>
    <col min="260" max="260" width="15.625" style="12" customWidth="1"/>
    <col min="261" max="261" width="12.375" style="12" customWidth="1"/>
    <col min="262" max="262" width="12.25" style="12" customWidth="1"/>
    <col min="263" max="263" width="13.25" style="12" customWidth="1"/>
    <col min="264" max="264" width="10" style="12"/>
    <col min="265" max="265" width="15.75" style="12" customWidth="1"/>
    <col min="266" max="266" width="13.125" style="12" customWidth="1"/>
    <col min="267" max="267" width="15.5" style="12" customWidth="1"/>
    <col min="268" max="268" width="17.625" style="12" customWidth="1"/>
    <col min="269" max="512" width="10" style="12"/>
    <col min="513" max="513" width="22.75" style="12" customWidth="1"/>
    <col min="514" max="514" width="13.625" style="12" customWidth="1"/>
    <col min="515" max="515" width="13.875" style="12" customWidth="1"/>
    <col min="516" max="516" width="15.625" style="12" customWidth="1"/>
    <col min="517" max="517" width="12.375" style="12" customWidth="1"/>
    <col min="518" max="518" width="12.25" style="12" customWidth="1"/>
    <col min="519" max="519" width="13.25" style="12" customWidth="1"/>
    <col min="520" max="520" width="10" style="12"/>
    <col min="521" max="521" width="15.75" style="12" customWidth="1"/>
    <col min="522" max="522" width="13.125" style="12" customWidth="1"/>
    <col min="523" max="523" width="15.5" style="12" customWidth="1"/>
    <col min="524" max="524" width="17.625" style="12" customWidth="1"/>
    <col min="525" max="768" width="10" style="12"/>
    <col min="769" max="769" width="22.75" style="12" customWidth="1"/>
    <col min="770" max="770" width="13.625" style="12" customWidth="1"/>
    <col min="771" max="771" width="13.875" style="12" customWidth="1"/>
    <col min="772" max="772" width="15.625" style="12" customWidth="1"/>
    <col min="773" max="773" width="12.375" style="12" customWidth="1"/>
    <col min="774" max="774" width="12.25" style="12" customWidth="1"/>
    <col min="775" max="775" width="13.25" style="12" customWidth="1"/>
    <col min="776" max="776" width="10" style="12"/>
    <col min="777" max="777" width="15.75" style="12" customWidth="1"/>
    <col min="778" max="778" width="13.125" style="12" customWidth="1"/>
    <col min="779" max="779" width="15.5" style="12" customWidth="1"/>
    <col min="780" max="780" width="17.625" style="12" customWidth="1"/>
    <col min="781" max="1024" width="10" style="12"/>
    <col min="1025" max="1025" width="22.75" style="12" customWidth="1"/>
    <col min="1026" max="1026" width="13.625" style="12" customWidth="1"/>
    <col min="1027" max="1027" width="13.875" style="12" customWidth="1"/>
    <col min="1028" max="1028" width="15.625" style="12" customWidth="1"/>
    <col min="1029" max="1029" width="12.375" style="12" customWidth="1"/>
    <col min="1030" max="1030" width="12.25" style="12" customWidth="1"/>
    <col min="1031" max="1031" width="13.25" style="12" customWidth="1"/>
    <col min="1032" max="1032" width="10" style="12"/>
    <col min="1033" max="1033" width="15.75" style="12" customWidth="1"/>
    <col min="1034" max="1034" width="13.125" style="12" customWidth="1"/>
    <col min="1035" max="1035" width="15.5" style="12" customWidth="1"/>
    <col min="1036" max="1036" width="17.625" style="12" customWidth="1"/>
    <col min="1037" max="1280" width="10" style="12"/>
    <col min="1281" max="1281" width="22.75" style="12" customWidth="1"/>
    <col min="1282" max="1282" width="13.625" style="12" customWidth="1"/>
    <col min="1283" max="1283" width="13.875" style="12" customWidth="1"/>
    <col min="1284" max="1284" width="15.625" style="12" customWidth="1"/>
    <col min="1285" max="1285" width="12.375" style="12" customWidth="1"/>
    <col min="1286" max="1286" width="12.25" style="12" customWidth="1"/>
    <col min="1287" max="1287" width="13.25" style="12" customWidth="1"/>
    <col min="1288" max="1288" width="10" style="12"/>
    <col min="1289" max="1289" width="15.75" style="12" customWidth="1"/>
    <col min="1290" max="1290" width="13.125" style="12" customWidth="1"/>
    <col min="1291" max="1291" width="15.5" style="12" customWidth="1"/>
    <col min="1292" max="1292" width="17.625" style="12" customWidth="1"/>
    <col min="1293" max="1536" width="10" style="12"/>
    <col min="1537" max="1537" width="22.75" style="12" customWidth="1"/>
    <col min="1538" max="1538" width="13.625" style="12" customWidth="1"/>
    <col min="1539" max="1539" width="13.875" style="12" customWidth="1"/>
    <col min="1540" max="1540" width="15.625" style="12" customWidth="1"/>
    <col min="1541" max="1541" width="12.375" style="12" customWidth="1"/>
    <col min="1542" max="1542" width="12.25" style="12" customWidth="1"/>
    <col min="1543" max="1543" width="13.25" style="12" customWidth="1"/>
    <col min="1544" max="1544" width="10" style="12"/>
    <col min="1545" max="1545" width="15.75" style="12" customWidth="1"/>
    <col min="1546" max="1546" width="13.125" style="12" customWidth="1"/>
    <col min="1547" max="1547" width="15.5" style="12" customWidth="1"/>
    <col min="1548" max="1548" width="17.625" style="12" customWidth="1"/>
    <col min="1549" max="1792" width="10" style="12"/>
    <col min="1793" max="1793" width="22.75" style="12" customWidth="1"/>
    <col min="1794" max="1794" width="13.625" style="12" customWidth="1"/>
    <col min="1795" max="1795" width="13.875" style="12" customWidth="1"/>
    <col min="1796" max="1796" width="15.625" style="12" customWidth="1"/>
    <col min="1797" max="1797" width="12.375" style="12" customWidth="1"/>
    <col min="1798" max="1798" width="12.25" style="12" customWidth="1"/>
    <col min="1799" max="1799" width="13.25" style="12" customWidth="1"/>
    <col min="1800" max="1800" width="10" style="12"/>
    <col min="1801" max="1801" width="15.75" style="12" customWidth="1"/>
    <col min="1802" max="1802" width="13.125" style="12" customWidth="1"/>
    <col min="1803" max="1803" width="15.5" style="12" customWidth="1"/>
    <col min="1804" max="1804" width="17.625" style="12" customWidth="1"/>
    <col min="1805" max="2048" width="10" style="12"/>
    <col min="2049" max="2049" width="22.75" style="12" customWidth="1"/>
    <col min="2050" max="2050" width="13.625" style="12" customWidth="1"/>
    <col min="2051" max="2051" width="13.875" style="12" customWidth="1"/>
    <col min="2052" max="2052" width="15.625" style="12" customWidth="1"/>
    <col min="2053" max="2053" width="12.375" style="12" customWidth="1"/>
    <col min="2054" max="2054" width="12.25" style="12" customWidth="1"/>
    <col min="2055" max="2055" width="13.25" style="12" customWidth="1"/>
    <col min="2056" max="2056" width="10" style="12"/>
    <col min="2057" max="2057" width="15.75" style="12" customWidth="1"/>
    <col min="2058" max="2058" width="13.125" style="12" customWidth="1"/>
    <col min="2059" max="2059" width="15.5" style="12" customWidth="1"/>
    <col min="2060" max="2060" width="17.625" style="12" customWidth="1"/>
    <col min="2061" max="2304" width="10" style="12"/>
    <col min="2305" max="2305" width="22.75" style="12" customWidth="1"/>
    <col min="2306" max="2306" width="13.625" style="12" customWidth="1"/>
    <col min="2307" max="2307" width="13.875" style="12" customWidth="1"/>
    <col min="2308" max="2308" width="15.625" style="12" customWidth="1"/>
    <col min="2309" max="2309" width="12.375" style="12" customWidth="1"/>
    <col min="2310" max="2310" width="12.25" style="12" customWidth="1"/>
    <col min="2311" max="2311" width="13.25" style="12" customWidth="1"/>
    <col min="2312" max="2312" width="10" style="12"/>
    <col min="2313" max="2313" width="15.75" style="12" customWidth="1"/>
    <col min="2314" max="2314" width="13.125" style="12" customWidth="1"/>
    <col min="2315" max="2315" width="15.5" style="12" customWidth="1"/>
    <col min="2316" max="2316" width="17.625" style="12" customWidth="1"/>
    <col min="2317" max="2560" width="10" style="12"/>
    <col min="2561" max="2561" width="22.75" style="12" customWidth="1"/>
    <col min="2562" max="2562" width="13.625" style="12" customWidth="1"/>
    <col min="2563" max="2563" width="13.875" style="12" customWidth="1"/>
    <col min="2564" max="2564" width="15.625" style="12" customWidth="1"/>
    <col min="2565" max="2565" width="12.375" style="12" customWidth="1"/>
    <col min="2566" max="2566" width="12.25" style="12" customWidth="1"/>
    <col min="2567" max="2567" width="13.25" style="12" customWidth="1"/>
    <col min="2568" max="2568" width="10" style="12"/>
    <col min="2569" max="2569" width="15.75" style="12" customWidth="1"/>
    <col min="2570" max="2570" width="13.125" style="12" customWidth="1"/>
    <col min="2571" max="2571" width="15.5" style="12" customWidth="1"/>
    <col min="2572" max="2572" width="17.625" style="12" customWidth="1"/>
    <col min="2573" max="2816" width="10" style="12"/>
    <col min="2817" max="2817" width="22.75" style="12" customWidth="1"/>
    <col min="2818" max="2818" width="13.625" style="12" customWidth="1"/>
    <col min="2819" max="2819" width="13.875" style="12" customWidth="1"/>
    <col min="2820" max="2820" width="15.625" style="12" customWidth="1"/>
    <col min="2821" max="2821" width="12.375" style="12" customWidth="1"/>
    <col min="2822" max="2822" width="12.25" style="12" customWidth="1"/>
    <col min="2823" max="2823" width="13.25" style="12" customWidth="1"/>
    <col min="2824" max="2824" width="10" style="12"/>
    <col min="2825" max="2825" width="15.75" style="12" customWidth="1"/>
    <col min="2826" max="2826" width="13.125" style="12" customWidth="1"/>
    <col min="2827" max="2827" width="15.5" style="12" customWidth="1"/>
    <col min="2828" max="2828" width="17.625" style="12" customWidth="1"/>
    <col min="2829" max="3072" width="10" style="12"/>
    <col min="3073" max="3073" width="22.75" style="12" customWidth="1"/>
    <col min="3074" max="3074" width="13.625" style="12" customWidth="1"/>
    <col min="3075" max="3075" width="13.875" style="12" customWidth="1"/>
    <col min="3076" max="3076" width="15.625" style="12" customWidth="1"/>
    <col min="3077" max="3077" width="12.375" style="12" customWidth="1"/>
    <col min="3078" max="3078" width="12.25" style="12" customWidth="1"/>
    <col min="3079" max="3079" width="13.25" style="12" customWidth="1"/>
    <col min="3080" max="3080" width="10" style="12"/>
    <col min="3081" max="3081" width="15.75" style="12" customWidth="1"/>
    <col min="3082" max="3082" width="13.125" style="12" customWidth="1"/>
    <col min="3083" max="3083" width="15.5" style="12" customWidth="1"/>
    <col min="3084" max="3084" width="17.625" style="12" customWidth="1"/>
    <col min="3085" max="3328" width="10" style="12"/>
    <col min="3329" max="3329" width="22.75" style="12" customWidth="1"/>
    <col min="3330" max="3330" width="13.625" style="12" customWidth="1"/>
    <col min="3331" max="3331" width="13.875" style="12" customWidth="1"/>
    <col min="3332" max="3332" width="15.625" style="12" customWidth="1"/>
    <col min="3333" max="3333" width="12.375" style="12" customWidth="1"/>
    <col min="3334" max="3334" width="12.25" style="12" customWidth="1"/>
    <col min="3335" max="3335" width="13.25" style="12" customWidth="1"/>
    <col min="3336" max="3336" width="10" style="12"/>
    <col min="3337" max="3337" width="15.75" style="12" customWidth="1"/>
    <col min="3338" max="3338" width="13.125" style="12" customWidth="1"/>
    <col min="3339" max="3339" width="15.5" style="12" customWidth="1"/>
    <col min="3340" max="3340" width="17.625" style="12" customWidth="1"/>
    <col min="3341" max="3584" width="10" style="12"/>
    <col min="3585" max="3585" width="22.75" style="12" customWidth="1"/>
    <col min="3586" max="3586" width="13.625" style="12" customWidth="1"/>
    <col min="3587" max="3587" width="13.875" style="12" customWidth="1"/>
    <col min="3588" max="3588" width="15.625" style="12" customWidth="1"/>
    <col min="3589" max="3589" width="12.375" style="12" customWidth="1"/>
    <col min="3590" max="3590" width="12.25" style="12" customWidth="1"/>
    <col min="3591" max="3591" width="13.25" style="12" customWidth="1"/>
    <col min="3592" max="3592" width="10" style="12"/>
    <col min="3593" max="3593" width="15.75" style="12" customWidth="1"/>
    <col min="3594" max="3594" width="13.125" style="12" customWidth="1"/>
    <col min="3595" max="3595" width="15.5" style="12" customWidth="1"/>
    <col min="3596" max="3596" width="17.625" style="12" customWidth="1"/>
    <col min="3597" max="3840" width="10" style="12"/>
    <col min="3841" max="3841" width="22.75" style="12" customWidth="1"/>
    <col min="3842" max="3842" width="13.625" style="12" customWidth="1"/>
    <col min="3843" max="3843" width="13.875" style="12" customWidth="1"/>
    <col min="3844" max="3844" width="15.625" style="12" customWidth="1"/>
    <col min="3845" max="3845" width="12.375" style="12" customWidth="1"/>
    <col min="3846" max="3846" width="12.25" style="12" customWidth="1"/>
    <col min="3847" max="3847" width="13.25" style="12" customWidth="1"/>
    <col min="3848" max="3848" width="10" style="12"/>
    <col min="3849" max="3849" width="15.75" style="12" customWidth="1"/>
    <col min="3850" max="3850" width="13.125" style="12" customWidth="1"/>
    <col min="3851" max="3851" width="15.5" style="12" customWidth="1"/>
    <col min="3852" max="3852" width="17.625" style="12" customWidth="1"/>
    <col min="3853" max="4096" width="10" style="12"/>
    <col min="4097" max="4097" width="22.75" style="12" customWidth="1"/>
    <col min="4098" max="4098" width="13.625" style="12" customWidth="1"/>
    <col min="4099" max="4099" width="13.875" style="12" customWidth="1"/>
    <col min="4100" max="4100" width="15.625" style="12" customWidth="1"/>
    <col min="4101" max="4101" width="12.375" style="12" customWidth="1"/>
    <col min="4102" max="4102" width="12.25" style="12" customWidth="1"/>
    <col min="4103" max="4103" width="13.25" style="12" customWidth="1"/>
    <col min="4104" max="4104" width="10" style="12"/>
    <col min="4105" max="4105" width="15.75" style="12" customWidth="1"/>
    <col min="4106" max="4106" width="13.125" style="12" customWidth="1"/>
    <col min="4107" max="4107" width="15.5" style="12" customWidth="1"/>
    <col min="4108" max="4108" width="17.625" style="12" customWidth="1"/>
    <col min="4109" max="4352" width="10" style="12"/>
    <col min="4353" max="4353" width="22.75" style="12" customWidth="1"/>
    <col min="4354" max="4354" width="13.625" style="12" customWidth="1"/>
    <col min="4355" max="4355" width="13.875" style="12" customWidth="1"/>
    <col min="4356" max="4356" width="15.625" style="12" customWidth="1"/>
    <col min="4357" max="4357" width="12.375" style="12" customWidth="1"/>
    <col min="4358" max="4358" width="12.25" style="12" customWidth="1"/>
    <col min="4359" max="4359" width="13.25" style="12" customWidth="1"/>
    <col min="4360" max="4360" width="10" style="12"/>
    <col min="4361" max="4361" width="15.75" style="12" customWidth="1"/>
    <col min="4362" max="4362" width="13.125" style="12" customWidth="1"/>
    <col min="4363" max="4363" width="15.5" style="12" customWidth="1"/>
    <col min="4364" max="4364" width="17.625" style="12" customWidth="1"/>
    <col min="4365" max="4608" width="10" style="12"/>
    <col min="4609" max="4609" width="22.75" style="12" customWidth="1"/>
    <col min="4610" max="4610" width="13.625" style="12" customWidth="1"/>
    <col min="4611" max="4611" width="13.875" style="12" customWidth="1"/>
    <col min="4612" max="4612" width="15.625" style="12" customWidth="1"/>
    <col min="4613" max="4613" width="12.375" style="12" customWidth="1"/>
    <col min="4614" max="4614" width="12.25" style="12" customWidth="1"/>
    <col min="4615" max="4615" width="13.25" style="12" customWidth="1"/>
    <col min="4616" max="4616" width="10" style="12"/>
    <col min="4617" max="4617" width="15.75" style="12" customWidth="1"/>
    <col min="4618" max="4618" width="13.125" style="12" customWidth="1"/>
    <col min="4619" max="4619" width="15.5" style="12" customWidth="1"/>
    <col min="4620" max="4620" width="17.625" style="12" customWidth="1"/>
    <col min="4621" max="4864" width="10" style="12"/>
    <col min="4865" max="4865" width="22.75" style="12" customWidth="1"/>
    <col min="4866" max="4866" width="13.625" style="12" customWidth="1"/>
    <col min="4867" max="4867" width="13.875" style="12" customWidth="1"/>
    <col min="4868" max="4868" width="15.625" style="12" customWidth="1"/>
    <col min="4869" max="4869" width="12.375" style="12" customWidth="1"/>
    <col min="4870" max="4870" width="12.25" style="12" customWidth="1"/>
    <col min="4871" max="4871" width="13.25" style="12" customWidth="1"/>
    <col min="4872" max="4872" width="10" style="12"/>
    <col min="4873" max="4873" width="15.75" style="12" customWidth="1"/>
    <col min="4874" max="4874" width="13.125" style="12" customWidth="1"/>
    <col min="4875" max="4875" width="15.5" style="12" customWidth="1"/>
    <col min="4876" max="4876" width="17.625" style="12" customWidth="1"/>
    <col min="4877" max="5120" width="10" style="12"/>
    <col min="5121" max="5121" width="22.75" style="12" customWidth="1"/>
    <col min="5122" max="5122" width="13.625" style="12" customWidth="1"/>
    <col min="5123" max="5123" width="13.875" style="12" customWidth="1"/>
    <col min="5124" max="5124" width="15.625" style="12" customWidth="1"/>
    <col min="5125" max="5125" width="12.375" style="12" customWidth="1"/>
    <col min="5126" max="5126" width="12.25" style="12" customWidth="1"/>
    <col min="5127" max="5127" width="13.25" style="12" customWidth="1"/>
    <col min="5128" max="5128" width="10" style="12"/>
    <col min="5129" max="5129" width="15.75" style="12" customWidth="1"/>
    <col min="5130" max="5130" width="13.125" style="12" customWidth="1"/>
    <col min="5131" max="5131" width="15.5" style="12" customWidth="1"/>
    <col min="5132" max="5132" width="17.625" style="12" customWidth="1"/>
    <col min="5133" max="5376" width="10" style="12"/>
    <col min="5377" max="5377" width="22.75" style="12" customWidth="1"/>
    <col min="5378" max="5378" width="13.625" style="12" customWidth="1"/>
    <col min="5379" max="5379" width="13.875" style="12" customWidth="1"/>
    <col min="5380" max="5380" width="15.625" style="12" customWidth="1"/>
    <col min="5381" max="5381" width="12.375" style="12" customWidth="1"/>
    <col min="5382" max="5382" width="12.25" style="12" customWidth="1"/>
    <col min="5383" max="5383" width="13.25" style="12" customWidth="1"/>
    <col min="5384" max="5384" width="10" style="12"/>
    <col min="5385" max="5385" width="15.75" style="12" customWidth="1"/>
    <col min="5386" max="5386" width="13.125" style="12" customWidth="1"/>
    <col min="5387" max="5387" width="15.5" style="12" customWidth="1"/>
    <col min="5388" max="5388" width="17.625" style="12" customWidth="1"/>
    <col min="5389" max="5632" width="10" style="12"/>
    <col min="5633" max="5633" width="22.75" style="12" customWidth="1"/>
    <col min="5634" max="5634" width="13.625" style="12" customWidth="1"/>
    <col min="5635" max="5635" width="13.875" style="12" customWidth="1"/>
    <col min="5636" max="5636" width="15.625" style="12" customWidth="1"/>
    <col min="5637" max="5637" width="12.375" style="12" customWidth="1"/>
    <col min="5638" max="5638" width="12.25" style="12" customWidth="1"/>
    <col min="5639" max="5639" width="13.25" style="12" customWidth="1"/>
    <col min="5640" max="5640" width="10" style="12"/>
    <col min="5641" max="5641" width="15.75" style="12" customWidth="1"/>
    <col min="5642" max="5642" width="13.125" style="12" customWidth="1"/>
    <col min="5643" max="5643" width="15.5" style="12" customWidth="1"/>
    <col min="5644" max="5644" width="17.625" style="12" customWidth="1"/>
    <col min="5645" max="5888" width="10" style="12"/>
    <col min="5889" max="5889" width="22.75" style="12" customWidth="1"/>
    <col min="5890" max="5890" width="13.625" style="12" customWidth="1"/>
    <col min="5891" max="5891" width="13.875" style="12" customWidth="1"/>
    <col min="5892" max="5892" width="15.625" style="12" customWidth="1"/>
    <col min="5893" max="5893" width="12.375" style="12" customWidth="1"/>
    <col min="5894" max="5894" width="12.25" style="12" customWidth="1"/>
    <col min="5895" max="5895" width="13.25" style="12" customWidth="1"/>
    <col min="5896" max="5896" width="10" style="12"/>
    <col min="5897" max="5897" width="15.75" style="12" customWidth="1"/>
    <col min="5898" max="5898" width="13.125" style="12" customWidth="1"/>
    <col min="5899" max="5899" width="15.5" style="12" customWidth="1"/>
    <col min="5900" max="5900" width="17.625" style="12" customWidth="1"/>
    <col min="5901" max="6144" width="10" style="12"/>
    <col min="6145" max="6145" width="22.75" style="12" customWidth="1"/>
    <col min="6146" max="6146" width="13.625" style="12" customWidth="1"/>
    <col min="6147" max="6147" width="13.875" style="12" customWidth="1"/>
    <col min="6148" max="6148" width="15.625" style="12" customWidth="1"/>
    <col min="6149" max="6149" width="12.375" style="12" customWidth="1"/>
    <col min="6150" max="6150" width="12.25" style="12" customWidth="1"/>
    <col min="6151" max="6151" width="13.25" style="12" customWidth="1"/>
    <col min="6152" max="6152" width="10" style="12"/>
    <col min="6153" max="6153" width="15.75" style="12" customWidth="1"/>
    <col min="6154" max="6154" width="13.125" style="12" customWidth="1"/>
    <col min="6155" max="6155" width="15.5" style="12" customWidth="1"/>
    <col min="6156" max="6156" width="17.625" style="12" customWidth="1"/>
    <col min="6157" max="6400" width="10" style="12"/>
    <col min="6401" max="6401" width="22.75" style="12" customWidth="1"/>
    <col min="6402" max="6402" width="13.625" style="12" customWidth="1"/>
    <col min="6403" max="6403" width="13.875" style="12" customWidth="1"/>
    <col min="6404" max="6404" width="15.625" style="12" customWidth="1"/>
    <col min="6405" max="6405" width="12.375" style="12" customWidth="1"/>
    <col min="6406" max="6406" width="12.25" style="12" customWidth="1"/>
    <col min="6407" max="6407" width="13.25" style="12" customWidth="1"/>
    <col min="6408" max="6408" width="10" style="12"/>
    <col min="6409" max="6409" width="15.75" style="12" customWidth="1"/>
    <col min="6410" max="6410" width="13.125" style="12" customWidth="1"/>
    <col min="6411" max="6411" width="15.5" style="12" customWidth="1"/>
    <col min="6412" max="6412" width="17.625" style="12" customWidth="1"/>
    <col min="6413" max="6656" width="10" style="12"/>
    <col min="6657" max="6657" width="22.75" style="12" customWidth="1"/>
    <col min="6658" max="6658" width="13.625" style="12" customWidth="1"/>
    <col min="6659" max="6659" width="13.875" style="12" customWidth="1"/>
    <col min="6660" max="6660" width="15.625" style="12" customWidth="1"/>
    <col min="6661" max="6661" width="12.375" style="12" customWidth="1"/>
    <col min="6662" max="6662" width="12.25" style="12" customWidth="1"/>
    <col min="6663" max="6663" width="13.25" style="12" customWidth="1"/>
    <col min="6664" max="6664" width="10" style="12"/>
    <col min="6665" max="6665" width="15.75" style="12" customWidth="1"/>
    <col min="6666" max="6666" width="13.125" style="12" customWidth="1"/>
    <col min="6667" max="6667" width="15.5" style="12" customWidth="1"/>
    <col min="6668" max="6668" width="17.625" style="12" customWidth="1"/>
    <col min="6669" max="6912" width="10" style="12"/>
    <col min="6913" max="6913" width="22.75" style="12" customWidth="1"/>
    <col min="6914" max="6914" width="13.625" style="12" customWidth="1"/>
    <col min="6915" max="6915" width="13.875" style="12" customWidth="1"/>
    <col min="6916" max="6916" width="15.625" style="12" customWidth="1"/>
    <col min="6917" max="6917" width="12.375" style="12" customWidth="1"/>
    <col min="6918" max="6918" width="12.25" style="12" customWidth="1"/>
    <col min="6919" max="6919" width="13.25" style="12" customWidth="1"/>
    <col min="6920" max="6920" width="10" style="12"/>
    <col min="6921" max="6921" width="15.75" style="12" customWidth="1"/>
    <col min="6922" max="6922" width="13.125" style="12" customWidth="1"/>
    <col min="6923" max="6923" width="15.5" style="12" customWidth="1"/>
    <col min="6924" max="6924" width="17.625" style="12" customWidth="1"/>
    <col min="6925" max="7168" width="10" style="12"/>
    <col min="7169" max="7169" width="22.75" style="12" customWidth="1"/>
    <col min="7170" max="7170" width="13.625" style="12" customWidth="1"/>
    <col min="7171" max="7171" width="13.875" style="12" customWidth="1"/>
    <col min="7172" max="7172" width="15.625" style="12" customWidth="1"/>
    <col min="7173" max="7173" width="12.375" style="12" customWidth="1"/>
    <col min="7174" max="7174" width="12.25" style="12" customWidth="1"/>
    <col min="7175" max="7175" width="13.25" style="12" customWidth="1"/>
    <col min="7176" max="7176" width="10" style="12"/>
    <col min="7177" max="7177" width="15.75" style="12" customWidth="1"/>
    <col min="7178" max="7178" width="13.125" style="12" customWidth="1"/>
    <col min="7179" max="7179" width="15.5" style="12" customWidth="1"/>
    <col min="7180" max="7180" width="17.625" style="12" customWidth="1"/>
    <col min="7181" max="7424" width="10" style="12"/>
    <col min="7425" max="7425" width="22.75" style="12" customWidth="1"/>
    <col min="7426" max="7426" width="13.625" style="12" customWidth="1"/>
    <col min="7427" max="7427" width="13.875" style="12" customWidth="1"/>
    <col min="7428" max="7428" width="15.625" style="12" customWidth="1"/>
    <col min="7429" max="7429" width="12.375" style="12" customWidth="1"/>
    <col min="7430" max="7430" width="12.25" style="12" customWidth="1"/>
    <col min="7431" max="7431" width="13.25" style="12" customWidth="1"/>
    <col min="7432" max="7432" width="10" style="12"/>
    <col min="7433" max="7433" width="15.75" style="12" customWidth="1"/>
    <col min="7434" max="7434" width="13.125" style="12" customWidth="1"/>
    <col min="7435" max="7435" width="15.5" style="12" customWidth="1"/>
    <col min="7436" max="7436" width="17.625" style="12" customWidth="1"/>
    <col min="7437" max="7680" width="10" style="12"/>
    <col min="7681" max="7681" width="22.75" style="12" customWidth="1"/>
    <col min="7682" max="7682" width="13.625" style="12" customWidth="1"/>
    <col min="7683" max="7683" width="13.875" style="12" customWidth="1"/>
    <col min="7684" max="7684" width="15.625" style="12" customWidth="1"/>
    <col min="7685" max="7685" width="12.375" style="12" customWidth="1"/>
    <col min="7686" max="7686" width="12.25" style="12" customWidth="1"/>
    <col min="7687" max="7687" width="13.25" style="12" customWidth="1"/>
    <col min="7688" max="7688" width="10" style="12"/>
    <col min="7689" max="7689" width="15.75" style="12" customWidth="1"/>
    <col min="7690" max="7690" width="13.125" style="12" customWidth="1"/>
    <col min="7691" max="7691" width="15.5" style="12" customWidth="1"/>
    <col min="7692" max="7692" width="17.625" style="12" customWidth="1"/>
    <col min="7693" max="7936" width="10" style="12"/>
    <col min="7937" max="7937" width="22.75" style="12" customWidth="1"/>
    <col min="7938" max="7938" width="13.625" style="12" customWidth="1"/>
    <col min="7939" max="7939" width="13.875" style="12" customWidth="1"/>
    <col min="7940" max="7940" width="15.625" style="12" customWidth="1"/>
    <col min="7941" max="7941" width="12.375" style="12" customWidth="1"/>
    <col min="7942" max="7942" width="12.25" style="12" customWidth="1"/>
    <col min="7943" max="7943" width="13.25" style="12" customWidth="1"/>
    <col min="7944" max="7944" width="10" style="12"/>
    <col min="7945" max="7945" width="15.75" style="12" customWidth="1"/>
    <col min="7946" max="7946" width="13.125" style="12" customWidth="1"/>
    <col min="7947" max="7947" width="15.5" style="12" customWidth="1"/>
    <col min="7948" max="7948" width="17.625" style="12" customWidth="1"/>
    <col min="7949" max="8192" width="10" style="12"/>
    <col min="8193" max="8193" width="22.75" style="12" customWidth="1"/>
    <col min="8194" max="8194" width="13.625" style="12" customWidth="1"/>
    <col min="8195" max="8195" width="13.875" style="12" customWidth="1"/>
    <col min="8196" max="8196" width="15.625" style="12" customWidth="1"/>
    <col min="8197" max="8197" width="12.375" style="12" customWidth="1"/>
    <col min="8198" max="8198" width="12.25" style="12" customWidth="1"/>
    <col min="8199" max="8199" width="13.25" style="12" customWidth="1"/>
    <col min="8200" max="8200" width="10" style="12"/>
    <col min="8201" max="8201" width="15.75" style="12" customWidth="1"/>
    <col min="8202" max="8202" width="13.125" style="12" customWidth="1"/>
    <col min="8203" max="8203" width="15.5" style="12" customWidth="1"/>
    <col min="8204" max="8204" width="17.625" style="12" customWidth="1"/>
    <col min="8205" max="8448" width="10" style="12"/>
    <col min="8449" max="8449" width="22.75" style="12" customWidth="1"/>
    <col min="8450" max="8450" width="13.625" style="12" customWidth="1"/>
    <col min="8451" max="8451" width="13.875" style="12" customWidth="1"/>
    <col min="8452" max="8452" width="15.625" style="12" customWidth="1"/>
    <col min="8453" max="8453" width="12.375" style="12" customWidth="1"/>
    <col min="8454" max="8454" width="12.25" style="12" customWidth="1"/>
    <col min="8455" max="8455" width="13.25" style="12" customWidth="1"/>
    <col min="8456" max="8456" width="10" style="12"/>
    <col min="8457" max="8457" width="15.75" style="12" customWidth="1"/>
    <col min="8458" max="8458" width="13.125" style="12" customWidth="1"/>
    <col min="8459" max="8459" width="15.5" style="12" customWidth="1"/>
    <col min="8460" max="8460" width="17.625" style="12" customWidth="1"/>
    <col min="8461" max="8704" width="10" style="12"/>
    <col min="8705" max="8705" width="22.75" style="12" customWidth="1"/>
    <col min="8706" max="8706" width="13.625" style="12" customWidth="1"/>
    <col min="8707" max="8707" width="13.875" style="12" customWidth="1"/>
    <col min="8708" max="8708" width="15.625" style="12" customWidth="1"/>
    <col min="8709" max="8709" width="12.375" style="12" customWidth="1"/>
    <col min="8710" max="8710" width="12.25" style="12" customWidth="1"/>
    <col min="8711" max="8711" width="13.25" style="12" customWidth="1"/>
    <col min="8712" max="8712" width="10" style="12"/>
    <col min="8713" max="8713" width="15.75" style="12" customWidth="1"/>
    <col min="8714" max="8714" width="13.125" style="12" customWidth="1"/>
    <col min="8715" max="8715" width="15.5" style="12" customWidth="1"/>
    <col min="8716" max="8716" width="17.625" style="12" customWidth="1"/>
    <col min="8717" max="8960" width="10" style="12"/>
    <col min="8961" max="8961" width="22.75" style="12" customWidth="1"/>
    <col min="8962" max="8962" width="13.625" style="12" customWidth="1"/>
    <col min="8963" max="8963" width="13.875" style="12" customWidth="1"/>
    <col min="8964" max="8964" width="15.625" style="12" customWidth="1"/>
    <col min="8965" max="8965" width="12.375" style="12" customWidth="1"/>
    <col min="8966" max="8966" width="12.25" style="12" customWidth="1"/>
    <col min="8967" max="8967" width="13.25" style="12" customWidth="1"/>
    <col min="8968" max="8968" width="10" style="12"/>
    <col min="8969" max="8969" width="15.75" style="12" customWidth="1"/>
    <col min="8970" max="8970" width="13.125" style="12" customWidth="1"/>
    <col min="8971" max="8971" width="15.5" style="12" customWidth="1"/>
    <col min="8972" max="8972" width="17.625" style="12" customWidth="1"/>
    <col min="8973" max="9216" width="10" style="12"/>
    <col min="9217" max="9217" width="22.75" style="12" customWidth="1"/>
    <col min="9218" max="9218" width="13.625" style="12" customWidth="1"/>
    <col min="9219" max="9219" width="13.875" style="12" customWidth="1"/>
    <col min="9220" max="9220" width="15.625" style="12" customWidth="1"/>
    <col min="9221" max="9221" width="12.375" style="12" customWidth="1"/>
    <col min="9222" max="9222" width="12.25" style="12" customWidth="1"/>
    <col min="9223" max="9223" width="13.25" style="12" customWidth="1"/>
    <col min="9224" max="9224" width="10" style="12"/>
    <col min="9225" max="9225" width="15.75" style="12" customWidth="1"/>
    <col min="9226" max="9226" width="13.125" style="12" customWidth="1"/>
    <col min="9227" max="9227" width="15.5" style="12" customWidth="1"/>
    <col min="9228" max="9228" width="17.625" style="12" customWidth="1"/>
    <col min="9229" max="9472" width="10" style="12"/>
    <col min="9473" max="9473" width="22.75" style="12" customWidth="1"/>
    <col min="9474" max="9474" width="13.625" style="12" customWidth="1"/>
    <col min="9475" max="9475" width="13.875" style="12" customWidth="1"/>
    <col min="9476" max="9476" width="15.625" style="12" customWidth="1"/>
    <col min="9477" max="9477" width="12.375" style="12" customWidth="1"/>
    <col min="9478" max="9478" width="12.25" style="12" customWidth="1"/>
    <col min="9479" max="9479" width="13.25" style="12" customWidth="1"/>
    <col min="9480" max="9480" width="10" style="12"/>
    <col min="9481" max="9481" width="15.75" style="12" customWidth="1"/>
    <col min="9482" max="9482" width="13.125" style="12" customWidth="1"/>
    <col min="9483" max="9483" width="15.5" style="12" customWidth="1"/>
    <col min="9484" max="9484" width="17.625" style="12" customWidth="1"/>
    <col min="9485" max="9728" width="10" style="12"/>
    <col min="9729" max="9729" width="22.75" style="12" customWidth="1"/>
    <col min="9730" max="9730" width="13.625" style="12" customWidth="1"/>
    <col min="9731" max="9731" width="13.875" style="12" customWidth="1"/>
    <col min="9732" max="9732" width="15.625" style="12" customWidth="1"/>
    <col min="9733" max="9733" width="12.375" style="12" customWidth="1"/>
    <col min="9734" max="9734" width="12.25" style="12" customWidth="1"/>
    <col min="9735" max="9735" width="13.25" style="12" customWidth="1"/>
    <col min="9736" max="9736" width="10" style="12"/>
    <col min="9737" max="9737" width="15.75" style="12" customWidth="1"/>
    <col min="9738" max="9738" width="13.125" style="12" customWidth="1"/>
    <col min="9739" max="9739" width="15.5" style="12" customWidth="1"/>
    <col min="9740" max="9740" width="17.625" style="12" customWidth="1"/>
    <col min="9741" max="9984" width="10" style="12"/>
    <col min="9985" max="9985" width="22.75" style="12" customWidth="1"/>
    <col min="9986" max="9986" width="13.625" style="12" customWidth="1"/>
    <col min="9987" max="9987" width="13.875" style="12" customWidth="1"/>
    <col min="9988" max="9988" width="15.625" style="12" customWidth="1"/>
    <col min="9989" max="9989" width="12.375" style="12" customWidth="1"/>
    <col min="9990" max="9990" width="12.25" style="12" customWidth="1"/>
    <col min="9991" max="9991" width="13.25" style="12" customWidth="1"/>
    <col min="9992" max="9992" width="10" style="12"/>
    <col min="9993" max="9993" width="15.75" style="12" customWidth="1"/>
    <col min="9994" max="9994" width="13.125" style="12" customWidth="1"/>
    <col min="9995" max="9995" width="15.5" style="12" customWidth="1"/>
    <col min="9996" max="9996" width="17.625" style="12" customWidth="1"/>
    <col min="9997" max="10240" width="10" style="12"/>
    <col min="10241" max="10241" width="22.75" style="12" customWidth="1"/>
    <col min="10242" max="10242" width="13.625" style="12" customWidth="1"/>
    <col min="10243" max="10243" width="13.875" style="12" customWidth="1"/>
    <col min="10244" max="10244" width="15.625" style="12" customWidth="1"/>
    <col min="10245" max="10245" width="12.375" style="12" customWidth="1"/>
    <col min="10246" max="10246" width="12.25" style="12" customWidth="1"/>
    <col min="10247" max="10247" width="13.25" style="12" customWidth="1"/>
    <col min="10248" max="10248" width="10" style="12"/>
    <col min="10249" max="10249" width="15.75" style="12" customWidth="1"/>
    <col min="10250" max="10250" width="13.125" style="12" customWidth="1"/>
    <col min="10251" max="10251" width="15.5" style="12" customWidth="1"/>
    <col min="10252" max="10252" width="17.625" style="12" customWidth="1"/>
    <col min="10253" max="10496" width="10" style="12"/>
    <col min="10497" max="10497" width="22.75" style="12" customWidth="1"/>
    <col min="10498" max="10498" width="13.625" style="12" customWidth="1"/>
    <col min="10499" max="10499" width="13.875" style="12" customWidth="1"/>
    <col min="10500" max="10500" width="15.625" style="12" customWidth="1"/>
    <col min="10501" max="10501" width="12.375" style="12" customWidth="1"/>
    <col min="10502" max="10502" width="12.25" style="12" customWidth="1"/>
    <col min="10503" max="10503" width="13.25" style="12" customWidth="1"/>
    <col min="10504" max="10504" width="10" style="12"/>
    <col min="10505" max="10505" width="15.75" style="12" customWidth="1"/>
    <col min="10506" max="10506" width="13.125" style="12" customWidth="1"/>
    <col min="10507" max="10507" width="15.5" style="12" customWidth="1"/>
    <col min="10508" max="10508" width="17.625" style="12" customWidth="1"/>
    <col min="10509" max="10752" width="10" style="12"/>
    <col min="10753" max="10753" width="22.75" style="12" customWidth="1"/>
    <col min="10754" max="10754" width="13.625" style="12" customWidth="1"/>
    <col min="10755" max="10755" width="13.875" style="12" customWidth="1"/>
    <col min="10756" max="10756" width="15.625" style="12" customWidth="1"/>
    <col min="10757" max="10757" width="12.375" style="12" customWidth="1"/>
    <col min="10758" max="10758" width="12.25" style="12" customWidth="1"/>
    <col min="10759" max="10759" width="13.25" style="12" customWidth="1"/>
    <col min="10760" max="10760" width="10" style="12"/>
    <col min="10761" max="10761" width="15.75" style="12" customWidth="1"/>
    <col min="10762" max="10762" width="13.125" style="12" customWidth="1"/>
    <col min="10763" max="10763" width="15.5" style="12" customWidth="1"/>
    <col min="10764" max="10764" width="17.625" style="12" customWidth="1"/>
    <col min="10765" max="11008" width="10" style="12"/>
    <col min="11009" max="11009" width="22.75" style="12" customWidth="1"/>
    <col min="11010" max="11010" width="13.625" style="12" customWidth="1"/>
    <col min="11011" max="11011" width="13.875" style="12" customWidth="1"/>
    <col min="11012" max="11012" width="15.625" style="12" customWidth="1"/>
    <col min="11013" max="11013" width="12.375" style="12" customWidth="1"/>
    <col min="11014" max="11014" width="12.25" style="12" customWidth="1"/>
    <col min="11015" max="11015" width="13.25" style="12" customWidth="1"/>
    <col min="11016" max="11016" width="10" style="12"/>
    <col min="11017" max="11017" width="15.75" style="12" customWidth="1"/>
    <col min="11018" max="11018" width="13.125" style="12" customWidth="1"/>
    <col min="11019" max="11019" width="15.5" style="12" customWidth="1"/>
    <col min="11020" max="11020" width="17.625" style="12" customWidth="1"/>
    <col min="11021" max="11264" width="10" style="12"/>
    <col min="11265" max="11265" width="22.75" style="12" customWidth="1"/>
    <col min="11266" max="11266" width="13.625" style="12" customWidth="1"/>
    <col min="11267" max="11267" width="13.875" style="12" customWidth="1"/>
    <col min="11268" max="11268" width="15.625" style="12" customWidth="1"/>
    <col min="11269" max="11269" width="12.375" style="12" customWidth="1"/>
    <col min="11270" max="11270" width="12.25" style="12" customWidth="1"/>
    <col min="11271" max="11271" width="13.25" style="12" customWidth="1"/>
    <col min="11272" max="11272" width="10" style="12"/>
    <col min="11273" max="11273" width="15.75" style="12" customWidth="1"/>
    <col min="11274" max="11274" width="13.125" style="12" customWidth="1"/>
    <col min="11275" max="11275" width="15.5" style="12" customWidth="1"/>
    <col min="11276" max="11276" width="17.625" style="12" customWidth="1"/>
    <col min="11277" max="11520" width="10" style="12"/>
    <col min="11521" max="11521" width="22.75" style="12" customWidth="1"/>
    <col min="11522" max="11522" width="13.625" style="12" customWidth="1"/>
    <col min="11523" max="11523" width="13.875" style="12" customWidth="1"/>
    <col min="11524" max="11524" width="15.625" style="12" customWidth="1"/>
    <col min="11525" max="11525" width="12.375" style="12" customWidth="1"/>
    <col min="11526" max="11526" width="12.25" style="12" customWidth="1"/>
    <col min="11527" max="11527" width="13.25" style="12" customWidth="1"/>
    <col min="11528" max="11528" width="10" style="12"/>
    <col min="11529" max="11529" width="15.75" style="12" customWidth="1"/>
    <col min="11530" max="11530" width="13.125" style="12" customWidth="1"/>
    <col min="11531" max="11531" width="15.5" style="12" customWidth="1"/>
    <col min="11532" max="11532" width="17.625" style="12" customWidth="1"/>
    <col min="11533" max="11776" width="10" style="12"/>
    <col min="11777" max="11777" width="22.75" style="12" customWidth="1"/>
    <col min="11778" max="11778" width="13.625" style="12" customWidth="1"/>
    <col min="11779" max="11779" width="13.875" style="12" customWidth="1"/>
    <col min="11780" max="11780" width="15.625" style="12" customWidth="1"/>
    <col min="11781" max="11781" width="12.375" style="12" customWidth="1"/>
    <col min="11782" max="11782" width="12.25" style="12" customWidth="1"/>
    <col min="11783" max="11783" width="13.25" style="12" customWidth="1"/>
    <col min="11784" max="11784" width="10" style="12"/>
    <col min="11785" max="11785" width="15.75" style="12" customWidth="1"/>
    <col min="11786" max="11786" width="13.125" style="12" customWidth="1"/>
    <col min="11787" max="11787" width="15.5" style="12" customWidth="1"/>
    <col min="11788" max="11788" width="17.625" style="12" customWidth="1"/>
    <col min="11789" max="12032" width="10" style="12"/>
    <col min="12033" max="12033" width="22.75" style="12" customWidth="1"/>
    <col min="12034" max="12034" width="13.625" style="12" customWidth="1"/>
    <col min="12035" max="12035" width="13.875" style="12" customWidth="1"/>
    <col min="12036" max="12036" width="15.625" style="12" customWidth="1"/>
    <col min="12037" max="12037" width="12.375" style="12" customWidth="1"/>
    <col min="12038" max="12038" width="12.25" style="12" customWidth="1"/>
    <col min="12039" max="12039" width="13.25" style="12" customWidth="1"/>
    <col min="12040" max="12040" width="10" style="12"/>
    <col min="12041" max="12041" width="15.75" style="12" customWidth="1"/>
    <col min="12042" max="12042" width="13.125" style="12" customWidth="1"/>
    <col min="12043" max="12043" width="15.5" style="12" customWidth="1"/>
    <col min="12044" max="12044" width="17.625" style="12" customWidth="1"/>
    <col min="12045" max="12288" width="10" style="12"/>
    <col min="12289" max="12289" width="22.75" style="12" customWidth="1"/>
    <col min="12290" max="12290" width="13.625" style="12" customWidth="1"/>
    <col min="12291" max="12291" width="13.875" style="12" customWidth="1"/>
    <col min="12292" max="12292" width="15.625" style="12" customWidth="1"/>
    <col min="12293" max="12293" width="12.375" style="12" customWidth="1"/>
    <col min="12294" max="12294" width="12.25" style="12" customWidth="1"/>
    <col min="12295" max="12295" width="13.25" style="12" customWidth="1"/>
    <col min="12296" max="12296" width="10" style="12"/>
    <col min="12297" max="12297" width="15.75" style="12" customWidth="1"/>
    <col min="12298" max="12298" width="13.125" style="12" customWidth="1"/>
    <col min="12299" max="12299" width="15.5" style="12" customWidth="1"/>
    <col min="12300" max="12300" width="17.625" style="12" customWidth="1"/>
    <col min="12301" max="12544" width="10" style="12"/>
    <col min="12545" max="12545" width="22.75" style="12" customWidth="1"/>
    <col min="12546" max="12546" width="13.625" style="12" customWidth="1"/>
    <col min="12547" max="12547" width="13.875" style="12" customWidth="1"/>
    <col min="12548" max="12548" width="15.625" style="12" customWidth="1"/>
    <col min="12549" max="12549" width="12.375" style="12" customWidth="1"/>
    <col min="12550" max="12550" width="12.25" style="12" customWidth="1"/>
    <col min="12551" max="12551" width="13.25" style="12" customWidth="1"/>
    <col min="12552" max="12552" width="10" style="12"/>
    <col min="12553" max="12553" width="15.75" style="12" customWidth="1"/>
    <col min="12554" max="12554" width="13.125" style="12" customWidth="1"/>
    <col min="12555" max="12555" width="15.5" style="12" customWidth="1"/>
    <col min="12556" max="12556" width="17.625" style="12" customWidth="1"/>
    <col min="12557" max="12800" width="10" style="12"/>
    <col min="12801" max="12801" width="22.75" style="12" customWidth="1"/>
    <col min="12802" max="12802" width="13.625" style="12" customWidth="1"/>
    <col min="12803" max="12803" width="13.875" style="12" customWidth="1"/>
    <col min="12804" max="12804" width="15.625" style="12" customWidth="1"/>
    <col min="12805" max="12805" width="12.375" style="12" customWidth="1"/>
    <col min="12806" max="12806" width="12.25" style="12" customWidth="1"/>
    <col min="12807" max="12807" width="13.25" style="12" customWidth="1"/>
    <col min="12808" max="12808" width="10" style="12"/>
    <col min="12809" max="12809" width="15.75" style="12" customWidth="1"/>
    <col min="12810" max="12810" width="13.125" style="12" customWidth="1"/>
    <col min="12811" max="12811" width="15.5" style="12" customWidth="1"/>
    <col min="12812" max="12812" width="17.625" style="12" customWidth="1"/>
    <col min="12813" max="13056" width="10" style="12"/>
    <col min="13057" max="13057" width="22.75" style="12" customWidth="1"/>
    <col min="13058" max="13058" width="13.625" style="12" customWidth="1"/>
    <col min="13059" max="13059" width="13.875" style="12" customWidth="1"/>
    <col min="13060" max="13060" width="15.625" style="12" customWidth="1"/>
    <col min="13061" max="13061" width="12.375" style="12" customWidth="1"/>
    <col min="13062" max="13062" width="12.25" style="12" customWidth="1"/>
    <col min="13063" max="13063" width="13.25" style="12" customWidth="1"/>
    <col min="13064" max="13064" width="10" style="12"/>
    <col min="13065" max="13065" width="15.75" style="12" customWidth="1"/>
    <col min="13066" max="13066" width="13.125" style="12" customWidth="1"/>
    <col min="13067" max="13067" width="15.5" style="12" customWidth="1"/>
    <col min="13068" max="13068" width="17.625" style="12" customWidth="1"/>
    <col min="13069" max="13312" width="10" style="12"/>
    <col min="13313" max="13313" width="22.75" style="12" customWidth="1"/>
    <col min="13314" max="13314" width="13.625" style="12" customWidth="1"/>
    <col min="13315" max="13315" width="13.875" style="12" customWidth="1"/>
    <col min="13316" max="13316" width="15.625" style="12" customWidth="1"/>
    <col min="13317" max="13317" width="12.375" style="12" customWidth="1"/>
    <col min="13318" max="13318" width="12.25" style="12" customWidth="1"/>
    <col min="13319" max="13319" width="13.25" style="12" customWidth="1"/>
    <col min="13320" max="13320" width="10" style="12"/>
    <col min="13321" max="13321" width="15.75" style="12" customWidth="1"/>
    <col min="13322" max="13322" width="13.125" style="12" customWidth="1"/>
    <col min="13323" max="13323" width="15.5" style="12" customWidth="1"/>
    <col min="13324" max="13324" width="17.625" style="12" customWidth="1"/>
    <col min="13325" max="13568" width="10" style="12"/>
    <col min="13569" max="13569" width="22.75" style="12" customWidth="1"/>
    <col min="13570" max="13570" width="13.625" style="12" customWidth="1"/>
    <col min="13571" max="13571" width="13.875" style="12" customWidth="1"/>
    <col min="13572" max="13572" width="15.625" style="12" customWidth="1"/>
    <col min="13573" max="13573" width="12.375" style="12" customWidth="1"/>
    <col min="13574" max="13574" width="12.25" style="12" customWidth="1"/>
    <col min="13575" max="13575" width="13.25" style="12" customWidth="1"/>
    <col min="13576" max="13576" width="10" style="12"/>
    <col min="13577" max="13577" width="15.75" style="12" customWidth="1"/>
    <col min="13578" max="13578" width="13.125" style="12" customWidth="1"/>
    <col min="13579" max="13579" width="15.5" style="12" customWidth="1"/>
    <col min="13580" max="13580" width="17.625" style="12" customWidth="1"/>
    <col min="13581" max="13824" width="10" style="12"/>
    <col min="13825" max="13825" width="22.75" style="12" customWidth="1"/>
    <col min="13826" max="13826" width="13.625" style="12" customWidth="1"/>
    <col min="13827" max="13827" width="13.875" style="12" customWidth="1"/>
    <col min="13828" max="13828" width="15.625" style="12" customWidth="1"/>
    <col min="13829" max="13829" width="12.375" style="12" customWidth="1"/>
    <col min="13830" max="13830" width="12.25" style="12" customWidth="1"/>
    <col min="13831" max="13831" width="13.25" style="12" customWidth="1"/>
    <col min="13832" max="13832" width="10" style="12"/>
    <col min="13833" max="13833" width="15.75" style="12" customWidth="1"/>
    <col min="13834" max="13834" width="13.125" style="12" customWidth="1"/>
    <col min="13835" max="13835" width="15.5" style="12" customWidth="1"/>
    <col min="13836" max="13836" width="17.625" style="12" customWidth="1"/>
    <col min="13837" max="14080" width="10" style="12"/>
    <col min="14081" max="14081" width="22.75" style="12" customWidth="1"/>
    <col min="14082" max="14082" width="13.625" style="12" customWidth="1"/>
    <col min="14083" max="14083" width="13.875" style="12" customWidth="1"/>
    <col min="14084" max="14084" width="15.625" style="12" customWidth="1"/>
    <col min="14085" max="14085" width="12.375" style="12" customWidth="1"/>
    <col min="14086" max="14086" width="12.25" style="12" customWidth="1"/>
    <col min="14087" max="14087" width="13.25" style="12" customWidth="1"/>
    <col min="14088" max="14088" width="10" style="12"/>
    <col min="14089" max="14089" width="15.75" style="12" customWidth="1"/>
    <col min="14090" max="14090" width="13.125" style="12" customWidth="1"/>
    <col min="14091" max="14091" width="15.5" style="12" customWidth="1"/>
    <col min="14092" max="14092" width="17.625" style="12" customWidth="1"/>
    <col min="14093" max="14336" width="10" style="12"/>
    <col min="14337" max="14337" width="22.75" style="12" customWidth="1"/>
    <col min="14338" max="14338" width="13.625" style="12" customWidth="1"/>
    <col min="14339" max="14339" width="13.875" style="12" customWidth="1"/>
    <col min="14340" max="14340" width="15.625" style="12" customWidth="1"/>
    <col min="14341" max="14341" width="12.375" style="12" customWidth="1"/>
    <col min="14342" max="14342" width="12.25" style="12" customWidth="1"/>
    <col min="14343" max="14343" width="13.25" style="12" customWidth="1"/>
    <col min="14344" max="14344" width="10" style="12"/>
    <col min="14345" max="14345" width="15.75" style="12" customWidth="1"/>
    <col min="14346" max="14346" width="13.125" style="12" customWidth="1"/>
    <col min="14347" max="14347" width="15.5" style="12" customWidth="1"/>
    <col min="14348" max="14348" width="17.625" style="12" customWidth="1"/>
    <col min="14349" max="14592" width="10" style="12"/>
    <col min="14593" max="14593" width="22.75" style="12" customWidth="1"/>
    <col min="14594" max="14594" width="13.625" style="12" customWidth="1"/>
    <col min="14595" max="14595" width="13.875" style="12" customWidth="1"/>
    <col min="14596" max="14596" width="15.625" style="12" customWidth="1"/>
    <col min="14597" max="14597" width="12.375" style="12" customWidth="1"/>
    <col min="14598" max="14598" width="12.25" style="12" customWidth="1"/>
    <col min="14599" max="14599" width="13.25" style="12" customWidth="1"/>
    <col min="14600" max="14600" width="10" style="12"/>
    <col min="14601" max="14601" width="15.75" style="12" customWidth="1"/>
    <col min="14602" max="14602" width="13.125" style="12" customWidth="1"/>
    <col min="14603" max="14603" width="15.5" style="12" customWidth="1"/>
    <col min="14604" max="14604" width="17.625" style="12" customWidth="1"/>
    <col min="14605" max="14848" width="10" style="12"/>
    <col min="14849" max="14849" width="22.75" style="12" customWidth="1"/>
    <col min="14850" max="14850" width="13.625" style="12" customWidth="1"/>
    <col min="14851" max="14851" width="13.875" style="12" customWidth="1"/>
    <col min="14852" max="14852" width="15.625" style="12" customWidth="1"/>
    <col min="14853" max="14853" width="12.375" style="12" customWidth="1"/>
    <col min="14854" max="14854" width="12.25" style="12" customWidth="1"/>
    <col min="14855" max="14855" width="13.25" style="12" customWidth="1"/>
    <col min="14856" max="14856" width="10" style="12"/>
    <col min="14857" max="14857" width="15.75" style="12" customWidth="1"/>
    <col min="14858" max="14858" width="13.125" style="12" customWidth="1"/>
    <col min="14859" max="14859" width="15.5" style="12" customWidth="1"/>
    <col min="14860" max="14860" width="17.625" style="12" customWidth="1"/>
    <col min="14861" max="15104" width="10" style="12"/>
    <col min="15105" max="15105" width="22.75" style="12" customWidth="1"/>
    <col min="15106" max="15106" width="13.625" style="12" customWidth="1"/>
    <col min="15107" max="15107" width="13.875" style="12" customWidth="1"/>
    <col min="15108" max="15108" width="15.625" style="12" customWidth="1"/>
    <col min="15109" max="15109" width="12.375" style="12" customWidth="1"/>
    <col min="15110" max="15110" width="12.25" style="12" customWidth="1"/>
    <col min="15111" max="15111" width="13.25" style="12" customWidth="1"/>
    <col min="15112" max="15112" width="10" style="12"/>
    <col min="15113" max="15113" width="15.75" style="12" customWidth="1"/>
    <col min="15114" max="15114" width="13.125" style="12" customWidth="1"/>
    <col min="15115" max="15115" width="15.5" style="12" customWidth="1"/>
    <col min="15116" max="15116" width="17.625" style="12" customWidth="1"/>
    <col min="15117" max="15360" width="10" style="12"/>
    <col min="15361" max="15361" width="22.75" style="12" customWidth="1"/>
    <col min="15362" max="15362" width="13.625" style="12" customWidth="1"/>
    <col min="15363" max="15363" width="13.875" style="12" customWidth="1"/>
    <col min="15364" max="15364" width="15.625" style="12" customWidth="1"/>
    <col min="15365" max="15365" width="12.375" style="12" customWidth="1"/>
    <col min="15366" max="15366" width="12.25" style="12" customWidth="1"/>
    <col min="15367" max="15367" width="13.25" style="12" customWidth="1"/>
    <col min="15368" max="15368" width="10" style="12"/>
    <col min="15369" max="15369" width="15.75" style="12" customWidth="1"/>
    <col min="15370" max="15370" width="13.125" style="12" customWidth="1"/>
    <col min="15371" max="15371" width="15.5" style="12" customWidth="1"/>
    <col min="15372" max="15372" width="17.625" style="12" customWidth="1"/>
    <col min="15373" max="15616" width="10" style="12"/>
    <col min="15617" max="15617" width="22.75" style="12" customWidth="1"/>
    <col min="15618" max="15618" width="13.625" style="12" customWidth="1"/>
    <col min="15619" max="15619" width="13.875" style="12" customWidth="1"/>
    <col min="15620" max="15620" width="15.625" style="12" customWidth="1"/>
    <col min="15621" max="15621" width="12.375" style="12" customWidth="1"/>
    <col min="15622" max="15622" width="12.25" style="12" customWidth="1"/>
    <col min="15623" max="15623" width="13.25" style="12" customWidth="1"/>
    <col min="15624" max="15624" width="10" style="12"/>
    <col min="15625" max="15625" width="15.75" style="12" customWidth="1"/>
    <col min="15626" max="15626" width="13.125" style="12" customWidth="1"/>
    <col min="15627" max="15627" width="15.5" style="12" customWidth="1"/>
    <col min="15628" max="15628" width="17.625" style="12" customWidth="1"/>
    <col min="15629" max="15872" width="10" style="12"/>
    <col min="15873" max="15873" width="22.75" style="12" customWidth="1"/>
    <col min="15874" max="15874" width="13.625" style="12" customWidth="1"/>
    <col min="15875" max="15875" width="13.875" style="12" customWidth="1"/>
    <col min="15876" max="15876" width="15.625" style="12" customWidth="1"/>
    <col min="15877" max="15877" width="12.375" style="12" customWidth="1"/>
    <col min="15878" max="15878" width="12.25" style="12" customWidth="1"/>
    <col min="15879" max="15879" width="13.25" style="12" customWidth="1"/>
    <col min="15880" max="15880" width="10" style="12"/>
    <col min="15881" max="15881" width="15.75" style="12" customWidth="1"/>
    <col min="15882" max="15882" width="13.125" style="12" customWidth="1"/>
    <col min="15883" max="15883" width="15.5" style="12" customWidth="1"/>
    <col min="15884" max="15884" width="17.625" style="12" customWidth="1"/>
    <col min="15885" max="16128" width="10" style="12"/>
    <col min="16129" max="16129" width="22.75" style="12" customWidth="1"/>
    <col min="16130" max="16130" width="13.625" style="12" customWidth="1"/>
    <col min="16131" max="16131" width="13.875" style="12" customWidth="1"/>
    <col min="16132" max="16132" width="15.625" style="12" customWidth="1"/>
    <col min="16133" max="16133" width="12.375" style="12" customWidth="1"/>
    <col min="16134" max="16134" width="12.25" style="12" customWidth="1"/>
    <col min="16135" max="16135" width="13.25" style="12" customWidth="1"/>
    <col min="16136" max="16136" width="10" style="12"/>
    <col min="16137" max="16137" width="15.75" style="12" customWidth="1"/>
    <col min="16138" max="16138" width="13.125" style="12" customWidth="1"/>
    <col min="16139" max="16139" width="15.5" style="12" customWidth="1"/>
    <col min="16140" max="16140" width="17.625" style="12" customWidth="1"/>
    <col min="16141" max="16384" width="10" style="12"/>
  </cols>
  <sheetData>
    <row r="1" spans="1:12" ht="15" thickBot="1">
      <c r="A1" s="62"/>
      <c r="B1" s="63" t="s">
        <v>64</v>
      </c>
      <c r="C1" s="64"/>
      <c r="D1" s="65"/>
      <c r="E1" s="66"/>
      <c r="F1" s="67" t="s">
        <v>64</v>
      </c>
      <c r="G1" s="68"/>
      <c r="H1" s="69"/>
    </row>
    <row r="2" spans="1:12" ht="15" thickBot="1">
      <c r="A2" s="70" t="s">
        <v>65</v>
      </c>
      <c r="B2" s="71">
        <v>1000000</v>
      </c>
      <c r="C2" s="71"/>
      <c r="D2" s="71"/>
      <c r="E2" s="72" t="s">
        <v>66</v>
      </c>
      <c r="F2" s="73"/>
      <c r="G2" s="74"/>
      <c r="H2" s="75"/>
      <c r="I2" s="75"/>
    </row>
    <row r="3" spans="1:12" ht="15" thickBot="1">
      <c r="A3" s="76" t="s">
        <v>67</v>
      </c>
      <c r="B3" s="77">
        <f>SUM(B2+D17)</f>
        <v>1000000</v>
      </c>
      <c r="C3" s="77"/>
      <c r="D3" s="78"/>
      <c r="E3" s="79" t="s">
        <v>68</v>
      </c>
      <c r="F3" s="80">
        <v>0.02</v>
      </c>
      <c r="G3" s="81">
        <f>(B2-D17)*F3</f>
        <v>20000</v>
      </c>
      <c r="H3" s="82" t="s">
        <v>69</v>
      </c>
      <c r="I3" s="83">
        <f>(B3-B2)</f>
        <v>0</v>
      </c>
      <c r="K3" s="84"/>
    </row>
    <row r="4" spans="1:12" s="91" customFormat="1" ht="14.25">
      <c r="A4" s="85"/>
      <c r="B4" s="86"/>
      <c r="C4" s="86"/>
      <c r="D4" s="86"/>
      <c r="E4" s="87"/>
      <c r="F4" s="88" t="s">
        <v>64</v>
      </c>
      <c r="G4" s="86"/>
      <c r="H4" s="89"/>
      <c r="I4" s="90"/>
    </row>
    <row r="5" spans="1:12" ht="14.25">
      <c r="A5" s="92"/>
      <c r="B5" s="93"/>
      <c r="C5" s="93"/>
      <c r="D5" s="94"/>
      <c r="E5" s="95"/>
      <c r="F5" s="96"/>
      <c r="G5" s="93"/>
      <c r="H5" s="97"/>
      <c r="I5" s="98"/>
      <c r="J5" s="99"/>
      <c r="K5" s="100"/>
      <c r="L5" s="100"/>
    </row>
    <row r="6" spans="1:12" ht="15" thickBot="1">
      <c r="A6" s="101" t="s">
        <v>70</v>
      </c>
      <c r="B6" s="102" t="s">
        <v>64</v>
      </c>
      <c r="C6" s="102" t="s">
        <v>64</v>
      </c>
      <c r="D6" s="103"/>
      <c r="E6" s="102" t="s">
        <v>64</v>
      </c>
      <c r="F6" s="104" t="s">
        <v>64</v>
      </c>
      <c r="G6" s="105"/>
      <c r="H6" s="75"/>
      <c r="I6" s="75"/>
      <c r="L6" s="106"/>
    </row>
    <row r="7" spans="1:12" ht="28.5">
      <c r="A7" s="107" t="s">
        <v>71</v>
      </c>
      <c r="B7" s="108" t="s">
        <v>72</v>
      </c>
      <c r="C7" s="109" t="s">
        <v>73</v>
      </c>
      <c r="D7" s="110" t="s">
        <v>74</v>
      </c>
      <c r="E7" s="111" t="s">
        <v>75</v>
      </c>
      <c r="F7" s="109" t="s">
        <v>76</v>
      </c>
      <c r="G7" s="111" t="s">
        <v>77</v>
      </c>
      <c r="H7" s="110" t="s">
        <v>19</v>
      </c>
      <c r="I7" s="112" t="s">
        <v>15</v>
      </c>
      <c r="J7" s="113" t="s">
        <v>16</v>
      </c>
      <c r="K7" s="109" t="s">
        <v>78</v>
      </c>
      <c r="L7" s="114" t="s">
        <v>79</v>
      </c>
    </row>
    <row r="8" spans="1:12" ht="14.25">
      <c r="A8" s="115">
        <v>42095</v>
      </c>
      <c r="B8" s="116"/>
      <c r="C8" s="117"/>
      <c r="D8" s="118">
        <f t="shared" ref="D8:D16" si="0">SUM(B8-C8)</f>
        <v>0</v>
      </c>
      <c r="E8" s="119"/>
      <c r="F8" s="120"/>
      <c r="G8" s="119">
        <f t="shared" ref="G8:G16" si="1">SUM(E8+F8)</f>
        <v>0</v>
      </c>
      <c r="H8" s="121" t="e">
        <f t="shared" ref="H8:H16" si="2">E8/G8</f>
        <v>#DIV/0!</v>
      </c>
      <c r="I8" s="122" t="e">
        <f t="shared" ref="I8:J16" si="3">B8/E8</f>
        <v>#DIV/0!</v>
      </c>
      <c r="J8" s="122" t="e">
        <f t="shared" si="3"/>
        <v>#DIV/0!</v>
      </c>
      <c r="K8" s="123" t="e">
        <f t="shared" ref="K8:K16" si="4">I8/J8</f>
        <v>#DIV/0!</v>
      </c>
      <c r="L8" s="124" t="e">
        <f t="shared" ref="L8:L16" si="5">B8/C8</f>
        <v>#DIV/0!</v>
      </c>
    </row>
    <row r="9" spans="1:12" ht="14.25">
      <c r="A9" s="125">
        <v>42125</v>
      </c>
      <c r="B9" s="126"/>
      <c r="C9" s="127"/>
      <c r="D9" s="118">
        <f t="shared" si="0"/>
        <v>0</v>
      </c>
      <c r="E9" s="128"/>
      <c r="F9" s="128"/>
      <c r="G9" s="119">
        <f t="shared" si="1"/>
        <v>0</v>
      </c>
      <c r="H9" s="121" t="e">
        <f t="shared" si="2"/>
        <v>#DIV/0!</v>
      </c>
      <c r="I9" s="122" t="e">
        <f t="shared" si="3"/>
        <v>#DIV/0!</v>
      </c>
      <c r="J9" s="122" t="e">
        <f t="shared" si="3"/>
        <v>#DIV/0!</v>
      </c>
      <c r="K9" s="123" t="e">
        <f t="shared" si="4"/>
        <v>#DIV/0!</v>
      </c>
      <c r="L9" s="124" t="e">
        <f t="shared" si="5"/>
        <v>#DIV/0!</v>
      </c>
    </row>
    <row r="10" spans="1:12" ht="14.25">
      <c r="A10" s="115">
        <v>42156</v>
      </c>
      <c r="B10" s="126"/>
      <c r="C10" s="127"/>
      <c r="D10" s="118">
        <f t="shared" si="0"/>
        <v>0</v>
      </c>
      <c r="E10" s="128"/>
      <c r="F10" s="128"/>
      <c r="G10" s="119">
        <f t="shared" si="1"/>
        <v>0</v>
      </c>
      <c r="H10" s="121" t="e">
        <f t="shared" si="2"/>
        <v>#DIV/0!</v>
      </c>
      <c r="I10" s="122" t="e">
        <f t="shared" si="3"/>
        <v>#DIV/0!</v>
      </c>
      <c r="J10" s="122" t="e">
        <f t="shared" si="3"/>
        <v>#DIV/0!</v>
      </c>
      <c r="K10" s="123" t="e">
        <f t="shared" si="4"/>
        <v>#DIV/0!</v>
      </c>
      <c r="L10" s="124" t="e">
        <f t="shared" si="5"/>
        <v>#DIV/0!</v>
      </c>
    </row>
    <row r="11" spans="1:12" ht="14.25">
      <c r="A11" s="125">
        <v>42186</v>
      </c>
      <c r="B11" s="126"/>
      <c r="C11" s="127"/>
      <c r="D11" s="118">
        <f t="shared" si="0"/>
        <v>0</v>
      </c>
      <c r="E11" s="128"/>
      <c r="F11" s="128"/>
      <c r="G11" s="119">
        <f t="shared" si="1"/>
        <v>0</v>
      </c>
      <c r="H11" s="121" t="e">
        <f t="shared" si="2"/>
        <v>#DIV/0!</v>
      </c>
      <c r="I11" s="122" t="e">
        <f t="shared" si="3"/>
        <v>#DIV/0!</v>
      </c>
      <c r="J11" s="122" t="e">
        <f t="shared" si="3"/>
        <v>#DIV/0!</v>
      </c>
      <c r="K11" s="123" t="e">
        <f t="shared" si="4"/>
        <v>#DIV/0!</v>
      </c>
      <c r="L11" s="124" t="e">
        <f t="shared" si="5"/>
        <v>#DIV/0!</v>
      </c>
    </row>
    <row r="12" spans="1:12" ht="14.25">
      <c r="A12" s="115">
        <v>42217</v>
      </c>
      <c r="B12" s="126"/>
      <c r="C12" s="117"/>
      <c r="D12" s="118">
        <f t="shared" si="0"/>
        <v>0</v>
      </c>
      <c r="E12" s="128"/>
      <c r="F12" s="128"/>
      <c r="G12" s="119">
        <f t="shared" si="1"/>
        <v>0</v>
      </c>
      <c r="H12" s="121" t="e">
        <f t="shared" si="2"/>
        <v>#DIV/0!</v>
      </c>
      <c r="I12" s="122" t="e">
        <f t="shared" si="3"/>
        <v>#DIV/0!</v>
      </c>
      <c r="J12" s="122" t="e">
        <f t="shared" si="3"/>
        <v>#DIV/0!</v>
      </c>
      <c r="K12" s="123" t="e">
        <f t="shared" si="4"/>
        <v>#DIV/0!</v>
      </c>
      <c r="L12" s="124" t="e">
        <f t="shared" si="5"/>
        <v>#DIV/0!</v>
      </c>
    </row>
    <row r="13" spans="1:12" ht="14.25">
      <c r="A13" s="125">
        <v>42248</v>
      </c>
      <c r="B13" s="126"/>
      <c r="C13" s="127"/>
      <c r="D13" s="118">
        <f t="shared" si="0"/>
        <v>0</v>
      </c>
      <c r="E13" s="128"/>
      <c r="F13" s="128"/>
      <c r="G13" s="119">
        <f t="shared" si="1"/>
        <v>0</v>
      </c>
      <c r="H13" s="121" t="e">
        <f t="shared" si="2"/>
        <v>#DIV/0!</v>
      </c>
      <c r="I13" s="122" t="e">
        <f t="shared" si="3"/>
        <v>#DIV/0!</v>
      </c>
      <c r="J13" s="122" t="e">
        <f t="shared" si="3"/>
        <v>#DIV/0!</v>
      </c>
      <c r="K13" s="123" t="e">
        <f t="shared" si="4"/>
        <v>#DIV/0!</v>
      </c>
      <c r="L13" s="124" t="e">
        <f t="shared" si="5"/>
        <v>#DIV/0!</v>
      </c>
    </row>
    <row r="14" spans="1:12" ht="14.25">
      <c r="A14" s="115">
        <v>42278</v>
      </c>
      <c r="B14" s="126"/>
      <c r="C14" s="117"/>
      <c r="D14" s="118">
        <f t="shared" si="0"/>
        <v>0</v>
      </c>
      <c r="E14" s="128"/>
      <c r="F14" s="128"/>
      <c r="G14" s="119">
        <f t="shared" si="1"/>
        <v>0</v>
      </c>
      <c r="H14" s="121" t="e">
        <f t="shared" si="2"/>
        <v>#DIV/0!</v>
      </c>
      <c r="I14" s="122" t="e">
        <f t="shared" si="3"/>
        <v>#DIV/0!</v>
      </c>
      <c r="J14" s="122" t="e">
        <f t="shared" si="3"/>
        <v>#DIV/0!</v>
      </c>
      <c r="K14" s="123" t="e">
        <f t="shared" si="4"/>
        <v>#DIV/0!</v>
      </c>
      <c r="L14" s="124" t="e">
        <f t="shared" si="5"/>
        <v>#DIV/0!</v>
      </c>
    </row>
    <row r="15" spans="1:12" ht="14.25">
      <c r="A15" s="125">
        <v>42309</v>
      </c>
      <c r="B15" s="126"/>
      <c r="C15" s="117"/>
      <c r="D15" s="118">
        <f t="shared" si="0"/>
        <v>0</v>
      </c>
      <c r="E15" s="128"/>
      <c r="F15" s="128"/>
      <c r="G15" s="119">
        <f t="shared" si="1"/>
        <v>0</v>
      </c>
      <c r="H15" s="121" t="e">
        <f t="shared" si="2"/>
        <v>#DIV/0!</v>
      </c>
      <c r="I15" s="122" t="e">
        <f t="shared" si="3"/>
        <v>#DIV/0!</v>
      </c>
      <c r="J15" s="122" t="e">
        <f t="shared" si="3"/>
        <v>#DIV/0!</v>
      </c>
      <c r="K15" s="123" t="e">
        <f t="shared" si="4"/>
        <v>#DIV/0!</v>
      </c>
      <c r="L15" s="124" t="e">
        <f t="shared" si="5"/>
        <v>#DIV/0!</v>
      </c>
    </row>
    <row r="16" spans="1:12" ht="15" thickBot="1">
      <c r="A16" s="129">
        <v>42339</v>
      </c>
      <c r="B16" s="130"/>
      <c r="C16" s="131"/>
      <c r="D16" s="132">
        <f t="shared" si="0"/>
        <v>0</v>
      </c>
      <c r="E16" s="133"/>
      <c r="F16" s="133"/>
      <c r="G16" s="134">
        <f t="shared" si="1"/>
        <v>0</v>
      </c>
      <c r="H16" s="135" t="e">
        <f t="shared" si="2"/>
        <v>#DIV/0!</v>
      </c>
      <c r="I16" s="136" t="e">
        <f t="shared" si="3"/>
        <v>#DIV/0!</v>
      </c>
      <c r="J16" s="136" t="e">
        <f t="shared" si="3"/>
        <v>#DIV/0!</v>
      </c>
      <c r="K16" s="137" t="e">
        <f t="shared" si="4"/>
        <v>#DIV/0!</v>
      </c>
      <c r="L16" s="138" t="e">
        <f t="shared" si="5"/>
        <v>#DIV/0!</v>
      </c>
    </row>
    <row r="17" spans="1:12" ht="15" thickTop="1">
      <c r="A17" s="139" t="s">
        <v>80</v>
      </c>
      <c r="B17" s="140">
        <f t="shared" ref="B17:G17" si="6">SUM(B8:B16)</f>
        <v>0</v>
      </c>
      <c r="C17" s="141">
        <f t="shared" si="6"/>
        <v>0</v>
      </c>
      <c r="D17" s="142">
        <f t="shared" si="6"/>
        <v>0</v>
      </c>
      <c r="E17" s="143">
        <f t="shared" si="6"/>
        <v>0</v>
      </c>
      <c r="F17" s="144">
        <f t="shared" si="6"/>
        <v>0</v>
      </c>
      <c r="G17" s="143">
        <f t="shared" si="6"/>
        <v>0</v>
      </c>
      <c r="H17" s="145" t="e">
        <f>AVERAGE(H8:H16)</f>
        <v>#DIV/0!</v>
      </c>
      <c r="I17" s="141" t="e">
        <f>AVERAGE(I8:I16)</f>
        <v>#DIV/0!</v>
      </c>
      <c r="J17" s="141" t="e">
        <f>AVERAGE(J8:J16)</f>
        <v>#DIV/0!</v>
      </c>
      <c r="K17" s="146" t="e">
        <f>AVERAGE(K8:K16)</f>
        <v>#DIV/0!</v>
      </c>
      <c r="L17" s="147" t="e">
        <f>AVERAGE(L8:L16)</f>
        <v>#DIV/0!</v>
      </c>
    </row>
    <row r="18" spans="1:12">
      <c r="A18" s="148"/>
      <c r="J18" s="149"/>
      <c r="K18" s="150" t="s">
        <v>81</v>
      </c>
      <c r="L18" s="150" t="s">
        <v>82</v>
      </c>
    </row>
    <row r="19" spans="1:12">
      <c r="A19" s="148"/>
    </row>
  </sheetData>
  <mergeCells count="5">
    <mergeCell ref="B1:D1"/>
    <mergeCell ref="F1:G1"/>
    <mergeCell ref="B2:D2"/>
    <mergeCell ref="F2:G2"/>
    <mergeCell ref="B3:D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R137"/>
  <sheetViews>
    <sheetView tabSelected="1" zoomScale="90" zoomScaleNormal="90" workbookViewId="0">
      <pane ySplit="2" topLeftCell="A3" activePane="bottomLeft" state="frozen"/>
      <selection pane="bottomLeft" activeCell="B12" sqref="B12"/>
    </sheetView>
  </sheetViews>
  <sheetFormatPr defaultRowHeight="13.5"/>
  <cols>
    <col min="1" max="1" width="11.875" customWidth="1"/>
    <col min="2" max="2" width="8.25" customWidth="1"/>
    <col min="3" max="3" width="15.75" customWidth="1"/>
    <col min="4" max="4" width="18.375" customWidth="1"/>
    <col min="5" max="5" width="8.375" customWidth="1"/>
    <col min="6" max="6" width="16.125" customWidth="1"/>
    <col min="7" max="7" width="15.875" customWidth="1"/>
    <col min="8" max="8" width="16.125" bestFit="1" customWidth="1"/>
    <col min="9" max="9" width="16.125" customWidth="1"/>
    <col min="10" max="10" width="12.75" customWidth="1"/>
    <col min="11" max="11" width="16.625" customWidth="1"/>
    <col min="12" max="12" width="9" bestFit="1" customWidth="1"/>
    <col min="13" max="13" width="9.875" customWidth="1"/>
    <col min="14" max="14" width="8.125" customWidth="1"/>
    <col min="15" max="15" width="16.5" customWidth="1"/>
    <col min="16" max="16" width="32" customWidth="1"/>
    <col min="17" max="17" width="9.875" bestFit="1" customWidth="1"/>
  </cols>
  <sheetData>
    <row r="1" spans="1:18" ht="14.25" thickBot="1"/>
    <row r="2" spans="1:18">
      <c r="A2" s="8" t="s">
        <v>1</v>
      </c>
      <c r="B2" s="3" t="s">
        <v>2</v>
      </c>
      <c r="C2" s="3" t="s">
        <v>8</v>
      </c>
      <c r="D2" s="3" t="s">
        <v>4</v>
      </c>
      <c r="E2" s="3" t="s">
        <v>34</v>
      </c>
      <c r="F2" s="3" t="s">
        <v>0</v>
      </c>
      <c r="G2" s="3" t="s">
        <v>3</v>
      </c>
      <c r="H2" s="3" t="s">
        <v>6</v>
      </c>
      <c r="I2" s="3" t="s">
        <v>7</v>
      </c>
      <c r="J2" s="3" t="s">
        <v>5</v>
      </c>
      <c r="K2" s="3" t="s">
        <v>35</v>
      </c>
      <c r="L2" s="3" t="s">
        <v>9</v>
      </c>
      <c r="M2" s="6" t="s">
        <v>36</v>
      </c>
      <c r="N2" s="9" t="s">
        <v>37</v>
      </c>
      <c r="O2" s="6" t="s">
        <v>38</v>
      </c>
      <c r="P2" s="154" t="s">
        <v>88</v>
      </c>
      <c r="Q2" s="151" t="s">
        <v>89</v>
      </c>
    </row>
    <row r="3" spans="1:18">
      <c r="A3" s="38" t="s">
        <v>49</v>
      </c>
      <c r="B3" s="39" t="s">
        <v>83</v>
      </c>
      <c r="C3" s="7">
        <v>3</v>
      </c>
      <c r="D3" s="39" t="s">
        <v>62</v>
      </c>
      <c r="E3" s="46" t="s">
        <v>84</v>
      </c>
      <c r="F3" s="56">
        <v>41870</v>
      </c>
      <c r="G3" s="39">
        <v>102.71</v>
      </c>
      <c r="H3" s="157" t="s">
        <v>84</v>
      </c>
      <c r="I3" s="56">
        <v>41914</v>
      </c>
      <c r="J3" s="39">
        <v>108.25</v>
      </c>
      <c r="K3" s="39" t="s">
        <v>58</v>
      </c>
      <c r="L3" s="39" t="s">
        <v>85</v>
      </c>
      <c r="M3" s="54">
        <f t="shared" ref="M3" si="0">IF(L3="勝",IF(B3="買",IF(G3&lt;3,(J3-G3)*10000,(J3-G3)*100),IF(G3&lt;3,(G3-J3)*10000,(G3-J3)*100)),"")</f>
        <v>554.00000000000068</v>
      </c>
      <c r="N3" s="54" t="str">
        <f>IF(L3="負",IF(B3="買",IF(G3&lt;3,(J3-G3)*10000,(J3-G3)*100),IF(G3&lt;3,(G3-J3)*10000,(G3-J3)*100)),"")</f>
        <v/>
      </c>
      <c r="O3" s="152">
        <v>166200</v>
      </c>
      <c r="P3" s="155">
        <f>Q3+O3</f>
        <v>1166200</v>
      </c>
      <c r="Q3" s="50">
        <v>1000000</v>
      </c>
      <c r="R3" s="49"/>
    </row>
    <row r="4" spans="1:18">
      <c r="A4" s="38" t="s">
        <v>49</v>
      </c>
      <c r="B4" s="39" t="s">
        <v>83</v>
      </c>
      <c r="C4" s="7">
        <v>2</v>
      </c>
      <c r="D4" s="39" t="s">
        <v>62</v>
      </c>
      <c r="E4" s="46" t="s">
        <v>84</v>
      </c>
      <c r="F4" s="56">
        <v>41726</v>
      </c>
      <c r="G4" s="39">
        <v>102.97</v>
      </c>
      <c r="H4" s="157" t="s">
        <v>84</v>
      </c>
      <c r="I4" s="56">
        <v>41736</v>
      </c>
      <c r="J4" s="39">
        <v>103.19</v>
      </c>
      <c r="K4" s="39" t="s">
        <v>58</v>
      </c>
      <c r="L4" s="39" t="s">
        <v>85</v>
      </c>
      <c r="M4" s="54">
        <f t="shared" ref="M4:M56" si="1">IF(L4="勝",IF(B4="買",IF(G4&lt;3,(J4-G4)*10000,(J4-G4)*100),IF(G4&lt;3,(G4-J4)*10000,(G4-J4)*100)),"")</f>
        <v>21.999999999999886</v>
      </c>
      <c r="N4" s="54" t="str">
        <f t="shared" ref="N4:N56" si="2">IF(L4="負",IF(B4="買",IF(G4&lt;3,(J4-G4)*10000,(J4-G4)*100),IF(G4&lt;3,(G4-J4)*10000,(G4-J4)*100)),"")</f>
        <v/>
      </c>
      <c r="O4" s="152">
        <v>2200</v>
      </c>
      <c r="P4" s="155">
        <f>IF(O4="","",(P3+O4))</f>
        <v>1168400</v>
      </c>
      <c r="Q4" s="49"/>
      <c r="R4" s="49"/>
    </row>
    <row r="5" spans="1:18">
      <c r="A5" s="38" t="s">
        <v>49</v>
      </c>
      <c r="B5" s="39" t="s">
        <v>90</v>
      </c>
      <c r="C5" s="7">
        <v>1</v>
      </c>
      <c r="D5" s="39" t="s">
        <v>62</v>
      </c>
      <c r="E5" s="46" t="s">
        <v>84</v>
      </c>
      <c r="F5" s="56">
        <v>41663</v>
      </c>
      <c r="G5" s="39">
        <v>102.97</v>
      </c>
      <c r="H5" s="157" t="s">
        <v>84</v>
      </c>
      <c r="I5" s="56">
        <v>41688</v>
      </c>
      <c r="J5" s="39">
        <v>102.7</v>
      </c>
      <c r="K5" s="39" t="s">
        <v>58</v>
      </c>
      <c r="L5" s="39" t="s">
        <v>85</v>
      </c>
      <c r="M5" s="54">
        <f t="shared" si="1"/>
        <v>26.999999999999602</v>
      </c>
      <c r="N5" s="54" t="str">
        <f t="shared" si="2"/>
        <v/>
      </c>
      <c r="O5" s="152">
        <v>2700</v>
      </c>
      <c r="P5" s="155">
        <f t="shared" ref="P5:P68" si="3">IF(O5="","",(P4+O5))</f>
        <v>1171100</v>
      </c>
      <c r="Q5" s="49"/>
      <c r="R5" s="49"/>
    </row>
    <row r="6" spans="1:18">
      <c r="A6" s="38" t="s">
        <v>49</v>
      </c>
      <c r="B6" s="39" t="s">
        <v>90</v>
      </c>
      <c r="C6" s="7">
        <v>1</v>
      </c>
      <c r="D6" s="39" t="s">
        <v>62</v>
      </c>
      <c r="E6" s="46" t="s">
        <v>84</v>
      </c>
      <c r="F6" s="56">
        <v>41652</v>
      </c>
      <c r="G6" s="55">
        <v>103.82</v>
      </c>
      <c r="H6" s="157" t="s">
        <v>84</v>
      </c>
      <c r="I6" s="56">
        <v>41653</v>
      </c>
      <c r="J6" s="39">
        <v>103.82</v>
      </c>
      <c r="K6" s="39" t="s">
        <v>61</v>
      </c>
      <c r="L6" s="39" t="s">
        <v>93</v>
      </c>
      <c r="M6" s="54" t="str">
        <f t="shared" si="1"/>
        <v/>
      </c>
      <c r="N6" s="54">
        <f t="shared" si="2"/>
        <v>0</v>
      </c>
      <c r="O6" s="152">
        <v>0</v>
      </c>
      <c r="P6" s="155">
        <f t="shared" si="3"/>
        <v>1171100</v>
      </c>
      <c r="Q6" s="49"/>
      <c r="R6" s="49"/>
    </row>
    <row r="7" spans="1:18">
      <c r="A7" s="38" t="s">
        <v>49</v>
      </c>
      <c r="B7" s="39" t="s">
        <v>83</v>
      </c>
      <c r="C7" s="7">
        <v>2</v>
      </c>
      <c r="D7" s="39" t="s">
        <v>62</v>
      </c>
      <c r="E7" s="46" t="s">
        <v>84</v>
      </c>
      <c r="F7" s="56">
        <v>41589</v>
      </c>
      <c r="G7" s="55">
        <v>99.22</v>
      </c>
      <c r="H7" s="157" t="s">
        <v>84</v>
      </c>
      <c r="I7" s="56">
        <v>41641</v>
      </c>
      <c r="J7" s="39">
        <v>104.64</v>
      </c>
      <c r="K7" s="39" t="s">
        <v>58</v>
      </c>
      <c r="L7" s="39" t="s">
        <v>85</v>
      </c>
      <c r="M7" s="54">
        <f t="shared" si="1"/>
        <v>542.00000000000023</v>
      </c>
      <c r="N7" s="54" t="str">
        <f t="shared" si="2"/>
        <v/>
      </c>
      <c r="O7" s="152">
        <v>108400</v>
      </c>
      <c r="P7" s="155">
        <f t="shared" si="3"/>
        <v>1279500</v>
      </c>
      <c r="Q7" s="49"/>
      <c r="R7" s="49"/>
    </row>
    <row r="8" spans="1:18">
      <c r="A8" s="38" t="s">
        <v>49</v>
      </c>
      <c r="B8" s="39" t="s">
        <v>83</v>
      </c>
      <c r="C8" s="7">
        <v>3</v>
      </c>
      <c r="D8" s="39" t="s">
        <v>62</v>
      </c>
      <c r="E8" s="46" t="s">
        <v>84</v>
      </c>
      <c r="F8" s="56">
        <v>41577</v>
      </c>
      <c r="G8" s="7">
        <v>98.27</v>
      </c>
      <c r="H8" s="157" t="s">
        <v>84</v>
      </c>
      <c r="I8" s="56">
        <v>41578</v>
      </c>
      <c r="J8" s="39">
        <v>98.27</v>
      </c>
      <c r="K8" s="39" t="s">
        <v>58</v>
      </c>
      <c r="L8" s="39" t="s">
        <v>93</v>
      </c>
      <c r="M8" s="54" t="str">
        <f t="shared" si="1"/>
        <v/>
      </c>
      <c r="N8" s="54">
        <f t="shared" si="2"/>
        <v>0</v>
      </c>
      <c r="O8" s="152">
        <v>0</v>
      </c>
      <c r="P8" s="155">
        <f t="shared" si="3"/>
        <v>1279500</v>
      </c>
      <c r="Q8" s="49"/>
      <c r="R8" s="49"/>
    </row>
    <row r="9" spans="1:18">
      <c r="A9" s="38" t="s">
        <v>49</v>
      </c>
      <c r="B9" s="39" t="s">
        <v>90</v>
      </c>
      <c r="C9" s="7">
        <v>2</v>
      </c>
      <c r="D9" s="39" t="s">
        <v>62</v>
      </c>
      <c r="E9" s="46" t="s">
        <v>84</v>
      </c>
      <c r="F9" s="56">
        <v>41481</v>
      </c>
      <c r="G9" s="7">
        <v>98.88</v>
      </c>
      <c r="H9" s="157" t="s">
        <v>84</v>
      </c>
      <c r="I9" s="56">
        <v>41487</v>
      </c>
      <c r="J9" s="39">
        <v>98.51</v>
      </c>
      <c r="K9" s="39" t="s">
        <v>58</v>
      </c>
      <c r="L9" s="39" t="s">
        <v>85</v>
      </c>
      <c r="M9" s="54">
        <f t="shared" si="1"/>
        <v>36.999999999999034</v>
      </c>
      <c r="N9" s="54" t="str">
        <f t="shared" si="2"/>
        <v/>
      </c>
      <c r="O9" s="152">
        <v>3700</v>
      </c>
      <c r="P9" s="155">
        <f t="shared" si="3"/>
        <v>1283200</v>
      </c>
      <c r="Q9" s="49"/>
      <c r="R9" s="49"/>
    </row>
    <row r="10" spans="1:18">
      <c r="A10" s="38" t="s">
        <v>49</v>
      </c>
      <c r="B10" s="39" t="s">
        <v>83</v>
      </c>
      <c r="C10" s="7">
        <v>2</v>
      </c>
      <c r="D10" s="39" t="s">
        <v>62</v>
      </c>
      <c r="E10" s="46" t="s">
        <v>84</v>
      </c>
      <c r="F10" s="56">
        <v>41386</v>
      </c>
      <c r="G10" s="39">
        <v>99.68</v>
      </c>
      <c r="H10" s="157" t="s">
        <v>84</v>
      </c>
      <c r="I10" s="56">
        <v>41390</v>
      </c>
      <c r="J10" s="39">
        <v>98.1</v>
      </c>
      <c r="K10" s="39" t="s">
        <v>58</v>
      </c>
      <c r="L10" s="39" t="s">
        <v>93</v>
      </c>
      <c r="M10" s="54" t="str">
        <f t="shared" si="1"/>
        <v/>
      </c>
      <c r="N10" s="54">
        <f t="shared" si="2"/>
        <v>-158.00000000000125</v>
      </c>
      <c r="O10" s="152">
        <v>-31600</v>
      </c>
      <c r="P10" s="155">
        <f t="shared" si="3"/>
        <v>1251600</v>
      </c>
    </row>
    <row r="11" spans="1:18">
      <c r="A11" s="38" t="s">
        <v>49</v>
      </c>
      <c r="B11" s="39" t="s">
        <v>83</v>
      </c>
      <c r="C11" s="7">
        <v>1</v>
      </c>
      <c r="D11" s="39" t="s">
        <v>62</v>
      </c>
      <c r="E11" s="46" t="s">
        <v>84</v>
      </c>
      <c r="F11" s="56">
        <v>41372</v>
      </c>
      <c r="G11" s="39">
        <v>96.41</v>
      </c>
      <c r="H11" s="157" t="s">
        <v>84</v>
      </c>
      <c r="I11" s="56">
        <v>41376</v>
      </c>
      <c r="J11" s="39">
        <v>98.9</v>
      </c>
      <c r="K11" s="39" t="s">
        <v>58</v>
      </c>
      <c r="L11" s="39" t="s">
        <v>85</v>
      </c>
      <c r="M11" s="54">
        <f t="shared" si="1"/>
        <v>249.00000000000091</v>
      </c>
      <c r="N11" s="54" t="str">
        <f t="shared" si="2"/>
        <v/>
      </c>
      <c r="O11" s="152">
        <v>24900</v>
      </c>
      <c r="P11" s="155">
        <f t="shared" si="3"/>
        <v>1276500</v>
      </c>
    </row>
    <row r="12" spans="1:18">
      <c r="A12" s="38" t="s">
        <v>49</v>
      </c>
      <c r="B12" s="39"/>
      <c r="C12" s="7"/>
      <c r="D12" s="39" t="s">
        <v>62</v>
      </c>
      <c r="E12" s="46" t="s">
        <v>84</v>
      </c>
      <c r="F12" s="56"/>
      <c r="G12" s="39"/>
      <c r="H12" s="157" t="s">
        <v>84</v>
      </c>
      <c r="I12" s="56"/>
      <c r="J12" s="39"/>
      <c r="K12" s="39" t="s">
        <v>58</v>
      </c>
      <c r="L12" s="39"/>
      <c r="M12" s="54" t="str">
        <f t="shared" si="1"/>
        <v/>
      </c>
      <c r="N12" s="54" t="str">
        <f t="shared" si="2"/>
        <v/>
      </c>
      <c r="O12" s="152"/>
      <c r="P12" s="155" t="str">
        <f t="shared" si="3"/>
        <v/>
      </c>
    </row>
    <row r="13" spans="1:18">
      <c r="A13" s="38" t="s">
        <v>49</v>
      </c>
      <c r="B13" s="39"/>
      <c r="C13" s="7"/>
      <c r="D13" s="39" t="s">
        <v>62</v>
      </c>
      <c r="E13" s="46" t="s">
        <v>84</v>
      </c>
      <c r="F13" s="56"/>
      <c r="G13" s="39"/>
      <c r="H13" s="157" t="s">
        <v>84</v>
      </c>
      <c r="I13" s="56"/>
      <c r="J13" s="39"/>
      <c r="K13" s="39" t="s">
        <v>58</v>
      </c>
      <c r="L13" s="39"/>
      <c r="M13" s="54" t="str">
        <f t="shared" si="1"/>
        <v/>
      </c>
      <c r="N13" s="54" t="str">
        <f t="shared" si="2"/>
        <v/>
      </c>
      <c r="O13" s="152"/>
      <c r="P13" s="155" t="str">
        <f t="shared" si="3"/>
        <v/>
      </c>
    </row>
    <row r="14" spans="1:18">
      <c r="A14" s="38" t="s">
        <v>49</v>
      </c>
      <c r="B14" s="39"/>
      <c r="C14" s="7"/>
      <c r="D14" s="39" t="s">
        <v>62</v>
      </c>
      <c r="E14" s="46" t="s">
        <v>84</v>
      </c>
      <c r="F14" s="56"/>
      <c r="G14" s="39"/>
      <c r="H14" s="157" t="s">
        <v>84</v>
      </c>
      <c r="I14" s="56"/>
      <c r="J14" s="39"/>
      <c r="K14" s="39" t="s">
        <v>58</v>
      </c>
      <c r="L14" s="39"/>
      <c r="M14" s="54" t="str">
        <f t="shared" si="1"/>
        <v/>
      </c>
      <c r="N14" s="54" t="str">
        <f t="shared" si="2"/>
        <v/>
      </c>
      <c r="O14" s="152"/>
      <c r="P14" s="155" t="str">
        <f t="shared" si="3"/>
        <v/>
      </c>
    </row>
    <row r="15" spans="1:18">
      <c r="A15" s="38" t="s">
        <v>49</v>
      </c>
      <c r="B15" s="39"/>
      <c r="C15" s="7"/>
      <c r="D15" s="39" t="s">
        <v>62</v>
      </c>
      <c r="E15" s="46" t="s">
        <v>84</v>
      </c>
      <c r="F15" s="56"/>
      <c r="G15" s="39"/>
      <c r="H15" s="157" t="s">
        <v>84</v>
      </c>
      <c r="I15" s="56"/>
      <c r="J15" s="39"/>
      <c r="K15" s="39" t="s">
        <v>58</v>
      </c>
      <c r="L15" s="39"/>
      <c r="M15" s="54" t="str">
        <f t="shared" si="1"/>
        <v/>
      </c>
      <c r="N15" s="54" t="str">
        <f t="shared" si="2"/>
        <v/>
      </c>
      <c r="O15" s="152"/>
      <c r="P15" s="155" t="str">
        <f t="shared" si="3"/>
        <v/>
      </c>
    </row>
    <row r="16" spans="1:18">
      <c r="A16" s="38" t="s">
        <v>49</v>
      </c>
      <c r="B16" s="39"/>
      <c r="C16" s="7"/>
      <c r="D16" s="39" t="s">
        <v>62</v>
      </c>
      <c r="E16" s="46" t="s">
        <v>84</v>
      </c>
      <c r="F16" s="56"/>
      <c r="G16" s="39"/>
      <c r="H16" s="157" t="s">
        <v>84</v>
      </c>
      <c r="I16" s="56"/>
      <c r="J16" s="39"/>
      <c r="K16" s="39" t="s">
        <v>58</v>
      </c>
      <c r="L16" s="39"/>
      <c r="M16" s="54" t="str">
        <f t="shared" si="1"/>
        <v/>
      </c>
      <c r="N16" s="54" t="str">
        <f t="shared" si="2"/>
        <v/>
      </c>
      <c r="O16" s="152"/>
      <c r="P16" s="155" t="str">
        <f t="shared" si="3"/>
        <v/>
      </c>
    </row>
    <row r="17" spans="1:16">
      <c r="A17" s="38" t="s">
        <v>49</v>
      </c>
      <c r="B17" s="39"/>
      <c r="C17" s="7"/>
      <c r="D17" s="39" t="s">
        <v>62</v>
      </c>
      <c r="E17" s="46" t="s">
        <v>84</v>
      </c>
      <c r="F17" s="56"/>
      <c r="G17" s="7"/>
      <c r="H17" s="157" t="s">
        <v>84</v>
      </c>
      <c r="I17" s="56"/>
      <c r="J17" s="39"/>
      <c r="K17" s="39" t="s">
        <v>58</v>
      </c>
      <c r="L17" s="39"/>
      <c r="M17" s="54" t="str">
        <f t="shared" si="1"/>
        <v/>
      </c>
      <c r="N17" s="54" t="str">
        <f t="shared" si="2"/>
        <v/>
      </c>
      <c r="O17" s="152"/>
      <c r="P17" s="155" t="str">
        <f t="shared" si="3"/>
        <v/>
      </c>
    </row>
    <row r="18" spans="1:16">
      <c r="A18" s="38" t="s">
        <v>49</v>
      </c>
      <c r="B18" s="39"/>
      <c r="C18" s="7"/>
      <c r="D18" s="39" t="s">
        <v>62</v>
      </c>
      <c r="E18" s="46" t="s">
        <v>84</v>
      </c>
      <c r="F18" s="56"/>
      <c r="G18" s="7"/>
      <c r="H18" s="157" t="s">
        <v>84</v>
      </c>
      <c r="I18" s="56"/>
      <c r="J18" s="39"/>
      <c r="K18" s="39" t="s">
        <v>58</v>
      </c>
      <c r="L18" s="39"/>
      <c r="M18" s="54" t="str">
        <f t="shared" si="1"/>
        <v/>
      </c>
      <c r="N18" s="54" t="str">
        <f t="shared" si="2"/>
        <v/>
      </c>
      <c r="O18" s="152"/>
      <c r="P18" s="155" t="str">
        <f t="shared" si="3"/>
        <v/>
      </c>
    </row>
    <row r="19" spans="1:16">
      <c r="A19" s="38" t="s">
        <v>49</v>
      </c>
      <c r="B19" s="39"/>
      <c r="C19" s="7"/>
      <c r="D19" s="39" t="s">
        <v>62</v>
      </c>
      <c r="E19" s="46" t="s">
        <v>84</v>
      </c>
      <c r="F19" s="56"/>
      <c r="G19" s="7"/>
      <c r="H19" s="157" t="s">
        <v>84</v>
      </c>
      <c r="I19" s="56"/>
      <c r="J19" s="39"/>
      <c r="K19" s="39" t="s">
        <v>58</v>
      </c>
      <c r="L19" s="39"/>
      <c r="M19" s="54" t="str">
        <f t="shared" si="1"/>
        <v/>
      </c>
      <c r="N19" s="54" t="str">
        <f t="shared" si="2"/>
        <v/>
      </c>
      <c r="O19" s="152"/>
      <c r="P19" s="155" t="str">
        <f t="shared" si="3"/>
        <v/>
      </c>
    </row>
    <row r="20" spans="1:16">
      <c r="A20" s="38" t="s">
        <v>49</v>
      </c>
      <c r="B20" s="39"/>
      <c r="C20" s="7"/>
      <c r="D20" s="39" t="s">
        <v>62</v>
      </c>
      <c r="E20" s="46" t="s">
        <v>84</v>
      </c>
      <c r="F20" s="56"/>
      <c r="G20" s="7"/>
      <c r="H20" s="157" t="s">
        <v>84</v>
      </c>
      <c r="I20" s="56"/>
      <c r="J20" s="39"/>
      <c r="K20" s="39" t="s">
        <v>58</v>
      </c>
      <c r="L20" s="39"/>
      <c r="M20" s="54" t="str">
        <f t="shared" si="1"/>
        <v/>
      </c>
      <c r="N20" s="54" t="str">
        <f t="shared" si="2"/>
        <v/>
      </c>
      <c r="O20" s="152"/>
      <c r="P20" s="155" t="str">
        <f t="shared" si="3"/>
        <v/>
      </c>
    </row>
    <row r="21" spans="1:16">
      <c r="A21" s="38" t="s">
        <v>49</v>
      </c>
      <c r="B21" s="39"/>
      <c r="C21" s="7"/>
      <c r="D21" s="39" t="s">
        <v>62</v>
      </c>
      <c r="E21" s="46" t="s">
        <v>84</v>
      </c>
      <c r="F21" s="56"/>
      <c r="G21" s="7"/>
      <c r="H21" s="157" t="s">
        <v>84</v>
      </c>
      <c r="I21" s="56"/>
      <c r="J21" s="39"/>
      <c r="K21" s="39" t="s">
        <v>58</v>
      </c>
      <c r="L21" s="39"/>
      <c r="M21" s="54" t="str">
        <f t="shared" si="1"/>
        <v/>
      </c>
      <c r="N21" s="54" t="str">
        <f t="shared" si="2"/>
        <v/>
      </c>
      <c r="O21" s="152"/>
      <c r="P21" s="155" t="str">
        <f t="shared" si="3"/>
        <v/>
      </c>
    </row>
    <row r="22" spans="1:16">
      <c r="A22" s="38"/>
      <c r="B22" s="39"/>
      <c r="C22" s="7"/>
      <c r="D22" s="39" t="s">
        <v>62</v>
      </c>
      <c r="E22" s="46" t="s">
        <v>84</v>
      </c>
      <c r="F22" s="56"/>
      <c r="G22" s="7"/>
      <c r="H22" s="157" t="s">
        <v>84</v>
      </c>
      <c r="I22" s="56"/>
      <c r="J22" s="39"/>
      <c r="K22" s="39" t="s">
        <v>58</v>
      </c>
      <c r="L22" s="39"/>
      <c r="M22" s="54" t="str">
        <f t="shared" si="1"/>
        <v/>
      </c>
      <c r="N22" s="54" t="str">
        <f t="shared" si="2"/>
        <v/>
      </c>
      <c r="O22" s="152"/>
      <c r="P22" s="155" t="str">
        <f t="shared" si="3"/>
        <v/>
      </c>
    </row>
    <row r="23" spans="1:16">
      <c r="A23" s="38"/>
      <c r="B23" s="39"/>
      <c r="C23" s="7"/>
      <c r="D23" s="39" t="s">
        <v>62</v>
      </c>
      <c r="E23" s="46" t="s">
        <v>84</v>
      </c>
      <c r="F23" s="56"/>
      <c r="G23" s="7"/>
      <c r="H23" s="157" t="s">
        <v>84</v>
      </c>
      <c r="I23" s="56"/>
      <c r="J23" s="39"/>
      <c r="K23" s="39" t="s">
        <v>58</v>
      </c>
      <c r="L23" s="39"/>
      <c r="M23" s="54" t="str">
        <f t="shared" si="1"/>
        <v/>
      </c>
      <c r="N23" s="54" t="str">
        <f t="shared" si="2"/>
        <v/>
      </c>
      <c r="O23" s="152"/>
      <c r="P23" s="155" t="str">
        <f t="shared" si="3"/>
        <v/>
      </c>
    </row>
    <row r="24" spans="1:16">
      <c r="A24" s="38"/>
      <c r="B24" s="39"/>
      <c r="C24" s="7"/>
      <c r="D24" s="39" t="s">
        <v>62</v>
      </c>
      <c r="E24" s="46" t="s">
        <v>84</v>
      </c>
      <c r="F24" s="56"/>
      <c r="G24" s="7"/>
      <c r="H24" s="157" t="s">
        <v>84</v>
      </c>
      <c r="I24" s="56"/>
      <c r="J24" s="39"/>
      <c r="K24" s="39" t="s">
        <v>58</v>
      </c>
      <c r="L24" s="39"/>
      <c r="M24" s="54" t="str">
        <f t="shared" si="1"/>
        <v/>
      </c>
      <c r="N24" s="54" t="str">
        <f t="shared" si="2"/>
        <v/>
      </c>
      <c r="O24" s="152"/>
      <c r="P24" s="155" t="str">
        <f t="shared" si="3"/>
        <v/>
      </c>
    </row>
    <row r="25" spans="1:16">
      <c r="A25" s="38"/>
      <c r="B25" s="39"/>
      <c r="C25" s="7"/>
      <c r="D25" s="39" t="s">
        <v>62</v>
      </c>
      <c r="E25" s="46" t="s">
        <v>84</v>
      </c>
      <c r="F25" s="56"/>
      <c r="G25" s="7"/>
      <c r="H25" s="157" t="s">
        <v>84</v>
      </c>
      <c r="I25" s="56"/>
      <c r="J25" s="39"/>
      <c r="K25" s="39" t="s">
        <v>58</v>
      </c>
      <c r="L25" s="39"/>
      <c r="M25" s="54" t="str">
        <f t="shared" si="1"/>
        <v/>
      </c>
      <c r="N25" s="54" t="str">
        <f t="shared" si="2"/>
        <v/>
      </c>
      <c r="O25" s="152"/>
      <c r="P25" s="155" t="str">
        <f t="shared" si="3"/>
        <v/>
      </c>
    </row>
    <row r="26" spans="1:16">
      <c r="A26" s="38"/>
      <c r="B26" s="39"/>
      <c r="C26" s="7"/>
      <c r="D26" s="39"/>
      <c r="E26" s="46"/>
      <c r="F26" s="56"/>
      <c r="G26" s="7"/>
      <c r="H26" s="46"/>
      <c r="I26" s="56"/>
      <c r="J26" s="39"/>
      <c r="K26" s="39" t="s">
        <v>58</v>
      </c>
      <c r="L26" s="39"/>
      <c r="M26" s="54" t="str">
        <f t="shared" si="1"/>
        <v/>
      </c>
      <c r="N26" s="54" t="str">
        <f t="shared" si="2"/>
        <v/>
      </c>
      <c r="O26" s="152"/>
      <c r="P26" s="155" t="str">
        <f t="shared" si="3"/>
        <v/>
      </c>
    </row>
    <row r="27" spans="1:16">
      <c r="A27" s="38"/>
      <c r="B27" s="39"/>
      <c r="C27" s="7"/>
      <c r="D27" s="39"/>
      <c r="E27" s="46"/>
      <c r="F27" s="56"/>
      <c r="G27" s="7"/>
      <c r="H27" s="46"/>
      <c r="I27" s="56"/>
      <c r="J27" s="39"/>
      <c r="K27" s="39"/>
      <c r="L27" s="39"/>
      <c r="M27" s="54" t="str">
        <f t="shared" si="1"/>
        <v/>
      </c>
      <c r="N27" s="54" t="str">
        <f t="shared" si="2"/>
        <v/>
      </c>
      <c r="O27" s="152"/>
      <c r="P27" s="155" t="str">
        <f t="shared" si="3"/>
        <v/>
      </c>
    </row>
    <row r="28" spans="1:16">
      <c r="A28" s="38"/>
      <c r="B28" s="39"/>
      <c r="C28" s="7"/>
      <c r="D28" s="39"/>
      <c r="E28" s="46"/>
      <c r="F28" s="56"/>
      <c r="G28" s="7"/>
      <c r="H28" s="46"/>
      <c r="I28" s="56"/>
      <c r="J28" s="39"/>
      <c r="K28" s="39"/>
      <c r="L28" s="39"/>
      <c r="M28" s="54" t="str">
        <f t="shared" si="1"/>
        <v/>
      </c>
      <c r="N28" s="54" t="str">
        <f t="shared" si="2"/>
        <v/>
      </c>
      <c r="O28" s="152"/>
      <c r="P28" s="155" t="str">
        <f t="shared" si="3"/>
        <v/>
      </c>
    </row>
    <row r="29" spans="1:16">
      <c r="A29" s="38"/>
      <c r="B29" s="39"/>
      <c r="C29" s="7"/>
      <c r="D29" s="39"/>
      <c r="E29" s="46"/>
      <c r="F29" s="56"/>
      <c r="G29" s="7"/>
      <c r="H29" s="46"/>
      <c r="I29" s="56"/>
      <c r="J29" s="39"/>
      <c r="K29" s="39"/>
      <c r="L29" s="39"/>
      <c r="M29" s="54" t="str">
        <f t="shared" si="1"/>
        <v/>
      </c>
      <c r="N29" s="54" t="str">
        <f t="shared" si="2"/>
        <v/>
      </c>
      <c r="O29" s="152"/>
      <c r="P29" s="155" t="str">
        <f t="shared" si="3"/>
        <v/>
      </c>
    </row>
    <row r="30" spans="1:16">
      <c r="A30" s="38"/>
      <c r="B30" s="39"/>
      <c r="C30" s="7"/>
      <c r="D30" s="39"/>
      <c r="E30" s="46"/>
      <c r="F30" s="56"/>
      <c r="G30" s="7"/>
      <c r="H30" s="46"/>
      <c r="I30" s="56"/>
      <c r="J30" s="39"/>
      <c r="K30" s="39"/>
      <c r="L30" s="39"/>
      <c r="M30" s="54" t="str">
        <f t="shared" si="1"/>
        <v/>
      </c>
      <c r="N30" s="54" t="str">
        <f t="shared" si="2"/>
        <v/>
      </c>
      <c r="O30" s="152"/>
      <c r="P30" s="155" t="str">
        <f t="shared" si="3"/>
        <v/>
      </c>
    </row>
    <row r="31" spans="1:16">
      <c r="A31" s="38"/>
      <c r="B31" s="39"/>
      <c r="C31" s="7"/>
      <c r="D31" s="39"/>
      <c r="E31" s="46"/>
      <c r="F31" s="56"/>
      <c r="G31" s="7"/>
      <c r="H31" s="46"/>
      <c r="I31" s="56"/>
      <c r="J31" s="39"/>
      <c r="K31" s="39"/>
      <c r="L31" s="39"/>
      <c r="M31" s="54" t="str">
        <f t="shared" si="1"/>
        <v/>
      </c>
      <c r="N31" s="54" t="str">
        <f t="shared" si="2"/>
        <v/>
      </c>
      <c r="O31" s="152"/>
      <c r="P31" s="155" t="str">
        <f t="shared" si="3"/>
        <v/>
      </c>
    </row>
    <row r="32" spans="1:16">
      <c r="A32" s="38"/>
      <c r="B32" s="39"/>
      <c r="C32" s="7"/>
      <c r="D32" s="39"/>
      <c r="E32" s="46"/>
      <c r="F32" s="56"/>
      <c r="G32" s="7"/>
      <c r="H32" s="46"/>
      <c r="I32" s="56"/>
      <c r="J32" s="39"/>
      <c r="K32" s="39"/>
      <c r="L32" s="39"/>
      <c r="M32" s="54" t="str">
        <f t="shared" si="1"/>
        <v/>
      </c>
      <c r="N32" s="54" t="str">
        <f t="shared" si="2"/>
        <v/>
      </c>
      <c r="O32" s="152"/>
      <c r="P32" s="155" t="str">
        <f t="shared" si="3"/>
        <v/>
      </c>
    </row>
    <row r="33" spans="1:16" s="10" customFormat="1">
      <c r="A33" s="38"/>
      <c r="B33" s="39"/>
      <c r="C33" s="7"/>
      <c r="D33" s="39"/>
      <c r="E33" s="46"/>
      <c r="F33" s="56"/>
      <c r="G33" s="7"/>
      <c r="H33" s="46"/>
      <c r="I33" s="56"/>
      <c r="J33" s="39"/>
      <c r="K33" s="39"/>
      <c r="L33" s="39"/>
      <c r="M33" s="54" t="str">
        <f t="shared" si="1"/>
        <v/>
      </c>
      <c r="N33" s="54" t="str">
        <f t="shared" si="2"/>
        <v/>
      </c>
      <c r="O33" s="152"/>
      <c r="P33" s="155" t="str">
        <f t="shared" si="3"/>
        <v/>
      </c>
    </row>
    <row r="34" spans="1:16" s="10" customFormat="1">
      <c r="A34" s="38"/>
      <c r="B34" s="39"/>
      <c r="C34" s="7"/>
      <c r="D34" s="39"/>
      <c r="E34" s="46"/>
      <c r="F34" s="56"/>
      <c r="G34" s="7"/>
      <c r="H34" s="46"/>
      <c r="I34" s="56"/>
      <c r="J34" s="39"/>
      <c r="K34" s="39"/>
      <c r="L34" s="39"/>
      <c r="M34" s="54" t="str">
        <f t="shared" si="1"/>
        <v/>
      </c>
      <c r="N34" s="54" t="str">
        <f t="shared" si="2"/>
        <v/>
      </c>
      <c r="O34" s="152"/>
      <c r="P34" s="155" t="str">
        <f t="shared" si="3"/>
        <v/>
      </c>
    </row>
    <row r="35" spans="1:16" s="10" customFormat="1">
      <c r="A35" s="38"/>
      <c r="B35" s="39"/>
      <c r="C35" s="7"/>
      <c r="D35" s="39"/>
      <c r="E35" s="46"/>
      <c r="F35" s="56"/>
      <c r="G35" s="7"/>
      <c r="H35" s="46"/>
      <c r="I35" s="56"/>
      <c r="J35" s="39"/>
      <c r="K35" s="39"/>
      <c r="L35" s="39"/>
      <c r="M35" s="54" t="str">
        <f t="shared" si="1"/>
        <v/>
      </c>
      <c r="N35" s="54" t="str">
        <f t="shared" si="2"/>
        <v/>
      </c>
      <c r="O35" s="152"/>
      <c r="P35" s="155" t="str">
        <f t="shared" si="3"/>
        <v/>
      </c>
    </row>
    <row r="36" spans="1:16" s="10" customFormat="1">
      <c r="A36" s="38"/>
      <c r="B36" s="39"/>
      <c r="C36" s="7"/>
      <c r="D36" s="39"/>
      <c r="E36" s="46"/>
      <c r="F36" s="56"/>
      <c r="G36" s="7"/>
      <c r="H36" s="46"/>
      <c r="I36" s="56"/>
      <c r="J36" s="39"/>
      <c r="K36" s="39"/>
      <c r="L36" s="39"/>
      <c r="M36" s="54" t="str">
        <f t="shared" si="1"/>
        <v/>
      </c>
      <c r="N36" s="54" t="str">
        <f t="shared" si="2"/>
        <v/>
      </c>
      <c r="O36" s="152"/>
      <c r="P36" s="155" t="str">
        <f t="shared" si="3"/>
        <v/>
      </c>
    </row>
    <row r="37" spans="1:16" s="10" customFormat="1">
      <c r="A37" s="38"/>
      <c r="B37" s="39"/>
      <c r="C37" s="7"/>
      <c r="D37" s="39"/>
      <c r="E37" s="46"/>
      <c r="F37" s="56"/>
      <c r="G37" s="7"/>
      <c r="H37" s="46"/>
      <c r="I37" s="56"/>
      <c r="J37" s="39"/>
      <c r="K37" s="39"/>
      <c r="L37" s="39"/>
      <c r="M37" s="54" t="str">
        <f t="shared" si="1"/>
        <v/>
      </c>
      <c r="N37" s="54" t="str">
        <f t="shared" si="2"/>
        <v/>
      </c>
      <c r="O37" s="152"/>
      <c r="P37" s="155" t="str">
        <f t="shared" si="3"/>
        <v/>
      </c>
    </row>
    <row r="38" spans="1:16" s="10" customFormat="1">
      <c r="A38" s="38"/>
      <c r="B38" s="39"/>
      <c r="C38" s="7"/>
      <c r="D38" s="39"/>
      <c r="E38" s="46"/>
      <c r="F38" s="56"/>
      <c r="G38" s="7"/>
      <c r="H38" s="46"/>
      <c r="I38" s="56"/>
      <c r="J38" s="39"/>
      <c r="K38" s="39"/>
      <c r="L38" s="39"/>
      <c r="M38" s="54" t="str">
        <f t="shared" si="1"/>
        <v/>
      </c>
      <c r="N38" s="54" t="str">
        <f t="shared" si="2"/>
        <v/>
      </c>
      <c r="O38" s="152"/>
      <c r="P38" s="155" t="str">
        <f t="shared" si="3"/>
        <v/>
      </c>
    </row>
    <row r="39" spans="1:16" s="10" customFormat="1">
      <c r="A39" s="38"/>
      <c r="B39" s="39"/>
      <c r="C39" s="7"/>
      <c r="D39" s="39"/>
      <c r="E39" s="46"/>
      <c r="F39" s="56"/>
      <c r="G39" s="7"/>
      <c r="H39" s="46"/>
      <c r="I39" s="56"/>
      <c r="J39" s="39"/>
      <c r="K39" s="39"/>
      <c r="L39" s="39"/>
      <c r="M39" s="54" t="str">
        <f t="shared" si="1"/>
        <v/>
      </c>
      <c r="N39" s="54" t="str">
        <f t="shared" si="2"/>
        <v/>
      </c>
      <c r="O39" s="152"/>
      <c r="P39" s="155" t="str">
        <f t="shared" si="3"/>
        <v/>
      </c>
    </row>
    <row r="40" spans="1:16" s="10" customFormat="1">
      <c r="A40" s="38"/>
      <c r="B40" s="39"/>
      <c r="C40" s="7"/>
      <c r="D40" s="39"/>
      <c r="E40" s="46"/>
      <c r="F40" s="56"/>
      <c r="G40" s="7"/>
      <c r="H40" s="46"/>
      <c r="I40" s="56"/>
      <c r="J40" s="39"/>
      <c r="K40" s="39"/>
      <c r="L40" s="39"/>
      <c r="M40" s="54" t="str">
        <f t="shared" si="1"/>
        <v/>
      </c>
      <c r="N40" s="54" t="str">
        <f t="shared" si="2"/>
        <v/>
      </c>
      <c r="O40" s="152"/>
      <c r="P40" s="155" t="str">
        <f t="shared" si="3"/>
        <v/>
      </c>
    </row>
    <row r="41" spans="1:16" s="10" customFormat="1">
      <c r="A41" s="38"/>
      <c r="B41" s="39"/>
      <c r="C41" s="7"/>
      <c r="D41" s="39"/>
      <c r="E41" s="46"/>
      <c r="F41" s="56"/>
      <c r="G41" s="7"/>
      <c r="H41" s="46"/>
      <c r="I41" s="56"/>
      <c r="J41" s="39"/>
      <c r="K41" s="39"/>
      <c r="L41" s="39"/>
      <c r="M41" s="54" t="str">
        <f t="shared" si="1"/>
        <v/>
      </c>
      <c r="N41" s="54" t="str">
        <f t="shared" si="2"/>
        <v/>
      </c>
      <c r="O41" s="152"/>
      <c r="P41" s="155" t="str">
        <f t="shared" si="3"/>
        <v/>
      </c>
    </row>
    <row r="42" spans="1:16" s="10" customFormat="1">
      <c r="A42" s="38"/>
      <c r="B42" s="39"/>
      <c r="C42" s="7"/>
      <c r="D42" s="39"/>
      <c r="E42" s="46"/>
      <c r="F42" s="56"/>
      <c r="G42" s="7"/>
      <c r="H42" s="46"/>
      <c r="I42" s="56"/>
      <c r="J42" s="39"/>
      <c r="K42" s="39"/>
      <c r="L42" s="39"/>
      <c r="M42" s="54" t="str">
        <f t="shared" si="1"/>
        <v/>
      </c>
      <c r="N42" s="54" t="str">
        <f t="shared" si="2"/>
        <v/>
      </c>
      <c r="O42" s="152"/>
      <c r="P42" s="155" t="str">
        <f t="shared" si="3"/>
        <v/>
      </c>
    </row>
    <row r="43" spans="1:16" s="10" customFormat="1">
      <c r="A43" s="38"/>
      <c r="B43" s="39"/>
      <c r="C43" s="7"/>
      <c r="D43" s="39"/>
      <c r="E43" s="46"/>
      <c r="F43" s="56"/>
      <c r="G43" s="7"/>
      <c r="H43" s="46"/>
      <c r="I43" s="56"/>
      <c r="J43" s="39"/>
      <c r="K43" s="39"/>
      <c r="L43" s="39"/>
      <c r="M43" s="54" t="str">
        <f t="shared" si="1"/>
        <v/>
      </c>
      <c r="N43" s="54" t="str">
        <f t="shared" si="2"/>
        <v/>
      </c>
      <c r="O43" s="152"/>
      <c r="P43" s="155" t="str">
        <f t="shared" si="3"/>
        <v/>
      </c>
    </row>
    <row r="44" spans="1:16" s="10" customFormat="1">
      <c r="A44" s="38"/>
      <c r="B44" s="39"/>
      <c r="C44" s="7"/>
      <c r="D44" s="39"/>
      <c r="E44" s="46"/>
      <c r="F44" s="56"/>
      <c r="G44" s="7"/>
      <c r="H44" s="46"/>
      <c r="I44" s="56"/>
      <c r="J44" s="39"/>
      <c r="K44" s="39"/>
      <c r="L44" s="39"/>
      <c r="M44" s="54" t="str">
        <f t="shared" si="1"/>
        <v/>
      </c>
      <c r="N44" s="54" t="str">
        <f t="shared" si="2"/>
        <v/>
      </c>
      <c r="O44" s="152"/>
      <c r="P44" s="155" t="str">
        <f t="shared" si="3"/>
        <v/>
      </c>
    </row>
    <row r="45" spans="1:16" s="10" customFormat="1">
      <c r="A45" s="38"/>
      <c r="B45" s="39"/>
      <c r="C45" s="7"/>
      <c r="D45" s="39"/>
      <c r="E45" s="46"/>
      <c r="F45" s="56"/>
      <c r="G45" s="7"/>
      <c r="H45" s="46"/>
      <c r="I45" s="56"/>
      <c r="J45" s="39"/>
      <c r="K45" s="39"/>
      <c r="L45" s="39"/>
      <c r="M45" s="54" t="str">
        <f t="shared" si="1"/>
        <v/>
      </c>
      <c r="N45" s="54" t="str">
        <f t="shared" si="2"/>
        <v/>
      </c>
      <c r="O45" s="152"/>
      <c r="P45" s="155" t="str">
        <f t="shared" si="3"/>
        <v/>
      </c>
    </row>
    <row r="46" spans="1:16" s="10" customFormat="1">
      <c r="A46" s="38"/>
      <c r="B46" s="39"/>
      <c r="C46" s="7"/>
      <c r="D46" s="39"/>
      <c r="E46" s="46"/>
      <c r="F46" s="56"/>
      <c r="G46" s="7"/>
      <c r="H46" s="46"/>
      <c r="I46" s="56"/>
      <c r="J46" s="39"/>
      <c r="K46" s="39"/>
      <c r="L46" s="39"/>
      <c r="M46" s="54" t="str">
        <f t="shared" si="1"/>
        <v/>
      </c>
      <c r="N46" s="54" t="str">
        <f t="shared" si="2"/>
        <v/>
      </c>
      <c r="O46" s="152"/>
      <c r="P46" s="155" t="str">
        <f t="shared" si="3"/>
        <v/>
      </c>
    </row>
    <row r="47" spans="1:16" s="10" customFormat="1">
      <c r="A47" s="38"/>
      <c r="B47" s="39"/>
      <c r="C47" s="7"/>
      <c r="D47" s="39"/>
      <c r="E47" s="46"/>
      <c r="F47" s="56"/>
      <c r="G47" s="7"/>
      <c r="H47" s="46"/>
      <c r="I47" s="56"/>
      <c r="J47" s="39"/>
      <c r="K47" s="39"/>
      <c r="L47" s="39"/>
      <c r="M47" s="54" t="str">
        <f t="shared" si="1"/>
        <v/>
      </c>
      <c r="N47" s="54" t="str">
        <f t="shared" si="2"/>
        <v/>
      </c>
      <c r="O47" s="152"/>
      <c r="P47" s="155" t="str">
        <f t="shared" si="3"/>
        <v/>
      </c>
    </row>
    <row r="48" spans="1:16" s="12" customFormat="1">
      <c r="A48" s="38"/>
      <c r="B48" s="39"/>
      <c r="C48" s="7"/>
      <c r="D48" s="39"/>
      <c r="E48" s="46"/>
      <c r="F48" s="56"/>
      <c r="G48" s="7"/>
      <c r="H48" s="46"/>
      <c r="I48" s="56"/>
      <c r="J48" s="39"/>
      <c r="K48" s="39"/>
      <c r="L48" s="39"/>
      <c r="M48" s="54" t="str">
        <f t="shared" si="1"/>
        <v/>
      </c>
      <c r="N48" s="54" t="str">
        <f t="shared" si="2"/>
        <v/>
      </c>
      <c r="O48" s="152"/>
      <c r="P48" s="155" t="str">
        <f t="shared" si="3"/>
        <v/>
      </c>
    </row>
    <row r="49" spans="1:16" s="12" customFormat="1">
      <c r="A49" s="38"/>
      <c r="B49" s="39"/>
      <c r="C49" s="7"/>
      <c r="D49" s="39"/>
      <c r="E49" s="46"/>
      <c r="F49" s="56"/>
      <c r="G49" s="7"/>
      <c r="H49" s="46"/>
      <c r="I49" s="56"/>
      <c r="J49" s="39"/>
      <c r="K49" s="39"/>
      <c r="L49" s="39"/>
      <c r="M49" s="54" t="str">
        <f t="shared" si="1"/>
        <v/>
      </c>
      <c r="N49" s="54" t="str">
        <f t="shared" si="2"/>
        <v/>
      </c>
      <c r="O49" s="152"/>
      <c r="P49" s="155" t="str">
        <f t="shared" si="3"/>
        <v/>
      </c>
    </row>
    <row r="50" spans="1:16" s="12" customFormat="1">
      <c r="A50" s="38"/>
      <c r="B50" s="39"/>
      <c r="C50" s="7"/>
      <c r="D50" s="39"/>
      <c r="E50" s="46"/>
      <c r="F50" s="56"/>
      <c r="G50" s="7"/>
      <c r="H50" s="46"/>
      <c r="I50" s="56"/>
      <c r="J50" s="39"/>
      <c r="K50" s="39"/>
      <c r="L50" s="39"/>
      <c r="M50" s="54" t="str">
        <f t="shared" si="1"/>
        <v/>
      </c>
      <c r="N50" s="54" t="str">
        <f t="shared" si="2"/>
        <v/>
      </c>
      <c r="O50" s="152"/>
      <c r="P50" s="155" t="str">
        <f t="shared" si="3"/>
        <v/>
      </c>
    </row>
    <row r="51" spans="1:16" s="12" customFormat="1">
      <c r="A51" s="38"/>
      <c r="B51" s="39"/>
      <c r="C51" s="7"/>
      <c r="D51" s="39"/>
      <c r="E51" s="46"/>
      <c r="F51" s="56"/>
      <c r="G51" s="7"/>
      <c r="H51" s="46"/>
      <c r="I51" s="56"/>
      <c r="J51" s="39"/>
      <c r="K51" s="39"/>
      <c r="L51" s="39"/>
      <c r="M51" s="54" t="str">
        <f t="shared" si="1"/>
        <v/>
      </c>
      <c r="N51" s="54" t="str">
        <f t="shared" si="2"/>
        <v/>
      </c>
      <c r="O51" s="152"/>
      <c r="P51" s="155" t="str">
        <f t="shared" si="3"/>
        <v/>
      </c>
    </row>
    <row r="52" spans="1:16" s="12" customFormat="1">
      <c r="A52" s="38"/>
      <c r="B52" s="39"/>
      <c r="C52" s="7"/>
      <c r="D52" s="39"/>
      <c r="E52" s="46"/>
      <c r="F52" s="56"/>
      <c r="G52" s="7"/>
      <c r="H52" s="46"/>
      <c r="I52" s="56"/>
      <c r="J52" s="39"/>
      <c r="K52" s="39"/>
      <c r="L52" s="39"/>
      <c r="M52" s="54" t="str">
        <f t="shared" si="1"/>
        <v/>
      </c>
      <c r="N52" s="54" t="str">
        <f t="shared" si="2"/>
        <v/>
      </c>
      <c r="O52" s="152"/>
      <c r="P52" s="155" t="str">
        <f t="shared" si="3"/>
        <v/>
      </c>
    </row>
    <row r="53" spans="1:16" s="12" customFormat="1">
      <c r="A53" s="38"/>
      <c r="B53" s="39"/>
      <c r="C53" s="7"/>
      <c r="D53" s="39"/>
      <c r="E53" s="46"/>
      <c r="F53" s="56"/>
      <c r="G53" s="7"/>
      <c r="H53" s="46"/>
      <c r="I53" s="56"/>
      <c r="J53" s="39"/>
      <c r="K53" s="39"/>
      <c r="L53" s="39"/>
      <c r="M53" s="54" t="str">
        <f t="shared" si="1"/>
        <v/>
      </c>
      <c r="N53" s="54" t="str">
        <f t="shared" si="2"/>
        <v/>
      </c>
      <c r="O53" s="152"/>
      <c r="P53" s="155" t="str">
        <f t="shared" si="3"/>
        <v/>
      </c>
    </row>
    <row r="54" spans="1:16" s="12" customFormat="1">
      <c r="A54" s="38"/>
      <c r="B54" s="39"/>
      <c r="C54" s="7"/>
      <c r="D54" s="39"/>
      <c r="E54" s="46"/>
      <c r="F54" s="56"/>
      <c r="G54" s="7"/>
      <c r="H54" s="46"/>
      <c r="I54" s="56"/>
      <c r="J54" s="39"/>
      <c r="K54" s="39"/>
      <c r="L54" s="39"/>
      <c r="M54" s="54" t="str">
        <f t="shared" si="1"/>
        <v/>
      </c>
      <c r="N54" s="54" t="str">
        <f t="shared" si="2"/>
        <v/>
      </c>
      <c r="O54" s="152"/>
      <c r="P54" s="155" t="str">
        <f t="shared" si="3"/>
        <v/>
      </c>
    </row>
    <row r="55" spans="1:16" s="12" customFormat="1">
      <c r="A55" s="38"/>
      <c r="B55" s="39"/>
      <c r="C55" s="7"/>
      <c r="D55" s="39"/>
      <c r="E55" s="46"/>
      <c r="F55" s="56"/>
      <c r="G55" s="7"/>
      <c r="H55" s="46"/>
      <c r="I55" s="56"/>
      <c r="J55" s="39"/>
      <c r="K55" s="39"/>
      <c r="L55" s="39"/>
      <c r="M55" s="54" t="str">
        <f t="shared" si="1"/>
        <v/>
      </c>
      <c r="N55" s="54" t="str">
        <f t="shared" si="2"/>
        <v/>
      </c>
      <c r="O55" s="152"/>
      <c r="P55" s="155" t="str">
        <f t="shared" si="3"/>
        <v/>
      </c>
    </row>
    <row r="56" spans="1:16" s="12" customFormat="1">
      <c r="A56" s="38"/>
      <c r="B56" s="39"/>
      <c r="C56" s="7"/>
      <c r="D56" s="39"/>
      <c r="E56" s="46"/>
      <c r="F56" s="56"/>
      <c r="G56" s="7"/>
      <c r="H56" s="46"/>
      <c r="I56" s="56"/>
      <c r="J56" s="39"/>
      <c r="K56" s="39"/>
      <c r="L56" s="39"/>
      <c r="M56" s="54" t="str">
        <f t="shared" si="1"/>
        <v/>
      </c>
      <c r="N56" s="54" t="str">
        <f t="shared" si="2"/>
        <v/>
      </c>
      <c r="O56" s="152"/>
      <c r="P56" s="155" t="str">
        <f t="shared" si="3"/>
        <v/>
      </c>
    </row>
    <row r="57" spans="1:16" s="12" customFormat="1">
      <c r="A57" s="38"/>
      <c r="B57" s="39"/>
      <c r="C57" s="7"/>
      <c r="D57" s="39"/>
      <c r="E57" s="46"/>
      <c r="F57" s="56"/>
      <c r="G57" s="7"/>
      <c r="H57" s="46"/>
      <c r="I57" s="56"/>
      <c r="J57" s="39"/>
      <c r="K57" s="39"/>
      <c r="L57" s="39"/>
      <c r="M57" s="54" t="str">
        <f t="shared" ref="M57:M102" si="4">IF(L57="勝",IF(B57="買",IF(G57&lt;3,(J57-G57)*10000,(J57-G57)*100),IF(G57&lt;3,(G57-J57)*10000,(G57-J57)*100)),"")</f>
        <v/>
      </c>
      <c r="N57" s="54" t="str">
        <f t="shared" ref="N57:N102" si="5">IF(L57="負",IF(B57="買",IF(G57&lt;3,(J57-G57)*10000,(J57-G57)*100),IF(G57&lt;3,(G57-J57)*10000,(G57-J57)*100)),"")</f>
        <v/>
      </c>
      <c r="O57" s="152"/>
      <c r="P57" s="155" t="str">
        <f t="shared" si="3"/>
        <v/>
      </c>
    </row>
    <row r="58" spans="1:16" s="12" customFormat="1">
      <c r="A58" s="38"/>
      <c r="B58" s="39"/>
      <c r="C58" s="7"/>
      <c r="D58" s="39"/>
      <c r="E58" s="46"/>
      <c r="F58" s="56"/>
      <c r="G58" s="7"/>
      <c r="H58" s="46"/>
      <c r="I58" s="56"/>
      <c r="J58" s="39"/>
      <c r="K58" s="39"/>
      <c r="L58" s="39"/>
      <c r="M58" s="54" t="str">
        <f t="shared" si="4"/>
        <v/>
      </c>
      <c r="N58" s="54" t="str">
        <f t="shared" si="5"/>
        <v/>
      </c>
      <c r="O58" s="152"/>
      <c r="P58" s="155" t="str">
        <f t="shared" si="3"/>
        <v/>
      </c>
    </row>
    <row r="59" spans="1:16" s="12" customFormat="1">
      <c r="A59" s="38"/>
      <c r="B59" s="39"/>
      <c r="C59" s="7"/>
      <c r="D59" s="39"/>
      <c r="E59" s="46"/>
      <c r="F59" s="56"/>
      <c r="G59" s="7"/>
      <c r="H59" s="46"/>
      <c r="I59" s="56"/>
      <c r="J59" s="39"/>
      <c r="K59" s="39"/>
      <c r="L59" s="39"/>
      <c r="M59" s="54" t="str">
        <f t="shared" si="4"/>
        <v/>
      </c>
      <c r="N59" s="54" t="str">
        <f t="shared" si="5"/>
        <v/>
      </c>
      <c r="O59" s="152"/>
      <c r="P59" s="155" t="str">
        <f t="shared" si="3"/>
        <v/>
      </c>
    </row>
    <row r="60" spans="1:16" s="12" customFormat="1">
      <c r="A60" s="38"/>
      <c r="B60" s="39"/>
      <c r="C60" s="7"/>
      <c r="D60" s="39"/>
      <c r="E60" s="46"/>
      <c r="F60" s="56"/>
      <c r="G60" s="7"/>
      <c r="H60" s="46"/>
      <c r="I60" s="56"/>
      <c r="J60" s="39"/>
      <c r="K60" s="39"/>
      <c r="L60" s="39"/>
      <c r="M60" s="54" t="str">
        <f t="shared" si="4"/>
        <v/>
      </c>
      <c r="N60" s="54" t="str">
        <f t="shared" si="5"/>
        <v/>
      </c>
      <c r="O60" s="152"/>
      <c r="P60" s="155" t="str">
        <f t="shared" si="3"/>
        <v/>
      </c>
    </row>
    <row r="61" spans="1:16" s="12" customFormat="1">
      <c r="A61" s="38"/>
      <c r="B61" s="39"/>
      <c r="C61" s="7"/>
      <c r="D61" s="39"/>
      <c r="E61" s="46"/>
      <c r="F61" s="56"/>
      <c r="G61" s="7"/>
      <c r="H61" s="46"/>
      <c r="I61" s="56"/>
      <c r="J61" s="39"/>
      <c r="K61" s="39"/>
      <c r="L61" s="39"/>
      <c r="M61" s="54" t="str">
        <f t="shared" si="4"/>
        <v/>
      </c>
      <c r="N61" s="54" t="str">
        <f t="shared" si="5"/>
        <v/>
      </c>
      <c r="O61" s="152"/>
      <c r="P61" s="155" t="str">
        <f t="shared" si="3"/>
        <v/>
      </c>
    </row>
    <row r="62" spans="1:16" s="12" customFormat="1">
      <c r="A62" s="38"/>
      <c r="B62" s="39"/>
      <c r="C62" s="7"/>
      <c r="D62" s="39"/>
      <c r="E62" s="46"/>
      <c r="F62" s="56"/>
      <c r="G62" s="7"/>
      <c r="H62" s="46"/>
      <c r="I62" s="56"/>
      <c r="J62" s="39"/>
      <c r="K62" s="39"/>
      <c r="L62" s="39"/>
      <c r="M62" s="54" t="str">
        <f t="shared" si="4"/>
        <v/>
      </c>
      <c r="N62" s="54" t="str">
        <f t="shared" si="5"/>
        <v/>
      </c>
      <c r="O62" s="152"/>
      <c r="P62" s="155" t="str">
        <f t="shared" si="3"/>
        <v/>
      </c>
    </row>
    <row r="63" spans="1:16" s="12" customFormat="1">
      <c r="A63" s="38"/>
      <c r="B63" s="39"/>
      <c r="C63" s="7"/>
      <c r="D63" s="39"/>
      <c r="E63" s="46"/>
      <c r="F63" s="56"/>
      <c r="G63" s="7"/>
      <c r="H63" s="46"/>
      <c r="I63" s="56"/>
      <c r="J63" s="39"/>
      <c r="K63" s="39"/>
      <c r="L63" s="39"/>
      <c r="M63" s="54" t="str">
        <f t="shared" si="4"/>
        <v/>
      </c>
      <c r="N63" s="54" t="str">
        <f t="shared" si="5"/>
        <v/>
      </c>
      <c r="O63" s="152"/>
      <c r="P63" s="155" t="str">
        <f t="shared" si="3"/>
        <v/>
      </c>
    </row>
    <row r="64" spans="1:16" s="12" customFormat="1">
      <c r="A64" s="38"/>
      <c r="B64" s="39"/>
      <c r="C64" s="7"/>
      <c r="D64" s="39"/>
      <c r="E64" s="46"/>
      <c r="F64" s="56"/>
      <c r="G64" s="7"/>
      <c r="H64" s="46"/>
      <c r="I64" s="56"/>
      <c r="J64" s="39"/>
      <c r="K64" s="39"/>
      <c r="L64" s="39"/>
      <c r="M64" s="54" t="str">
        <f t="shared" si="4"/>
        <v/>
      </c>
      <c r="N64" s="54" t="str">
        <f t="shared" si="5"/>
        <v/>
      </c>
      <c r="O64" s="152"/>
      <c r="P64" s="155" t="str">
        <f t="shared" si="3"/>
        <v/>
      </c>
    </row>
    <row r="65" spans="1:16" s="12" customFormat="1">
      <c r="A65" s="38"/>
      <c r="B65" s="39"/>
      <c r="C65" s="7"/>
      <c r="D65" s="39"/>
      <c r="E65" s="46"/>
      <c r="F65" s="56"/>
      <c r="G65" s="7"/>
      <c r="H65" s="46"/>
      <c r="I65" s="56"/>
      <c r="J65" s="39"/>
      <c r="K65" s="39"/>
      <c r="L65" s="39"/>
      <c r="M65" s="54" t="str">
        <f t="shared" si="4"/>
        <v/>
      </c>
      <c r="N65" s="54" t="str">
        <f t="shared" si="5"/>
        <v/>
      </c>
      <c r="O65" s="152"/>
      <c r="P65" s="155" t="str">
        <f t="shared" si="3"/>
        <v/>
      </c>
    </row>
    <row r="66" spans="1:16" s="12" customFormat="1">
      <c r="A66" s="38"/>
      <c r="B66" s="39"/>
      <c r="C66" s="7"/>
      <c r="D66" s="39"/>
      <c r="E66" s="46"/>
      <c r="F66" s="56"/>
      <c r="G66" s="7"/>
      <c r="H66" s="46"/>
      <c r="I66" s="56"/>
      <c r="J66" s="39"/>
      <c r="K66" s="39"/>
      <c r="L66" s="39"/>
      <c r="M66" s="54" t="str">
        <f t="shared" si="4"/>
        <v/>
      </c>
      <c r="N66" s="54" t="str">
        <f t="shared" si="5"/>
        <v/>
      </c>
      <c r="O66" s="152"/>
      <c r="P66" s="155" t="str">
        <f t="shared" si="3"/>
        <v/>
      </c>
    </row>
    <row r="67" spans="1:16" s="12" customFormat="1">
      <c r="A67" s="38"/>
      <c r="B67" s="39"/>
      <c r="C67" s="7"/>
      <c r="D67" s="39"/>
      <c r="E67" s="46"/>
      <c r="F67" s="56"/>
      <c r="G67" s="7"/>
      <c r="H67" s="46"/>
      <c r="I67" s="56"/>
      <c r="J67" s="39"/>
      <c r="K67" s="39"/>
      <c r="L67" s="39"/>
      <c r="M67" s="54" t="str">
        <f t="shared" si="4"/>
        <v/>
      </c>
      <c r="N67" s="54" t="str">
        <f t="shared" si="5"/>
        <v/>
      </c>
      <c r="O67" s="152"/>
      <c r="P67" s="155" t="str">
        <f t="shared" si="3"/>
        <v/>
      </c>
    </row>
    <row r="68" spans="1:16" s="12" customFormat="1">
      <c r="A68" s="38"/>
      <c r="B68" s="39"/>
      <c r="C68" s="7"/>
      <c r="D68" s="39"/>
      <c r="E68" s="46"/>
      <c r="F68" s="56"/>
      <c r="G68" s="7"/>
      <c r="H68" s="46"/>
      <c r="I68" s="56"/>
      <c r="J68" s="39"/>
      <c r="K68" s="39"/>
      <c r="L68" s="39"/>
      <c r="M68" s="54" t="str">
        <f t="shared" si="4"/>
        <v/>
      </c>
      <c r="N68" s="54" t="str">
        <f t="shared" si="5"/>
        <v/>
      </c>
      <c r="O68" s="152"/>
      <c r="P68" s="155" t="str">
        <f t="shared" si="3"/>
        <v/>
      </c>
    </row>
    <row r="69" spans="1:16" s="12" customFormat="1">
      <c r="A69" s="38"/>
      <c r="B69" s="39"/>
      <c r="C69" s="7"/>
      <c r="D69" s="39"/>
      <c r="E69" s="46"/>
      <c r="F69" s="56"/>
      <c r="G69" s="7"/>
      <c r="H69" s="46"/>
      <c r="I69" s="56"/>
      <c r="J69" s="39"/>
      <c r="K69" s="39"/>
      <c r="L69" s="39"/>
      <c r="M69" s="54" t="str">
        <f t="shared" si="4"/>
        <v/>
      </c>
      <c r="N69" s="54" t="str">
        <f t="shared" si="5"/>
        <v/>
      </c>
      <c r="O69" s="152"/>
      <c r="P69" s="155" t="str">
        <f t="shared" ref="P69:P102" si="6">IF(O69="","",(P68+O69))</f>
        <v/>
      </c>
    </row>
    <row r="70" spans="1:16" s="12" customFormat="1">
      <c r="A70" s="38"/>
      <c r="B70" s="39"/>
      <c r="C70" s="7"/>
      <c r="D70" s="39"/>
      <c r="E70" s="46"/>
      <c r="F70" s="56"/>
      <c r="G70" s="7"/>
      <c r="H70" s="46"/>
      <c r="I70" s="56"/>
      <c r="J70" s="39"/>
      <c r="K70" s="39"/>
      <c r="L70" s="39"/>
      <c r="M70" s="54" t="str">
        <f t="shared" si="4"/>
        <v/>
      </c>
      <c r="N70" s="54" t="str">
        <f t="shared" si="5"/>
        <v/>
      </c>
      <c r="O70" s="152"/>
      <c r="P70" s="155" t="str">
        <f t="shared" si="6"/>
        <v/>
      </c>
    </row>
    <row r="71" spans="1:16" s="12" customFormat="1">
      <c r="A71" s="38"/>
      <c r="B71" s="39"/>
      <c r="C71" s="7"/>
      <c r="D71" s="39"/>
      <c r="E71" s="46"/>
      <c r="F71" s="56"/>
      <c r="G71" s="7"/>
      <c r="H71" s="46"/>
      <c r="I71" s="56"/>
      <c r="J71" s="39"/>
      <c r="K71" s="39"/>
      <c r="L71" s="39"/>
      <c r="M71" s="54" t="str">
        <f t="shared" si="4"/>
        <v/>
      </c>
      <c r="N71" s="54" t="str">
        <f t="shared" si="5"/>
        <v/>
      </c>
      <c r="O71" s="152"/>
      <c r="P71" s="155" t="str">
        <f t="shared" si="6"/>
        <v/>
      </c>
    </row>
    <row r="72" spans="1:16" s="12" customFormat="1">
      <c r="A72" s="38"/>
      <c r="B72" s="39"/>
      <c r="C72" s="7"/>
      <c r="D72" s="39"/>
      <c r="E72" s="46"/>
      <c r="F72" s="56"/>
      <c r="G72" s="7"/>
      <c r="H72" s="46"/>
      <c r="I72" s="56"/>
      <c r="J72" s="39"/>
      <c r="K72" s="39"/>
      <c r="L72" s="39"/>
      <c r="M72" s="54" t="str">
        <f t="shared" si="4"/>
        <v/>
      </c>
      <c r="N72" s="54" t="str">
        <f t="shared" si="5"/>
        <v/>
      </c>
      <c r="O72" s="152"/>
      <c r="P72" s="155" t="str">
        <f t="shared" si="6"/>
        <v/>
      </c>
    </row>
    <row r="73" spans="1:16" s="12" customFormat="1">
      <c r="A73" s="38"/>
      <c r="B73" s="39"/>
      <c r="C73" s="7"/>
      <c r="D73" s="39"/>
      <c r="E73" s="46"/>
      <c r="F73" s="56"/>
      <c r="G73" s="7"/>
      <c r="H73" s="46"/>
      <c r="I73" s="56"/>
      <c r="J73" s="39"/>
      <c r="K73" s="39"/>
      <c r="L73" s="39"/>
      <c r="M73" s="54" t="str">
        <f t="shared" si="4"/>
        <v/>
      </c>
      <c r="N73" s="54" t="str">
        <f t="shared" si="5"/>
        <v/>
      </c>
      <c r="O73" s="152"/>
      <c r="P73" s="155" t="str">
        <f t="shared" si="6"/>
        <v/>
      </c>
    </row>
    <row r="74" spans="1:16" s="12" customFormat="1">
      <c r="A74" s="38"/>
      <c r="B74" s="39"/>
      <c r="C74" s="7"/>
      <c r="D74" s="39"/>
      <c r="E74" s="46"/>
      <c r="F74" s="56"/>
      <c r="G74" s="7"/>
      <c r="H74" s="46"/>
      <c r="I74" s="56"/>
      <c r="J74" s="39"/>
      <c r="K74" s="39"/>
      <c r="L74" s="39"/>
      <c r="M74" s="54" t="str">
        <f t="shared" si="4"/>
        <v/>
      </c>
      <c r="N74" s="54" t="str">
        <f t="shared" si="5"/>
        <v/>
      </c>
      <c r="O74" s="152"/>
      <c r="P74" s="155" t="str">
        <f t="shared" si="6"/>
        <v/>
      </c>
    </row>
    <row r="75" spans="1:16" s="12" customFormat="1">
      <c r="A75" s="38"/>
      <c r="B75" s="39"/>
      <c r="C75" s="7"/>
      <c r="D75" s="39"/>
      <c r="E75" s="46"/>
      <c r="F75" s="56"/>
      <c r="G75" s="7"/>
      <c r="H75" s="46"/>
      <c r="I75" s="56"/>
      <c r="J75" s="39"/>
      <c r="K75" s="39"/>
      <c r="L75" s="39"/>
      <c r="M75" s="54" t="str">
        <f t="shared" si="4"/>
        <v/>
      </c>
      <c r="N75" s="54" t="str">
        <f t="shared" si="5"/>
        <v/>
      </c>
      <c r="O75" s="152"/>
      <c r="P75" s="155" t="str">
        <f t="shared" si="6"/>
        <v/>
      </c>
    </row>
    <row r="76" spans="1:16" s="12" customFormat="1">
      <c r="A76" s="38"/>
      <c r="B76" s="39"/>
      <c r="C76" s="7"/>
      <c r="D76" s="39"/>
      <c r="E76" s="46"/>
      <c r="F76" s="56"/>
      <c r="G76" s="7"/>
      <c r="H76" s="46"/>
      <c r="I76" s="56"/>
      <c r="J76" s="39"/>
      <c r="K76" s="39"/>
      <c r="L76" s="39"/>
      <c r="M76" s="54" t="str">
        <f t="shared" si="4"/>
        <v/>
      </c>
      <c r="N76" s="54" t="str">
        <f t="shared" si="5"/>
        <v/>
      </c>
      <c r="O76" s="152"/>
      <c r="P76" s="155" t="str">
        <f t="shared" si="6"/>
        <v/>
      </c>
    </row>
    <row r="77" spans="1:16" s="12" customFormat="1">
      <c r="A77" s="38"/>
      <c r="B77" s="39"/>
      <c r="C77" s="7"/>
      <c r="D77" s="39"/>
      <c r="E77" s="46"/>
      <c r="F77" s="56"/>
      <c r="G77" s="7"/>
      <c r="H77" s="46"/>
      <c r="I77" s="56"/>
      <c r="J77" s="39"/>
      <c r="K77" s="39"/>
      <c r="L77" s="39"/>
      <c r="M77" s="54" t="str">
        <f t="shared" si="4"/>
        <v/>
      </c>
      <c r="N77" s="54" t="str">
        <f t="shared" si="5"/>
        <v/>
      </c>
      <c r="O77" s="152"/>
      <c r="P77" s="155" t="str">
        <f t="shared" si="6"/>
        <v/>
      </c>
    </row>
    <row r="78" spans="1:16" s="12" customFormat="1">
      <c r="A78" s="38"/>
      <c r="B78" s="39"/>
      <c r="C78" s="7"/>
      <c r="D78" s="39"/>
      <c r="E78" s="46"/>
      <c r="F78" s="56"/>
      <c r="G78" s="7"/>
      <c r="H78" s="46"/>
      <c r="I78" s="56"/>
      <c r="J78" s="39"/>
      <c r="K78" s="39"/>
      <c r="L78" s="39"/>
      <c r="M78" s="54" t="str">
        <f t="shared" si="4"/>
        <v/>
      </c>
      <c r="N78" s="54" t="str">
        <f t="shared" si="5"/>
        <v/>
      </c>
      <c r="O78" s="152"/>
      <c r="P78" s="155" t="str">
        <f t="shared" si="6"/>
        <v/>
      </c>
    </row>
    <row r="79" spans="1:16" s="12" customFormat="1">
      <c r="A79" s="38"/>
      <c r="B79" s="39"/>
      <c r="C79" s="7"/>
      <c r="D79" s="39"/>
      <c r="E79" s="46"/>
      <c r="F79" s="56"/>
      <c r="G79" s="7"/>
      <c r="H79" s="46"/>
      <c r="I79" s="56"/>
      <c r="J79" s="39"/>
      <c r="K79" s="39"/>
      <c r="L79" s="39"/>
      <c r="M79" s="54" t="str">
        <f t="shared" si="4"/>
        <v/>
      </c>
      <c r="N79" s="54" t="str">
        <f t="shared" si="5"/>
        <v/>
      </c>
      <c r="O79" s="152"/>
      <c r="P79" s="155" t="str">
        <f t="shared" si="6"/>
        <v/>
      </c>
    </row>
    <row r="80" spans="1:16" s="12" customFormat="1">
      <c r="A80" s="38"/>
      <c r="B80" s="39"/>
      <c r="C80" s="7"/>
      <c r="D80" s="39"/>
      <c r="E80" s="46"/>
      <c r="F80" s="56"/>
      <c r="G80" s="7"/>
      <c r="H80" s="46"/>
      <c r="I80" s="56"/>
      <c r="J80" s="39"/>
      <c r="K80" s="39"/>
      <c r="L80" s="39"/>
      <c r="M80" s="54" t="str">
        <f t="shared" si="4"/>
        <v/>
      </c>
      <c r="N80" s="54" t="str">
        <f t="shared" si="5"/>
        <v/>
      </c>
      <c r="O80" s="152"/>
      <c r="P80" s="155" t="str">
        <f t="shared" si="6"/>
        <v/>
      </c>
    </row>
    <row r="81" spans="1:16" s="12" customFormat="1">
      <c r="A81" s="38"/>
      <c r="B81" s="39"/>
      <c r="C81" s="7"/>
      <c r="D81" s="39"/>
      <c r="E81" s="46"/>
      <c r="F81" s="56"/>
      <c r="G81" s="7"/>
      <c r="H81" s="46"/>
      <c r="I81" s="56"/>
      <c r="J81" s="39"/>
      <c r="K81" s="39"/>
      <c r="L81" s="39"/>
      <c r="M81" s="54" t="str">
        <f t="shared" si="4"/>
        <v/>
      </c>
      <c r="N81" s="54" t="str">
        <f t="shared" si="5"/>
        <v/>
      </c>
      <c r="O81" s="152"/>
      <c r="P81" s="155" t="str">
        <f t="shared" si="6"/>
        <v/>
      </c>
    </row>
    <row r="82" spans="1:16" s="12" customFormat="1">
      <c r="A82" s="38"/>
      <c r="B82" s="39"/>
      <c r="C82" s="7"/>
      <c r="D82" s="39"/>
      <c r="E82" s="46"/>
      <c r="F82" s="56"/>
      <c r="G82" s="7"/>
      <c r="H82" s="46"/>
      <c r="I82" s="56"/>
      <c r="J82" s="39"/>
      <c r="K82" s="39"/>
      <c r="L82" s="39"/>
      <c r="M82" s="54" t="str">
        <f t="shared" si="4"/>
        <v/>
      </c>
      <c r="N82" s="54" t="str">
        <f t="shared" si="5"/>
        <v/>
      </c>
      <c r="O82" s="152"/>
      <c r="P82" s="155" t="str">
        <f t="shared" si="6"/>
        <v/>
      </c>
    </row>
    <row r="83" spans="1:16" s="12" customFormat="1">
      <c r="A83" s="38"/>
      <c r="B83" s="39"/>
      <c r="C83" s="7"/>
      <c r="D83" s="39"/>
      <c r="E83" s="46"/>
      <c r="F83" s="56"/>
      <c r="G83" s="7"/>
      <c r="H83" s="46"/>
      <c r="I83" s="56"/>
      <c r="J83" s="39"/>
      <c r="K83" s="39"/>
      <c r="L83" s="39"/>
      <c r="M83" s="54" t="str">
        <f t="shared" si="4"/>
        <v/>
      </c>
      <c r="N83" s="54" t="str">
        <f t="shared" si="5"/>
        <v/>
      </c>
      <c r="O83" s="152"/>
      <c r="P83" s="155" t="str">
        <f t="shared" si="6"/>
        <v/>
      </c>
    </row>
    <row r="84" spans="1:16" s="12" customFormat="1">
      <c r="A84" s="38"/>
      <c r="B84" s="39"/>
      <c r="C84" s="7"/>
      <c r="D84" s="39"/>
      <c r="E84" s="46"/>
      <c r="F84" s="56"/>
      <c r="G84" s="7"/>
      <c r="H84" s="46"/>
      <c r="I84" s="56"/>
      <c r="J84" s="39"/>
      <c r="K84" s="39"/>
      <c r="L84" s="39"/>
      <c r="M84" s="54" t="str">
        <f t="shared" si="4"/>
        <v/>
      </c>
      <c r="N84" s="54" t="str">
        <f t="shared" si="5"/>
        <v/>
      </c>
      <c r="O84" s="152"/>
      <c r="P84" s="155" t="str">
        <f t="shared" si="6"/>
        <v/>
      </c>
    </row>
    <row r="85" spans="1:16" s="12" customFormat="1">
      <c r="A85" s="38"/>
      <c r="B85" s="39"/>
      <c r="C85" s="7"/>
      <c r="D85" s="39"/>
      <c r="E85" s="46"/>
      <c r="F85" s="56"/>
      <c r="G85" s="7"/>
      <c r="H85" s="46"/>
      <c r="I85" s="56"/>
      <c r="J85" s="39"/>
      <c r="K85" s="39"/>
      <c r="L85" s="39"/>
      <c r="M85" s="54" t="str">
        <f t="shared" si="4"/>
        <v/>
      </c>
      <c r="N85" s="54" t="str">
        <f t="shared" si="5"/>
        <v/>
      </c>
      <c r="O85" s="152"/>
      <c r="P85" s="155" t="str">
        <f t="shared" si="6"/>
        <v/>
      </c>
    </row>
    <row r="86" spans="1:16" s="12" customFormat="1">
      <c r="A86" s="38"/>
      <c r="B86" s="39"/>
      <c r="C86" s="7"/>
      <c r="D86" s="39"/>
      <c r="E86" s="46"/>
      <c r="F86" s="56"/>
      <c r="G86" s="7"/>
      <c r="H86" s="46"/>
      <c r="I86" s="56"/>
      <c r="J86" s="39"/>
      <c r="K86" s="39"/>
      <c r="L86" s="39"/>
      <c r="M86" s="54" t="str">
        <f t="shared" si="4"/>
        <v/>
      </c>
      <c r="N86" s="54" t="str">
        <f t="shared" si="5"/>
        <v/>
      </c>
      <c r="O86" s="152"/>
      <c r="P86" s="155" t="str">
        <f t="shared" si="6"/>
        <v/>
      </c>
    </row>
    <row r="87" spans="1:16" s="12" customFormat="1">
      <c r="A87" s="38"/>
      <c r="B87" s="39"/>
      <c r="C87" s="7"/>
      <c r="D87" s="39"/>
      <c r="E87" s="46"/>
      <c r="F87" s="56"/>
      <c r="G87" s="7"/>
      <c r="H87" s="46"/>
      <c r="I87" s="56"/>
      <c r="J87" s="39"/>
      <c r="K87" s="39"/>
      <c r="L87" s="39"/>
      <c r="M87" s="54" t="str">
        <f t="shared" si="4"/>
        <v/>
      </c>
      <c r="N87" s="54" t="str">
        <f t="shared" si="5"/>
        <v/>
      </c>
      <c r="O87" s="152"/>
      <c r="P87" s="155" t="str">
        <f t="shared" si="6"/>
        <v/>
      </c>
    </row>
    <row r="88" spans="1:16" s="12" customFormat="1">
      <c r="A88" s="38"/>
      <c r="B88" s="39"/>
      <c r="C88" s="7"/>
      <c r="D88" s="39"/>
      <c r="E88" s="46"/>
      <c r="F88" s="56"/>
      <c r="G88" s="7"/>
      <c r="H88" s="46"/>
      <c r="I88" s="56"/>
      <c r="J88" s="39"/>
      <c r="K88" s="39"/>
      <c r="L88" s="39"/>
      <c r="M88" s="54" t="str">
        <f t="shared" si="4"/>
        <v/>
      </c>
      <c r="N88" s="54" t="str">
        <f t="shared" si="5"/>
        <v/>
      </c>
      <c r="O88" s="152"/>
      <c r="P88" s="155" t="str">
        <f t="shared" si="6"/>
        <v/>
      </c>
    </row>
    <row r="89" spans="1:16" s="12" customFormat="1">
      <c r="A89" s="38"/>
      <c r="B89" s="39"/>
      <c r="C89" s="7"/>
      <c r="D89" s="39"/>
      <c r="E89" s="46"/>
      <c r="F89" s="56"/>
      <c r="G89" s="7"/>
      <c r="H89" s="46"/>
      <c r="I89" s="56"/>
      <c r="J89" s="39"/>
      <c r="K89" s="39"/>
      <c r="L89" s="39"/>
      <c r="M89" s="54" t="str">
        <f t="shared" si="4"/>
        <v/>
      </c>
      <c r="N89" s="54" t="str">
        <f t="shared" si="5"/>
        <v/>
      </c>
      <c r="O89" s="152"/>
      <c r="P89" s="155" t="str">
        <f t="shared" si="6"/>
        <v/>
      </c>
    </row>
    <row r="90" spans="1:16" s="12" customFormat="1">
      <c r="A90" s="38"/>
      <c r="B90" s="39"/>
      <c r="C90" s="7"/>
      <c r="D90" s="39"/>
      <c r="E90" s="46"/>
      <c r="F90" s="56"/>
      <c r="G90" s="7"/>
      <c r="H90" s="46"/>
      <c r="I90" s="56"/>
      <c r="J90" s="39"/>
      <c r="K90" s="39"/>
      <c r="L90" s="39"/>
      <c r="M90" s="54" t="str">
        <f t="shared" si="4"/>
        <v/>
      </c>
      <c r="N90" s="54" t="str">
        <f t="shared" si="5"/>
        <v/>
      </c>
      <c r="O90" s="152"/>
      <c r="P90" s="155" t="str">
        <f t="shared" si="6"/>
        <v/>
      </c>
    </row>
    <row r="91" spans="1:16" s="12" customFormat="1">
      <c r="A91" s="38"/>
      <c r="B91" s="39"/>
      <c r="C91" s="7"/>
      <c r="D91" s="39"/>
      <c r="E91" s="46"/>
      <c r="F91" s="56"/>
      <c r="G91" s="7"/>
      <c r="H91" s="46"/>
      <c r="I91" s="56"/>
      <c r="J91" s="39"/>
      <c r="K91" s="39"/>
      <c r="L91" s="39"/>
      <c r="M91" s="54" t="str">
        <f t="shared" si="4"/>
        <v/>
      </c>
      <c r="N91" s="54" t="str">
        <f t="shared" si="5"/>
        <v/>
      </c>
      <c r="O91" s="152"/>
      <c r="P91" s="155" t="str">
        <f t="shared" si="6"/>
        <v/>
      </c>
    </row>
    <row r="92" spans="1:16" s="12" customFormat="1">
      <c r="A92" s="38"/>
      <c r="B92" s="39"/>
      <c r="C92" s="7"/>
      <c r="D92" s="39"/>
      <c r="E92" s="46"/>
      <c r="F92" s="56"/>
      <c r="G92" s="7"/>
      <c r="H92" s="46"/>
      <c r="I92" s="56"/>
      <c r="J92" s="39"/>
      <c r="K92" s="39"/>
      <c r="L92" s="39"/>
      <c r="M92" s="54" t="str">
        <f t="shared" si="4"/>
        <v/>
      </c>
      <c r="N92" s="54" t="str">
        <f t="shared" si="5"/>
        <v/>
      </c>
      <c r="O92" s="152"/>
      <c r="P92" s="155" t="str">
        <f t="shared" si="6"/>
        <v/>
      </c>
    </row>
    <row r="93" spans="1:16" s="12" customFormat="1">
      <c r="A93" s="38"/>
      <c r="B93" s="39"/>
      <c r="C93" s="7"/>
      <c r="D93" s="39"/>
      <c r="E93" s="46"/>
      <c r="F93" s="56"/>
      <c r="G93" s="7"/>
      <c r="H93" s="46"/>
      <c r="I93" s="56"/>
      <c r="J93" s="39"/>
      <c r="K93" s="39"/>
      <c r="L93" s="39"/>
      <c r="M93" s="54" t="str">
        <f t="shared" si="4"/>
        <v/>
      </c>
      <c r="N93" s="54" t="str">
        <f t="shared" si="5"/>
        <v/>
      </c>
      <c r="O93" s="152"/>
      <c r="P93" s="155" t="str">
        <f t="shared" si="6"/>
        <v/>
      </c>
    </row>
    <row r="94" spans="1:16" s="12" customFormat="1">
      <c r="A94" s="38"/>
      <c r="B94" s="39"/>
      <c r="C94" s="7"/>
      <c r="D94" s="39"/>
      <c r="E94" s="46"/>
      <c r="F94" s="56"/>
      <c r="G94" s="7"/>
      <c r="H94" s="46"/>
      <c r="I94" s="56"/>
      <c r="J94" s="39"/>
      <c r="K94" s="39"/>
      <c r="L94" s="39"/>
      <c r="M94" s="54" t="str">
        <f t="shared" si="4"/>
        <v/>
      </c>
      <c r="N94" s="54" t="str">
        <f t="shared" si="5"/>
        <v/>
      </c>
      <c r="O94" s="152"/>
      <c r="P94" s="155" t="str">
        <f t="shared" si="6"/>
        <v/>
      </c>
    </row>
    <row r="95" spans="1:16" s="12" customFormat="1">
      <c r="A95" s="38"/>
      <c r="B95" s="39"/>
      <c r="C95" s="7"/>
      <c r="D95" s="39"/>
      <c r="E95" s="46"/>
      <c r="F95" s="56"/>
      <c r="G95" s="7"/>
      <c r="H95" s="46"/>
      <c r="I95" s="56"/>
      <c r="J95" s="39"/>
      <c r="K95" s="39"/>
      <c r="L95" s="39"/>
      <c r="M95" s="54" t="str">
        <f t="shared" si="4"/>
        <v/>
      </c>
      <c r="N95" s="54" t="str">
        <f t="shared" si="5"/>
        <v/>
      </c>
      <c r="O95" s="152"/>
      <c r="P95" s="155" t="str">
        <f t="shared" si="6"/>
        <v/>
      </c>
    </row>
    <row r="96" spans="1:16" s="12" customFormat="1">
      <c r="A96" s="38"/>
      <c r="B96" s="39"/>
      <c r="C96" s="7"/>
      <c r="D96" s="39"/>
      <c r="E96" s="46"/>
      <c r="F96" s="56"/>
      <c r="G96" s="7"/>
      <c r="H96" s="46"/>
      <c r="I96" s="56"/>
      <c r="J96" s="39"/>
      <c r="K96" s="39"/>
      <c r="L96" s="39"/>
      <c r="M96" s="54" t="str">
        <f t="shared" si="4"/>
        <v/>
      </c>
      <c r="N96" s="54" t="str">
        <f t="shared" si="5"/>
        <v/>
      </c>
      <c r="O96" s="152"/>
      <c r="P96" s="155" t="str">
        <f t="shared" si="6"/>
        <v/>
      </c>
    </row>
    <row r="97" spans="1:16" s="12" customFormat="1">
      <c r="A97" s="38"/>
      <c r="B97" s="39"/>
      <c r="C97" s="7"/>
      <c r="D97" s="39"/>
      <c r="E97" s="46"/>
      <c r="F97" s="56"/>
      <c r="G97" s="7"/>
      <c r="H97" s="46"/>
      <c r="I97" s="56"/>
      <c r="J97" s="39"/>
      <c r="K97" s="39"/>
      <c r="L97" s="39"/>
      <c r="M97" s="54" t="str">
        <f t="shared" si="4"/>
        <v/>
      </c>
      <c r="N97" s="54" t="str">
        <f t="shared" si="5"/>
        <v/>
      </c>
      <c r="O97" s="152"/>
      <c r="P97" s="155" t="str">
        <f t="shared" si="6"/>
        <v/>
      </c>
    </row>
    <row r="98" spans="1:16" s="12" customFormat="1">
      <c r="A98" s="38"/>
      <c r="B98" s="39"/>
      <c r="C98" s="7"/>
      <c r="D98" s="39"/>
      <c r="E98" s="46"/>
      <c r="F98" s="56"/>
      <c r="G98" s="7"/>
      <c r="H98" s="46"/>
      <c r="I98" s="56"/>
      <c r="J98" s="39"/>
      <c r="K98" s="39"/>
      <c r="L98" s="39"/>
      <c r="M98" s="54" t="str">
        <f t="shared" si="4"/>
        <v/>
      </c>
      <c r="N98" s="54" t="str">
        <f t="shared" si="5"/>
        <v/>
      </c>
      <c r="O98" s="152"/>
      <c r="P98" s="155" t="str">
        <f t="shared" si="6"/>
        <v/>
      </c>
    </row>
    <row r="99" spans="1:16" s="12" customFormat="1">
      <c r="A99" s="38"/>
      <c r="B99" s="39"/>
      <c r="C99" s="7"/>
      <c r="D99" s="39"/>
      <c r="E99" s="46"/>
      <c r="F99" s="56"/>
      <c r="G99" s="7"/>
      <c r="H99" s="46"/>
      <c r="I99" s="56"/>
      <c r="J99" s="39"/>
      <c r="K99" s="39"/>
      <c r="L99" s="39"/>
      <c r="M99" s="54" t="str">
        <f t="shared" si="4"/>
        <v/>
      </c>
      <c r="N99" s="54" t="str">
        <f t="shared" si="5"/>
        <v/>
      </c>
      <c r="O99" s="152"/>
      <c r="P99" s="155" t="str">
        <f t="shared" si="6"/>
        <v/>
      </c>
    </row>
    <row r="100" spans="1:16" s="12" customFormat="1">
      <c r="A100" s="38"/>
      <c r="B100" s="39"/>
      <c r="C100" s="7"/>
      <c r="D100" s="39"/>
      <c r="E100" s="46"/>
      <c r="F100" s="56"/>
      <c r="G100" s="7"/>
      <c r="H100" s="46"/>
      <c r="I100" s="56"/>
      <c r="J100" s="39"/>
      <c r="K100" s="39"/>
      <c r="L100" s="39"/>
      <c r="M100" s="54" t="str">
        <f t="shared" si="4"/>
        <v/>
      </c>
      <c r="N100" s="54" t="str">
        <f t="shared" si="5"/>
        <v/>
      </c>
      <c r="O100" s="152"/>
      <c r="P100" s="155" t="str">
        <f t="shared" si="6"/>
        <v/>
      </c>
    </row>
    <row r="101" spans="1:16">
      <c r="A101" s="38"/>
      <c r="B101" s="39"/>
      <c r="C101" s="7"/>
      <c r="D101" s="39"/>
      <c r="E101" s="46"/>
      <c r="F101" s="56"/>
      <c r="G101" s="7"/>
      <c r="H101" s="46"/>
      <c r="I101" s="56"/>
      <c r="J101" s="39"/>
      <c r="K101" s="39"/>
      <c r="L101" s="39"/>
      <c r="M101" s="54" t="str">
        <f t="shared" si="4"/>
        <v/>
      </c>
      <c r="N101" s="54" t="str">
        <f t="shared" si="5"/>
        <v/>
      </c>
      <c r="O101" s="152"/>
      <c r="P101" s="155" t="str">
        <f t="shared" si="6"/>
        <v/>
      </c>
    </row>
    <row r="102" spans="1:16" ht="14.25" thickBot="1">
      <c r="A102" s="38"/>
      <c r="B102" s="39"/>
      <c r="C102" s="7"/>
      <c r="D102" s="39"/>
      <c r="E102" s="46"/>
      <c r="F102" s="56"/>
      <c r="G102" s="7"/>
      <c r="H102" s="46"/>
      <c r="I102" s="57"/>
      <c r="J102" s="5"/>
      <c r="K102" s="39"/>
      <c r="L102" s="39"/>
      <c r="M102" s="54" t="str">
        <f t="shared" si="4"/>
        <v/>
      </c>
      <c r="N102" s="54" t="str">
        <f t="shared" si="5"/>
        <v/>
      </c>
      <c r="O102" s="152"/>
      <c r="P102" s="155" t="str">
        <f t="shared" si="6"/>
        <v/>
      </c>
    </row>
    <row r="103" spans="1:16" ht="14.25" thickBot="1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1" t="s">
        <v>52</v>
      </c>
      <c r="M103" s="52">
        <f>SUM(M3:M102)</f>
        <v>1431.0000000000005</v>
      </c>
      <c r="N103" s="53">
        <f>SUM(N3:N102)</f>
        <v>-158.00000000000125</v>
      </c>
      <c r="O103" s="153">
        <f>SUM(O3:O102)</f>
        <v>276500</v>
      </c>
      <c r="P103" s="156"/>
    </row>
    <row r="104" spans="1:16">
      <c r="O104" s="1"/>
    </row>
    <row r="105" spans="1:16" ht="14.25" thickBot="1"/>
    <row r="106" spans="1:16" ht="14.25" thickBot="1">
      <c r="C106" s="60" t="s">
        <v>26</v>
      </c>
      <c r="D106" s="61"/>
      <c r="E106" s="12"/>
      <c r="F106" s="58" t="s">
        <v>25</v>
      </c>
      <c r="G106" s="59"/>
      <c r="H106" s="28" t="s">
        <v>30</v>
      </c>
      <c r="I106" s="31" t="s">
        <v>31</v>
      </c>
      <c r="J106" s="12"/>
    </row>
    <row r="107" spans="1:16">
      <c r="C107" s="16" t="s">
        <v>10</v>
      </c>
      <c r="D107" s="17"/>
      <c r="E107" s="12"/>
      <c r="F107" s="16" t="s">
        <v>39</v>
      </c>
      <c r="G107" s="22">
        <f t="shared" ref="G107:G118" si="7">COUNTIF(A3:A102,F107)</f>
        <v>0</v>
      </c>
      <c r="H107" s="25">
        <f t="shared" ref="H107:H118" si="8">COUNTIFS($A$3:$A$102,F107,$B$3:$B$102,"買")</f>
        <v>0</v>
      </c>
      <c r="I107" s="23">
        <f t="shared" ref="I107:I118" si="9">COUNTIFS($A$3:$A$102,F107,$B$3:$B$102,"売")</f>
        <v>0</v>
      </c>
      <c r="J107" s="12"/>
    </row>
    <row r="108" spans="1:16">
      <c r="C108" s="14" t="s">
        <v>21</v>
      </c>
      <c r="D108" s="23">
        <f>COUNTIF(B2:B102,"買")</f>
        <v>6</v>
      </c>
      <c r="E108" s="12"/>
      <c r="F108" s="14" t="s">
        <v>49</v>
      </c>
      <c r="G108" s="22">
        <f>COUNTIF(A3:A102,F108)</f>
        <v>19</v>
      </c>
      <c r="H108" s="25">
        <f t="shared" si="8"/>
        <v>6</v>
      </c>
      <c r="I108" s="23">
        <f t="shared" si="9"/>
        <v>3</v>
      </c>
      <c r="J108" s="12"/>
    </row>
    <row r="109" spans="1:16">
      <c r="C109" s="14" t="s">
        <v>22</v>
      </c>
      <c r="D109" s="23">
        <f>COUNTIF(B3:B102,"売")</f>
        <v>3</v>
      </c>
      <c r="E109" s="12"/>
      <c r="F109" s="14" t="s">
        <v>50</v>
      </c>
      <c r="G109" s="22">
        <f t="shared" si="7"/>
        <v>0</v>
      </c>
      <c r="H109" s="25">
        <f t="shared" si="8"/>
        <v>0</v>
      </c>
      <c r="I109" s="23">
        <f t="shared" si="9"/>
        <v>0</v>
      </c>
      <c r="J109" s="12"/>
    </row>
    <row r="110" spans="1:16">
      <c r="C110" s="14" t="s">
        <v>20</v>
      </c>
      <c r="D110" s="23">
        <f>COUNTA(B3:B102)</f>
        <v>9</v>
      </c>
      <c r="E110" s="12"/>
      <c r="F110" s="14" t="s">
        <v>54</v>
      </c>
      <c r="G110" s="22">
        <f t="shared" si="7"/>
        <v>0</v>
      </c>
      <c r="H110" s="25">
        <f t="shared" si="8"/>
        <v>0</v>
      </c>
      <c r="I110" s="23">
        <f t="shared" si="9"/>
        <v>0</v>
      </c>
      <c r="J110" s="12"/>
    </row>
    <row r="111" spans="1:16">
      <c r="C111" s="14" t="s">
        <v>23</v>
      </c>
      <c r="D111" s="47">
        <f>COUNTIF(L3:L102,"勝")</f>
        <v>6</v>
      </c>
      <c r="E111" s="12"/>
      <c r="F111" s="14" t="s">
        <v>51</v>
      </c>
      <c r="G111" s="22">
        <f t="shared" si="7"/>
        <v>0</v>
      </c>
      <c r="H111" s="25">
        <f t="shared" si="8"/>
        <v>0</v>
      </c>
      <c r="I111" s="23">
        <f t="shared" si="9"/>
        <v>0</v>
      </c>
      <c r="J111" s="12"/>
    </row>
    <row r="112" spans="1:16">
      <c r="C112" s="14" t="s">
        <v>24</v>
      </c>
      <c r="D112" s="47">
        <f>COUNTIF(L3:L102,"負")</f>
        <v>3</v>
      </c>
      <c r="E112" s="12"/>
      <c r="F112" s="38" t="s">
        <v>55</v>
      </c>
      <c r="G112" s="22">
        <f t="shared" si="7"/>
        <v>0</v>
      </c>
      <c r="H112" s="25">
        <f t="shared" si="8"/>
        <v>0</v>
      </c>
      <c r="I112" s="23">
        <f t="shared" si="9"/>
        <v>0</v>
      </c>
      <c r="J112" s="12"/>
    </row>
    <row r="113" spans="3:10">
      <c r="C113" s="14" t="s">
        <v>11</v>
      </c>
      <c r="D113" s="21"/>
      <c r="E113" s="12"/>
      <c r="F113" s="14" t="s">
        <v>40</v>
      </c>
      <c r="G113" s="22">
        <f t="shared" si="7"/>
        <v>0</v>
      </c>
      <c r="H113" s="25">
        <f t="shared" si="8"/>
        <v>0</v>
      </c>
      <c r="I113" s="23">
        <f t="shared" si="9"/>
        <v>0</v>
      </c>
      <c r="J113" s="12"/>
    </row>
    <row r="114" spans="3:10">
      <c r="C114" s="19" t="s">
        <v>27</v>
      </c>
      <c r="D114" s="20"/>
      <c r="E114" s="12"/>
      <c r="F114" s="14" t="s">
        <v>41</v>
      </c>
      <c r="G114" s="22">
        <f t="shared" si="7"/>
        <v>0</v>
      </c>
      <c r="H114" s="25">
        <f t="shared" si="8"/>
        <v>0</v>
      </c>
      <c r="I114" s="23">
        <f t="shared" si="9"/>
        <v>0</v>
      </c>
      <c r="J114" s="12"/>
    </row>
    <row r="115" spans="3:10">
      <c r="C115" s="14" t="s">
        <v>12</v>
      </c>
      <c r="D115" s="42">
        <f>M103</f>
        <v>1431.0000000000005</v>
      </c>
      <c r="E115" s="12"/>
      <c r="F115" s="14" t="s">
        <v>42</v>
      </c>
      <c r="G115" s="22">
        <f t="shared" si="7"/>
        <v>0</v>
      </c>
      <c r="H115" s="25">
        <f t="shared" si="8"/>
        <v>0</v>
      </c>
      <c r="I115" s="23">
        <f t="shared" si="9"/>
        <v>0</v>
      </c>
      <c r="J115" s="12"/>
    </row>
    <row r="116" spans="3:10">
      <c r="C116" s="14" t="s">
        <v>13</v>
      </c>
      <c r="D116" s="43">
        <f>N103</f>
        <v>-158.00000000000125</v>
      </c>
      <c r="E116" s="12"/>
      <c r="F116" s="14" t="s">
        <v>43</v>
      </c>
      <c r="G116" s="22">
        <f t="shared" si="7"/>
        <v>0</v>
      </c>
      <c r="H116" s="25">
        <f t="shared" si="8"/>
        <v>0</v>
      </c>
      <c r="I116" s="23">
        <f t="shared" si="9"/>
        <v>0</v>
      </c>
      <c r="J116" s="12"/>
    </row>
    <row r="117" spans="3:10">
      <c r="C117" s="14" t="s">
        <v>14</v>
      </c>
      <c r="D117" s="44">
        <f>D115+D116</f>
        <v>1272.9999999999991</v>
      </c>
      <c r="E117" s="12"/>
      <c r="F117" s="14" t="s">
        <v>44</v>
      </c>
      <c r="G117" s="22">
        <f t="shared" si="7"/>
        <v>0</v>
      </c>
      <c r="H117" s="25">
        <f t="shared" si="8"/>
        <v>0</v>
      </c>
      <c r="I117" s="23">
        <f t="shared" si="9"/>
        <v>0</v>
      </c>
      <c r="J117" s="12"/>
    </row>
    <row r="118" spans="3:10">
      <c r="C118" s="14" t="s">
        <v>15</v>
      </c>
      <c r="D118" s="45">
        <f>D115/D111</f>
        <v>238.50000000000009</v>
      </c>
      <c r="E118" s="12"/>
      <c r="F118" s="14" t="s">
        <v>45</v>
      </c>
      <c r="G118" s="22">
        <f t="shared" si="7"/>
        <v>0</v>
      </c>
      <c r="H118" s="25">
        <f t="shared" si="8"/>
        <v>0</v>
      </c>
      <c r="I118" s="23">
        <f t="shared" si="9"/>
        <v>0</v>
      </c>
      <c r="J118" s="12"/>
    </row>
    <row r="119" spans="3:10">
      <c r="C119" s="14" t="s">
        <v>16</v>
      </c>
      <c r="D119" s="45">
        <f>D116/D112</f>
        <v>-52.666666666667084</v>
      </c>
      <c r="E119" s="12"/>
      <c r="F119" s="38" t="s">
        <v>56</v>
      </c>
      <c r="G119" s="22">
        <f t="shared" ref="G119" si="10">COUNTIF(A15:A114,F119)</f>
        <v>0</v>
      </c>
      <c r="H119" s="25">
        <f t="shared" ref="H119" si="11">COUNTIFS($A$3:$A$102,F119,$B$3:$B$102,"買")</f>
        <v>0</v>
      </c>
      <c r="I119" s="23">
        <f t="shared" ref="I119" si="12">COUNTIFS($A$3:$A$102,F119,$B$3:$B$102,"売")</f>
        <v>0</v>
      </c>
      <c r="J119" s="12"/>
    </row>
    <row r="120" spans="3:10">
      <c r="C120" s="14" t="s">
        <v>17</v>
      </c>
      <c r="D120" s="13"/>
      <c r="E120" s="12"/>
      <c r="F120" s="14"/>
      <c r="G120" s="22"/>
      <c r="H120" s="26"/>
      <c r="I120" s="23"/>
      <c r="J120" s="12"/>
    </row>
    <row r="121" spans="3:10">
      <c r="C121" s="14" t="s">
        <v>18</v>
      </c>
      <c r="D121" s="13"/>
      <c r="E121" s="12"/>
      <c r="F121" s="14"/>
      <c r="G121" s="22"/>
      <c r="H121" s="26"/>
      <c r="I121" s="23"/>
      <c r="J121" s="12"/>
    </row>
    <row r="122" spans="3:10">
      <c r="C122" s="14" t="s">
        <v>46</v>
      </c>
      <c r="D122" s="48">
        <f>MIN(N3:N102)</f>
        <v>-158.00000000000125</v>
      </c>
      <c r="E122" s="12"/>
      <c r="F122" s="14"/>
      <c r="G122" s="22"/>
      <c r="H122" s="26"/>
      <c r="I122" s="23"/>
      <c r="J122" s="12"/>
    </row>
    <row r="123" spans="3:10" ht="14.25" thickBot="1">
      <c r="C123" s="15" t="s">
        <v>19</v>
      </c>
      <c r="D123" s="18">
        <f>D111/D110</f>
        <v>0.66666666666666663</v>
      </c>
      <c r="E123" s="12"/>
      <c r="F123" s="14"/>
      <c r="G123" s="22"/>
      <c r="H123" s="26"/>
      <c r="I123" s="23"/>
      <c r="J123" s="12"/>
    </row>
    <row r="124" spans="3:10">
      <c r="C124" s="12"/>
      <c r="D124" s="12"/>
      <c r="E124" s="12"/>
      <c r="F124" s="14"/>
      <c r="G124" s="22"/>
      <c r="H124" s="26"/>
      <c r="I124" s="23"/>
      <c r="J124" s="12"/>
    </row>
    <row r="125" spans="3:10" ht="14.25" thickBot="1">
      <c r="C125" s="12"/>
      <c r="D125" s="12"/>
      <c r="E125" s="12"/>
      <c r="F125" s="15"/>
      <c r="G125" s="22"/>
      <c r="H125" s="27"/>
      <c r="I125" s="24"/>
      <c r="J125" s="12"/>
    </row>
    <row r="126" spans="3:10" ht="14.25" thickBot="1">
      <c r="C126" s="12"/>
      <c r="D126" s="12"/>
      <c r="E126" s="12"/>
      <c r="F126" s="33" t="s">
        <v>28</v>
      </c>
      <c r="G126" s="34">
        <f>SUM(G107:G125)</f>
        <v>19</v>
      </c>
      <c r="H126" s="34">
        <f>SUM(H107:H125)</f>
        <v>6</v>
      </c>
      <c r="I126" s="34">
        <f>SUM(I107:I125)</f>
        <v>3</v>
      </c>
      <c r="J126" s="12"/>
    </row>
    <row r="127" spans="3:10">
      <c r="C127" s="11"/>
      <c r="D127" s="11"/>
      <c r="E127" s="11"/>
      <c r="F127" s="11"/>
      <c r="G127" s="11"/>
      <c r="H127" s="11"/>
      <c r="I127" s="11"/>
      <c r="J127" s="11"/>
    </row>
    <row r="128" spans="3:10" ht="14.25" thickBot="1">
      <c r="C128" s="12"/>
      <c r="D128" s="12"/>
      <c r="E128" s="12"/>
      <c r="F128" s="12"/>
      <c r="G128" s="12"/>
      <c r="H128" s="12"/>
      <c r="I128" s="12"/>
      <c r="J128" s="12"/>
    </row>
    <row r="129" spans="3:10" ht="14.25" thickBot="1">
      <c r="C129" s="12"/>
      <c r="D129" s="12"/>
      <c r="E129" s="12"/>
      <c r="F129" s="58" t="s">
        <v>29</v>
      </c>
      <c r="G129" s="59"/>
      <c r="H129" s="28" t="s">
        <v>30</v>
      </c>
      <c r="I129" s="29" t="s">
        <v>31</v>
      </c>
      <c r="J129" s="30" t="s">
        <v>32</v>
      </c>
    </row>
    <row r="130" spans="3:10" ht="14.25" thickBot="1">
      <c r="C130" s="12"/>
      <c r="D130" s="12"/>
      <c r="E130" s="12"/>
      <c r="F130" s="16" t="s">
        <v>53</v>
      </c>
      <c r="G130" s="22">
        <f>COUNTIF($D$3:$D$102,F130)</f>
        <v>0</v>
      </c>
      <c r="H130" s="25">
        <f>COUNTIFS($D$3:$D$102,F130,$B$3:$B$102,"買")</f>
        <v>0</v>
      </c>
      <c r="I130" s="25">
        <f>COUNTIFS($D$3:$D$102,F130,$B$3:$B$102,"売")</f>
        <v>0</v>
      </c>
      <c r="J130" s="40">
        <f>SUMIF($D$3:$D$102,F130,$M$3:$M$102)+SUMIF($D$3:$D$102,F130,$N$3:$N$102)</f>
        <v>0</v>
      </c>
    </row>
    <row r="131" spans="3:10" ht="14.25" thickBot="1">
      <c r="C131" s="12"/>
      <c r="D131" s="12"/>
      <c r="E131" s="12"/>
      <c r="F131" s="16" t="s">
        <v>48</v>
      </c>
      <c r="G131" s="22">
        <f t="shared" ref="G131:G136" si="13">COUNTIF($D$3:$D$102,F131)</f>
        <v>0</v>
      </c>
      <c r="H131" s="25">
        <f t="shared" ref="H131:H136" si="14">COUNTIFS($D$3:$D$102,F131,$B$3:$B$102,"買")</f>
        <v>0</v>
      </c>
      <c r="I131" s="25">
        <f t="shared" ref="I131:I136" si="15">COUNTIFS($D$3:$D$102,F131,$B$3:$B$102,"売")</f>
        <v>0</v>
      </c>
      <c r="J131" s="40">
        <f t="shared" ref="J131:J136" si="16">SUMIF($D$3:$D$102,F131,$M$3:$M$102)+SUMIF($D$3:$D$102,F131,$N$3:$N$102)</f>
        <v>0</v>
      </c>
    </row>
    <row r="132" spans="3:10" ht="14.25" thickBot="1">
      <c r="C132" s="12"/>
      <c r="D132" s="12"/>
      <c r="E132" s="12"/>
      <c r="F132" s="14" t="s">
        <v>33</v>
      </c>
      <c r="G132" s="22">
        <f t="shared" si="13"/>
        <v>0</v>
      </c>
      <c r="H132" s="25">
        <f t="shared" si="14"/>
        <v>0</v>
      </c>
      <c r="I132" s="25">
        <f t="shared" si="15"/>
        <v>0</v>
      </c>
      <c r="J132" s="40">
        <f t="shared" si="16"/>
        <v>0</v>
      </c>
    </row>
    <row r="133" spans="3:10" ht="14.25" thickBot="1">
      <c r="C133" s="12"/>
      <c r="D133" s="12"/>
      <c r="E133" s="12"/>
      <c r="F133" s="38" t="s">
        <v>63</v>
      </c>
      <c r="G133" s="22">
        <f t="shared" si="13"/>
        <v>23</v>
      </c>
      <c r="H133" s="25">
        <f t="shared" si="14"/>
        <v>6</v>
      </c>
      <c r="I133" s="25">
        <f t="shared" si="15"/>
        <v>3</v>
      </c>
      <c r="J133" s="40">
        <f t="shared" si="16"/>
        <v>1272.9999999999991</v>
      </c>
    </row>
    <row r="134" spans="3:10" ht="14.25" thickBot="1">
      <c r="C134" s="11"/>
      <c r="D134" s="11"/>
      <c r="E134" s="11"/>
      <c r="F134" s="14" t="s">
        <v>61</v>
      </c>
      <c r="G134" s="22">
        <f t="shared" si="13"/>
        <v>0</v>
      </c>
      <c r="H134" s="25">
        <f>COUNTIFS($D$3:$D$102,F134,$B$3:$B$102,"買")</f>
        <v>0</v>
      </c>
      <c r="I134" s="25">
        <f t="shared" si="15"/>
        <v>0</v>
      </c>
      <c r="J134" s="40">
        <f>SUMIF($D$3:$D$102,F134,$M$3:$M$102)+SUMIF($D$3:$D$102,F134,$N$3:$N$102)</f>
        <v>0</v>
      </c>
    </row>
    <row r="135" spans="3:10" ht="14.25" thickBot="1">
      <c r="C135" s="11"/>
      <c r="D135" s="11"/>
      <c r="E135" s="11"/>
      <c r="F135" s="32" t="s">
        <v>57</v>
      </c>
      <c r="G135" s="22">
        <f t="shared" si="13"/>
        <v>0</v>
      </c>
      <c r="H135" s="25">
        <f t="shared" si="14"/>
        <v>0</v>
      </c>
      <c r="I135" s="25">
        <f t="shared" si="15"/>
        <v>0</v>
      </c>
      <c r="J135" s="40">
        <f t="shared" si="16"/>
        <v>0</v>
      </c>
    </row>
    <row r="136" spans="3:10" ht="14.25" thickBot="1">
      <c r="C136" s="11"/>
      <c r="D136" s="11"/>
      <c r="E136" s="11"/>
      <c r="F136" s="32" t="s">
        <v>47</v>
      </c>
      <c r="G136" s="22">
        <f t="shared" si="13"/>
        <v>0</v>
      </c>
      <c r="H136" s="25">
        <f t="shared" si="14"/>
        <v>0</v>
      </c>
      <c r="I136" s="25">
        <f t="shared" si="15"/>
        <v>0</v>
      </c>
      <c r="J136" s="40">
        <f t="shared" si="16"/>
        <v>0</v>
      </c>
    </row>
    <row r="137" spans="3:10" ht="15" thickTop="1" thickBot="1">
      <c r="C137" s="11"/>
      <c r="D137" s="11"/>
      <c r="E137" s="11"/>
      <c r="F137" s="35" t="s">
        <v>28</v>
      </c>
      <c r="G137" s="36">
        <f>SUM(G130:G136)</f>
        <v>23</v>
      </c>
      <c r="H137" s="36">
        <f>SUM(H130:H136)</f>
        <v>6</v>
      </c>
      <c r="I137" s="37">
        <f>SUM(I130:I136)</f>
        <v>3</v>
      </c>
      <c r="J137" s="41">
        <f>SUM(J130:J136)</f>
        <v>1272.9999999999991</v>
      </c>
    </row>
  </sheetData>
  <mergeCells count="3">
    <mergeCell ref="F129:G129"/>
    <mergeCell ref="C106:D106"/>
    <mergeCell ref="F106:G106"/>
  </mergeCells>
  <phoneticPr fontId="1"/>
  <conditionalFormatting sqref="O3:O102">
    <cfRule type="expression" dxfId="0" priority="1" stopIfTrue="1">
      <formula>0&gt;$O$6</formula>
    </cfRule>
  </conditionalFormatting>
  <dataValidations count="2">
    <dataValidation type="list" allowBlank="1" showInputMessage="1" showErrorMessage="1" sqref="A3:A102">
      <formula1>$F$107:$F$125</formula1>
    </dataValidation>
    <dataValidation type="list" allowBlank="1" showInputMessage="1" showErrorMessage="1" sqref="D3:D102 K3:K102">
      <formula1>$F$130:$F$136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B215"/>
  <sheetViews>
    <sheetView topLeftCell="A199" workbookViewId="0">
      <selection activeCell="A217" sqref="A217"/>
    </sheetView>
  </sheetViews>
  <sheetFormatPr defaultRowHeight="13.5"/>
  <sheetData>
    <row r="34" spans="1:2">
      <c r="A34" t="s">
        <v>86</v>
      </c>
      <c r="B34" t="s">
        <v>59</v>
      </c>
    </row>
    <row r="35" spans="1:2">
      <c r="A35" t="s">
        <v>87</v>
      </c>
    </row>
    <row r="70" spans="1:2">
      <c r="A70" t="s">
        <v>91</v>
      </c>
      <c r="B70" t="s">
        <v>60</v>
      </c>
    </row>
    <row r="71" spans="1:2">
      <c r="A71" t="s">
        <v>92</v>
      </c>
    </row>
    <row r="106" spans="1:2">
      <c r="A106" t="s">
        <v>94</v>
      </c>
      <c r="B106" t="s">
        <v>59</v>
      </c>
    </row>
    <row r="107" spans="1:2">
      <c r="A107" t="s">
        <v>95</v>
      </c>
    </row>
    <row r="142" spans="1:2">
      <c r="A142" t="s">
        <v>96</v>
      </c>
      <c r="B142" t="s">
        <v>60</v>
      </c>
    </row>
    <row r="143" spans="1:2">
      <c r="A143" t="s">
        <v>97</v>
      </c>
    </row>
    <row r="178" spans="1:2">
      <c r="A178" t="s">
        <v>98</v>
      </c>
      <c r="B178" t="s">
        <v>59</v>
      </c>
    </row>
    <row r="179" spans="1:2">
      <c r="A179" t="s">
        <v>99</v>
      </c>
    </row>
    <row r="214" spans="1:2">
      <c r="A214" t="s">
        <v>100</v>
      </c>
      <c r="B214" t="s">
        <v>59</v>
      </c>
    </row>
    <row r="215" spans="1:2">
      <c r="A215" t="s">
        <v>101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合計＆ルール</vt:lpstr>
      <vt:lpstr>検証結果ドル円1Ｈ</vt:lpstr>
      <vt:lpstr>画像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ひでき</cp:lastModifiedBy>
  <dcterms:created xsi:type="dcterms:W3CDTF">2013-10-09T23:04:08Z</dcterms:created>
  <dcterms:modified xsi:type="dcterms:W3CDTF">2015-08-03T07:34:10Z</dcterms:modified>
</cp:coreProperties>
</file>