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" yWindow="45" windowWidth="20790" windowHeight="8655"/>
  </bookViews>
  <sheets>
    <sheet name="フィボナッチ" sheetId="28" r:id="rId1"/>
    <sheet name="＋ヘッド＆ショルダー" sheetId="35" r:id="rId2"/>
    <sheet name="気づき" sheetId="30" r:id="rId3"/>
    <sheet name="検証終了通貨" sheetId="31" r:id="rId4"/>
    <sheet name="ドル円・クロス円" sheetId="25" r:id="rId5"/>
  </sheets>
  <calcPr calcId="145621"/>
</workbook>
</file>

<file path=xl/calcChain.xml><?xml version="1.0" encoding="utf-8"?>
<calcChain xmlns="http://schemas.openxmlformats.org/spreadsheetml/2006/main">
  <c r="C10" i="35" l="1"/>
  <c r="L10" i="35"/>
  <c r="P10" i="35"/>
  <c r="V10" i="35"/>
  <c r="L11" i="35"/>
  <c r="V11" i="35"/>
  <c r="L12" i="35"/>
  <c r="O12" i="35" s="1"/>
  <c r="M12" i="35"/>
  <c r="P12" i="35"/>
  <c r="V12" i="35"/>
  <c r="T12" i="35" s="1"/>
  <c r="C13" i="35" s="1"/>
  <c r="P13" i="35"/>
  <c r="L13" i="35"/>
  <c r="O13" i="35" s="1"/>
  <c r="M13" i="35"/>
  <c r="V13" i="35"/>
  <c r="T13" i="35" s="1"/>
  <c r="C14" i="35" s="1"/>
  <c r="L14" i="35"/>
  <c r="O14" i="35" s="1"/>
  <c r="M14" i="35"/>
  <c r="T14" i="35"/>
  <c r="C15" i="35" s="1"/>
  <c r="V14" i="35"/>
  <c r="L15" i="35"/>
  <c r="O15" i="35" s="1"/>
  <c r="M15" i="35"/>
  <c r="V15" i="35"/>
  <c r="T15" i="35" s="1"/>
  <c r="C16" i="35" s="1"/>
  <c r="L16" i="35"/>
  <c r="O16" i="35" s="1"/>
  <c r="M16" i="35"/>
  <c r="V16" i="35"/>
  <c r="T16" i="35" s="1"/>
  <c r="C17" i="35" s="1"/>
  <c r="L17" i="35"/>
  <c r="O17" i="35" s="1"/>
  <c r="M17" i="35"/>
  <c r="V17" i="35"/>
  <c r="T17" i="35" s="1"/>
  <c r="C18" i="35" s="1"/>
  <c r="L18" i="35"/>
  <c r="O18" i="35" s="1"/>
  <c r="M18" i="35"/>
  <c r="V18" i="35"/>
  <c r="T18" i="35" s="1"/>
  <c r="C19" i="35" s="1"/>
  <c r="L19" i="35"/>
  <c r="M19" i="35"/>
  <c r="O19" i="35"/>
  <c r="R19" i="35"/>
  <c r="T19" i="35"/>
  <c r="C20" i="35" s="1"/>
  <c r="V19" i="35"/>
  <c r="L20" i="35"/>
  <c r="M20" i="35"/>
  <c r="O20" i="35"/>
  <c r="R20" i="35"/>
  <c r="T20" i="35"/>
  <c r="C21" i="35" s="1"/>
  <c r="V20" i="35"/>
  <c r="L21" i="35"/>
  <c r="O21" i="35" s="1"/>
  <c r="M21" i="35"/>
  <c r="R21" i="35"/>
  <c r="T21" i="35"/>
  <c r="C22" i="35" s="1"/>
  <c r="V21" i="35"/>
  <c r="L22" i="35"/>
  <c r="O22" i="35" s="1"/>
  <c r="M22" i="35"/>
  <c r="R22" i="35"/>
  <c r="T22" i="35"/>
  <c r="C23" i="35" s="1"/>
  <c r="V22" i="35"/>
  <c r="L23" i="35"/>
  <c r="M23" i="35"/>
  <c r="O23" i="35"/>
  <c r="R23" i="35"/>
  <c r="T23" i="35"/>
  <c r="C24" i="35" s="1"/>
  <c r="V23" i="35"/>
  <c r="L24" i="35"/>
  <c r="M24" i="35"/>
  <c r="O24" i="35"/>
  <c r="R24" i="35"/>
  <c r="T24" i="35"/>
  <c r="C25" i="35" s="1"/>
  <c r="V24" i="35"/>
  <c r="L25" i="35"/>
  <c r="O25" i="35" s="1"/>
  <c r="M25" i="35"/>
  <c r="R25" i="35"/>
  <c r="T25" i="35"/>
  <c r="C26" i="35" s="1"/>
  <c r="V25" i="35"/>
  <c r="L26" i="35"/>
  <c r="O26" i="35" s="1"/>
  <c r="M26" i="35"/>
  <c r="R26" i="35"/>
  <c r="T26" i="35"/>
  <c r="C27" i="35" s="1"/>
  <c r="V26" i="35"/>
  <c r="L27" i="35"/>
  <c r="M27" i="35"/>
  <c r="O27" i="35"/>
  <c r="R27" i="35"/>
  <c r="T27" i="35"/>
  <c r="C28" i="35" s="1"/>
  <c r="V27" i="35"/>
  <c r="L28" i="35"/>
  <c r="M28" i="35"/>
  <c r="O28" i="35"/>
  <c r="R28" i="35"/>
  <c r="T28" i="35"/>
  <c r="C29" i="35" s="1"/>
  <c r="V28" i="35"/>
  <c r="L29" i="35"/>
  <c r="O29" i="35" s="1"/>
  <c r="M29" i="35"/>
  <c r="R29" i="35"/>
  <c r="T29" i="35"/>
  <c r="C30" i="35" s="1"/>
  <c r="V29" i="35"/>
  <c r="L30" i="35"/>
  <c r="O30" i="35" s="1"/>
  <c r="M30" i="35"/>
  <c r="R30" i="35"/>
  <c r="T30" i="35"/>
  <c r="C31" i="35" s="1"/>
  <c r="V30" i="35"/>
  <c r="L31" i="35"/>
  <c r="M31" i="35"/>
  <c r="O31" i="35"/>
  <c r="R31" i="35"/>
  <c r="T31" i="35"/>
  <c r="C32" i="35" s="1"/>
  <c r="V31" i="35"/>
  <c r="L32" i="35"/>
  <c r="M32" i="35"/>
  <c r="O32" i="35"/>
  <c r="R32" i="35"/>
  <c r="T32" i="35"/>
  <c r="C33" i="35" s="1"/>
  <c r="V32" i="35"/>
  <c r="L33" i="35"/>
  <c r="O33" i="35" s="1"/>
  <c r="M33" i="35"/>
  <c r="R33" i="35"/>
  <c r="T33" i="35"/>
  <c r="C34" i="35" s="1"/>
  <c r="V33" i="35"/>
  <c r="L34" i="35"/>
  <c r="O34" i="35" s="1"/>
  <c r="M34" i="35"/>
  <c r="R34" i="35"/>
  <c r="T34" i="35"/>
  <c r="C35" i="35" s="1"/>
  <c r="V34" i="35"/>
  <c r="L35" i="35"/>
  <c r="M35" i="35"/>
  <c r="O35" i="35"/>
  <c r="R35" i="35"/>
  <c r="T35" i="35"/>
  <c r="C36" i="35" s="1"/>
  <c r="V35" i="35"/>
  <c r="L36" i="35"/>
  <c r="M36" i="35"/>
  <c r="O36" i="35"/>
  <c r="R36" i="35"/>
  <c r="T36" i="35"/>
  <c r="C37" i="35" s="1"/>
  <c r="V36" i="35"/>
  <c r="L37" i="35"/>
  <c r="O37" i="35" s="1"/>
  <c r="M37" i="35"/>
  <c r="R37" i="35"/>
  <c r="T37" i="35"/>
  <c r="C38" i="35" s="1"/>
  <c r="V37" i="35"/>
  <c r="L38" i="35"/>
  <c r="O38" i="35" s="1"/>
  <c r="M38" i="35"/>
  <c r="R38" i="35"/>
  <c r="T38" i="35"/>
  <c r="C39" i="35" s="1"/>
  <c r="V38" i="35"/>
  <c r="L39" i="35"/>
  <c r="M39" i="35"/>
  <c r="O39" i="35"/>
  <c r="R39" i="35"/>
  <c r="T39" i="35"/>
  <c r="C40" i="35" s="1"/>
  <c r="V39" i="35"/>
  <c r="L40" i="35"/>
  <c r="M40" i="35"/>
  <c r="O40" i="35"/>
  <c r="R40" i="35"/>
  <c r="T40" i="35"/>
  <c r="C41" i="35" s="1"/>
  <c r="V40" i="35"/>
  <c r="L41" i="35"/>
  <c r="O41" i="35" s="1"/>
  <c r="M41" i="35"/>
  <c r="R41" i="35"/>
  <c r="T41" i="35"/>
  <c r="C42" i="35" s="1"/>
  <c r="V41" i="35"/>
  <c r="L42" i="35"/>
  <c r="O42" i="35" s="1"/>
  <c r="M42" i="35"/>
  <c r="R42" i="35"/>
  <c r="T42" i="35"/>
  <c r="C43" i="35" s="1"/>
  <c r="V42" i="35"/>
  <c r="L43" i="35"/>
  <c r="M43" i="35"/>
  <c r="O43" i="35"/>
  <c r="R43" i="35"/>
  <c r="T43" i="35"/>
  <c r="C44" i="35" s="1"/>
  <c r="V43" i="35"/>
  <c r="L44" i="35"/>
  <c r="M44" i="35"/>
  <c r="O44" i="35"/>
  <c r="R44" i="35"/>
  <c r="T44" i="35"/>
  <c r="C45" i="35" s="1"/>
  <c r="V44" i="35"/>
  <c r="L45" i="35"/>
  <c r="O45" i="35" s="1"/>
  <c r="M45" i="35"/>
  <c r="R45" i="35"/>
  <c r="T45" i="35"/>
  <c r="C46" i="35" s="1"/>
  <c r="V45" i="35"/>
  <c r="L46" i="35"/>
  <c r="O46" i="35" s="1"/>
  <c r="M46" i="35"/>
  <c r="R46" i="35"/>
  <c r="T46" i="35"/>
  <c r="C47" i="35" s="1"/>
  <c r="V46" i="35"/>
  <c r="L47" i="35"/>
  <c r="M47" i="35"/>
  <c r="O47" i="35"/>
  <c r="R47" i="35"/>
  <c r="T47" i="35"/>
  <c r="C48" i="35" s="1"/>
  <c r="V47" i="35"/>
  <c r="L48" i="35"/>
  <c r="M48" i="35"/>
  <c r="O48" i="35"/>
  <c r="R48" i="35"/>
  <c r="T48" i="35"/>
  <c r="C49" i="35" s="1"/>
  <c r="V48" i="35"/>
  <c r="L49" i="35"/>
  <c r="O49" i="35" s="1"/>
  <c r="M49" i="35"/>
  <c r="R49" i="35"/>
  <c r="T49" i="35"/>
  <c r="C50" i="35" s="1"/>
  <c r="V49" i="35"/>
  <c r="L50" i="35"/>
  <c r="O50" i="35" s="1"/>
  <c r="M50" i="35"/>
  <c r="R50" i="35"/>
  <c r="T50" i="35"/>
  <c r="C51" i="35" s="1"/>
  <c r="V50" i="35"/>
  <c r="L51" i="35"/>
  <c r="M51" i="35"/>
  <c r="O51" i="35"/>
  <c r="R51" i="35"/>
  <c r="T51" i="35"/>
  <c r="C52" i="35" s="1"/>
  <c r="V51" i="35"/>
  <c r="L52" i="35"/>
  <c r="M52" i="35"/>
  <c r="O52" i="35"/>
  <c r="R52" i="35"/>
  <c r="T52" i="35"/>
  <c r="C53" i="35" s="1"/>
  <c r="V52" i="35"/>
  <c r="L53" i="35"/>
  <c r="O53" i="35" s="1"/>
  <c r="M53" i="35"/>
  <c r="R53" i="35"/>
  <c r="T53" i="35"/>
  <c r="C54" i="35" s="1"/>
  <c r="V53" i="35"/>
  <c r="L54" i="35"/>
  <c r="O54" i="35" s="1"/>
  <c r="M54" i="35"/>
  <c r="R54" i="35"/>
  <c r="T54" i="35"/>
  <c r="C55" i="35" s="1"/>
  <c r="V54" i="35"/>
  <c r="L55" i="35"/>
  <c r="M55" i="35"/>
  <c r="O55" i="35"/>
  <c r="R55" i="35"/>
  <c r="T55" i="35"/>
  <c r="C56" i="35" s="1"/>
  <c r="V55" i="35"/>
  <c r="L56" i="35"/>
  <c r="M56" i="35"/>
  <c r="O56" i="35"/>
  <c r="R56" i="35"/>
  <c r="T56" i="35"/>
  <c r="C57" i="35" s="1"/>
  <c r="V56" i="35"/>
  <c r="L57" i="35"/>
  <c r="O57" i="35" s="1"/>
  <c r="M57" i="35"/>
  <c r="R57" i="35"/>
  <c r="T57" i="35"/>
  <c r="C58" i="35" s="1"/>
  <c r="V57" i="35"/>
  <c r="L58" i="35"/>
  <c r="O58" i="35" s="1"/>
  <c r="M58" i="35"/>
  <c r="R58" i="35"/>
  <c r="T58" i="35"/>
  <c r="C59" i="35" s="1"/>
  <c r="V58" i="35"/>
  <c r="L59" i="35"/>
  <c r="M59" i="35"/>
  <c r="O59" i="35"/>
  <c r="R59" i="35"/>
  <c r="T59" i="35"/>
  <c r="C60" i="35" s="1"/>
  <c r="V59" i="35"/>
  <c r="L60" i="35"/>
  <c r="M60" i="35"/>
  <c r="O60" i="35"/>
  <c r="R60" i="35"/>
  <c r="T60" i="35"/>
  <c r="C61" i="35" s="1"/>
  <c r="V60" i="35"/>
  <c r="L61" i="35"/>
  <c r="O61" i="35" s="1"/>
  <c r="M61" i="35"/>
  <c r="R61" i="35"/>
  <c r="T61" i="35"/>
  <c r="C62" i="35" s="1"/>
  <c r="V61" i="35"/>
  <c r="L62" i="35"/>
  <c r="O62" i="35" s="1"/>
  <c r="M62" i="35"/>
  <c r="R62" i="35"/>
  <c r="T62" i="35"/>
  <c r="C63" i="35" s="1"/>
  <c r="V62" i="35"/>
  <c r="L63" i="35"/>
  <c r="M63" i="35"/>
  <c r="O63" i="35"/>
  <c r="R63" i="35"/>
  <c r="T63" i="35"/>
  <c r="C64" i="35" s="1"/>
  <c r="V63" i="35"/>
  <c r="L64" i="35"/>
  <c r="M64" i="35"/>
  <c r="O64" i="35"/>
  <c r="R64" i="35"/>
  <c r="T64" i="35"/>
  <c r="C65" i="35" s="1"/>
  <c r="V64" i="35"/>
  <c r="L65" i="35"/>
  <c r="O65" i="35" s="1"/>
  <c r="M65" i="35"/>
  <c r="R65" i="35"/>
  <c r="T65" i="35"/>
  <c r="C66" i="35" s="1"/>
  <c r="V65" i="35"/>
  <c r="L66" i="35"/>
  <c r="O66" i="35" s="1"/>
  <c r="M66" i="35"/>
  <c r="R66" i="35"/>
  <c r="T66" i="35"/>
  <c r="C67" i="35" s="1"/>
  <c r="V66" i="35"/>
  <c r="L67" i="35"/>
  <c r="M67" i="35"/>
  <c r="O67" i="35"/>
  <c r="R67" i="35"/>
  <c r="T67" i="35"/>
  <c r="C68" i="35" s="1"/>
  <c r="V67" i="35"/>
  <c r="L68" i="35"/>
  <c r="M68" i="35"/>
  <c r="O68" i="35"/>
  <c r="R68" i="35"/>
  <c r="T68" i="35"/>
  <c r="C69" i="35" s="1"/>
  <c r="V68" i="35"/>
  <c r="L69" i="35"/>
  <c r="O69" i="35" s="1"/>
  <c r="M69" i="35"/>
  <c r="R69" i="35"/>
  <c r="T69" i="35"/>
  <c r="C70" i="35" s="1"/>
  <c r="V69" i="35"/>
  <c r="L70" i="35"/>
  <c r="O70" i="35" s="1"/>
  <c r="M70" i="35"/>
  <c r="R70" i="35"/>
  <c r="T70" i="35"/>
  <c r="C71" i="35" s="1"/>
  <c r="V70" i="35"/>
  <c r="L71" i="35"/>
  <c r="M71" i="35"/>
  <c r="O71" i="35"/>
  <c r="R71" i="35"/>
  <c r="T71" i="35"/>
  <c r="C72" i="35" s="1"/>
  <c r="V71" i="35"/>
  <c r="L72" i="35"/>
  <c r="M72" i="35"/>
  <c r="O72" i="35"/>
  <c r="R72" i="35"/>
  <c r="T72" i="35"/>
  <c r="C73" i="35" s="1"/>
  <c r="V72" i="35"/>
  <c r="L73" i="35"/>
  <c r="O73" i="35" s="1"/>
  <c r="M73" i="35"/>
  <c r="R73" i="35"/>
  <c r="T73" i="35"/>
  <c r="C74" i="35" s="1"/>
  <c r="V73" i="35"/>
  <c r="L74" i="35"/>
  <c r="O74" i="35" s="1"/>
  <c r="M74" i="35"/>
  <c r="R74" i="35"/>
  <c r="T74" i="35"/>
  <c r="C75" i="35" s="1"/>
  <c r="V74" i="35"/>
  <c r="L75" i="35"/>
  <c r="M75" i="35"/>
  <c r="O75" i="35"/>
  <c r="R75" i="35"/>
  <c r="T75" i="35"/>
  <c r="C76" i="35" s="1"/>
  <c r="V75" i="35"/>
  <c r="L76" i="35"/>
  <c r="M76" i="35"/>
  <c r="O76" i="35"/>
  <c r="R76" i="35"/>
  <c r="T76" i="35"/>
  <c r="C77" i="35" s="1"/>
  <c r="V76" i="35"/>
  <c r="L77" i="35"/>
  <c r="O77" i="35" s="1"/>
  <c r="M77" i="35"/>
  <c r="R77" i="35"/>
  <c r="T77" i="35"/>
  <c r="C78" i="35" s="1"/>
  <c r="V77" i="35"/>
  <c r="L78" i="35"/>
  <c r="O78" i="35" s="1"/>
  <c r="M78" i="35"/>
  <c r="R78" i="35"/>
  <c r="T78" i="35"/>
  <c r="C79" i="35" s="1"/>
  <c r="V78" i="35"/>
  <c r="L79" i="35"/>
  <c r="M79" i="35"/>
  <c r="O79" i="35"/>
  <c r="R79" i="35"/>
  <c r="T79" i="35"/>
  <c r="C80" i="35" s="1"/>
  <c r="V79" i="35"/>
  <c r="L80" i="35"/>
  <c r="M80" i="35"/>
  <c r="O80" i="35"/>
  <c r="R80" i="35"/>
  <c r="T80" i="35"/>
  <c r="C81" i="35" s="1"/>
  <c r="V80" i="35"/>
  <c r="L81" i="35"/>
  <c r="O81" i="35" s="1"/>
  <c r="M81" i="35"/>
  <c r="R81" i="35"/>
  <c r="T81" i="35"/>
  <c r="C82" i="35" s="1"/>
  <c r="V81" i="35"/>
  <c r="L82" i="35"/>
  <c r="O82" i="35" s="1"/>
  <c r="M82" i="35"/>
  <c r="R82" i="35"/>
  <c r="T82" i="35"/>
  <c r="C83" i="35" s="1"/>
  <c r="V82" i="35"/>
  <c r="L83" i="35"/>
  <c r="M83" i="35"/>
  <c r="O83" i="35"/>
  <c r="R83" i="35"/>
  <c r="T83" i="35"/>
  <c r="C84" i="35" s="1"/>
  <c r="V83" i="35"/>
  <c r="L84" i="35"/>
  <c r="M84" i="35"/>
  <c r="O84" i="35"/>
  <c r="R84" i="35"/>
  <c r="T84" i="35"/>
  <c r="C85" i="35" s="1"/>
  <c r="V84" i="35"/>
  <c r="L85" i="35"/>
  <c r="O85" i="35" s="1"/>
  <c r="M85" i="35"/>
  <c r="R85" i="35"/>
  <c r="T85" i="35"/>
  <c r="C86" i="35" s="1"/>
  <c r="V85" i="35"/>
  <c r="L86" i="35"/>
  <c r="O86" i="35" s="1"/>
  <c r="M86" i="35"/>
  <c r="R86" i="35"/>
  <c r="T86" i="35"/>
  <c r="C87" i="35" s="1"/>
  <c r="V86" i="35"/>
  <c r="L87" i="35"/>
  <c r="M87" i="35"/>
  <c r="O87" i="35"/>
  <c r="R87" i="35"/>
  <c r="T87" i="35"/>
  <c r="C88" i="35" s="1"/>
  <c r="V87" i="35"/>
  <c r="L88" i="35"/>
  <c r="M88" i="35"/>
  <c r="O88" i="35"/>
  <c r="R88" i="35"/>
  <c r="T88" i="35"/>
  <c r="C89" i="35" s="1"/>
  <c r="V88" i="35"/>
  <c r="L89" i="35"/>
  <c r="O89" i="35" s="1"/>
  <c r="M89" i="35"/>
  <c r="R89" i="35"/>
  <c r="T89" i="35"/>
  <c r="C90" i="35" s="1"/>
  <c r="V89" i="35"/>
  <c r="L90" i="35"/>
  <c r="O90" i="35" s="1"/>
  <c r="M90" i="35"/>
  <c r="R90" i="35"/>
  <c r="T90" i="35"/>
  <c r="C91" i="35" s="1"/>
  <c r="V90" i="35"/>
  <c r="L91" i="35"/>
  <c r="M91" i="35"/>
  <c r="O91" i="35"/>
  <c r="R91" i="35"/>
  <c r="T91" i="35"/>
  <c r="C92" i="35" s="1"/>
  <c r="V91" i="35"/>
  <c r="L92" i="35"/>
  <c r="M92" i="35"/>
  <c r="O92" i="35"/>
  <c r="R92" i="35"/>
  <c r="T92" i="35"/>
  <c r="C93" i="35" s="1"/>
  <c r="V92" i="35"/>
  <c r="L93" i="35"/>
  <c r="M93" i="35"/>
  <c r="O93" i="35"/>
  <c r="R93" i="35"/>
  <c r="T93" i="35"/>
  <c r="C94" i="35" s="1"/>
  <c r="V93" i="35"/>
  <c r="L94" i="35"/>
  <c r="O94" i="35" s="1"/>
  <c r="M94" i="35"/>
  <c r="R94" i="35"/>
  <c r="T94" i="35"/>
  <c r="C95" i="35" s="1"/>
  <c r="V94" i="35"/>
  <c r="L95" i="35"/>
  <c r="O95" i="35" s="1"/>
  <c r="M95" i="35"/>
  <c r="R95" i="35"/>
  <c r="T95" i="35"/>
  <c r="C96" i="35" s="1"/>
  <c r="V95" i="35"/>
  <c r="L96" i="35"/>
  <c r="M96" i="35"/>
  <c r="O96" i="35"/>
  <c r="R96" i="35"/>
  <c r="T96" i="35"/>
  <c r="C97" i="35" s="1"/>
  <c r="V96" i="35"/>
  <c r="L97" i="35"/>
  <c r="M97" i="35"/>
  <c r="O97" i="35"/>
  <c r="R97" i="35"/>
  <c r="T97" i="35"/>
  <c r="C98" i="35" s="1"/>
  <c r="V97" i="35"/>
  <c r="L98" i="35"/>
  <c r="O98" i="35" s="1"/>
  <c r="M98" i="35"/>
  <c r="R98" i="35"/>
  <c r="T98" i="35"/>
  <c r="C99" i="35" s="1"/>
  <c r="V98" i="35"/>
  <c r="L99" i="35"/>
  <c r="O99" i="35" s="1"/>
  <c r="M99" i="35"/>
  <c r="R99" i="35"/>
  <c r="T99" i="35"/>
  <c r="C100" i="35" s="1"/>
  <c r="V99" i="35"/>
  <c r="L100" i="35"/>
  <c r="M100" i="35"/>
  <c r="O100" i="35"/>
  <c r="R100" i="35"/>
  <c r="T100" i="35"/>
  <c r="C101" i="35" s="1"/>
  <c r="V100" i="35"/>
  <c r="L101" i="35"/>
  <c r="M101" i="35"/>
  <c r="O101" i="35"/>
  <c r="R101" i="35"/>
  <c r="T101" i="35"/>
  <c r="C102" i="35" s="1"/>
  <c r="V101" i="35"/>
  <c r="L102" i="35"/>
  <c r="O102" i="35" s="1"/>
  <c r="M102" i="35"/>
  <c r="R102" i="35"/>
  <c r="T102" i="35"/>
  <c r="C103" i="35" s="1"/>
  <c r="V102" i="35"/>
  <c r="L103" i="35"/>
  <c r="O103" i="35" s="1"/>
  <c r="M103" i="35"/>
  <c r="R103" i="35"/>
  <c r="T103" i="35"/>
  <c r="C104" i="35" s="1"/>
  <c r="V103" i="35"/>
  <c r="L104" i="35"/>
  <c r="M104" i="35"/>
  <c r="O104" i="35"/>
  <c r="R104" i="35"/>
  <c r="T104" i="35"/>
  <c r="C105" i="35" s="1"/>
  <c r="V104" i="35"/>
  <c r="L105" i="35"/>
  <c r="M105" i="35"/>
  <c r="O105" i="35"/>
  <c r="R105" i="35"/>
  <c r="T105" i="35"/>
  <c r="C106" i="35" s="1"/>
  <c r="V105" i="35"/>
  <c r="L106" i="35"/>
  <c r="O106" i="35" s="1"/>
  <c r="M106" i="35"/>
  <c r="R106" i="35"/>
  <c r="T106" i="35"/>
  <c r="C107" i="35" s="1"/>
  <c r="V106" i="35"/>
  <c r="L107" i="35"/>
  <c r="O107" i="35" s="1"/>
  <c r="M107" i="35"/>
  <c r="R107" i="35"/>
  <c r="T107" i="35"/>
  <c r="C108" i="35" s="1"/>
  <c r="V107" i="35"/>
  <c r="L108" i="35"/>
  <c r="M108" i="35"/>
  <c r="O108" i="35"/>
  <c r="R108" i="35"/>
  <c r="T108" i="35"/>
  <c r="C109" i="35" s="1"/>
  <c r="V108" i="35"/>
  <c r="L109" i="35"/>
  <c r="M109" i="35"/>
  <c r="O109" i="35"/>
  <c r="R109" i="35"/>
  <c r="T109" i="35"/>
  <c r="V109" i="35"/>
  <c r="R18" i="35" l="1"/>
  <c r="H4" i="35"/>
  <c r="M10" i="35"/>
  <c r="O10" i="35" s="1"/>
  <c r="T10" i="35" s="1"/>
  <c r="C11" i="35" l="1"/>
  <c r="P15" i="35" l="1"/>
  <c r="M11" i="35"/>
  <c r="O11" i="35" s="1"/>
  <c r="T11" i="35" s="1"/>
  <c r="P16" i="35" l="1"/>
  <c r="C12" i="35"/>
  <c r="D4" i="35"/>
  <c r="N6" i="35" s="1"/>
  <c r="G5" i="35"/>
  <c r="C5" i="35"/>
  <c r="E5" i="35"/>
  <c r="P17" i="35" l="1"/>
  <c r="I5" i="35"/>
  <c r="P4" i="35"/>
  <c r="L4" i="35"/>
  <c r="P18" i="35" l="1"/>
  <c r="E19" i="35"/>
  <c r="P19" i="35" l="1"/>
  <c r="E20" i="35"/>
  <c r="E21" i="35" l="1"/>
  <c r="P20" i="35"/>
  <c r="E22" i="35" l="1"/>
  <c r="P21" i="35"/>
  <c r="E23" i="35" l="1"/>
  <c r="P22" i="35"/>
  <c r="P23" i="35" l="1"/>
  <c r="E24" i="35"/>
  <c r="E25" i="35" l="1"/>
  <c r="P24" i="35"/>
  <c r="P25" i="35" l="1"/>
  <c r="E26" i="35"/>
  <c r="E27" i="35" l="1"/>
  <c r="P26" i="35"/>
  <c r="E28" i="35" l="1"/>
  <c r="P27" i="35"/>
  <c r="E29" i="35" l="1"/>
  <c r="P28" i="35"/>
  <c r="P29" i="35" l="1"/>
  <c r="E30" i="35"/>
  <c r="P30" i="35" l="1"/>
  <c r="E31" i="35"/>
  <c r="P31" i="35" l="1"/>
  <c r="E32" i="35"/>
  <c r="E33" i="35" l="1"/>
  <c r="P32" i="35"/>
  <c r="P33" i="35" l="1"/>
  <c r="E34" i="35"/>
  <c r="P34" i="35" l="1"/>
  <c r="E35" i="35"/>
  <c r="P35" i="35" l="1"/>
  <c r="E36" i="35"/>
  <c r="E37" i="35" l="1"/>
  <c r="P36" i="35"/>
  <c r="P37" i="35" l="1"/>
  <c r="E38" i="35"/>
  <c r="E39" i="35" l="1"/>
  <c r="P38" i="35"/>
  <c r="E40" i="35" l="1"/>
  <c r="P39" i="35"/>
  <c r="E41" i="35" l="1"/>
  <c r="P40" i="35"/>
  <c r="E42" i="35" l="1"/>
  <c r="P41" i="35"/>
  <c r="P42" i="35" l="1"/>
  <c r="E43" i="35"/>
  <c r="P43" i="35" l="1"/>
  <c r="E44" i="35"/>
  <c r="E45" i="35" l="1"/>
  <c r="P44" i="35"/>
  <c r="P45" i="35" l="1"/>
  <c r="E46" i="35"/>
  <c r="P46" i="35" l="1"/>
  <c r="E47" i="35"/>
  <c r="P47" i="35" l="1"/>
  <c r="E48" i="35"/>
  <c r="E49" i="35" l="1"/>
  <c r="P48" i="35"/>
  <c r="E50" i="35" l="1"/>
  <c r="P49" i="35"/>
  <c r="P50" i="35" l="1"/>
  <c r="E51" i="35"/>
  <c r="P51" i="35" l="1"/>
  <c r="E52" i="35"/>
  <c r="P52" i="35" l="1"/>
  <c r="E53" i="35"/>
  <c r="P53" i="35" l="1"/>
  <c r="E54" i="35"/>
  <c r="P54" i="35" l="1"/>
  <c r="E55" i="35"/>
  <c r="P55" i="35" l="1"/>
  <c r="E56" i="35"/>
  <c r="P56" i="35" l="1"/>
  <c r="E57" i="35"/>
  <c r="P57" i="35" l="1"/>
  <c r="E58" i="35"/>
  <c r="P58" i="35" l="1"/>
  <c r="E59" i="35"/>
  <c r="P59" i="35" l="1"/>
  <c r="E60" i="35"/>
  <c r="E61" i="35" l="1"/>
  <c r="P60" i="35"/>
  <c r="P61" i="35" l="1"/>
  <c r="E62" i="35"/>
  <c r="P62" i="35" l="1"/>
  <c r="E63" i="35"/>
  <c r="E64" i="35" l="1"/>
  <c r="P63" i="35"/>
  <c r="E65" i="35" l="1"/>
  <c r="P64" i="35"/>
  <c r="P65" i="35" l="1"/>
  <c r="E66" i="35"/>
  <c r="P66" i="35" l="1"/>
  <c r="E67" i="35"/>
  <c r="E68" i="35" l="1"/>
  <c r="P67" i="35"/>
  <c r="E69" i="35" l="1"/>
  <c r="P68" i="35"/>
  <c r="P69" i="35" l="1"/>
  <c r="E70" i="35"/>
  <c r="P70" i="35" l="1"/>
  <c r="E71" i="35"/>
  <c r="E72" i="35" l="1"/>
  <c r="P71" i="35"/>
  <c r="E73" i="35" l="1"/>
  <c r="P72" i="35"/>
  <c r="P73" i="35" l="1"/>
  <c r="E74" i="35"/>
  <c r="P74" i="35" l="1"/>
  <c r="E75" i="35"/>
  <c r="P75" i="35" l="1"/>
  <c r="E76" i="35"/>
  <c r="E77" i="35" l="1"/>
  <c r="P76" i="35"/>
  <c r="E78" i="35" l="1"/>
  <c r="P77" i="35"/>
  <c r="P78" i="35" l="1"/>
  <c r="E79" i="35"/>
  <c r="E80" i="35" l="1"/>
  <c r="P79" i="35"/>
  <c r="E81" i="35" l="1"/>
  <c r="P80" i="35"/>
  <c r="P81" i="35" l="1"/>
  <c r="E82" i="35"/>
  <c r="P82" i="35" l="1"/>
  <c r="E83" i="35"/>
  <c r="E84" i="35" l="1"/>
  <c r="P83" i="35"/>
  <c r="P84" i="35" l="1"/>
  <c r="E85" i="35"/>
  <c r="E86" i="35" l="1"/>
  <c r="P85" i="35"/>
  <c r="P86" i="35" l="1"/>
  <c r="E87" i="35"/>
  <c r="E88" i="35" l="1"/>
  <c r="P87" i="35"/>
  <c r="P88" i="35" l="1"/>
  <c r="E89" i="35"/>
  <c r="E90" i="35" l="1"/>
  <c r="P89" i="35"/>
  <c r="E91" i="35" l="1"/>
  <c r="P90" i="35"/>
  <c r="E92" i="35" l="1"/>
  <c r="P91" i="35"/>
  <c r="P92" i="35" l="1"/>
  <c r="E93" i="35"/>
  <c r="P93" i="35" l="1"/>
  <c r="E94" i="35"/>
  <c r="P94" i="35" l="1"/>
  <c r="E95" i="35"/>
  <c r="E96" i="35" l="1"/>
  <c r="P95" i="35"/>
  <c r="E97" i="35" l="1"/>
  <c r="P96" i="35"/>
  <c r="E98" i="35" l="1"/>
  <c r="P97" i="35"/>
  <c r="P98" i="35" l="1"/>
  <c r="E99" i="35"/>
  <c r="P99" i="35" l="1"/>
  <c r="E100" i="35"/>
  <c r="E101" i="35" l="1"/>
  <c r="P100" i="35"/>
  <c r="P101" i="35" l="1"/>
  <c r="E102" i="35"/>
  <c r="P102" i="35" l="1"/>
  <c r="E103" i="35"/>
  <c r="P103" i="35" l="1"/>
  <c r="E104" i="35"/>
  <c r="E105" i="35" l="1"/>
  <c r="P104" i="35"/>
  <c r="P105" i="35" l="1"/>
  <c r="E106" i="35"/>
  <c r="P106" i="35" l="1"/>
  <c r="E107" i="3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0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71" i="25"/>
  <c r="V72" i="25"/>
  <c r="V73" i="25"/>
  <c r="V74" i="25"/>
  <c r="V75" i="25"/>
  <c r="V76" i="25"/>
  <c r="V77" i="25"/>
  <c r="V78" i="25"/>
  <c r="V79" i="25"/>
  <c r="V80" i="25"/>
  <c r="V81" i="25"/>
  <c r="V82" i="25"/>
  <c r="V83" i="25"/>
  <c r="V84" i="25"/>
  <c r="V85" i="25"/>
  <c r="V86" i="25"/>
  <c r="V87" i="25"/>
  <c r="V88" i="25"/>
  <c r="V89" i="25"/>
  <c r="V90" i="25"/>
  <c r="V91" i="25"/>
  <c r="V92" i="25"/>
  <c r="V93" i="25"/>
  <c r="V94" i="25"/>
  <c r="V95" i="25"/>
  <c r="V96" i="25"/>
  <c r="V97" i="25"/>
  <c r="V98" i="25"/>
  <c r="V99" i="25"/>
  <c r="V100" i="25"/>
  <c r="V101" i="25"/>
  <c r="V102" i="25"/>
  <c r="V103" i="25"/>
  <c r="V104" i="25"/>
  <c r="V105" i="25"/>
  <c r="V106" i="25"/>
  <c r="V107" i="25"/>
  <c r="V108" i="25"/>
  <c r="V109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T70" i="25"/>
  <c r="T71" i="25"/>
  <c r="T72" i="25"/>
  <c r="T73" i="25"/>
  <c r="T74" i="25"/>
  <c r="T75" i="25"/>
  <c r="T76" i="25"/>
  <c r="T77" i="25"/>
  <c r="T78" i="25"/>
  <c r="T79" i="25"/>
  <c r="T80" i="25"/>
  <c r="T81" i="25"/>
  <c r="T82" i="25"/>
  <c r="T83" i="25"/>
  <c r="T84" i="25"/>
  <c r="T85" i="25"/>
  <c r="T86" i="25"/>
  <c r="T87" i="25"/>
  <c r="T88" i="25"/>
  <c r="T89" i="25"/>
  <c r="T90" i="25"/>
  <c r="T91" i="25"/>
  <c r="T92" i="25"/>
  <c r="T93" i="25"/>
  <c r="T94" i="25"/>
  <c r="T95" i="25"/>
  <c r="T96" i="25"/>
  <c r="T97" i="25"/>
  <c r="T98" i="25"/>
  <c r="T99" i="25"/>
  <c r="T100" i="25"/>
  <c r="T101" i="25"/>
  <c r="T102" i="25"/>
  <c r="T103" i="25"/>
  <c r="T104" i="25"/>
  <c r="T105" i="25"/>
  <c r="T106" i="25"/>
  <c r="T107" i="25"/>
  <c r="T108" i="25"/>
  <c r="T109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101" i="25"/>
  <c r="R102" i="25"/>
  <c r="R103" i="25"/>
  <c r="R104" i="25"/>
  <c r="R105" i="25"/>
  <c r="R106" i="25"/>
  <c r="R107" i="25"/>
  <c r="R108" i="25"/>
  <c r="R109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2" i="25"/>
  <c r="O93" i="25"/>
  <c r="O94" i="25"/>
  <c r="O95" i="25"/>
  <c r="O96" i="25"/>
  <c r="O97" i="25"/>
  <c r="O98" i="25"/>
  <c r="O99" i="25"/>
  <c r="O100" i="25"/>
  <c r="O101" i="25"/>
  <c r="O102" i="25"/>
  <c r="O103" i="25"/>
  <c r="O104" i="25"/>
  <c r="O105" i="25"/>
  <c r="O106" i="25"/>
  <c r="O107" i="25"/>
  <c r="O108" i="25"/>
  <c r="O109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6" i="25"/>
  <c r="L97" i="25"/>
  <c r="L98" i="25"/>
  <c r="L99" i="25"/>
  <c r="L100" i="25"/>
  <c r="L101" i="25"/>
  <c r="L102" i="25"/>
  <c r="L103" i="25"/>
  <c r="L104" i="25"/>
  <c r="L105" i="25"/>
  <c r="L106" i="25"/>
  <c r="L107" i="25"/>
  <c r="L108" i="25"/>
  <c r="L109" i="25"/>
  <c r="P107" i="35" l="1"/>
  <c r="E108" i="35"/>
  <c r="V10" i="25"/>
  <c r="R10" i="25"/>
  <c r="T10" i="25"/>
  <c r="O10" i="25"/>
  <c r="L10" i="25"/>
  <c r="V109" i="28"/>
  <c r="T109" i="28"/>
  <c r="R109" i="28"/>
  <c r="M109" i="28"/>
  <c r="L109" i="28"/>
  <c r="O109" i="28" s="1"/>
  <c r="V108" i="28"/>
  <c r="T108" i="28"/>
  <c r="C109" i="28" s="1"/>
  <c r="R108" i="28"/>
  <c r="M108" i="28"/>
  <c r="L108" i="28"/>
  <c r="O108" i="28" s="1"/>
  <c r="V107" i="28"/>
  <c r="T107" i="28"/>
  <c r="C108" i="28" s="1"/>
  <c r="R107" i="28"/>
  <c r="M107" i="28"/>
  <c r="L107" i="28"/>
  <c r="O107" i="28" s="1"/>
  <c r="V106" i="28"/>
  <c r="T106" i="28"/>
  <c r="C107" i="28" s="1"/>
  <c r="R106" i="28"/>
  <c r="M106" i="28"/>
  <c r="L106" i="28"/>
  <c r="O106" i="28" s="1"/>
  <c r="V105" i="28"/>
  <c r="T105" i="28"/>
  <c r="C106" i="28" s="1"/>
  <c r="R105" i="28"/>
  <c r="M105" i="28"/>
  <c r="L105" i="28"/>
  <c r="O105" i="28" s="1"/>
  <c r="V104" i="28"/>
  <c r="T104" i="28"/>
  <c r="C105" i="28" s="1"/>
  <c r="R104" i="28"/>
  <c r="M104" i="28"/>
  <c r="L104" i="28"/>
  <c r="O104" i="28" s="1"/>
  <c r="V103" i="28"/>
  <c r="T103" i="28"/>
  <c r="C104" i="28" s="1"/>
  <c r="R103" i="28"/>
  <c r="M103" i="28"/>
  <c r="L103" i="28"/>
  <c r="O103" i="28" s="1"/>
  <c r="V102" i="28"/>
  <c r="T102" i="28"/>
  <c r="C103" i="28" s="1"/>
  <c r="R102" i="28"/>
  <c r="M102" i="28"/>
  <c r="L102" i="28"/>
  <c r="O102" i="28" s="1"/>
  <c r="V101" i="28"/>
  <c r="T101" i="28"/>
  <c r="C102" i="28" s="1"/>
  <c r="R101" i="28"/>
  <c r="M101" i="28"/>
  <c r="L101" i="28"/>
  <c r="O101" i="28" s="1"/>
  <c r="V100" i="28"/>
  <c r="T100" i="28"/>
  <c r="C101" i="28" s="1"/>
  <c r="R100" i="28"/>
  <c r="M100" i="28"/>
  <c r="L100" i="28"/>
  <c r="O100" i="28" s="1"/>
  <c r="V99" i="28"/>
  <c r="T99" i="28"/>
  <c r="C100" i="28" s="1"/>
  <c r="R99" i="28"/>
  <c r="M99" i="28"/>
  <c r="L99" i="28"/>
  <c r="O99" i="28" s="1"/>
  <c r="V98" i="28"/>
  <c r="T98" i="28"/>
  <c r="C99" i="28" s="1"/>
  <c r="R98" i="28"/>
  <c r="M98" i="28"/>
  <c r="L98" i="28"/>
  <c r="O98" i="28" s="1"/>
  <c r="V97" i="28"/>
  <c r="T97" i="28"/>
  <c r="C98" i="28" s="1"/>
  <c r="R97" i="28"/>
  <c r="M97" i="28"/>
  <c r="L97" i="28"/>
  <c r="O97" i="28" s="1"/>
  <c r="V96" i="28"/>
  <c r="T96" i="28"/>
  <c r="C97" i="28" s="1"/>
  <c r="R96" i="28"/>
  <c r="M96" i="28"/>
  <c r="L96" i="28"/>
  <c r="O96" i="28" s="1"/>
  <c r="V95" i="28"/>
  <c r="T95" i="28"/>
  <c r="C96" i="28" s="1"/>
  <c r="R95" i="28"/>
  <c r="M95" i="28"/>
  <c r="L95" i="28"/>
  <c r="O95" i="28" s="1"/>
  <c r="V94" i="28"/>
  <c r="T94" i="28"/>
  <c r="C95" i="28" s="1"/>
  <c r="R94" i="28"/>
  <c r="M94" i="28"/>
  <c r="L94" i="28"/>
  <c r="O94" i="28" s="1"/>
  <c r="V93" i="28"/>
  <c r="T93" i="28"/>
  <c r="C94" i="28" s="1"/>
  <c r="R93" i="28"/>
  <c r="M93" i="28"/>
  <c r="L93" i="28"/>
  <c r="O93" i="28" s="1"/>
  <c r="V92" i="28"/>
  <c r="T92" i="28"/>
  <c r="C93" i="28" s="1"/>
  <c r="R92" i="28"/>
  <c r="M92" i="28"/>
  <c r="L92" i="28"/>
  <c r="O92" i="28" s="1"/>
  <c r="V91" i="28"/>
  <c r="T91" i="28"/>
  <c r="C92" i="28" s="1"/>
  <c r="R91" i="28"/>
  <c r="M91" i="28"/>
  <c r="L91" i="28"/>
  <c r="O91" i="28" s="1"/>
  <c r="V90" i="28"/>
  <c r="T90" i="28"/>
  <c r="C91" i="28" s="1"/>
  <c r="R90" i="28"/>
  <c r="M90" i="28"/>
  <c r="L90" i="28"/>
  <c r="O90" i="28" s="1"/>
  <c r="V89" i="28"/>
  <c r="T89" i="28"/>
  <c r="C90" i="28" s="1"/>
  <c r="R89" i="28"/>
  <c r="M89" i="28"/>
  <c r="L89" i="28"/>
  <c r="O89" i="28" s="1"/>
  <c r="V88" i="28"/>
  <c r="T88" i="28"/>
  <c r="C89" i="28" s="1"/>
  <c r="R88" i="28"/>
  <c r="M88" i="28"/>
  <c r="L88" i="28"/>
  <c r="O88" i="28" s="1"/>
  <c r="V87" i="28"/>
  <c r="T87" i="28"/>
  <c r="C88" i="28" s="1"/>
  <c r="R87" i="28"/>
  <c r="M87" i="28"/>
  <c r="L87" i="28"/>
  <c r="O87" i="28" s="1"/>
  <c r="V86" i="28"/>
  <c r="T86" i="28"/>
  <c r="C87" i="28" s="1"/>
  <c r="R86" i="28"/>
  <c r="M86" i="28"/>
  <c r="L86" i="28"/>
  <c r="O86" i="28" s="1"/>
  <c r="V85" i="28"/>
  <c r="T85" i="28"/>
  <c r="C86" i="28" s="1"/>
  <c r="R85" i="28"/>
  <c r="M85" i="28"/>
  <c r="L85" i="28"/>
  <c r="O85" i="28" s="1"/>
  <c r="V84" i="28"/>
  <c r="T84" i="28"/>
  <c r="C85" i="28" s="1"/>
  <c r="R84" i="28"/>
  <c r="M84" i="28"/>
  <c r="L84" i="28"/>
  <c r="O84" i="28" s="1"/>
  <c r="V83" i="28"/>
  <c r="T83" i="28"/>
  <c r="C84" i="28" s="1"/>
  <c r="R83" i="28"/>
  <c r="M83" i="28"/>
  <c r="L83" i="28"/>
  <c r="O83" i="28" s="1"/>
  <c r="V82" i="28"/>
  <c r="T82" i="28"/>
  <c r="C83" i="28" s="1"/>
  <c r="R82" i="28"/>
  <c r="M82" i="28"/>
  <c r="L82" i="28"/>
  <c r="O82" i="28" s="1"/>
  <c r="V81" i="28"/>
  <c r="T81" i="28"/>
  <c r="C82" i="28" s="1"/>
  <c r="R81" i="28"/>
  <c r="M81" i="28"/>
  <c r="L81" i="28"/>
  <c r="O81" i="28" s="1"/>
  <c r="V80" i="28"/>
  <c r="T80" i="28"/>
  <c r="C81" i="28" s="1"/>
  <c r="R80" i="28"/>
  <c r="M80" i="28"/>
  <c r="L80" i="28"/>
  <c r="O80" i="28" s="1"/>
  <c r="V79" i="28"/>
  <c r="T79" i="28"/>
  <c r="C80" i="28" s="1"/>
  <c r="R79" i="28"/>
  <c r="M79" i="28"/>
  <c r="L79" i="28"/>
  <c r="O79" i="28" s="1"/>
  <c r="V78" i="28"/>
  <c r="T78" i="28"/>
  <c r="C79" i="28" s="1"/>
  <c r="R78" i="28"/>
  <c r="M78" i="28"/>
  <c r="L78" i="28"/>
  <c r="O78" i="28" s="1"/>
  <c r="V77" i="28"/>
  <c r="T77" i="28"/>
  <c r="C78" i="28" s="1"/>
  <c r="R77" i="28"/>
  <c r="M77" i="28"/>
  <c r="L77" i="28"/>
  <c r="O77" i="28" s="1"/>
  <c r="V76" i="28"/>
  <c r="T76" i="28"/>
  <c r="C77" i="28" s="1"/>
  <c r="R76" i="28"/>
  <c r="M76" i="28"/>
  <c r="L76" i="28"/>
  <c r="O76" i="28" s="1"/>
  <c r="V75" i="28"/>
  <c r="T75" i="28"/>
  <c r="C76" i="28" s="1"/>
  <c r="R75" i="28"/>
  <c r="M75" i="28"/>
  <c r="L75" i="28"/>
  <c r="O75" i="28" s="1"/>
  <c r="V74" i="28"/>
  <c r="T74" i="28"/>
  <c r="C75" i="28" s="1"/>
  <c r="R74" i="28"/>
  <c r="M74" i="28"/>
  <c r="L74" i="28"/>
  <c r="O74" i="28" s="1"/>
  <c r="V73" i="28"/>
  <c r="T73" i="28"/>
  <c r="C74" i="28" s="1"/>
  <c r="R73" i="28"/>
  <c r="M73" i="28"/>
  <c r="L73" i="28"/>
  <c r="O73" i="28" s="1"/>
  <c r="V72" i="28"/>
  <c r="T72" i="28"/>
  <c r="C73" i="28" s="1"/>
  <c r="R72" i="28"/>
  <c r="M72" i="28"/>
  <c r="L72" i="28"/>
  <c r="O72" i="28" s="1"/>
  <c r="V71" i="28"/>
  <c r="T71" i="28"/>
  <c r="C72" i="28" s="1"/>
  <c r="R71" i="28"/>
  <c r="M71" i="28"/>
  <c r="L71" i="28"/>
  <c r="O71" i="28" s="1"/>
  <c r="V70" i="28"/>
  <c r="T70" i="28"/>
  <c r="C71" i="28" s="1"/>
  <c r="R70" i="28"/>
  <c r="M70" i="28"/>
  <c r="L70" i="28"/>
  <c r="O70" i="28" s="1"/>
  <c r="V69" i="28"/>
  <c r="T69" i="28"/>
  <c r="C70" i="28" s="1"/>
  <c r="R69" i="28"/>
  <c r="M69" i="28"/>
  <c r="L69" i="28"/>
  <c r="O69" i="28" s="1"/>
  <c r="V68" i="28"/>
  <c r="T68" i="28"/>
  <c r="C69" i="28" s="1"/>
  <c r="R68" i="28"/>
  <c r="M68" i="28"/>
  <c r="L68" i="28"/>
  <c r="O68" i="28" s="1"/>
  <c r="V67" i="28"/>
  <c r="T67" i="28"/>
  <c r="C68" i="28" s="1"/>
  <c r="R67" i="28"/>
  <c r="M67" i="28"/>
  <c r="L67" i="28"/>
  <c r="O67" i="28" s="1"/>
  <c r="V66" i="28"/>
  <c r="T66" i="28"/>
  <c r="C67" i="28" s="1"/>
  <c r="R66" i="28"/>
  <c r="M66" i="28"/>
  <c r="L66" i="28"/>
  <c r="O66" i="28" s="1"/>
  <c r="V65" i="28"/>
  <c r="T65" i="28"/>
  <c r="C66" i="28" s="1"/>
  <c r="R65" i="28"/>
  <c r="M65" i="28"/>
  <c r="L65" i="28"/>
  <c r="O65" i="28" s="1"/>
  <c r="V64" i="28"/>
  <c r="T64" i="28"/>
  <c r="C65" i="28" s="1"/>
  <c r="R64" i="28"/>
  <c r="M64" i="28"/>
  <c r="L64" i="28"/>
  <c r="O64" i="28" s="1"/>
  <c r="V63" i="28"/>
  <c r="T63" i="28"/>
  <c r="C64" i="28" s="1"/>
  <c r="R63" i="28"/>
  <c r="M63" i="28"/>
  <c r="L63" i="28"/>
  <c r="O63" i="28" s="1"/>
  <c r="V62" i="28"/>
  <c r="T62" i="28"/>
  <c r="C63" i="28" s="1"/>
  <c r="R62" i="28"/>
  <c r="M62" i="28"/>
  <c r="L62" i="28"/>
  <c r="O62" i="28" s="1"/>
  <c r="V61" i="28"/>
  <c r="T61" i="28"/>
  <c r="C62" i="28" s="1"/>
  <c r="R61" i="28"/>
  <c r="M61" i="28"/>
  <c r="L61" i="28"/>
  <c r="O61" i="28" s="1"/>
  <c r="V60" i="28"/>
  <c r="T60" i="28"/>
  <c r="C61" i="28" s="1"/>
  <c r="R60" i="28"/>
  <c r="O60" i="28"/>
  <c r="M60" i="28"/>
  <c r="L60" i="28"/>
  <c r="V59" i="28"/>
  <c r="T59" i="28"/>
  <c r="C60" i="28" s="1"/>
  <c r="R59" i="28"/>
  <c r="M59" i="28"/>
  <c r="L59" i="28"/>
  <c r="O59" i="28" s="1"/>
  <c r="V58" i="28"/>
  <c r="T58" i="28"/>
  <c r="C59" i="28" s="1"/>
  <c r="R58" i="28"/>
  <c r="M58" i="28"/>
  <c r="L58" i="28"/>
  <c r="O58" i="28" s="1"/>
  <c r="V57" i="28"/>
  <c r="T57" i="28"/>
  <c r="C58" i="28" s="1"/>
  <c r="R57" i="28"/>
  <c r="M57" i="28"/>
  <c r="L57" i="28"/>
  <c r="O57" i="28" s="1"/>
  <c r="V56" i="28"/>
  <c r="T56" i="28"/>
  <c r="C57" i="28" s="1"/>
  <c r="R56" i="28"/>
  <c r="M56" i="28"/>
  <c r="L56" i="28"/>
  <c r="O56" i="28" s="1"/>
  <c r="V55" i="28"/>
  <c r="T55" i="28"/>
  <c r="C56" i="28" s="1"/>
  <c r="R55" i="28"/>
  <c r="M55" i="28"/>
  <c r="L55" i="28"/>
  <c r="O55" i="28" s="1"/>
  <c r="V54" i="28"/>
  <c r="T54" i="28"/>
  <c r="C55" i="28" s="1"/>
  <c r="R54" i="28"/>
  <c r="M54" i="28"/>
  <c r="L54" i="28"/>
  <c r="O54" i="28" s="1"/>
  <c r="V53" i="28"/>
  <c r="T53" i="28"/>
  <c r="C54" i="28" s="1"/>
  <c r="R53" i="28"/>
  <c r="O53" i="28"/>
  <c r="M53" i="28"/>
  <c r="L53" i="28"/>
  <c r="V52" i="28"/>
  <c r="T52" i="28"/>
  <c r="C53" i="28" s="1"/>
  <c r="R52" i="28"/>
  <c r="M52" i="28"/>
  <c r="L52" i="28"/>
  <c r="O52" i="28" s="1"/>
  <c r="V51" i="28"/>
  <c r="T51" i="28"/>
  <c r="C52" i="28" s="1"/>
  <c r="R51" i="28"/>
  <c r="M51" i="28"/>
  <c r="L51" i="28"/>
  <c r="O51" i="28" s="1"/>
  <c r="V50" i="28"/>
  <c r="T50" i="28"/>
  <c r="C51" i="28" s="1"/>
  <c r="R50" i="28"/>
  <c r="M50" i="28"/>
  <c r="L50" i="28"/>
  <c r="O50" i="28" s="1"/>
  <c r="V49" i="28"/>
  <c r="T49" i="28"/>
  <c r="C50" i="28" s="1"/>
  <c r="R49" i="28"/>
  <c r="M49" i="28"/>
  <c r="L49" i="28"/>
  <c r="O49" i="28" s="1"/>
  <c r="V48" i="28"/>
  <c r="T48" i="28"/>
  <c r="C49" i="28" s="1"/>
  <c r="R48" i="28"/>
  <c r="M48" i="28"/>
  <c r="L48" i="28"/>
  <c r="O48" i="28" s="1"/>
  <c r="V47" i="28"/>
  <c r="T47" i="28"/>
  <c r="C48" i="28" s="1"/>
  <c r="R47" i="28"/>
  <c r="M47" i="28"/>
  <c r="L47" i="28"/>
  <c r="O47" i="28" s="1"/>
  <c r="V46" i="28"/>
  <c r="T46" i="28"/>
  <c r="C47" i="28" s="1"/>
  <c r="R46" i="28"/>
  <c r="M46" i="28"/>
  <c r="L46" i="28"/>
  <c r="O46" i="28" s="1"/>
  <c r="V45" i="28"/>
  <c r="T45" i="28"/>
  <c r="C46" i="28" s="1"/>
  <c r="R45" i="28"/>
  <c r="M45" i="28"/>
  <c r="L45" i="28"/>
  <c r="O45" i="28" s="1"/>
  <c r="V44" i="28"/>
  <c r="T44" i="28"/>
  <c r="C45" i="28" s="1"/>
  <c r="R44" i="28"/>
  <c r="M44" i="28"/>
  <c r="L44" i="28"/>
  <c r="O44" i="28" s="1"/>
  <c r="V43" i="28"/>
  <c r="T43" i="28"/>
  <c r="C44" i="28" s="1"/>
  <c r="R43" i="28"/>
  <c r="M43" i="28"/>
  <c r="L43" i="28"/>
  <c r="O43" i="28" s="1"/>
  <c r="V42" i="28"/>
  <c r="T42" i="28"/>
  <c r="C43" i="28" s="1"/>
  <c r="R42" i="28"/>
  <c r="M42" i="28"/>
  <c r="L42" i="28"/>
  <c r="O42" i="28" s="1"/>
  <c r="V41" i="28"/>
  <c r="T41" i="28"/>
  <c r="C42" i="28" s="1"/>
  <c r="R41" i="28"/>
  <c r="M41" i="28"/>
  <c r="L41" i="28"/>
  <c r="O41" i="28" s="1"/>
  <c r="V40" i="28"/>
  <c r="T40" i="28"/>
  <c r="C41" i="28" s="1"/>
  <c r="R40" i="28"/>
  <c r="M40" i="28"/>
  <c r="L40" i="28"/>
  <c r="O40" i="28" s="1"/>
  <c r="V39" i="28"/>
  <c r="T39" i="28"/>
  <c r="C40" i="28" s="1"/>
  <c r="R39" i="28"/>
  <c r="M39" i="28"/>
  <c r="L39" i="28"/>
  <c r="O39" i="28" s="1"/>
  <c r="V38" i="28"/>
  <c r="T38" i="28"/>
  <c r="C39" i="28" s="1"/>
  <c r="R38" i="28"/>
  <c r="M38" i="28"/>
  <c r="L38" i="28"/>
  <c r="O38" i="28" s="1"/>
  <c r="V37" i="28"/>
  <c r="T37" i="28"/>
  <c r="C38" i="28" s="1"/>
  <c r="R37" i="28"/>
  <c r="M37" i="28"/>
  <c r="L37" i="28"/>
  <c r="O37" i="28" s="1"/>
  <c r="V36" i="28"/>
  <c r="T36" i="28"/>
  <c r="C37" i="28" s="1"/>
  <c r="R36" i="28"/>
  <c r="M36" i="28"/>
  <c r="L36" i="28"/>
  <c r="O36" i="28" s="1"/>
  <c r="V35" i="28"/>
  <c r="T35" i="28"/>
  <c r="C36" i="28" s="1"/>
  <c r="R35" i="28"/>
  <c r="M35" i="28"/>
  <c r="L35" i="28"/>
  <c r="O35" i="28" s="1"/>
  <c r="V34" i="28"/>
  <c r="T34" i="28"/>
  <c r="C35" i="28" s="1"/>
  <c r="R34" i="28"/>
  <c r="M34" i="28"/>
  <c r="L34" i="28"/>
  <c r="O34" i="28" s="1"/>
  <c r="V33" i="28"/>
  <c r="T33" i="28"/>
  <c r="C34" i="28" s="1"/>
  <c r="R33" i="28"/>
  <c r="M33" i="28"/>
  <c r="L33" i="28"/>
  <c r="O33" i="28" s="1"/>
  <c r="V32" i="28"/>
  <c r="T32" i="28"/>
  <c r="C33" i="28" s="1"/>
  <c r="R32" i="28"/>
  <c r="M32" i="28"/>
  <c r="L32" i="28"/>
  <c r="O32" i="28" s="1"/>
  <c r="V31" i="28"/>
  <c r="L31" i="28"/>
  <c r="V30" i="28"/>
  <c r="L30" i="28"/>
  <c r="L29" i="28"/>
  <c r="V28" i="28"/>
  <c r="L28" i="28"/>
  <c r="V27" i="28"/>
  <c r="L27" i="28"/>
  <c r="V26" i="28"/>
  <c r="L26" i="28"/>
  <c r="V25" i="28"/>
  <c r="L25" i="28"/>
  <c r="V24" i="28"/>
  <c r="L24" i="28"/>
  <c r="L23" i="28"/>
  <c r="V22" i="28"/>
  <c r="L22" i="28"/>
  <c r="V21" i="28"/>
  <c r="L21" i="28"/>
  <c r="V20" i="28"/>
  <c r="L20" i="28"/>
  <c r="V19" i="28"/>
  <c r="L19" i="28"/>
  <c r="V18" i="28"/>
  <c r="L18" i="28"/>
  <c r="V17" i="28"/>
  <c r="L17" i="28"/>
  <c r="V16" i="28"/>
  <c r="L16" i="28"/>
  <c r="V15" i="28"/>
  <c r="L15" i="28"/>
  <c r="V14" i="28"/>
  <c r="L14" i="28"/>
  <c r="V13" i="28"/>
  <c r="L13" i="28"/>
  <c r="V12" i="28"/>
  <c r="L12" i="28"/>
  <c r="L11" i="28"/>
  <c r="P11" i="28"/>
  <c r="L10" i="28"/>
  <c r="C10" i="28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3" i="25"/>
  <c r="P54" i="25"/>
  <c r="P55" i="25"/>
  <c r="P56" i="25"/>
  <c r="P57" i="25"/>
  <c r="P58" i="25"/>
  <c r="P59" i="25"/>
  <c r="P60" i="25"/>
  <c r="P61" i="25"/>
  <c r="P62" i="25"/>
  <c r="P63" i="25"/>
  <c r="P64" i="25"/>
  <c r="P65" i="25"/>
  <c r="P66" i="25"/>
  <c r="P67" i="25"/>
  <c r="P68" i="25"/>
  <c r="P69" i="25"/>
  <c r="P70" i="25"/>
  <c r="P71" i="25"/>
  <c r="P72" i="25"/>
  <c r="P73" i="25"/>
  <c r="P74" i="25"/>
  <c r="P75" i="25"/>
  <c r="P76" i="25"/>
  <c r="P77" i="25"/>
  <c r="P78" i="25"/>
  <c r="P79" i="25"/>
  <c r="P80" i="25"/>
  <c r="P81" i="25"/>
  <c r="P82" i="25"/>
  <c r="P83" i="25"/>
  <c r="P84" i="25"/>
  <c r="P85" i="25"/>
  <c r="P86" i="25"/>
  <c r="P87" i="25"/>
  <c r="P88" i="25"/>
  <c r="P89" i="25"/>
  <c r="P90" i="25"/>
  <c r="P91" i="25"/>
  <c r="P92" i="25"/>
  <c r="P93" i="25"/>
  <c r="P94" i="25"/>
  <c r="P95" i="25"/>
  <c r="P96" i="25"/>
  <c r="P97" i="25"/>
  <c r="P98" i="25"/>
  <c r="P99" i="25"/>
  <c r="P100" i="25"/>
  <c r="P101" i="25"/>
  <c r="P102" i="25"/>
  <c r="P103" i="25"/>
  <c r="P104" i="25"/>
  <c r="P105" i="25"/>
  <c r="P106" i="25"/>
  <c r="P107" i="25"/>
  <c r="P108" i="25"/>
  <c r="P109" i="25"/>
  <c r="C1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E11" i="25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39" i="25" s="1"/>
  <c r="E40" i="25" s="1"/>
  <c r="E41" i="25" s="1"/>
  <c r="E42" i="25" s="1"/>
  <c r="E43" i="25" s="1"/>
  <c r="E44" i="25" s="1"/>
  <c r="E45" i="25" s="1"/>
  <c r="E46" i="25" s="1"/>
  <c r="E47" i="25" s="1"/>
  <c r="E48" i="25" s="1"/>
  <c r="E49" i="25" s="1"/>
  <c r="E50" i="25" s="1"/>
  <c r="E51" i="25" s="1"/>
  <c r="E52" i="25" s="1"/>
  <c r="E53" i="25" s="1"/>
  <c r="E54" i="25" s="1"/>
  <c r="E55" i="25" s="1"/>
  <c r="E56" i="25" s="1"/>
  <c r="E57" i="25" s="1"/>
  <c r="E58" i="25" s="1"/>
  <c r="E59" i="25" s="1"/>
  <c r="E60" i="25" s="1"/>
  <c r="E61" i="25" s="1"/>
  <c r="E62" i="25" s="1"/>
  <c r="E63" i="25" s="1"/>
  <c r="E64" i="25" s="1"/>
  <c r="E65" i="25" s="1"/>
  <c r="E66" i="25" s="1"/>
  <c r="E67" i="25" s="1"/>
  <c r="E68" i="25" s="1"/>
  <c r="E69" i="25" s="1"/>
  <c r="E70" i="25" s="1"/>
  <c r="E71" i="25" s="1"/>
  <c r="E72" i="25" s="1"/>
  <c r="E73" i="25" s="1"/>
  <c r="E74" i="25" s="1"/>
  <c r="E75" i="25" s="1"/>
  <c r="E76" i="25" s="1"/>
  <c r="E77" i="25" s="1"/>
  <c r="E78" i="25" s="1"/>
  <c r="E79" i="25" s="1"/>
  <c r="M94" i="25"/>
  <c r="M93" i="25"/>
  <c r="M109" i="25"/>
  <c r="M108" i="25"/>
  <c r="M107" i="25"/>
  <c r="M106" i="25"/>
  <c r="M105" i="25"/>
  <c r="M104" i="25"/>
  <c r="M103" i="25"/>
  <c r="M102" i="25"/>
  <c r="M101" i="25"/>
  <c r="M100" i="25"/>
  <c r="M99" i="25"/>
  <c r="M98" i="25"/>
  <c r="M97" i="25"/>
  <c r="M96" i="25"/>
  <c r="M95" i="25"/>
  <c r="M92" i="25"/>
  <c r="M91" i="25"/>
  <c r="M90" i="25"/>
  <c r="M89" i="25"/>
  <c r="M88" i="25"/>
  <c r="M87" i="25"/>
  <c r="M86" i="25"/>
  <c r="M85" i="25"/>
  <c r="M84" i="25"/>
  <c r="M83" i="25"/>
  <c r="M82" i="25"/>
  <c r="M81" i="25"/>
  <c r="M80" i="25"/>
  <c r="M79" i="25"/>
  <c r="M78" i="25"/>
  <c r="M77" i="25"/>
  <c r="M76" i="25"/>
  <c r="M75" i="25"/>
  <c r="M74" i="25"/>
  <c r="M73" i="25"/>
  <c r="M72" i="25"/>
  <c r="M71" i="25"/>
  <c r="M70" i="25"/>
  <c r="E109" i="35" l="1"/>
  <c r="P109" i="35" s="1"/>
  <c r="P108" i="35"/>
  <c r="V29" i="28"/>
  <c r="R23" i="28"/>
  <c r="V23" i="28" s="1"/>
  <c r="R11" i="28"/>
  <c r="V11" i="28" s="1"/>
  <c r="P13" i="28"/>
  <c r="V10" i="28"/>
  <c r="M10" i="28"/>
  <c r="O10" i="28" s="1"/>
  <c r="E80" i="25"/>
  <c r="E81" i="25" s="1"/>
  <c r="E82" i="25" s="1"/>
  <c r="E83" i="25" s="1"/>
  <c r="E84" i="25" s="1"/>
  <c r="E85" i="25" s="1"/>
  <c r="E86" i="25" s="1"/>
  <c r="E87" i="25" s="1"/>
  <c r="E88" i="25" s="1"/>
  <c r="E89" i="25" s="1"/>
  <c r="E90" i="25" s="1"/>
  <c r="E91" i="25" s="1"/>
  <c r="E92" i="25" s="1"/>
  <c r="E93" i="25" s="1"/>
  <c r="C70" i="25"/>
  <c r="M69" i="25"/>
  <c r="P10" i="25"/>
  <c r="H4" i="28" l="1"/>
  <c r="P12" i="28"/>
  <c r="T10" i="28"/>
  <c r="E16" i="28"/>
  <c r="E94" i="25"/>
  <c r="H4" i="25"/>
  <c r="C11" i="28" l="1"/>
  <c r="P14" i="28"/>
  <c r="P15" i="28"/>
  <c r="P16" i="28"/>
  <c r="E95" i="25"/>
  <c r="M10" i="25"/>
  <c r="M11" i="28" l="1"/>
  <c r="O11" i="28" s="1"/>
  <c r="T11" i="28" s="1"/>
  <c r="P17" i="28"/>
  <c r="E96" i="25"/>
  <c r="C11" i="25"/>
  <c r="C12" i="28" l="1"/>
  <c r="P18" i="28"/>
  <c r="E97" i="25"/>
  <c r="M11" i="25"/>
  <c r="M12" i="28" l="1"/>
  <c r="O12" i="28" s="1"/>
  <c r="T12" i="28" s="1"/>
  <c r="P19" i="28"/>
  <c r="E98" i="25"/>
  <c r="C12" i="25"/>
  <c r="C13" i="28" l="1"/>
  <c r="P20" i="28"/>
  <c r="E21" i="28"/>
  <c r="E99" i="25"/>
  <c r="M12" i="25"/>
  <c r="M13" i="28" l="1"/>
  <c r="O13" i="28" s="1"/>
  <c r="T13" i="28" s="1"/>
  <c r="P21" i="28"/>
  <c r="E100" i="25"/>
  <c r="C13" i="25"/>
  <c r="C14" i="28" l="1"/>
  <c r="M14" i="28" s="1"/>
  <c r="O14" i="28" s="1"/>
  <c r="T14" i="28" s="1"/>
  <c r="C15" i="28" s="1"/>
  <c r="M15" i="28" s="1"/>
  <c r="O15" i="28" s="1"/>
  <c r="T15" i="28" s="1"/>
  <c r="C16" i="28" s="1"/>
  <c r="M16" i="28" s="1"/>
  <c r="O16" i="28" s="1"/>
  <c r="T16" i="28" s="1"/>
  <c r="C17" i="28" s="1"/>
  <c r="M17" i="28" s="1"/>
  <c r="O17" i="28" s="1"/>
  <c r="T17" i="28" s="1"/>
  <c r="C18" i="28" s="1"/>
  <c r="M18" i="28" s="1"/>
  <c r="O18" i="28" s="1"/>
  <c r="T18" i="28" s="1"/>
  <c r="C19" i="28" s="1"/>
  <c r="M19" i="28" s="1"/>
  <c r="O19" i="28" s="1"/>
  <c r="T19" i="28" s="1"/>
  <c r="C20" i="28" s="1"/>
  <c r="M20" i="28" s="1"/>
  <c r="O20" i="28" s="1"/>
  <c r="T20" i="28" s="1"/>
  <c r="C21" i="28" s="1"/>
  <c r="M21" i="28" s="1"/>
  <c r="O21" i="28" s="1"/>
  <c r="T21" i="28" s="1"/>
  <c r="C22" i="28" s="1"/>
  <c r="M22" i="28" s="1"/>
  <c r="O22" i="28" s="1"/>
  <c r="T22" i="28" s="1"/>
  <c r="C23" i="28" s="1"/>
  <c r="M23" i="28" s="1"/>
  <c r="O23" i="28" s="1"/>
  <c r="T23" i="28" s="1"/>
  <c r="C24" i="28" s="1"/>
  <c r="M24" i="28" s="1"/>
  <c r="O24" i="28" s="1"/>
  <c r="T24" i="28" s="1"/>
  <c r="C25" i="28" s="1"/>
  <c r="M25" i="28" s="1"/>
  <c r="O25" i="28" s="1"/>
  <c r="T25" i="28" s="1"/>
  <c r="C26" i="28" s="1"/>
  <c r="M26" i="28" s="1"/>
  <c r="O26" i="28" s="1"/>
  <c r="T26" i="28" s="1"/>
  <c r="C27" i="28" s="1"/>
  <c r="M27" i="28" s="1"/>
  <c r="O27" i="28" s="1"/>
  <c r="T27" i="28" s="1"/>
  <c r="C28" i="28" s="1"/>
  <c r="M28" i="28" s="1"/>
  <c r="O28" i="28" s="1"/>
  <c r="T28" i="28" s="1"/>
  <c r="C29" i="28" s="1"/>
  <c r="M29" i="28" s="1"/>
  <c r="O29" i="28" s="1"/>
  <c r="T29" i="28" s="1"/>
  <c r="C30" i="28" s="1"/>
  <c r="M30" i="28" s="1"/>
  <c r="O30" i="28" s="1"/>
  <c r="T30" i="28" s="1"/>
  <c r="C31" i="28" s="1"/>
  <c r="M31" i="28" s="1"/>
  <c r="O31" i="28" s="1"/>
  <c r="T31" i="28" s="1"/>
  <c r="C32" i="28" s="1"/>
  <c r="P22" i="28"/>
  <c r="E101" i="25"/>
  <c r="M13" i="25"/>
  <c r="E5" i="28" l="1"/>
  <c r="C5" i="28"/>
  <c r="D4" i="28"/>
  <c r="N6" i="28" s="1"/>
  <c r="G5" i="28"/>
  <c r="I5" i="28"/>
  <c r="L4" i="28"/>
  <c r="P4" i="28"/>
  <c r="P23" i="28"/>
  <c r="E24" i="28"/>
  <c r="E102" i="25"/>
  <c r="C14" i="25"/>
  <c r="P24" i="28" l="1"/>
  <c r="E103" i="25"/>
  <c r="M14" i="25"/>
  <c r="C15" i="25" s="1"/>
  <c r="P25" i="28" l="1"/>
  <c r="E104" i="25"/>
  <c r="M15" i="25"/>
  <c r="C16" i="25" s="1"/>
  <c r="P26" i="28" l="1"/>
  <c r="E105" i="25"/>
  <c r="M16" i="25"/>
  <c r="C17" i="25" s="1"/>
  <c r="E28" i="28" l="1"/>
  <c r="P27" i="28"/>
  <c r="E106" i="25"/>
  <c r="P28" i="28" l="1"/>
  <c r="E107" i="25"/>
  <c r="M17" i="25"/>
  <c r="C18" i="25" s="1"/>
  <c r="E108" i="25" l="1"/>
  <c r="P30" i="28" l="1"/>
  <c r="E109" i="25"/>
  <c r="M18" i="25"/>
  <c r="C19" i="25" s="1"/>
  <c r="E32" i="28" l="1"/>
  <c r="P31" i="28"/>
  <c r="M19" i="25"/>
  <c r="C20" i="25" s="1"/>
  <c r="E33" i="28" l="1"/>
  <c r="P32" i="28"/>
  <c r="M20" i="25"/>
  <c r="C21" i="25" s="1"/>
  <c r="E34" i="28" l="1"/>
  <c r="P33" i="28"/>
  <c r="E35" i="28" l="1"/>
  <c r="P34" i="28"/>
  <c r="M21" i="25"/>
  <c r="C22" i="25" s="1"/>
  <c r="P35" i="28" l="1"/>
  <c r="E36" i="28"/>
  <c r="M22" i="25"/>
  <c r="C23" i="25" s="1"/>
  <c r="P36" i="28" l="1"/>
  <c r="E37" i="28"/>
  <c r="M23" i="25"/>
  <c r="C24" i="25" s="1"/>
  <c r="P37" i="28" l="1"/>
  <c r="E38" i="28"/>
  <c r="M24" i="25"/>
  <c r="C25" i="25" s="1"/>
  <c r="E39" i="28" l="1"/>
  <c r="P38" i="28"/>
  <c r="M25" i="25"/>
  <c r="C26" i="25" s="1"/>
  <c r="P39" i="28" l="1"/>
  <c r="E40" i="28"/>
  <c r="M26" i="25"/>
  <c r="C27" i="25" s="1"/>
  <c r="E41" i="28" l="1"/>
  <c r="P40" i="28"/>
  <c r="M27" i="25"/>
  <c r="C28" i="25" s="1"/>
  <c r="E42" i="28" l="1"/>
  <c r="P41" i="28"/>
  <c r="M28" i="25"/>
  <c r="C29" i="25" s="1"/>
  <c r="E43" i="28" l="1"/>
  <c r="P42" i="28"/>
  <c r="M29" i="25"/>
  <c r="C30" i="25" s="1"/>
  <c r="P43" i="28" l="1"/>
  <c r="E44" i="28"/>
  <c r="M30" i="25"/>
  <c r="C31" i="25" s="1"/>
  <c r="E45" i="28" l="1"/>
  <c r="P44" i="28"/>
  <c r="M31" i="25"/>
  <c r="C32" i="25" s="1"/>
  <c r="P45" i="28" l="1"/>
  <c r="E46" i="28"/>
  <c r="M32" i="25"/>
  <c r="C33" i="25" s="1"/>
  <c r="P46" i="28" l="1"/>
  <c r="E47" i="28"/>
  <c r="M33" i="25"/>
  <c r="C34" i="25" s="1"/>
  <c r="P47" i="28" l="1"/>
  <c r="E48" i="28"/>
  <c r="M34" i="25"/>
  <c r="C35" i="25" s="1"/>
  <c r="E49" i="28" l="1"/>
  <c r="P48" i="28"/>
  <c r="M35" i="25"/>
  <c r="C36" i="25" s="1"/>
  <c r="P49" i="28" l="1"/>
  <c r="E50" i="28"/>
  <c r="M36" i="25"/>
  <c r="C37" i="25" s="1"/>
  <c r="P50" i="28" l="1"/>
  <c r="E51" i="28"/>
  <c r="M37" i="25"/>
  <c r="C38" i="25" s="1"/>
  <c r="P51" i="28" l="1"/>
  <c r="E52" i="28"/>
  <c r="M38" i="25"/>
  <c r="C39" i="25" s="1"/>
  <c r="E53" i="28" l="1"/>
  <c r="P52" i="28"/>
  <c r="M39" i="25"/>
  <c r="C40" i="25" s="1"/>
  <c r="E54" i="28" l="1"/>
  <c r="P53" i="28"/>
  <c r="M40" i="25"/>
  <c r="C41" i="25" s="1"/>
  <c r="E55" i="28" l="1"/>
  <c r="P54" i="28"/>
  <c r="M41" i="25"/>
  <c r="C42" i="25" s="1"/>
  <c r="P55" i="28" l="1"/>
  <c r="E56" i="28"/>
  <c r="M42" i="25"/>
  <c r="C43" i="25" s="1"/>
  <c r="P56" i="28" l="1"/>
  <c r="E57" i="28"/>
  <c r="M43" i="25"/>
  <c r="C44" i="25" s="1"/>
  <c r="P57" i="28" l="1"/>
  <c r="E58" i="28"/>
  <c r="M44" i="25"/>
  <c r="C45" i="25" s="1"/>
  <c r="E59" i="28" l="1"/>
  <c r="P58" i="28"/>
  <c r="M45" i="25"/>
  <c r="C46" i="25" s="1"/>
  <c r="P59" i="28" l="1"/>
  <c r="E60" i="28"/>
  <c r="M46" i="25"/>
  <c r="C47" i="25" s="1"/>
  <c r="E61" i="28" l="1"/>
  <c r="P60" i="28"/>
  <c r="M47" i="25"/>
  <c r="C48" i="25" s="1"/>
  <c r="P61" i="28" l="1"/>
  <c r="E62" i="28"/>
  <c r="M48" i="25"/>
  <c r="C49" i="25" s="1"/>
  <c r="E63" i="28" l="1"/>
  <c r="P62" i="28"/>
  <c r="M49" i="25"/>
  <c r="C50" i="25" s="1"/>
  <c r="P63" i="28" l="1"/>
  <c r="E64" i="28"/>
  <c r="M50" i="25"/>
  <c r="C51" i="25" s="1"/>
  <c r="E65" i="28" l="1"/>
  <c r="P64" i="28"/>
  <c r="M51" i="25"/>
  <c r="C52" i="25" s="1"/>
  <c r="P65" i="28" l="1"/>
  <c r="E66" i="28"/>
  <c r="M52" i="25"/>
  <c r="C53" i="25" s="1"/>
  <c r="E67" i="28" l="1"/>
  <c r="P66" i="28"/>
  <c r="M53" i="25"/>
  <c r="C54" i="25" s="1"/>
  <c r="P67" i="28" l="1"/>
  <c r="E68" i="28"/>
  <c r="M54" i="25"/>
  <c r="C55" i="25" s="1"/>
  <c r="E69" i="28" l="1"/>
  <c r="P68" i="28"/>
  <c r="M55" i="25"/>
  <c r="C56" i="25" s="1"/>
  <c r="P69" i="28" l="1"/>
  <c r="E70" i="28"/>
  <c r="M56" i="25"/>
  <c r="C57" i="25" s="1"/>
  <c r="E71" i="28" l="1"/>
  <c r="P70" i="28"/>
  <c r="M57" i="25"/>
  <c r="C58" i="25" s="1"/>
  <c r="P71" i="28" l="1"/>
  <c r="E72" i="28"/>
  <c r="M58" i="25"/>
  <c r="C59" i="25" s="1"/>
  <c r="P72" i="28" l="1"/>
  <c r="E73" i="28"/>
  <c r="M59" i="25"/>
  <c r="C60" i="25" s="1"/>
  <c r="P73" i="28" l="1"/>
  <c r="E74" i="28"/>
  <c r="M60" i="25"/>
  <c r="C61" i="25" s="1"/>
  <c r="P74" i="28" l="1"/>
  <c r="E75" i="28"/>
  <c r="M61" i="25"/>
  <c r="C62" i="25" s="1"/>
  <c r="E76" i="28" l="1"/>
  <c r="P75" i="28"/>
  <c r="M62" i="25"/>
  <c r="C63" i="25" s="1"/>
  <c r="E77" i="28" l="1"/>
  <c r="P76" i="28"/>
  <c r="M63" i="25"/>
  <c r="C64" i="25" s="1"/>
  <c r="P77" i="28" l="1"/>
  <c r="E78" i="28"/>
  <c r="M64" i="25"/>
  <c r="C65" i="25" s="1"/>
  <c r="E79" i="28" l="1"/>
  <c r="P78" i="28"/>
  <c r="M65" i="25"/>
  <c r="C66" i="25" s="1"/>
  <c r="P79" i="28" l="1"/>
  <c r="E80" i="28"/>
  <c r="M66" i="25"/>
  <c r="C67" i="25" s="1"/>
  <c r="E81" i="28" l="1"/>
  <c r="P80" i="28"/>
  <c r="M67" i="25"/>
  <c r="C68" i="25" s="1"/>
  <c r="P81" i="28" l="1"/>
  <c r="E82" i="28"/>
  <c r="M68" i="25"/>
  <c r="C69" i="25" s="1"/>
  <c r="E83" i="28" l="1"/>
  <c r="P82" i="28"/>
  <c r="D4" i="25"/>
  <c r="N6" i="25" s="1"/>
  <c r="G5" i="25"/>
  <c r="C5" i="25"/>
  <c r="I5" i="25" s="1"/>
  <c r="E5" i="25"/>
  <c r="E84" i="28" l="1"/>
  <c r="P83" i="28"/>
  <c r="L4" i="25"/>
  <c r="P4" i="25"/>
  <c r="E85" i="28" l="1"/>
  <c r="P84" i="28"/>
  <c r="P85" i="28" l="1"/>
  <c r="E86" i="28"/>
  <c r="E87" i="28" l="1"/>
  <c r="P86" i="28"/>
  <c r="P87" i="28" l="1"/>
  <c r="E88" i="28"/>
  <c r="E89" i="28" l="1"/>
  <c r="P88" i="28"/>
  <c r="P89" i="28" l="1"/>
  <c r="E90" i="28"/>
  <c r="E91" i="28" l="1"/>
  <c r="P90" i="28"/>
  <c r="P91" i="28" l="1"/>
  <c r="E92" i="28"/>
  <c r="E93" i="28" l="1"/>
  <c r="P92" i="28"/>
  <c r="P93" i="28" l="1"/>
  <c r="E94" i="28"/>
  <c r="E95" i="28" l="1"/>
  <c r="P94" i="28"/>
  <c r="P95" i="28" l="1"/>
  <c r="E96" i="28"/>
  <c r="P96" i="28" l="1"/>
  <c r="E97" i="28"/>
  <c r="P97" i="28" l="1"/>
  <c r="E98" i="28"/>
  <c r="E99" i="28" l="1"/>
  <c r="P98" i="28"/>
  <c r="P99" i="28" l="1"/>
  <c r="E100" i="28"/>
  <c r="E101" i="28" l="1"/>
  <c r="P100" i="28"/>
  <c r="P101" i="28" l="1"/>
  <c r="E102" i="28"/>
  <c r="E103" i="28" l="1"/>
  <c r="P102" i="28"/>
  <c r="P103" i="28" l="1"/>
  <c r="E104" i="28"/>
  <c r="P104" i="28" l="1"/>
  <c r="E105" i="28"/>
  <c r="P105" i="28" l="1"/>
  <c r="E106" i="28"/>
  <c r="E107" i="28" l="1"/>
  <c r="P106" i="28"/>
  <c r="P107" i="28" l="1"/>
  <c r="E108" i="28"/>
  <c r="E109" i="28" l="1"/>
  <c r="P109" i="28" s="1"/>
  <c r="P108" i="28"/>
</calcChain>
</file>

<file path=xl/sharedStrings.xml><?xml version="1.0" encoding="utf-8"?>
<sst xmlns="http://schemas.openxmlformats.org/spreadsheetml/2006/main" count="224" uniqueCount="71">
  <si>
    <t>日付</t>
    <rPh sb="0" eb="2">
      <t>ヒヅケ</t>
    </rPh>
    <phoneticPr fontId="1"/>
  </si>
  <si>
    <t>西暦</t>
    <rPh sb="0" eb="2">
      <t>セイレキ</t>
    </rPh>
    <phoneticPr fontId="1"/>
  </si>
  <si>
    <t>エントリー</t>
    <phoneticPr fontId="1"/>
  </si>
  <si>
    <t>売買</t>
    <rPh sb="0" eb="2">
      <t>バイバイ</t>
    </rPh>
    <phoneticPr fontId="1"/>
  </si>
  <si>
    <t>レート</t>
    <phoneticPr fontId="1"/>
  </si>
  <si>
    <t>決済</t>
    <rPh sb="0" eb="2">
      <t>ケッサイ</t>
    </rPh>
    <phoneticPr fontId="1"/>
  </si>
  <si>
    <t>資金</t>
    <rPh sb="0" eb="2">
      <t>シキン</t>
    </rPh>
    <phoneticPr fontId="1"/>
  </si>
  <si>
    <t>pips</t>
    <phoneticPr fontId="1"/>
  </si>
  <si>
    <t>リスク（3%）</t>
    <phoneticPr fontId="1"/>
  </si>
  <si>
    <t>ロット</t>
    <phoneticPr fontId="1"/>
  </si>
  <si>
    <t>買</t>
  </si>
  <si>
    <t>損失上限</t>
    <rPh sb="0" eb="2">
      <t>ソンシツ</t>
    </rPh>
    <rPh sb="2" eb="4">
      <t>ジョウゲン</t>
    </rPh>
    <phoneticPr fontId="1"/>
  </si>
  <si>
    <t>勝率</t>
    <rPh sb="0" eb="2">
      <t>ショウリツ</t>
    </rPh>
    <phoneticPr fontId="1"/>
  </si>
  <si>
    <t>最終資金</t>
    <rPh sb="0" eb="2">
      <t>サイシュウ</t>
    </rPh>
    <rPh sb="2" eb="4">
      <t>シキン</t>
    </rPh>
    <phoneticPr fontId="1"/>
  </si>
  <si>
    <t>損益pips</t>
    <rPh sb="0" eb="2">
      <t>ソンエキ</t>
    </rPh>
    <phoneticPr fontId="1"/>
  </si>
  <si>
    <t>損益金額</t>
    <rPh sb="0" eb="2">
      <t>ソンエキ</t>
    </rPh>
    <rPh sb="2" eb="4">
      <t>キンガク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</si>
  <si>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</si>
  <si>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</si>
  <si>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</si>
  <si>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最大ドローダウン</t>
    <rPh sb="0" eb="2">
      <t>サイダイ</t>
    </rPh>
    <phoneticPr fontId="1"/>
  </si>
  <si>
    <t>No.</t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</si>
  <si>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</si>
  <si>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</si>
  <si>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勝数</t>
    <rPh sb="0" eb="1">
      <t>カ</t>
    </rPh>
    <rPh sb="1" eb="2">
      <t>カズ</t>
    </rPh>
    <phoneticPr fontId="1"/>
  </si>
  <si>
    <t>負数</t>
    <rPh sb="0" eb="1">
      <t>マ</t>
    </rPh>
    <rPh sb="1" eb="2">
      <t>カズ</t>
    </rPh>
    <phoneticPr fontId="1"/>
  </si>
  <si>
    <t>最大ドローアップ</t>
    <rPh sb="0" eb="2">
      <t>サイダイ</t>
    </rPh>
    <phoneticPr fontId="1"/>
  </si>
  <si>
    <t>引分</t>
    <rPh sb="0" eb="1">
      <t>ヒ</t>
    </rPh>
    <rPh sb="1" eb="2">
      <t>ワ</t>
    </rPh>
    <phoneticPr fontId="1"/>
  </si>
  <si>
    <t>最大連勝</t>
    <rPh sb="0" eb="2">
      <t>サイダイ</t>
    </rPh>
    <rPh sb="2" eb="4">
      <t>レンショウ</t>
    </rPh>
    <phoneticPr fontId="1"/>
  </si>
  <si>
    <t>最大連敗</t>
    <rPh sb="0" eb="2">
      <t>サイダイ</t>
    </rPh>
    <rPh sb="2" eb="4">
      <t>レンパイ</t>
    </rPh>
    <phoneticPr fontId="1"/>
  </si>
  <si>
    <t>日足</t>
    <rPh sb="0" eb="2">
      <t>ヒアシ</t>
    </rPh>
    <phoneticPr fontId="1"/>
  </si>
  <si>
    <t>リスク</t>
    <phoneticPr fontId="1"/>
  </si>
  <si>
    <t>⇒⇒⇒</t>
    <phoneticPr fontId="1"/>
  </si>
  <si>
    <t>USD/JPY</t>
    <phoneticPr fontId="1"/>
  </si>
  <si>
    <t>損切レート</t>
    <rPh sb="0" eb="2">
      <t>ソンギリ</t>
    </rPh>
    <phoneticPr fontId="1"/>
  </si>
  <si>
    <t>エントリーレート</t>
    <phoneticPr fontId="1"/>
  </si>
  <si>
    <t>は自動計算の為いじらない</t>
    <rPh sb="1" eb="3">
      <t>ジドウ</t>
    </rPh>
    <rPh sb="3" eb="5">
      <t>ケイサン</t>
    </rPh>
    <rPh sb="6" eb="7">
      <t>タメ</t>
    </rPh>
    <phoneticPr fontId="1"/>
  </si>
  <si>
    <t>は場合によって手入力が必要</t>
    <rPh sb="1" eb="3">
      <t>バアイ</t>
    </rPh>
    <rPh sb="7" eb="8">
      <t>テ</t>
    </rPh>
    <rPh sb="8" eb="10">
      <t>ニュウリョク</t>
    </rPh>
    <rPh sb="11" eb="13">
      <t>ヒツヨウ</t>
    </rPh>
    <phoneticPr fontId="1"/>
  </si>
  <si>
    <t>気付き　質問</t>
  </si>
  <si>
    <t>感想</t>
  </si>
  <si>
    <t>今後</t>
  </si>
  <si>
    <t>検証終了通貨</t>
    <rPh sb="0" eb="2">
      <t>ケンショウ</t>
    </rPh>
    <rPh sb="2" eb="4">
      <t>シュウリョウ</t>
    </rPh>
    <rPh sb="4" eb="6">
      <t>ツウカ</t>
    </rPh>
    <phoneticPr fontId="15"/>
  </si>
  <si>
    <t>ルール</t>
    <phoneticPr fontId="15"/>
  </si>
  <si>
    <t>通貨ペア</t>
    <rPh sb="0" eb="2">
      <t>ツウカ</t>
    </rPh>
    <phoneticPr fontId="15"/>
  </si>
  <si>
    <t>日足</t>
    <rPh sb="0" eb="2">
      <t>ヒアシ</t>
    </rPh>
    <phoneticPr fontId="15"/>
  </si>
  <si>
    <t>終了日</t>
    <rPh sb="0" eb="3">
      <t>シュウリョウビ</t>
    </rPh>
    <phoneticPr fontId="15"/>
  </si>
  <si>
    <t>4Ｈ足</t>
    <rPh sb="2" eb="3">
      <t>アシ</t>
    </rPh>
    <phoneticPr fontId="15"/>
  </si>
  <si>
    <t>１Ｈ足</t>
    <rPh sb="2" eb="3">
      <t>アシ</t>
    </rPh>
    <phoneticPr fontId="15"/>
  </si>
  <si>
    <t>PB</t>
    <phoneticPr fontId="15"/>
  </si>
  <si>
    <t>EUR/USD</t>
    <phoneticPr fontId="15"/>
  </si>
  <si>
    <t>GBP/USD</t>
    <phoneticPr fontId="15"/>
  </si>
  <si>
    <t>売</t>
  </si>
  <si>
    <t>・フィボナッチトレード</t>
    <phoneticPr fontId="1"/>
  </si>
  <si>
    <t>複数通貨ペア</t>
    <rPh sb="0" eb="2">
      <t>フクスウ</t>
    </rPh>
    <rPh sb="2" eb="4">
      <t>ツウカ</t>
    </rPh>
    <phoneticPr fontId="1"/>
  </si>
  <si>
    <t>・リミット決済（ＦＩＢ－0.618）                                            ・ストップとリミットの比率が明らかに悪いものは除外</t>
    <rPh sb="5" eb="7">
      <t>ケッサイ</t>
    </rPh>
    <rPh sb="73" eb="75">
      <t>ヒリツ</t>
    </rPh>
    <rPh sb="76" eb="77">
      <t>アキ</t>
    </rPh>
    <rPh sb="80" eb="81">
      <t>ワル</t>
    </rPh>
    <rPh sb="85" eb="87">
      <t>ジョガイ</t>
    </rPh>
    <phoneticPr fontId="1"/>
  </si>
  <si>
    <t>買</t>
    <phoneticPr fontId="1"/>
  </si>
  <si>
    <t>EUR/USD</t>
    <phoneticPr fontId="1"/>
  </si>
  <si>
    <t>GBP/USD</t>
    <phoneticPr fontId="1"/>
  </si>
  <si>
    <t>・フィボナッチトレード＋ヘッド＆ショルダー</t>
    <phoneticPr fontId="1"/>
  </si>
  <si>
    <t>レート</t>
    <phoneticPr fontId="1"/>
  </si>
  <si>
    <t>pips</t>
    <phoneticPr fontId="1"/>
  </si>
  <si>
    <t>エントリーレート</t>
    <phoneticPr fontId="1"/>
  </si>
  <si>
    <t>ロット</t>
    <phoneticPr fontId="1"/>
  </si>
  <si>
    <t>リスク（3%）</t>
    <phoneticPr fontId="1"/>
  </si>
  <si>
    <t>エントリー</t>
    <phoneticPr fontId="1"/>
  </si>
  <si>
    <t>No.</t>
    <phoneticPr fontId="1"/>
  </si>
  <si>
    <t>⇒⇒⇒</t>
    <phoneticPr fontId="1"/>
  </si>
  <si>
    <t>リスク</t>
    <phoneticPr fontId="1"/>
  </si>
  <si>
    <t>EUR/USD</t>
    <phoneticPr fontId="1"/>
  </si>
  <si>
    <t xml:space="preserve">・リミット決済（ＦＩＢ－0.618）  </t>
    <phoneticPr fontId="1"/>
  </si>
  <si>
    <t>EUR/USD</t>
    <phoneticPr fontId="1"/>
  </si>
  <si>
    <t>1時間足</t>
    <rPh sb="1" eb="3">
      <t>ジカン</t>
    </rPh>
    <rPh sb="3" eb="4">
      <t>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</si>
</sst>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#,##0_ "/>
    <numFmt numFmtId="178" formatCode="m/d;@"/>
    <numFmt numFmtId="179" formatCode="#,##0_ ;[Red]\-#,##0\ "/>
    <numFmt numFmtId="180" formatCode="0.0_ ;[Red]\-0.0\ "/>
    <numFmt numFmtId="181" formatCode="0.0%"/>
    <numFmt numFmtId="182" formatCode="0.00000_ "/>
    <numFmt numFmtId="183" formatCode="0.0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81" fontId="0" fillId="8" borderId="1" xfId="1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76" fontId="5" fillId="8" borderId="1" xfId="0" applyNumberFormat="1" applyFont="1" applyFill="1" applyBorder="1" applyAlignment="1">
      <alignment horizontal="center" vertical="center"/>
    </xf>
    <xf numFmtId="179" fontId="0" fillId="8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2" applyFont="1">
      <alignment vertical="center"/>
    </xf>
    <xf numFmtId="0" fontId="13" fillId="0" borderId="0" xfId="2">
      <alignment vertical="center"/>
    </xf>
    <xf numFmtId="0" fontId="16" fillId="0" borderId="0" xfId="2" applyFont="1" applyAlignment="1">
      <alignment horizontal="left" vertic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10" borderId="1" xfId="2" applyFont="1" applyFill="1" applyBorder="1" applyAlignment="1">
      <alignment horizontal="center" vertical="center"/>
    </xf>
    <xf numFmtId="0" fontId="18" fillId="10" borderId="1" xfId="2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14" fontId="18" fillId="0" borderId="1" xfId="2" applyNumberFormat="1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13" fillId="0" borderId="5" xfId="2" applyBorder="1" applyAlignment="1">
      <alignment horizontal="left" vertical="top" wrapText="1"/>
    </xf>
    <xf numFmtId="0" fontId="13" fillId="0" borderId="9" xfId="2" applyBorder="1" applyAlignment="1">
      <alignment horizontal="left" vertical="top"/>
    </xf>
    <xf numFmtId="0" fontId="13" fillId="0" borderId="6" xfId="2" applyBorder="1" applyAlignment="1">
      <alignment horizontal="left" vertical="top"/>
    </xf>
    <xf numFmtId="0" fontId="13" fillId="0" borderId="20" xfId="2" applyBorder="1" applyAlignment="1">
      <alignment horizontal="left" vertical="top"/>
    </xf>
    <xf numFmtId="0" fontId="13" fillId="0" borderId="0" xfId="2" applyBorder="1" applyAlignment="1">
      <alignment horizontal="left" vertical="top"/>
    </xf>
    <xf numFmtId="0" fontId="13" fillId="0" borderId="21" xfId="2" applyBorder="1" applyAlignment="1">
      <alignment horizontal="left" vertical="top"/>
    </xf>
    <xf numFmtId="0" fontId="13" fillId="0" borderId="7" xfId="2" applyBorder="1" applyAlignment="1">
      <alignment horizontal="left" vertical="top"/>
    </xf>
    <xf numFmtId="0" fontId="13" fillId="0" borderId="22" xfId="2" applyBorder="1" applyAlignment="1">
      <alignment horizontal="left" vertical="top"/>
    </xf>
    <xf numFmtId="0" fontId="13" fillId="0" borderId="8" xfId="2" applyBorder="1" applyAlignment="1">
      <alignment horizontal="left" vertical="top"/>
    </xf>
    <xf numFmtId="0" fontId="13" fillId="0" borderId="5" xfId="2" applyFont="1" applyBorder="1" applyAlignment="1">
      <alignment vertical="top" wrapText="1"/>
    </xf>
    <xf numFmtId="0" fontId="13" fillId="0" borderId="9" xfId="2" applyBorder="1" applyAlignment="1">
      <alignment vertical="top"/>
    </xf>
    <xf numFmtId="0" fontId="13" fillId="0" borderId="6" xfId="2" applyBorder="1" applyAlignment="1">
      <alignment vertical="top"/>
    </xf>
    <xf numFmtId="0" fontId="13" fillId="0" borderId="20" xfId="2" applyBorder="1" applyAlignment="1">
      <alignment vertical="top"/>
    </xf>
    <xf numFmtId="0" fontId="13" fillId="0" borderId="0" xfId="2" applyBorder="1" applyAlignment="1">
      <alignment vertical="top"/>
    </xf>
    <xf numFmtId="0" fontId="13" fillId="0" borderId="21" xfId="2" applyBorder="1" applyAlignment="1">
      <alignment vertical="top"/>
    </xf>
    <xf numFmtId="0" fontId="13" fillId="0" borderId="7" xfId="2" applyBorder="1" applyAlignment="1">
      <alignment vertical="top"/>
    </xf>
    <xf numFmtId="0" fontId="13" fillId="0" borderId="22" xfId="2" applyBorder="1" applyAlignment="1">
      <alignment vertical="top"/>
    </xf>
    <xf numFmtId="0" fontId="13" fillId="0" borderId="8" xfId="2" applyBorder="1" applyAlignment="1">
      <alignment vertical="top"/>
    </xf>
    <xf numFmtId="0" fontId="13" fillId="0" borderId="5" xfId="2" applyBorder="1" applyAlignment="1">
      <alignment vertical="top" wrapText="1"/>
    </xf>
    <xf numFmtId="0" fontId="13" fillId="0" borderId="9" xfId="2" applyBorder="1" applyAlignment="1">
      <alignment vertical="top" wrapText="1"/>
    </xf>
    <xf numFmtId="0" fontId="13" fillId="0" borderId="6" xfId="2" applyBorder="1" applyAlignment="1">
      <alignment vertical="top" wrapText="1"/>
    </xf>
    <xf numFmtId="0" fontId="13" fillId="0" borderId="20" xfId="2" applyBorder="1" applyAlignment="1">
      <alignment vertical="top" wrapText="1"/>
    </xf>
    <xf numFmtId="0" fontId="13" fillId="0" borderId="0" xfId="2" applyBorder="1" applyAlignment="1">
      <alignment vertical="top" wrapText="1"/>
    </xf>
    <xf numFmtId="0" fontId="13" fillId="0" borderId="21" xfId="2" applyBorder="1" applyAlignment="1">
      <alignment vertical="top" wrapText="1"/>
    </xf>
    <xf numFmtId="0" fontId="13" fillId="0" borderId="7" xfId="2" applyBorder="1" applyAlignment="1">
      <alignment vertical="top" wrapText="1"/>
    </xf>
    <xf numFmtId="0" fontId="13" fillId="0" borderId="22" xfId="2" applyBorder="1" applyAlignment="1">
      <alignment vertical="top" wrapText="1"/>
    </xf>
    <xf numFmtId="0" fontId="13" fillId="0" borderId="8" xfId="2" applyBorder="1" applyAlignment="1">
      <alignment vertical="top" wrapText="1"/>
    </xf>
    <xf numFmtId="177" fontId="4" fillId="8" borderId="1" xfId="0" applyNumberFormat="1" applyFont="1" applyFill="1" applyBorder="1" applyAlignment="1">
      <alignment horizontal="center" vertical="center"/>
    </xf>
    <xf numFmtId="183" fontId="4" fillId="9" borderId="1" xfId="0" applyNumberFormat="1" applyFont="1" applyFill="1" applyBorder="1" applyAlignment="1">
      <alignment horizontal="center" vertical="center"/>
    </xf>
    <xf numFmtId="179" fontId="5" fillId="8" borderId="2" xfId="0" applyNumberFormat="1" applyFont="1" applyFill="1" applyBorder="1" applyAlignment="1">
      <alignment horizontal="center" vertical="center"/>
    </xf>
    <xf numFmtId="179" fontId="5" fillId="8" borderId="4" xfId="0" applyNumberFormat="1" applyFont="1" applyFill="1" applyBorder="1" applyAlignment="1">
      <alignment horizontal="center" vertical="center"/>
    </xf>
    <xf numFmtId="180" fontId="5" fillId="8" borderId="1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9" fontId="0" fillId="8" borderId="1" xfId="0" applyNumberFormat="1" applyFill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177" fontId="0" fillId="8" borderId="1" xfId="0" applyNumberForma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6" fillId="8" borderId="16" xfId="0" applyNumberFormat="1" applyFont="1" applyFill="1" applyBorder="1" applyAlignment="1">
      <alignment horizontal="center" vertical="center"/>
    </xf>
    <xf numFmtId="177" fontId="6" fillId="8" borderId="12" xfId="0" applyNumberFormat="1" applyFont="1" applyFill="1" applyBorder="1" applyAlignment="1">
      <alignment horizontal="center" vertical="center"/>
    </xf>
    <xf numFmtId="177" fontId="6" fillId="8" borderId="17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182" fontId="4" fillId="0" borderId="1" xfId="0" applyNumberFormat="1" applyFont="1" applyFill="1" applyBorder="1" applyAlignment="1">
      <alignment horizontal="center" vertical="center"/>
    </xf>
    <xf numFmtId="182" fontId="4" fillId="9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4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66"/>
      <color rgb="FF66CCFF"/>
      <color rgb="FF3399FF"/>
      <color rgb="FFCCCCFF"/>
      <color rgb="FFCCFFCC"/>
      <color rgb="FF0000FF"/>
      <color rgb="FFFFCCFF"/>
      <color rgb="FFEAEAEA"/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438980</xdr:colOff>
      <xdr:row>10</xdr:row>
      <xdr:rowOff>99392</xdr:rowOff>
    </xdr:from>
    <xdr:to>
      <xdr:col>5</xdr:col>
      <xdr:colOff>265044</xdr:colOff>
      <xdr:row>13</xdr:row>
      <xdr:rowOff>157370</xdr:rowOff>
    </xdr:to>
    <xdr:cxnSp macro="">
      <xdr:nvCxnSpPr>
        <xdr:cNvPr id="5" name="直線矢印コネクタ 4"/>
        <xdr:cNvCxnSpPr/>
      </xdr:nvCxnSpPr>
      <xdr:spPr>
        <a:xfrm flipH="1" flipV="1">
          <a:off x="2170045" y="2857501"/>
          <a:ext cx="331303" cy="579782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66261</xdr:colOff>
      <xdr:row>14</xdr:row>
      <xdr:rowOff>57980</xdr:rowOff>
    </xdr:from>
    <xdr:to>
      <xdr:col>9</xdr:col>
      <xdr:colOff>331304</xdr:colOff>
      <xdr:row>18</xdr:row>
      <xdr:rowOff>82826</xdr:rowOff>
    </xdr:to>
    <xdr:sp macro="" textlink="">
      <xdr:nvSpPr>
        <xdr:cNvPr id="6" name="テキスト ボックス 5"/>
        <xdr:cNvSpPr txBox="1"/>
      </xdr:nvSpPr>
      <xdr:spPr>
        <a:xfrm>
          <a:off x="2302565" y="3511828"/>
          <a:ext cx="2286000" cy="7205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上のセルの年が入るようになっているので、年が変わったセルだけ手入力する</a:t>
          </a:r>
        </a:p>
      </xdr:txBody>
    </xdr:sp>
    <xdr:clientData/>
  </xdr:twoCellAnchor>
  <xdr:twoCellAnchor>
    <xdr:from>
      <xdr:col>15</xdr:col>
      <xdr:colOff>364434</xdr:colOff>
      <xdr:row>21</xdr:row>
      <xdr:rowOff>33131</xdr:rowOff>
    </xdr:from>
    <xdr:to>
      <xdr:col>20</xdr:col>
      <xdr:colOff>149088</xdr:colOff>
      <xdr:row>24</xdr:row>
      <xdr:rowOff>82826</xdr:rowOff>
    </xdr:to>
    <xdr:sp macro="" textlink="">
      <xdr:nvSpPr>
        <xdr:cNvPr id="8" name="テキスト ボックス 7"/>
        <xdr:cNvSpPr txBox="1"/>
      </xdr:nvSpPr>
      <xdr:spPr>
        <a:xfrm>
          <a:off x="7653130" y="4704522"/>
          <a:ext cx="2310849" cy="5715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エントリーから決済までの間に年をまたいだ時だけ手入力する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438978</xdr:colOff>
      <xdr:row>17</xdr:row>
      <xdr:rowOff>124239</xdr:rowOff>
    </xdr:from>
    <xdr:to>
      <xdr:col>16</xdr:col>
      <xdr:colOff>256761</xdr:colOff>
      <xdr:row>20</xdr:row>
      <xdr:rowOff>140803</xdr:rowOff>
    </xdr:to>
    <xdr:cxnSp macro="">
      <xdr:nvCxnSpPr>
        <xdr:cNvPr id="12" name="直線矢印コネクタ 11"/>
        <xdr:cNvCxnSpPr/>
      </xdr:nvCxnSpPr>
      <xdr:spPr>
        <a:xfrm flipH="1" flipV="1">
          <a:off x="7727674" y="4099891"/>
          <a:ext cx="323022" cy="538369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132520</xdr:colOff>
      <xdr:row>14</xdr:row>
      <xdr:rowOff>49698</xdr:rowOff>
    </xdr:from>
    <xdr:to>
      <xdr:col>22</xdr:col>
      <xdr:colOff>422412</xdr:colOff>
      <xdr:row>19</xdr:row>
      <xdr:rowOff>91110</xdr:rowOff>
    </xdr:to>
    <xdr:sp macro="" textlink="">
      <xdr:nvSpPr>
        <xdr:cNvPr id="13" name="テキスト ボックス 12"/>
        <xdr:cNvSpPr txBox="1"/>
      </xdr:nvSpPr>
      <xdr:spPr>
        <a:xfrm>
          <a:off x="8936933" y="3503546"/>
          <a:ext cx="2310849" cy="9110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左の損切レートを入れた段階で、その損切レート＋（－）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5pips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が自動的に入るようになっている。他の決済レートの場合だけ手入力する</a:t>
          </a:r>
          <a:endParaRPr lang="ja-JP" altLang="ja-JP">
            <a:effectLst/>
          </a:endParaRPr>
        </a:p>
      </xdr:txBody>
    </xdr:sp>
    <xdr:clientData/>
  </xdr:twoCellAnchor>
  <xdr:twoCellAnchor>
    <xdr:from>
      <xdr:col>18</xdr:col>
      <xdr:colOff>281608</xdr:colOff>
      <xdr:row>11</xdr:row>
      <xdr:rowOff>16567</xdr:rowOff>
    </xdr:from>
    <xdr:to>
      <xdr:col>19</xdr:col>
      <xdr:colOff>231912</xdr:colOff>
      <xdr:row>13</xdr:row>
      <xdr:rowOff>124240</xdr:rowOff>
    </xdr:to>
    <xdr:cxnSp macro="">
      <xdr:nvCxnSpPr>
        <xdr:cNvPr id="14" name="直線矢印コネクタ 13"/>
        <xdr:cNvCxnSpPr/>
      </xdr:nvCxnSpPr>
      <xdr:spPr>
        <a:xfrm flipH="1" flipV="1">
          <a:off x="9086021" y="2948610"/>
          <a:ext cx="455543" cy="455543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107673</xdr:colOff>
      <xdr:row>14</xdr:row>
      <xdr:rowOff>57977</xdr:rowOff>
    </xdr:from>
    <xdr:to>
      <xdr:col>14</xdr:col>
      <xdr:colOff>472107</xdr:colOff>
      <xdr:row>19</xdr:row>
      <xdr:rowOff>82826</xdr:rowOff>
    </xdr:to>
    <xdr:sp macro="" textlink="">
      <xdr:nvSpPr>
        <xdr:cNvPr id="17" name="テキスト ボックス 16"/>
        <xdr:cNvSpPr txBox="1"/>
      </xdr:nvSpPr>
      <xdr:spPr>
        <a:xfrm>
          <a:off x="4870173" y="3511825"/>
          <a:ext cx="2385391" cy="89452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デフォルトで損切ライン（</a:t>
          </a:r>
          <a:r>
            <a:rPr kumimoji="1" lang="en-US" altLang="ja-JP" sz="1100"/>
            <a:t>PB</a:t>
          </a:r>
          <a:r>
            <a:rPr kumimoji="1" lang="ja-JP" altLang="en-US" sz="1100"/>
            <a:t>の安値等）より</a:t>
          </a:r>
          <a:r>
            <a:rPr kumimoji="1" lang="en-US" altLang="ja-JP" sz="1100"/>
            <a:t>5pips</a:t>
          </a:r>
          <a:r>
            <a:rPr kumimoji="1" lang="ja-JP" altLang="en-US" sz="1100"/>
            <a:t>余裕を持たせた数値になる。変える場合は計算式最後の「</a:t>
          </a:r>
          <a:r>
            <a:rPr kumimoji="1" lang="en-US" altLang="ja-JP" sz="1100"/>
            <a:t>5</a:t>
          </a:r>
          <a:r>
            <a:rPr kumimoji="1" lang="ja-JP" altLang="en-US" sz="1100"/>
            <a:t>」を削除するか、他の数値に変更する</a:t>
          </a:r>
        </a:p>
      </xdr:txBody>
    </xdr:sp>
    <xdr:clientData/>
  </xdr:twoCellAnchor>
  <xdr:twoCellAnchor>
    <xdr:from>
      <xdr:col>11</xdr:col>
      <xdr:colOff>256761</xdr:colOff>
      <xdr:row>10</xdr:row>
      <xdr:rowOff>132521</xdr:rowOff>
    </xdr:from>
    <xdr:to>
      <xdr:col>12</xdr:col>
      <xdr:colOff>74544</xdr:colOff>
      <xdr:row>13</xdr:row>
      <xdr:rowOff>149086</xdr:rowOff>
    </xdr:to>
    <xdr:cxnSp macro="">
      <xdr:nvCxnSpPr>
        <xdr:cNvPr id="18" name="直線矢印コネクタ 17"/>
        <xdr:cNvCxnSpPr/>
      </xdr:nvCxnSpPr>
      <xdr:spPr>
        <a:xfrm flipH="1" flipV="1">
          <a:off x="5524500" y="2890630"/>
          <a:ext cx="323022" cy="538369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41275">
          <a:solidFill>
            <a:srgbClr val="FF000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chemeClr val="lt1"/>
        </a:solidFill>
        <a:ln w="12700" cmpd="sng">
          <a:solidFill>
            <a:schemeClr val="tx1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09"/>
  <sheetViews>
    <sheetView tabSelected="1" zoomScale="115" zoomScaleNormal="115" workbookViewId="0">
      <pane ySplit="9" topLeftCell="A10" activePane="bottomLeft" state="frozen"/>
      <selection activeCell="B1" sqref="B1"/>
      <selection pane="bottomLeft" activeCell="S5" sqref="S5"/>
    </sheetView>
  </sheetViews>
  <sheetFormatPr defaultRowHeight="13.5" x14ac:dyDescent="0.15"/>
  <cols>
    <col min="1" max="1" width="2.875" customWidth="1"/>
    <col min="2" max="23" width="6.625" style="1" customWidth="1"/>
    <col min="24" max="24" width="10.5" style="118" customWidth="1"/>
  </cols>
  <sheetData>
    <row r="2" spans="2:24" x14ac:dyDescent="0.15">
      <c r="B2" s="72" t="s">
        <v>21</v>
      </c>
      <c r="C2" s="72"/>
      <c r="D2" s="72"/>
      <c r="E2" s="73" t="s">
        <v>52</v>
      </c>
      <c r="F2" s="73"/>
      <c r="G2" s="73"/>
      <c r="H2" s="72" t="s">
        <v>22</v>
      </c>
      <c r="I2" s="72"/>
      <c r="J2" s="72"/>
      <c r="K2" s="73" t="s">
        <v>29</v>
      </c>
      <c r="L2" s="73"/>
      <c r="M2" s="73"/>
      <c r="N2" s="72" t="s">
        <v>30</v>
      </c>
      <c r="O2" s="72"/>
      <c r="P2" s="74">
        <v>0.03</v>
      </c>
      <c r="Q2" s="73"/>
    </row>
    <row r="3" spans="2:24" ht="85.5" customHeight="1" x14ac:dyDescent="0.15">
      <c r="B3" s="72" t="s">
        <v>17</v>
      </c>
      <c r="C3" s="72"/>
      <c r="D3" s="75" t="s">
        <v>51</v>
      </c>
      <c r="E3" s="76"/>
      <c r="F3" s="76"/>
      <c r="G3" s="76"/>
      <c r="H3" s="76"/>
      <c r="I3" s="76"/>
      <c r="J3" s="72" t="s">
        <v>18</v>
      </c>
      <c r="K3" s="72"/>
      <c r="L3" s="77" t="s">
        <v>53</v>
      </c>
      <c r="M3" s="78"/>
      <c r="N3" s="78"/>
      <c r="O3" s="78"/>
      <c r="P3" s="78"/>
      <c r="Q3" s="79"/>
    </row>
    <row r="4" spans="2:24" x14ac:dyDescent="0.15">
      <c r="B4" s="72" t="s">
        <v>15</v>
      </c>
      <c r="C4" s="72"/>
      <c r="D4" s="80">
        <f>SUM($T$10:$U$947)</f>
        <v>470859.25925925962</v>
      </c>
      <c r="E4" s="80"/>
      <c r="F4" s="72" t="s">
        <v>14</v>
      </c>
      <c r="G4" s="72"/>
      <c r="H4" s="81">
        <f>SUM($V$10:$W$71)</f>
        <v>6076.3000000000038</v>
      </c>
      <c r="I4" s="82"/>
      <c r="J4" s="83" t="s">
        <v>25</v>
      </c>
      <c r="K4" s="83"/>
      <c r="L4" s="84">
        <f>MAX($C$10:$D$944)-E6</f>
        <v>475995.06172839529</v>
      </c>
      <c r="M4" s="84"/>
      <c r="N4" s="83" t="s">
        <v>19</v>
      </c>
      <c r="O4" s="83"/>
      <c r="P4" s="80">
        <f>MIN($C$10:$D$944)-E6</f>
        <v>-10859.259259259212</v>
      </c>
      <c r="Q4" s="80"/>
      <c r="S4"/>
      <c r="T4"/>
      <c r="U4"/>
      <c r="V4"/>
      <c r="W4"/>
    </row>
    <row r="5" spans="2:24" ht="14.25" thickBot="1" x14ac:dyDescent="0.2">
      <c r="B5" s="10" t="s">
        <v>23</v>
      </c>
      <c r="C5" s="15">
        <f>COUNTIF($T$10:$T$944,"&gt;0")</f>
        <v>19</v>
      </c>
      <c r="D5" s="10" t="s">
        <v>24</v>
      </c>
      <c r="E5" s="15">
        <f>COUNTIF($T$10:$T$944,"&lt;0")</f>
        <v>3</v>
      </c>
      <c r="F5" s="10" t="s">
        <v>26</v>
      </c>
      <c r="G5" s="15">
        <f>COUNTIF($T$10:$T$944,"=0")</f>
        <v>0</v>
      </c>
      <c r="H5" s="10" t="s">
        <v>12</v>
      </c>
      <c r="I5" s="14">
        <f>IF(C5=0,"0",C5/SUM(C5,E5))</f>
        <v>0.86363636363636365</v>
      </c>
      <c r="J5" s="72" t="s">
        <v>27</v>
      </c>
      <c r="K5" s="85"/>
      <c r="L5" s="86"/>
      <c r="M5" s="86"/>
      <c r="N5" s="69" t="s">
        <v>28</v>
      </c>
      <c r="O5" s="70"/>
      <c r="P5" s="86"/>
      <c r="Q5" s="86"/>
      <c r="S5"/>
      <c r="T5"/>
      <c r="U5"/>
      <c r="V5"/>
      <c r="W5"/>
    </row>
    <row r="6" spans="2:24" ht="21.75" thickBot="1" x14ac:dyDescent="0.2">
      <c r="B6" s="87" t="s">
        <v>16</v>
      </c>
      <c r="C6" s="88"/>
      <c r="D6" s="89"/>
      <c r="E6" s="90">
        <v>1000000</v>
      </c>
      <c r="F6" s="90"/>
      <c r="G6" s="90"/>
      <c r="H6" s="91"/>
      <c r="I6" s="92" t="s">
        <v>31</v>
      </c>
      <c r="J6" s="92"/>
      <c r="K6" s="87" t="s">
        <v>13</v>
      </c>
      <c r="L6" s="88"/>
      <c r="M6" s="89"/>
      <c r="N6" s="93">
        <f>E6+D4</f>
        <v>1470859.2592592596</v>
      </c>
      <c r="O6" s="94"/>
      <c r="P6" s="94"/>
      <c r="Q6" s="95"/>
    </row>
    <row r="7" spans="2:24" x14ac:dyDescent="0.15">
      <c r="P7" s="3"/>
    </row>
    <row r="8" spans="2:24" x14ac:dyDescent="0.15">
      <c r="B8" s="97" t="s">
        <v>20</v>
      </c>
      <c r="C8" s="98" t="s">
        <v>6</v>
      </c>
      <c r="D8" s="99"/>
      <c r="E8" s="102" t="s">
        <v>2</v>
      </c>
      <c r="F8" s="103"/>
      <c r="G8" s="103"/>
      <c r="H8" s="103"/>
      <c r="I8" s="103"/>
      <c r="J8" s="103"/>
      <c r="K8" s="104"/>
      <c r="L8" s="105" t="s">
        <v>8</v>
      </c>
      <c r="M8" s="106"/>
      <c r="N8" s="107"/>
      <c r="O8" s="108" t="s">
        <v>9</v>
      </c>
      <c r="P8" s="109" t="s">
        <v>5</v>
      </c>
      <c r="Q8" s="110"/>
      <c r="R8" s="110"/>
      <c r="S8" s="110"/>
      <c r="T8" s="110"/>
      <c r="U8" s="110"/>
      <c r="V8" s="110"/>
      <c r="W8" s="111"/>
    </row>
    <row r="9" spans="2:24" x14ac:dyDescent="0.15">
      <c r="B9" s="97"/>
      <c r="C9" s="100"/>
      <c r="D9" s="101"/>
      <c r="E9" s="9" t="s">
        <v>1</v>
      </c>
      <c r="F9" s="9" t="s">
        <v>0</v>
      </c>
      <c r="G9" s="9" t="s">
        <v>3</v>
      </c>
      <c r="H9" s="112" t="s">
        <v>34</v>
      </c>
      <c r="I9" s="113"/>
      <c r="J9" s="114" t="s">
        <v>33</v>
      </c>
      <c r="K9" s="115"/>
      <c r="L9" s="4" t="s">
        <v>7</v>
      </c>
      <c r="M9" s="105" t="s">
        <v>11</v>
      </c>
      <c r="N9" s="107"/>
      <c r="O9" s="108"/>
      <c r="P9" s="12" t="s">
        <v>1</v>
      </c>
      <c r="Q9" s="12" t="s">
        <v>0</v>
      </c>
      <c r="R9" s="109" t="s">
        <v>4</v>
      </c>
      <c r="S9" s="111"/>
      <c r="T9" s="96" t="s">
        <v>15</v>
      </c>
      <c r="U9" s="96"/>
      <c r="V9" s="96" t="s">
        <v>14</v>
      </c>
      <c r="W9" s="96"/>
    </row>
    <row r="10" spans="2:24" x14ac:dyDescent="0.15">
      <c r="B10" s="11">
        <v>1</v>
      </c>
      <c r="C10" s="64">
        <f>E6</f>
        <v>1000000</v>
      </c>
      <c r="D10" s="64"/>
      <c r="E10" s="17">
        <v>1995</v>
      </c>
      <c r="F10" s="2">
        <v>42135</v>
      </c>
      <c r="G10" s="11" t="s">
        <v>50</v>
      </c>
      <c r="H10" s="116">
        <v>1.3758900000000001</v>
      </c>
      <c r="I10" s="116"/>
      <c r="J10" s="116">
        <v>1.45187</v>
      </c>
      <c r="K10" s="116"/>
      <c r="L10" s="16">
        <f>IF(J10="","",ROUNDUP(IF(G10="買",H10-J10,J10-H10)*10000,0)+5)</f>
        <v>765</v>
      </c>
      <c r="M10" s="64">
        <f t="shared" ref="M10:M73" si="0">IF(F10="","",C10*$P$2)</f>
        <v>30000</v>
      </c>
      <c r="N10" s="64"/>
      <c r="O10" s="18">
        <f t="shared" ref="O10:O73" si="1">IF(L10="","",ROUNDDOWN(M10/(L10/81)/100000,2))</f>
        <v>0.03</v>
      </c>
      <c r="P10" s="17">
        <v>1995</v>
      </c>
      <c r="Q10" s="2">
        <v>42231</v>
      </c>
      <c r="R10" s="117">
        <v>1.3286100000000001</v>
      </c>
      <c r="S10" s="117"/>
      <c r="T10" s="66">
        <f>IF(Q10="","",V10*O10*100000/81)</f>
        <v>17511.111111111106</v>
      </c>
      <c r="U10" s="67"/>
      <c r="V10" s="68">
        <f>IF(Q10="","",IF(G10="買",R10-H10,H10-R10)*10000)</f>
        <v>472.7999999999999</v>
      </c>
      <c r="W10" s="68"/>
      <c r="X10" s="118" t="s">
        <v>55</v>
      </c>
    </row>
    <row r="11" spans="2:24" x14ac:dyDescent="0.15">
      <c r="B11" s="11">
        <v>2</v>
      </c>
      <c r="C11" s="64">
        <f t="shared" ref="C11:C74" si="2">IF(T10="","",C10+T10)</f>
        <v>1017511.1111111111</v>
      </c>
      <c r="D11" s="64"/>
      <c r="E11" s="17">
        <v>1997</v>
      </c>
      <c r="F11" s="2">
        <v>42306</v>
      </c>
      <c r="G11" s="11" t="s">
        <v>10</v>
      </c>
      <c r="H11" s="116">
        <v>1.1284799999999999</v>
      </c>
      <c r="I11" s="116"/>
      <c r="J11" s="116">
        <v>1.0906800000000001</v>
      </c>
      <c r="K11" s="116"/>
      <c r="L11" s="16">
        <f t="shared" ref="L11:L74" si="3">IF(J11="","",ROUNDUP(IF(G11="買",H11-J11,J11-H11)*10000,0)+5)</f>
        <v>383</v>
      </c>
      <c r="M11" s="64">
        <f t="shared" si="0"/>
        <v>30525.333333333332</v>
      </c>
      <c r="N11" s="64"/>
      <c r="O11" s="18">
        <f t="shared" si="1"/>
        <v>0.06</v>
      </c>
      <c r="P11" s="17">
        <f t="shared" ref="P11:P73" si="4">E11</f>
        <v>1997</v>
      </c>
      <c r="Q11" s="2">
        <v>42347</v>
      </c>
      <c r="R11" s="117">
        <f t="shared" ref="R11" si="5">IF(J11="","",IF(G11="買",H11-(L11*0.0001),H11+(L11*0.0001)))</f>
        <v>1.0901799999999999</v>
      </c>
      <c r="S11" s="117"/>
      <c r="T11" s="66">
        <f t="shared" ref="T11:T74" si="6">IF(Q11="","",V11*O11*100000/81)</f>
        <v>-28370.370370370369</v>
      </c>
      <c r="U11" s="67"/>
      <c r="V11" s="68">
        <f t="shared" ref="V11:V74" si="7">IF(Q11="","",IF(G11="買",R11-H11,H11-R11)*10000)</f>
        <v>-383</v>
      </c>
      <c r="W11" s="68"/>
      <c r="X11" s="118" t="s">
        <v>55</v>
      </c>
    </row>
    <row r="12" spans="2:24" x14ac:dyDescent="0.15">
      <c r="B12" s="11">
        <v>3</v>
      </c>
      <c r="C12" s="64">
        <f t="shared" si="2"/>
        <v>989140.74074074079</v>
      </c>
      <c r="D12" s="64"/>
      <c r="E12" s="17">
        <v>1998</v>
      </c>
      <c r="F12" s="2">
        <v>42257</v>
      </c>
      <c r="G12" s="11" t="s">
        <v>10</v>
      </c>
      <c r="H12" s="116">
        <v>1.15347</v>
      </c>
      <c r="I12" s="116"/>
      <c r="J12" s="116">
        <v>1.0601700000000001</v>
      </c>
      <c r="K12" s="116"/>
      <c r="L12" s="16">
        <f t="shared" si="3"/>
        <v>938</v>
      </c>
      <c r="M12" s="64">
        <f t="shared" si="0"/>
        <v>29674.222222222223</v>
      </c>
      <c r="N12" s="64"/>
      <c r="O12" s="18">
        <f t="shared" si="1"/>
        <v>0.02</v>
      </c>
      <c r="P12" s="17">
        <f t="shared" si="4"/>
        <v>1998</v>
      </c>
      <c r="Q12" s="2">
        <v>42285</v>
      </c>
      <c r="R12" s="117">
        <v>1.2266699999999999</v>
      </c>
      <c r="S12" s="117"/>
      <c r="T12" s="66">
        <f t="shared" si="6"/>
        <v>18074.074074074058</v>
      </c>
      <c r="U12" s="67"/>
      <c r="V12" s="68">
        <f t="shared" si="7"/>
        <v>731.99999999999932</v>
      </c>
      <c r="W12" s="68"/>
      <c r="X12" s="118" t="s">
        <v>55</v>
      </c>
    </row>
    <row r="13" spans="2:24" x14ac:dyDescent="0.15">
      <c r="B13" s="11">
        <v>4</v>
      </c>
      <c r="C13" s="64">
        <f t="shared" si="2"/>
        <v>1007214.8148148148</v>
      </c>
      <c r="D13" s="64"/>
      <c r="E13" s="17">
        <v>1999</v>
      </c>
      <c r="F13" s="2">
        <v>42016</v>
      </c>
      <c r="G13" s="11" t="s">
        <v>50</v>
      </c>
      <c r="H13" s="116">
        <v>1.1452</v>
      </c>
      <c r="I13" s="116"/>
      <c r="J13" s="116">
        <v>1.19784</v>
      </c>
      <c r="K13" s="116"/>
      <c r="L13" s="16">
        <f t="shared" si="3"/>
        <v>532</v>
      </c>
      <c r="M13" s="64">
        <f t="shared" si="0"/>
        <v>30216.444444444445</v>
      </c>
      <c r="N13" s="64"/>
      <c r="O13" s="18">
        <f t="shared" si="1"/>
        <v>0.04</v>
      </c>
      <c r="P13" s="17">
        <f t="shared" si="4"/>
        <v>1999</v>
      </c>
      <c r="Q13" s="2">
        <v>42037</v>
      </c>
      <c r="R13" s="117">
        <v>1.0867899999999999</v>
      </c>
      <c r="S13" s="117"/>
      <c r="T13" s="66">
        <f t="shared" si="6"/>
        <v>28844.444444444478</v>
      </c>
      <c r="U13" s="67"/>
      <c r="V13" s="68">
        <f t="shared" si="7"/>
        <v>584.1000000000007</v>
      </c>
      <c r="W13" s="68"/>
      <c r="X13" s="118" t="s">
        <v>55</v>
      </c>
    </row>
    <row r="14" spans="2:24" x14ac:dyDescent="0.15">
      <c r="B14" s="11">
        <v>5</v>
      </c>
      <c r="C14" s="64">
        <f t="shared" si="2"/>
        <v>1036059.2592592593</v>
      </c>
      <c r="D14" s="64"/>
      <c r="E14" s="17">
        <v>2000</v>
      </c>
      <c r="F14" s="2">
        <v>42339</v>
      </c>
      <c r="G14" s="11" t="s">
        <v>10</v>
      </c>
      <c r="H14" s="116">
        <v>0.87980000000000003</v>
      </c>
      <c r="I14" s="116"/>
      <c r="J14" s="116">
        <v>0.83586000000000005</v>
      </c>
      <c r="K14" s="116"/>
      <c r="L14" s="16">
        <f t="shared" si="3"/>
        <v>445</v>
      </c>
      <c r="M14" s="64">
        <f t="shared" si="0"/>
        <v>31081.777777777777</v>
      </c>
      <c r="N14" s="64"/>
      <c r="O14" s="18">
        <f t="shared" si="1"/>
        <v>0.05</v>
      </c>
      <c r="P14" s="17">
        <f t="shared" si="4"/>
        <v>2000</v>
      </c>
      <c r="Q14" s="2">
        <v>42359</v>
      </c>
      <c r="R14" s="117">
        <v>0.91478000000000004</v>
      </c>
      <c r="S14" s="117"/>
      <c r="T14" s="66">
        <f t="shared" si="6"/>
        <v>21592.592592592599</v>
      </c>
      <c r="U14" s="67"/>
      <c r="V14" s="68">
        <f t="shared" si="7"/>
        <v>349.80000000000013</v>
      </c>
      <c r="W14" s="68"/>
      <c r="X14" s="118" t="s">
        <v>55</v>
      </c>
    </row>
    <row r="15" spans="2:24" x14ac:dyDescent="0.15">
      <c r="B15" s="11">
        <v>6</v>
      </c>
      <c r="C15" s="64">
        <f t="shared" si="2"/>
        <v>1057651.8518518519</v>
      </c>
      <c r="D15" s="64"/>
      <c r="E15" s="17">
        <v>2002</v>
      </c>
      <c r="F15" s="2">
        <v>42174</v>
      </c>
      <c r="G15" s="11" t="s">
        <v>54</v>
      </c>
      <c r="H15" s="116">
        <v>0.96089000000000002</v>
      </c>
      <c r="I15" s="116"/>
      <c r="J15" s="116">
        <v>0.83384999999999998</v>
      </c>
      <c r="K15" s="116"/>
      <c r="L15" s="16">
        <f t="shared" si="3"/>
        <v>1276</v>
      </c>
      <c r="M15" s="64">
        <f t="shared" si="0"/>
        <v>31729.555555555555</v>
      </c>
      <c r="N15" s="64"/>
      <c r="O15" s="18">
        <f t="shared" si="1"/>
        <v>0.02</v>
      </c>
      <c r="P15" s="17">
        <f t="shared" si="4"/>
        <v>2002</v>
      </c>
      <c r="Q15" s="2">
        <v>42368</v>
      </c>
      <c r="R15" s="117">
        <v>1.0440199999999999</v>
      </c>
      <c r="S15" s="117"/>
      <c r="T15" s="66">
        <f t="shared" si="6"/>
        <v>20525.925925925909</v>
      </c>
      <c r="U15" s="67"/>
      <c r="V15" s="68">
        <f t="shared" si="7"/>
        <v>831.29999999999927</v>
      </c>
      <c r="W15" s="68"/>
      <c r="X15" s="118" t="s">
        <v>55</v>
      </c>
    </row>
    <row r="16" spans="2:24" x14ac:dyDescent="0.15">
      <c r="B16" s="11">
        <v>7</v>
      </c>
      <c r="C16" s="64">
        <f t="shared" si="2"/>
        <v>1078177.7777777778</v>
      </c>
      <c r="D16" s="64"/>
      <c r="E16" s="17">
        <f t="shared" ref="E16:E75" si="8">E15</f>
        <v>2002</v>
      </c>
      <c r="F16" s="2">
        <v>42214</v>
      </c>
      <c r="G16" s="11" t="s">
        <v>50</v>
      </c>
      <c r="H16" s="116">
        <v>0.98426999999999998</v>
      </c>
      <c r="I16" s="116"/>
      <c r="J16" s="116">
        <v>1.0067200000000001</v>
      </c>
      <c r="K16" s="116"/>
      <c r="L16" s="16">
        <f t="shared" si="3"/>
        <v>230</v>
      </c>
      <c r="M16" s="64">
        <f t="shared" si="0"/>
        <v>32345.333333333332</v>
      </c>
      <c r="N16" s="64"/>
      <c r="O16" s="18">
        <f t="shared" si="1"/>
        <v>0.11</v>
      </c>
      <c r="P16" s="17">
        <f t="shared" si="4"/>
        <v>2002</v>
      </c>
      <c r="Q16" s="2">
        <v>42222</v>
      </c>
      <c r="R16" s="117">
        <v>0.96197999999999995</v>
      </c>
      <c r="S16" s="117"/>
      <c r="T16" s="66">
        <f t="shared" si="6"/>
        <v>30270.370370370412</v>
      </c>
      <c r="U16" s="67"/>
      <c r="V16" s="68">
        <f t="shared" si="7"/>
        <v>222.90000000000032</v>
      </c>
      <c r="W16" s="68"/>
      <c r="X16" s="118" t="s">
        <v>55</v>
      </c>
    </row>
    <row r="17" spans="2:24" x14ac:dyDescent="0.15">
      <c r="B17" s="11">
        <v>8</v>
      </c>
      <c r="C17" s="64">
        <f t="shared" si="2"/>
        <v>1108448.1481481481</v>
      </c>
      <c r="D17" s="64"/>
      <c r="E17" s="17">
        <v>2003</v>
      </c>
      <c r="F17" s="2">
        <v>42171</v>
      </c>
      <c r="G17" s="11" t="s">
        <v>50</v>
      </c>
      <c r="H17" s="116">
        <v>1.1626000000000001</v>
      </c>
      <c r="I17" s="116"/>
      <c r="J17" s="116">
        <v>1.1937800000000001</v>
      </c>
      <c r="K17" s="116"/>
      <c r="L17" s="16">
        <f t="shared" si="3"/>
        <v>317</v>
      </c>
      <c r="M17" s="64">
        <f t="shared" si="0"/>
        <v>33253.444444444438</v>
      </c>
      <c r="N17" s="64"/>
      <c r="O17" s="18">
        <f t="shared" si="1"/>
        <v>0.08</v>
      </c>
      <c r="P17" s="17">
        <f t="shared" si="4"/>
        <v>2003</v>
      </c>
      <c r="Q17" s="2">
        <v>42181</v>
      </c>
      <c r="R17" s="117">
        <v>1.1436299999999999</v>
      </c>
      <c r="S17" s="117"/>
      <c r="T17" s="66">
        <f t="shared" si="6"/>
        <v>18735.802469135953</v>
      </c>
      <c r="U17" s="67"/>
      <c r="V17" s="68">
        <f t="shared" si="7"/>
        <v>189.70000000000152</v>
      </c>
      <c r="W17" s="68"/>
      <c r="X17" s="118" t="s">
        <v>55</v>
      </c>
    </row>
    <row r="18" spans="2:24" x14ac:dyDescent="0.15">
      <c r="B18" s="11">
        <v>9</v>
      </c>
      <c r="C18" s="64">
        <f t="shared" si="2"/>
        <v>1127183.950617284</v>
      </c>
      <c r="D18" s="64"/>
      <c r="E18" s="17">
        <v>2004</v>
      </c>
      <c r="F18" s="2">
        <v>42061</v>
      </c>
      <c r="G18" s="11" t="s">
        <v>50</v>
      </c>
      <c r="H18" s="116">
        <v>1.2451700000000001</v>
      </c>
      <c r="I18" s="116"/>
      <c r="J18" s="116">
        <v>1.2719400000000001</v>
      </c>
      <c r="K18" s="116"/>
      <c r="L18" s="16">
        <f t="shared" si="3"/>
        <v>273</v>
      </c>
      <c r="M18" s="64">
        <f t="shared" si="0"/>
        <v>33815.518518518518</v>
      </c>
      <c r="N18" s="64"/>
      <c r="O18" s="18">
        <f t="shared" si="1"/>
        <v>0.1</v>
      </c>
      <c r="P18" s="17">
        <f t="shared" si="4"/>
        <v>2004</v>
      </c>
      <c r="Q18" s="2">
        <v>42066</v>
      </c>
      <c r="R18" s="117">
        <v>1.2145600000000001</v>
      </c>
      <c r="S18" s="117"/>
      <c r="T18" s="66">
        <f t="shared" si="6"/>
        <v>37790.123456790156</v>
      </c>
      <c r="U18" s="67"/>
      <c r="V18" s="68">
        <f t="shared" si="7"/>
        <v>306.10000000000025</v>
      </c>
      <c r="W18" s="68"/>
      <c r="X18" s="118" t="s">
        <v>55</v>
      </c>
    </row>
    <row r="19" spans="2:24" x14ac:dyDescent="0.15">
      <c r="B19" s="11">
        <v>10</v>
      </c>
      <c r="C19" s="64">
        <f t="shared" si="2"/>
        <v>1164974.0740740742</v>
      </c>
      <c r="D19" s="64"/>
      <c r="E19" s="17">
        <v>2005</v>
      </c>
      <c r="F19" s="2">
        <v>42219</v>
      </c>
      <c r="G19" s="11" t="s">
        <v>10</v>
      </c>
      <c r="H19" s="116">
        <v>1.2257199999999999</v>
      </c>
      <c r="I19" s="116"/>
      <c r="J19" s="116">
        <v>1.1952100000000001</v>
      </c>
      <c r="K19" s="116"/>
      <c r="L19" s="16">
        <f t="shared" si="3"/>
        <v>311</v>
      </c>
      <c r="M19" s="64">
        <f t="shared" si="0"/>
        <v>34949.222222222226</v>
      </c>
      <c r="N19" s="64"/>
      <c r="O19" s="18">
        <f t="shared" si="1"/>
        <v>0.09</v>
      </c>
      <c r="P19" s="17">
        <f t="shared" si="4"/>
        <v>2005</v>
      </c>
      <c r="Q19" s="2">
        <v>42248</v>
      </c>
      <c r="R19" s="117">
        <v>1.2496400000000001</v>
      </c>
      <c r="S19" s="117"/>
      <c r="T19" s="66">
        <f t="shared" si="6"/>
        <v>26577.777777777963</v>
      </c>
      <c r="U19" s="67"/>
      <c r="V19" s="68">
        <f t="shared" si="7"/>
        <v>239.20000000000164</v>
      </c>
      <c r="W19" s="68"/>
      <c r="X19" s="118" t="s">
        <v>55</v>
      </c>
    </row>
    <row r="20" spans="2:24" x14ac:dyDescent="0.15">
      <c r="B20" s="11">
        <v>11</v>
      </c>
      <c r="C20" s="64">
        <f t="shared" si="2"/>
        <v>1191551.8518518521</v>
      </c>
      <c r="D20" s="64"/>
      <c r="E20" s="17">
        <v>2007</v>
      </c>
      <c r="F20" s="2">
        <v>42145</v>
      </c>
      <c r="G20" s="11" t="s">
        <v>50</v>
      </c>
      <c r="H20" s="116">
        <v>1.34623</v>
      </c>
      <c r="I20" s="116"/>
      <c r="J20" s="116">
        <v>1.3612899999999999</v>
      </c>
      <c r="K20" s="116"/>
      <c r="L20" s="16">
        <f t="shared" si="3"/>
        <v>156</v>
      </c>
      <c r="M20" s="64">
        <f t="shared" si="0"/>
        <v>35746.555555555562</v>
      </c>
      <c r="N20" s="64"/>
      <c r="O20" s="18">
        <f t="shared" si="1"/>
        <v>0.18</v>
      </c>
      <c r="P20" s="17">
        <f t="shared" si="4"/>
        <v>2007</v>
      </c>
      <c r="Q20" s="2">
        <v>42163</v>
      </c>
      <c r="R20" s="117">
        <v>1.33277</v>
      </c>
      <c r="S20" s="117"/>
      <c r="T20" s="66">
        <f t="shared" si="6"/>
        <v>29911.111111111168</v>
      </c>
      <c r="U20" s="67"/>
      <c r="V20" s="68">
        <f t="shared" si="7"/>
        <v>134.60000000000028</v>
      </c>
      <c r="W20" s="68"/>
      <c r="X20" s="118" t="s">
        <v>55</v>
      </c>
    </row>
    <row r="21" spans="2:24" x14ac:dyDescent="0.15">
      <c r="B21" s="11">
        <v>12</v>
      </c>
      <c r="C21" s="64">
        <f t="shared" si="2"/>
        <v>1221462.9629629634</v>
      </c>
      <c r="D21" s="64"/>
      <c r="E21" s="17">
        <f t="shared" si="8"/>
        <v>2007</v>
      </c>
      <c r="F21" s="2">
        <v>42343</v>
      </c>
      <c r="G21" s="11" t="s">
        <v>50</v>
      </c>
      <c r="H21" s="116">
        <v>1.4621599999999999</v>
      </c>
      <c r="I21" s="116"/>
      <c r="J21" s="116">
        <v>1.47716</v>
      </c>
      <c r="K21" s="116"/>
      <c r="L21" s="16">
        <f t="shared" si="3"/>
        <v>156</v>
      </c>
      <c r="M21" s="64">
        <f t="shared" si="0"/>
        <v>36643.888888888898</v>
      </c>
      <c r="N21" s="64"/>
      <c r="O21" s="18">
        <f t="shared" si="1"/>
        <v>0.19</v>
      </c>
      <c r="P21" s="17">
        <f t="shared" si="4"/>
        <v>2007</v>
      </c>
      <c r="Q21" s="2">
        <v>42352</v>
      </c>
      <c r="R21" s="117">
        <v>1.44058</v>
      </c>
      <c r="S21" s="117"/>
      <c r="T21" s="66">
        <f t="shared" si="6"/>
        <v>50619.753086419601</v>
      </c>
      <c r="U21" s="67"/>
      <c r="V21" s="68">
        <f t="shared" si="7"/>
        <v>215.79999999999933</v>
      </c>
      <c r="W21" s="68"/>
      <c r="X21" s="118" t="s">
        <v>55</v>
      </c>
    </row>
    <row r="22" spans="2:24" x14ac:dyDescent="0.15">
      <c r="B22" s="11">
        <v>13</v>
      </c>
      <c r="C22" s="64">
        <f t="shared" si="2"/>
        <v>1272082.7160493829</v>
      </c>
      <c r="D22" s="64"/>
      <c r="E22" s="17">
        <v>2008</v>
      </c>
      <c r="F22" s="2">
        <v>42349</v>
      </c>
      <c r="G22" s="11" t="s">
        <v>10</v>
      </c>
      <c r="H22" s="116">
        <v>1.3299799999999999</v>
      </c>
      <c r="I22" s="116"/>
      <c r="J22" s="116">
        <v>1.238</v>
      </c>
      <c r="K22" s="116"/>
      <c r="L22" s="16">
        <f t="shared" si="3"/>
        <v>925</v>
      </c>
      <c r="M22" s="64">
        <f t="shared" si="0"/>
        <v>38162.481481481489</v>
      </c>
      <c r="N22" s="64"/>
      <c r="O22" s="18">
        <f t="shared" si="1"/>
        <v>0.03</v>
      </c>
      <c r="P22" s="17">
        <f t="shared" si="4"/>
        <v>2008</v>
      </c>
      <c r="Q22" s="2">
        <v>42354</v>
      </c>
      <c r="R22" s="117">
        <v>1.39008</v>
      </c>
      <c r="S22" s="117"/>
      <c r="T22" s="66">
        <f t="shared" si="6"/>
        <v>22259.259259259274</v>
      </c>
      <c r="U22" s="67"/>
      <c r="V22" s="68">
        <f t="shared" si="7"/>
        <v>601.00000000000045</v>
      </c>
      <c r="W22" s="68"/>
      <c r="X22" s="118" t="s">
        <v>55</v>
      </c>
    </row>
    <row r="23" spans="2:24" x14ac:dyDescent="0.15">
      <c r="B23" s="11">
        <v>14</v>
      </c>
      <c r="C23" s="64">
        <f t="shared" si="2"/>
        <v>1294341.9753086423</v>
      </c>
      <c r="D23" s="64"/>
      <c r="E23" s="17">
        <v>2012</v>
      </c>
      <c r="F23" s="2">
        <v>42218</v>
      </c>
      <c r="G23" s="11" t="s">
        <v>10</v>
      </c>
      <c r="H23" s="116">
        <v>1.23881</v>
      </c>
      <c r="I23" s="116"/>
      <c r="J23" s="116">
        <v>1.2213799999999999</v>
      </c>
      <c r="K23" s="116"/>
      <c r="L23" s="16">
        <f t="shared" si="3"/>
        <v>180</v>
      </c>
      <c r="M23" s="64">
        <f t="shared" si="0"/>
        <v>38830.259259259263</v>
      </c>
      <c r="N23" s="64"/>
      <c r="O23" s="18">
        <f t="shared" si="1"/>
        <v>0.17</v>
      </c>
      <c r="P23" s="17">
        <f t="shared" si="4"/>
        <v>2012</v>
      </c>
      <c r="Q23" s="2">
        <v>42218</v>
      </c>
      <c r="R23" s="117">
        <f t="shared" ref="R16:R77" si="9">IF(J23="","",IF(G23="買",H23-(L23*0.0001),H23+(L23*0.0001)))</f>
        <v>1.22081</v>
      </c>
      <c r="S23" s="117"/>
      <c r="T23" s="66">
        <f t="shared" si="6"/>
        <v>-37777.77777777781</v>
      </c>
      <c r="U23" s="67"/>
      <c r="V23" s="68">
        <f t="shared" si="7"/>
        <v>-180.00000000000017</v>
      </c>
      <c r="W23" s="68"/>
      <c r="X23" s="118" t="s">
        <v>55</v>
      </c>
    </row>
    <row r="24" spans="2:24" x14ac:dyDescent="0.15">
      <c r="B24" s="11">
        <v>15</v>
      </c>
      <c r="C24" s="64">
        <f t="shared" si="2"/>
        <v>1256564.1975308645</v>
      </c>
      <c r="D24" s="64"/>
      <c r="E24" s="17">
        <f t="shared" si="8"/>
        <v>2012</v>
      </c>
      <c r="F24" s="2">
        <v>42222</v>
      </c>
      <c r="G24" s="11" t="s">
        <v>10</v>
      </c>
      <c r="H24" s="116">
        <v>1.2400199999999999</v>
      </c>
      <c r="I24" s="116"/>
      <c r="J24" s="116">
        <v>1.2135199999999999</v>
      </c>
      <c r="K24" s="116"/>
      <c r="L24" s="16">
        <f t="shared" si="3"/>
        <v>270</v>
      </c>
      <c r="M24" s="64">
        <f t="shared" si="0"/>
        <v>37696.925925925934</v>
      </c>
      <c r="N24" s="64"/>
      <c r="O24" s="18">
        <f t="shared" si="1"/>
        <v>0.11</v>
      </c>
      <c r="P24" s="17">
        <f t="shared" si="4"/>
        <v>2012</v>
      </c>
      <c r="Q24" s="2">
        <v>42247</v>
      </c>
      <c r="R24" s="117">
        <v>1.26214</v>
      </c>
      <c r="S24" s="117"/>
      <c r="T24" s="66">
        <f t="shared" si="6"/>
        <v>30039.506172839698</v>
      </c>
      <c r="U24" s="67"/>
      <c r="V24" s="68">
        <f t="shared" si="7"/>
        <v>221.20000000000141</v>
      </c>
      <c r="W24" s="68"/>
      <c r="X24" s="118" t="s">
        <v>55</v>
      </c>
    </row>
    <row r="25" spans="2:24" x14ac:dyDescent="0.15">
      <c r="B25" s="11">
        <v>16</v>
      </c>
      <c r="C25" s="64">
        <f t="shared" si="2"/>
        <v>1286603.7037037043</v>
      </c>
      <c r="D25" s="64"/>
      <c r="E25" s="17">
        <v>2013</v>
      </c>
      <c r="F25" s="2">
        <v>42049</v>
      </c>
      <c r="G25" s="11" t="s">
        <v>50</v>
      </c>
      <c r="H25" s="116">
        <v>1.3352599999999999</v>
      </c>
      <c r="I25" s="116"/>
      <c r="J25" s="116">
        <v>1.3520799999999999</v>
      </c>
      <c r="K25" s="116"/>
      <c r="L25" s="16">
        <f t="shared" si="3"/>
        <v>174</v>
      </c>
      <c r="M25" s="64">
        <f t="shared" si="0"/>
        <v>38598.111111111124</v>
      </c>
      <c r="N25" s="64"/>
      <c r="O25" s="18">
        <f t="shared" si="1"/>
        <v>0.17</v>
      </c>
      <c r="P25" s="17">
        <f t="shared" si="4"/>
        <v>2013</v>
      </c>
      <c r="Q25" s="2">
        <v>42060</v>
      </c>
      <c r="R25" s="117">
        <v>1.31331</v>
      </c>
      <c r="S25" s="117"/>
      <c r="T25" s="66">
        <f t="shared" si="6"/>
        <v>46067.901234567726</v>
      </c>
      <c r="U25" s="67"/>
      <c r="V25" s="68">
        <f t="shared" si="7"/>
        <v>219.49999999999915</v>
      </c>
      <c r="W25" s="68"/>
      <c r="X25" s="118" t="s">
        <v>55</v>
      </c>
    </row>
    <row r="26" spans="2:24" x14ac:dyDescent="0.15">
      <c r="B26" s="11">
        <v>17</v>
      </c>
      <c r="C26" s="64">
        <f t="shared" si="2"/>
        <v>1332671.6049382719</v>
      </c>
      <c r="D26" s="64"/>
      <c r="E26" s="17">
        <v>1991</v>
      </c>
      <c r="F26" s="2">
        <v>42256</v>
      </c>
      <c r="G26" s="11" t="s">
        <v>10</v>
      </c>
      <c r="H26" s="116">
        <v>1.7204699999999999</v>
      </c>
      <c r="I26" s="116"/>
      <c r="J26" s="116">
        <v>1.6105499999999999</v>
      </c>
      <c r="K26" s="116"/>
      <c r="L26" s="16">
        <f t="shared" si="3"/>
        <v>1105</v>
      </c>
      <c r="M26" s="64">
        <f t="shared" si="0"/>
        <v>39980.148148148153</v>
      </c>
      <c r="N26" s="64"/>
      <c r="O26" s="18">
        <f t="shared" si="1"/>
        <v>0.02</v>
      </c>
      <c r="P26" s="17">
        <f t="shared" si="4"/>
        <v>1991</v>
      </c>
      <c r="Q26" s="2">
        <v>42326</v>
      </c>
      <c r="R26" s="117">
        <v>1.7966500000000001</v>
      </c>
      <c r="S26" s="117"/>
      <c r="T26" s="66">
        <f t="shared" si="6"/>
        <v>18809.87654320991</v>
      </c>
      <c r="U26" s="67"/>
      <c r="V26" s="68">
        <f t="shared" si="7"/>
        <v>761.80000000000132</v>
      </c>
      <c r="W26" s="68"/>
      <c r="X26" s="118" t="s">
        <v>56</v>
      </c>
    </row>
    <row r="27" spans="2:24" x14ac:dyDescent="0.15">
      <c r="B27" s="11">
        <v>18</v>
      </c>
      <c r="C27" s="64">
        <f t="shared" si="2"/>
        <v>1351481.4814814818</v>
      </c>
      <c r="D27" s="64"/>
      <c r="E27" s="17">
        <v>1997</v>
      </c>
      <c r="F27" s="2">
        <v>42024</v>
      </c>
      <c r="G27" s="11" t="s">
        <v>50</v>
      </c>
      <c r="H27" s="116">
        <v>1.6642699999999999</v>
      </c>
      <c r="I27" s="116"/>
      <c r="J27" s="116">
        <v>1.6858299999999999</v>
      </c>
      <c r="K27" s="116"/>
      <c r="L27" s="16">
        <f t="shared" si="3"/>
        <v>221</v>
      </c>
      <c r="M27" s="64">
        <f t="shared" si="0"/>
        <v>40544.444444444453</v>
      </c>
      <c r="N27" s="64"/>
      <c r="O27" s="18">
        <f t="shared" si="1"/>
        <v>0.14000000000000001</v>
      </c>
      <c r="P27" s="17">
        <f t="shared" si="4"/>
        <v>1997</v>
      </c>
      <c r="Q27" s="2">
        <v>42027</v>
      </c>
      <c r="R27" s="117">
        <v>1.63181</v>
      </c>
      <c r="S27" s="117"/>
      <c r="T27" s="66">
        <f t="shared" si="6"/>
        <v>56103.703703703592</v>
      </c>
      <c r="U27" s="67"/>
      <c r="V27" s="68">
        <f t="shared" si="7"/>
        <v>324.59999999999934</v>
      </c>
      <c r="W27" s="68"/>
      <c r="X27" s="118" t="s">
        <v>56</v>
      </c>
    </row>
    <row r="28" spans="2:24" x14ac:dyDescent="0.15">
      <c r="B28" s="11">
        <v>19</v>
      </c>
      <c r="C28" s="64">
        <f t="shared" si="2"/>
        <v>1407585.1851851854</v>
      </c>
      <c r="D28" s="64"/>
      <c r="E28" s="17">
        <f t="shared" si="8"/>
        <v>1997</v>
      </c>
      <c r="F28" s="2">
        <v>42210</v>
      </c>
      <c r="G28" s="11" t="s">
        <v>50</v>
      </c>
      <c r="H28" s="116">
        <v>1.6638299999999999</v>
      </c>
      <c r="I28" s="116"/>
      <c r="J28" s="116">
        <v>1.6881200000000001</v>
      </c>
      <c r="K28" s="116"/>
      <c r="L28" s="16">
        <f t="shared" si="3"/>
        <v>248</v>
      </c>
      <c r="M28" s="64">
        <f t="shared" si="0"/>
        <v>42227.555555555562</v>
      </c>
      <c r="N28" s="64"/>
      <c r="O28" s="18">
        <f t="shared" si="1"/>
        <v>0.13</v>
      </c>
      <c r="P28" s="17">
        <f t="shared" si="4"/>
        <v>1997</v>
      </c>
      <c r="Q28" s="2">
        <v>42213</v>
      </c>
      <c r="R28" s="117">
        <v>1.6412899999999999</v>
      </c>
      <c r="S28" s="117"/>
      <c r="T28" s="66">
        <f t="shared" si="6"/>
        <v>36175.308641975316</v>
      </c>
      <c r="U28" s="67"/>
      <c r="V28" s="68">
        <f t="shared" si="7"/>
        <v>225.40000000000003</v>
      </c>
      <c r="W28" s="68"/>
      <c r="X28" s="118" t="s">
        <v>56</v>
      </c>
    </row>
    <row r="29" spans="2:24" x14ac:dyDescent="0.15">
      <c r="B29" s="11">
        <v>20</v>
      </c>
      <c r="C29" s="64">
        <f t="shared" si="2"/>
        <v>1443760.4938271607</v>
      </c>
      <c r="D29" s="64"/>
      <c r="E29" s="17">
        <v>1997</v>
      </c>
      <c r="F29" s="2">
        <v>42231</v>
      </c>
      <c r="G29" s="11" t="s">
        <v>10</v>
      </c>
      <c r="H29" s="116">
        <v>1.59476</v>
      </c>
      <c r="I29" s="116"/>
      <c r="J29" s="116">
        <v>1.5710500000000001</v>
      </c>
      <c r="K29" s="116"/>
      <c r="L29" s="16">
        <f t="shared" si="3"/>
        <v>243</v>
      </c>
      <c r="M29" s="64">
        <f t="shared" si="0"/>
        <v>43312.814814814818</v>
      </c>
      <c r="N29" s="64"/>
      <c r="O29" s="18">
        <f t="shared" si="1"/>
        <v>0.14000000000000001</v>
      </c>
      <c r="P29" s="17">
        <v>1997</v>
      </c>
      <c r="Q29" s="2">
        <v>42234</v>
      </c>
      <c r="R29" s="117">
        <v>1.61341</v>
      </c>
      <c r="S29" s="117"/>
      <c r="T29" s="66">
        <f t="shared" si="6"/>
        <v>32234.567901234666</v>
      </c>
      <c r="U29" s="67"/>
      <c r="V29" s="68">
        <f t="shared" si="7"/>
        <v>186.50000000000057</v>
      </c>
      <c r="W29" s="68"/>
      <c r="X29" s="118" t="s">
        <v>56</v>
      </c>
    </row>
    <row r="30" spans="2:24" x14ac:dyDescent="0.15">
      <c r="B30" s="11">
        <v>21</v>
      </c>
      <c r="C30" s="64">
        <f t="shared" si="2"/>
        <v>1475995.0617283953</v>
      </c>
      <c r="D30" s="64"/>
      <c r="E30" s="17">
        <v>2004</v>
      </c>
      <c r="F30" s="2">
        <v>42073</v>
      </c>
      <c r="G30" s="11" t="s">
        <v>50</v>
      </c>
      <c r="H30" s="116">
        <v>1.8155699999999999</v>
      </c>
      <c r="I30" s="116"/>
      <c r="J30" s="116">
        <v>1.8608199999999999</v>
      </c>
      <c r="K30" s="116"/>
      <c r="L30" s="16">
        <f t="shared" si="3"/>
        <v>458</v>
      </c>
      <c r="M30" s="64">
        <f t="shared" si="0"/>
        <v>44279.851851851854</v>
      </c>
      <c r="N30" s="64"/>
      <c r="O30" s="18">
        <f t="shared" si="1"/>
        <v>7.0000000000000007E-2</v>
      </c>
      <c r="P30" s="17">
        <f t="shared" si="4"/>
        <v>2004</v>
      </c>
      <c r="Q30" s="2">
        <v>42248</v>
      </c>
      <c r="R30" s="117">
        <v>1.86137</v>
      </c>
      <c r="S30" s="117"/>
      <c r="T30" s="66">
        <f t="shared" si="6"/>
        <v>-39580.246913580304</v>
      </c>
      <c r="U30" s="67"/>
      <c r="V30" s="68">
        <f t="shared" si="7"/>
        <v>-458.00000000000063</v>
      </c>
      <c r="W30" s="68"/>
      <c r="X30" s="118" t="s">
        <v>56</v>
      </c>
    </row>
    <row r="31" spans="2:24" x14ac:dyDescent="0.15">
      <c r="B31" s="11">
        <v>22</v>
      </c>
      <c r="C31" s="64">
        <f t="shared" si="2"/>
        <v>1436414.8148148151</v>
      </c>
      <c r="D31" s="64"/>
      <c r="E31" s="17">
        <v>2005</v>
      </c>
      <c r="F31" s="2">
        <v>42007</v>
      </c>
      <c r="G31" s="11" t="s">
        <v>50</v>
      </c>
      <c r="H31" s="116">
        <v>1.9099600000000001</v>
      </c>
      <c r="I31" s="116"/>
      <c r="J31" s="116">
        <v>1.9425600000000001</v>
      </c>
      <c r="K31" s="116"/>
      <c r="L31" s="16">
        <f t="shared" si="3"/>
        <v>331</v>
      </c>
      <c r="M31" s="64">
        <f t="shared" si="0"/>
        <v>43092.444444444453</v>
      </c>
      <c r="N31" s="64"/>
      <c r="O31" s="18">
        <f t="shared" si="1"/>
        <v>0.1</v>
      </c>
      <c r="P31" s="17">
        <f t="shared" si="4"/>
        <v>2005</v>
      </c>
      <c r="Q31" s="2">
        <v>42008</v>
      </c>
      <c r="R31" s="117">
        <v>1.8820600000000001</v>
      </c>
      <c r="S31" s="117"/>
      <c r="T31" s="66">
        <f t="shared" si="6"/>
        <v>34444.444444444482</v>
      </c>
      <c r="U31" s="67"/>
      <c r="V31" s="68">
        <f t="shared" si="7"/>
        <v>279.00000000000034</v>
      </c>
      <c r="W31" s="68"/>
      <c r="X31" s="118" t="s">
        <v>56</v>
      </c>
    </row>
    <row r="32" spans="2:24" x14ac:dyDescent="0.15">
      <c r="B32" s="11">
        <v>23</v>
      </c>
      <c r="C32" s="64">
        <f t="shared" si="2"/>
        <v>1470859.2592592596</v>
      </c>
      <c r="D32" s="64"/>
      <c r="E32" s="17">
        <f t="shared" si="8"/>
        <v>2005</v>
      </c>
      <c r="F32" s="2"/>
      <c r="G32" s="11"/>
      <c r="H32" s="116"/>
      <c r="I32" s="116"/>
      <c r="J32" s="116"/>
      <c r="K32" s="116"/>
      <c r="L32" s="16" t="str">
        <f t="shared" si="3"/>
        <v/>
      </c>
      <c r="M32" s="64" t="str">
        <f t="shared" si="0"/>
        <v/>
      </c>
      <c r="N32" s="64"/>
      <c r="O32" s="18" t="str">
        <f t="shared" si="1"/>
        <v/>
      </c>
      <c r="P32" s="17">
        <f t="shared" si="4"/>
        <v>2005</v>
      </c>
      <c r="Q32" s="2"/>
      <c r="R32" s="117" t="str">
        <f t="shared" si="9"/>
        <v/>
      </c>
      <c r="S32" s="117"/>
      <c r="T32" s="66" t="str">
        <f t="shared" si="6"/>
        <v/>
      </c>
      <c r="U32" s="67"/>
      <c r="V32" s="68" t="str">
        <f t="shared" si="7"/>
        <v/>
      </c>
      <c r="W32" s="68"/>
    </row>
    <row r="33" spans="2:24" x14ac:dyDescent="0.15">
      <c r="B33" s="11">
        <v>24</v>
      </c>
      <c r="C33" s="64" t="str">
        <f t="shared" si="2"/>
        <v/>
      </c>
      <c r="D33" s="64"/>
      <c r="E33" s="17">
        <f t="shared" si="8"/>
        <v>2005</v>
      </c>
      <c r="F33" s="2"/>
      <c r="G33" s="11"/>
      <c r="H33" s="116"/>
      <c r="I33" s="116"/>
      <c r="J33" s="116"/>
      <c r="K33" s="116"/>
      <c r="L33" s="16" t="str">
        <f t="shared" si="3"/>
        <v/>
      </c>
      <c r="M33" s="64" t="str">
        <f t="shared" si="0"/>
        <v/>
      </c>
      <c r="N33" s="64"/>
      <c r="O33" s="18" t="str">
        <f t="shared" si="1"/>
        <v/>
      </c>
      <c r="P33" s="17">
        <f t="shared" si="4"/>
        <v>2005</v>
      </c>
      <c r="Q33" s="2"/>
      <c r="R33" s="117" t="str">
        <f t="shared" si="9"/>
        <v/>
      </c>
      <c r="S33" s="117"/>
      <c r="T33" s="66" t="str">
        <f t="shared" si="6"/>
        <v/>
      </c>
      <c r="U33" s="67"/>
      <c r="V33" s="68" t="str">
        <f t="shared" si="7"/>
        <v/>
      </c>
      <c r="W33" s="68"/>
    </row>
    <row r="34" spans="2:24" x14ac:dyDescent="0.15">
      <c r="B34" s="11">
        <v>25</v>
      </c>
      <c r="C34" s="64" t="str">
        <f t="shared" si="2"/>
        <v/>
      </c>
      <c r="D34" s="64"/>
      <c r="E34" s="17">
        <f t="shared" si="8"/>
        <v>2005</v>
      </c>
      <c r="F34" s="2"/>
      <c r="G34" s="11"/>
      <c r="H34" s="116"/>
      <c r="I34" s="116"/>
      <c r="J34" s="116"/>
      <c r="K34" s="116"/>
      <c r="L34" s="16" t="str">
        <f t="shared" si="3"/>
        <v/>
      </c>
      <c r="M34" s="64" t="str">
        <f t="shared" si="0"/>
        <v/>
      </c>
      <c r="N34" s="64"/>
      <c r="O34" s="18" t="str">
        <f t="shared" si="1"/>
        <v/>
      </c>
      <c r="P34" s="17">
        <f t="shared" si="4"/>
        <v>2005</v>
      </c>
      <c r="Q34" s="2"/>
      <c r="R34" s="117" t="str">
        <f t="shared" si="9"/>
        <v/>
      </c>
      <c r="S34" s="117"/>
      <c r="T34" s="66" t="str">
        <f t="shared" si="6"/>
        <v/>
      </c>
      <c r="U34" s="67"/>
      <c r="V34" s="68" t="str">
        <f t="shared" si="7"/>
        <v/>
      </c>
      <c r="W34" s="68"/>
    </row>
    <row r="35" spans="2:24" x14ac:dyDescent="0.15">
      <c r="B35" s="11">
        <v>26</v>
      </c>
      <c r="C35" s="64" t="str">
        <f t="shared" si="2"/>
        <v/>
      </c>
      <c r="D35" s="64"/>
      <c r="E35" s="17">
        <f t="shared" si="8"/>
        <v>2005</v>
      </c>
      <c r="F35" s="2"/>
      <c r="G35" s="11"/>
      <c r="H35" s="116"/>
      <c r="I35" s="116"/>
      <c r="J35" s="116"/>
      <c r="K35" s="116"/>
      <c r="L35" s="16" t="str">
        <f t="shared" si="3"/>
        <v/>
      </c>
      <c r="M35" s="64" t="str">
        <f t="shared" si="0"/>
        <v/>
      </c>
      <c r="N35" s="64"/>
      <c r="O35" s="18" t="str">
        <f t="shared" si="1"/>
        <v/>
      </c>
      <c r="P35" s="17">
        <f t="shared" si="4"/>
        <v>2005</v>
      </c>
      <c r="Q35" s="2"/>
      <c r="R35" s="117" t="str">
        <f t="shared" si="9"/>
        <v/>
      </c>
      <c r="S35" s="117"/>
      <c r="T35" s="66" t="str">
        <f t="shared" si="6"/>
        <v/>
      </c>
      <c r="U35" s="67"/>
      <c r="V35" s="68" t="str">
        <f t="shared" si="7"/>
        <v/>
      </c>
      <c r="W35" s="68"/>
    </row>
    <row r="36" spans="2:24" x14ac:dyDescent="0.15">
      <c r="B36" s="11">
        <v>27</v>
      </c>
      <c r="C36" s="64" t="str">
        <f t="shared" si="2"/>
        <v/>
      </c>
      <c r="D36" s="64"/>
      <c r="E36" s="17">
        <f t="shared" si="8"/>
        <v>2005</v>
      </c>
      <c r="F36" s="2"/>
      <c r="G36" s="11"/>
      <c r="H36" s="116"/>
      <c r="I36" s="116"/>
      <c r="J36" s="116"/>
      <c r="K36" s="116"/>
      <c r="L36" s="16" t="str">
        <f t="shared" si="3"/>
        <v/>
      </c>
      <c r="M36" s="64" t="str">
        <f t="shared" si="0"/>
        <v/>
      </c>
      <c r="N36" s="64"/>
      <c r="O36" s="18" t="str">
        <f t="shared" si="1"/>
        <v/>
      </c>
      <c r="P36" s="17">
        <f t="shared" si="4"/>
        <v>2005</v>
      </c>
      <c r="Q36" s="2"/>
      <c r="R36" s="117" t="str">
        <f t="shared" si="9"/>
        <v/>
      </c>
      <c r="S36" s="117"/>
      <c r="T36" s="66" t="str">
        <f t="shared" si="6"/>
        <v/>
      </c>
      <c r="U36" s="67"/>
      <c r="V36" s="68" t="str">
        <f t="shared" si="7"/>
        <v/>
      </c>
      <c r="W36" s="68"/>
    </row>
    <row r="37" spans="2:24" x14ac:dyDescent="0.15">
      <c r="B37" s="11">
        <v>28</v>
      </c>
      <c r="C37" s="64" t="str">
        <f t="shared" si="2"/>
        <v/>
      </c>
      <c r="D37" s="64"/>
      <c r="E37" s="17">
        <f t="shared" si="8"/>
        <v>2005</v>
      </c>
      <c r="F37" s="2"/>
      <c r="G37" s="11"/>
      <c r="H37" s="116"/>
      <c r="I37" s="116"/>
      <c r="J37" s="116"/>
      <c r="K37" s="116"/>
      <c r="L37" s="16" t="str">
        <f t="shared" si="3"/>
        <v/>
      </c>
      <c r="M37" s="64" t="str">
        <f t="shared" si="0"/>
        <v/>
      </c>
      <c r="N37" s="64"/>
      <c r="O37" s="18" t="str">
        <f t="shared" si="1"/>
        <v/>
      </c>
      <c r="P37" s="17">
        <f t="shared" si="4"/>
        <v>2005</v>
      </c>
      <c r="Q37" s="2"/>
      <c r="R37" s="117" t="str">
        <f t="shared" si="9"/>
        <v/>
      </c>
      <c r="S37" s="117"/>
      <c r="T37" s="66" t="str">
        <f t="shared" si="6"/>
        <v/>
      </c>
      <c r="U37" s="67"/>
      <c r="V37" s="68" t="str">
        <f t="shared" si="7"/>
        <v/>
      </c>
      <c r="W37" s="68"/>
    </row>
    <row r="38" spans="2:24" s="13" customFormat="1" x14ac:dyDescent="0.15">
      <c r="B38" s="11">
        <v>29</v>
      </c>
      <c r="C38" s="64" t="str">
        <f t="shared" si="2"/>
        <v/>
      </c>
      <c r="D38" s="64"/>
      <c r="E38" s="17">
        <f t="shared" si="8"/>
        <v>2005</v>
      </c>
      <c r="F38" s="2"/>
      <c r="G38" s="11"/>
      <c r="H38" s="116"/>
      <c r="I38" s="116"/>
      <c r="J38" s="116"/>
      <c r="K38" s="116"/>
      <c r="L38" s="16" t="str">
        <f t="shared" si="3"/>
        <v/>
      </c>
      <c r="M38" s="64" t="str">
        <f t="shared" si="0"/>
        <v/>
      </c>
      <c r="N38" s="64"/>
      <c r="O38" s="18" t="str">
        <f t="shared" si="1"/>
        <v/>
      </c>
      <c r="P38" s="17">
        <f t="shared" si="4"/>
        <v>2005</v>
      </c>
      <c r="Q38" s="2"/>
      <c r="R38" s="117" t="str">
        <f t="shared" si="9"/>
        <v/>
      </c>
      <c r="S38" s="117"/>
      <c r="T38" s="66" t="str">
        <f t="shared" si="6"/>
        <v/>
      </c>
      <c r="U38" s="67"/>
      <c r="V38" s="68" t="str">
        <f t="shared" si="7"/>
        <v/>
      </c>
      <c r="W38" s="68"/>
      <c r="X38" s="119"/>
    </row>
    <row r="39" spans="2:24" x14ac:dyDescent="0.15">
      <c r="B39" s="11">
        <v>30</v>
      </c>
      <c r="C39" s="64" t="str">
        <f t="shared" si="2"/>
        <v/>
      </c>
      <c r="D39" s="64"/>
      <c r="E39" s="17">
        <f t="shared" si="8"/>
        <v>2005</v>
      </c>
      <c r="F39" s="2"/>
      <c r="G39" s="11"/>
      <c r="H39" s="116"/>
      <c r="I39" s="116"/>
      <c r="J39" s="116"/>
      <c r="K39" s="116"/>
      <c r="L39" s="16" t="str">
        <f t="shared" si="3"/>
        <v/>
      </c>
      <c r="M39" s="64" t="str">
        <f t="shared" si="0"/>
        <v/>
      </c>
      <c r="N39" s="64"/>
      <c r="O39" s="18" t="str">
        <f t="shared" si="1"/>
        <v/>
      </c>
      <c r="P39" s="17">
        <f t="shared" si="4"/>
        <v>2005</v>
      </c>
      <c r="Q39" s="2"/>
      <c r="R39" s="117" t="str">
        <f t="shared" si="9"/>
        <v/>
      </c>
      <c r="S39" s="117"/>
      <c r="T39" s="66" t="str">
        <f t="shared" si="6"/>
        <v/>
      </c>
      <c r="U39" s="67"/>
      <c r="V39" s="68" t="str">
        <f t="shared" si="7"/>
        <v/>
      </c>
      <c r="W39" s="68"/>
    </row>
    <row r="40" spans="2:24" x14ac:dyDescent="0.15">
      <c r="B40" s="11">
        <v>31</v>
      </c>
      <c r="C40" s="64" t="str">
        <f t="shared" si="2"/>
        <v/>
      </c>
      <c r="D40" s="64"/>
      <c r="E40" s="17">
        <f t="shared" si="8"/>
        <v>2005</v>
      </c>
      <c r="F40" s="2"/>
      <c r="G40" s="11"/>
      <c r="H40" s="116"/>
      <c r="I40" s="116"/>
      <c r="J40" s="116"/>
      <c r="K40" s="116"/>
      <c r="L40" s="16" t="str">
        <f t="shared" si="3"/>
        <v/>
      </c>
      <c r="M40" s="64" t="str">
        <f t="shared" si="0"/>
        <v/>
      </c>
      <c r="N40" s="64"/>
      <c r="O40" s="18" t="str">
        <f t="shared" si="1"/>
        <v/>
      </c>
      <c r="P40" s="17">
        <f t="shared" si="4"/>
        <v>2005</v>
      </c>
      <c r="Q40" s="2"/>
      <c r="R40" s="117" t="str">
        <f t="shared" si="9"/>
        <v/>
      </c>
      <c r="S40" s="117"/>
      <c r="T40" s="66" t="str">
        <f t="shared" si="6"/>
        <v/>
      </c>
      <c r="U40" s="67"/>
      <c r="V40" s="68" t="str">
        <f t="shared" si="7"/>
        <v/>
      </c>
      <c r="W40" s="68"/>
    </row>
    <row r="41" spans="2:24" x14ac:dyDescent="0.15">
      <c r="B41" s="11">
        <v>32</v>
      </c>
      <c r="C41" s="64" t="str">
        <f t="shared" si="2"/>
        <v/>
      </c>
      <c r="D41" s="64"/>
      <c r="E41" s="17">
        <f t="shared" si="8"/>
        <v>2005</v>
      </c>
      <c r="F41" s="2"/>
      <c r="G41" s="11"/>
      <c r="H41" s="116"/>
      <c r="I41" s="116"/>
      <c r="J41" s="116"/>
      <c r="K41" s="116"/>
      <c r="L41" s="16" t="str">
        <f t="shared" si="3"/>
        <v/>
      </c>
      <c r="M41" s="64" t="str">
        <f t="shared" si="0"/>
        <v/>
      </c>
      <c r="N41" s="64"/>
      <c r="O41" s="18" t="str">
        <f t="shared" si="1"/>
        <v/>
      </c>
      <c r="P41" s="17">
        <f t="shared" si="4"/>
        <v>2005</v>
      </c>
      <c r="Q41" s="2"/>
      <c r="R41" s="117" t="str">
        <f t="shared" si="9"/>
        <v/>
      </c>
      <c r="S41" s="117"/>
      <c r="T41" s="66" t="str">
        <f t="shared" si="6"/>
        <v/>
      </c>
      <c r="U41" s="67"/>
      <c r="V41" s="68" t="str">
        <f t="shared" si="7"/>
        <v/>
      </c>
      <c r="W41" s="68"/>
    </row>
    <row r="42" spans="2:24" x14ac:dyDescent="0.15">
      <c r="B42" s="11">
        <v>33</v>
      </c>
      <c r="C42" s="64" t="str">
        <f t="shared" si="2"/>
        <v/>
      </c>
      <c r="D42" s="64"/>
      <c r="E42" s="17">
        <f t="shared" si="8"/>
        <v>2005</v>
      </c>
      <c r="F42" s="2"/>
      <c r="G42" s="11"/>
      <c r="H42" s="116"/>
      <c r="I42" s="116"/>
      <c r="J42" s="116"/>
      <c r="K42" s="116"/>
      <c r="L42" s="16" t="str">
        <f t="shared" si="3"/>
        <v/>
      </c>
      <c r="M42" s="64" t="str">
        <f t="shared" si="0"/>
        <v/>
      </c>
      <c r="N42" s="64"/>
      <c r="O42" s="18" t="str">
        <f t="shared" si="1"/>
        <v/>
      </c>
      <c r="P42" s="17">
        <f t="shared" si="4"/>
        <v>2005</v>
      </c>
      <c r="Q42" s="2"/>
      <c r="R42" s="117" t="str">
        <f t="shared" si="9"/>
        <v/>
      </c>
      <c r="S42" s="117"/>
      <c r="T42" s="66" t="str">
        <f t="shared" si="6"/>
        <v/>
      </c>
      <c r="U42" s="67"/>
      <c r="V42" s="68" t="str">
        <f t="shared" si="7"/>
        <v/>
      </c>
      <c r="W42" s="68"/>
    </row>
    <row r="43" spans="2:24" x14ac:dyDescent="0.15">
      <c r="B43" s="11">
        <v>34</v>
      </c>
      <c r="C43" s="64" t="str">
        <f t="shared" si="2"/>
        <v/>
      </c>
      <c r="D43" s="64"/>
      <c r="E43" s="17">
        <f t="shared" si="8"/>
        <v>2005</v>
      </c>
      <c r="F43" s="2"/>
      <c r="G43" s="11"/>
      <c r="H43" s="116"/>
      <c r="I43" s="116"/>
      <c r="J43" s="116"/>
      <c r="K43" s="116"/>
      <c r="L43" s="16" t="str">
        <f t="shared" si="3"/>
        <v/>
      </c>
      <c r="M43" s="64" t="str">
        <f t="shared" si="0"/>
        <v/>
      </c>
      <c r="N43" s="64"/>
      <c r="O43" s="18" t="str">
        <f t="shared" si="1"/>
        <v/>
      </c>
      <c r="P43" s="17">
        <f t="shared" si="4"/>
        <v>2005</v>
      </c>
      <c r="Q43" s="2"/>
      <c r="R43" s="117" t="str">
        <f t="shared" si="9"/>
        <v/>
      </c>
      <c r="S43" s="117"/>
      <c r="T43" s="66" t="str">
        <f t="shared" si="6"/>
        <v/>
      </c>
      <c r="U43" s="67"/>
      <c r="V43" s="68" t="str">
        <f t="shared" si="7"/>
        <v/>
      </c>
      <c r="W43" s="68"/>
    </row>
    <row r="44" spans="2:24" x14ac:dyDescent="0.15">
      <c r="B44" s="11">
        <v>35</v>
      </c>
      <c r="C44" s="64" t="str">
        <f t="shared" si="2"/>
        <v/>
      </c>
      <c r="D44" s="64"/>
      <c r="E44" s="17">
        <f t="shared" si="8"/>
        <v>2005</v>
      </c>
      <c r="F44" s="2"/>
      <c r="G44" s="11"/>
      <c r="H44" s="116"/>
      <c r="I44" s="116"/>
      <c r="J44" s="116"/>
      <c r="K44" s="116"/>
      <c r="L44" s="16" t="str">
        <f t="shared" si="3"/>
        <v/>
      </c>
      <c r="M44" s="64" t="str">
        <f t="shared" si="0"/>
        <v/>
      </c>
      <c r="N44" s="64"/>
      <c r="O44" s="18" t="str">
        <f t="shared" si="1"/>
        <v/>
      </c>
      <c r="P44" s="17">
        <f t="shared" si="4"/>
        <v>2005</v>
      </c>
      <c r="Q44" s="2"/>
      <c r="R44" s="117" t="str">
        <f t="shared" si="9"/>
        <v/>
      </c>
      <c r="S44" s="117"/>
      <c r="T44" s="66" t="str">
        <f t="shared" si="6"/>
        <v/>
      </c>
      <c r="U44" s="67"/>
      <c r="V44" s="68" t="str">
        <f t="shared" si="7"/>
        <v/>
      </c>
      <c r="W44" s="68"/>
    </row>
    <row r="45" spans="2:24" x14ac:dyDescent="0.15">
      <c r="B45" s="11">
        <v>36</v>
      </c>
      <c r="C45" s="64" t="str">
        <f t="shared" si="2"/>
        <v/>
      </c>
      <c r="D45" s="64"/>
      <c r="E45" s="17">
        <f t="shared" si="8"/>
        <v>2005</v>
      </c>
      <c r="F45" s="2"/>
      <c r="G45" s="11"/>
      <c r="H45" s="116"/>
      <c r="I45" s="116"/>
      <c r="J45" s="116"/>
      <c r="K45" s="116"/>
      <c r="L45" s="16" t="str">
        <f t="shared" si="3"/>
        <v/>
      </c>
      <c r="M45" s="64" t="str">
        <f t="shared" si="0"/>
        <v/>
      </c>
      <c r="N45" s="64"/>
      <c r="O45" s="18" t="str">
        <f t="shared" si="1"/>
        <v/>
      </c>
      <c r="P45" s="17">
        <f t="shared" si="4"/>
        <v>2005</v>
      </c>
      <c r="Q45" s="2"/>
      <c r="R45" s="117" t="str">
        <f t="shared" si="9"/>
        <v/>
      </c>
      <c r="S45" s="117"/>
      <c r="T45" s="66" t="str">
        <f t="shared" si="6"/>
        <v/>
      </c>
      <c r="U45" s="67"/>
      <c r="V45" s="68" t="str">
        <f t="shared" si="7"/>
        <v/>
      </c>
      <c r="W45" s="68"/>
    </row>
    <row r="46" spans="2:24" x14ac:dyDescent="0.15">
      <c r="B46" s="11">
        <v>37</v>
      </c>
      <c r="C46" s="64" t="str">
        <f t="shared" si="2"/>
        <v/>
      </c>
      <c r="D46" s="64"/>
      <c r="E46" s="17">
        <f t="shared" si="8"/>
        <v>2005</v>
      </c>
      <c r="F46" s="2"/>
      <c r="G46" s="11"/>
      <c r="H46" s="116"/>
      <c r="I46" s="116"/>
      <c r="J46" s="116"/>
      <c r="K46" s="116"/>
      <c r="L46" s="16" t="str">
        <f t="shared" si="3"/>
        <v/>
      </c>
      <c r="M46" s="64" t="str">
        <f t="shared" si="0"/>
        <v/>
      </c>
      <c r="N46" s="64"/>
      <c r="O46" s="18" t="str">
        <f t="shared" si="1"/>
        <v/>
      </c>
      <c r="P46" s="17">
        <f t="shared" si="4"/>
        <v>2005</v>
      </c>
      <c r="Q46" s="2"/>
      <c r="R46" s="117" t="str">
        <f t="shared" si="9"/>
        <v/>
      </c>
      <c r="S46" s="117"/>
      <c r="T46" s="66" t="str">
        <f t="shared" si="6"/>
        <v/>
      </c>
      <c r="U46" s="67"/>
      <c r="V46" s="68" t="str">
        <f t="shared" si="7"/>
        <v/>
      </c>
      <c r="W46" s="68"/>
    </row>
    <row r="47" spans="2:24" x14ac:dyDescent="0.15">
      <c r="B47" s="11">
        <v>38</v>
      </c>
      <c r="C47" s="64" t="str">
        <f t="shared" si="2"/>
        <v/>
      </c>
      <c r="D47" s="64"/>
      <c r="E47" s="17">
        <f t="shared" si="8"/>
        <v>2005</v>
      </c>
      <c r="F47" s="2"/>
      <c r="G47" s="11"/>
      <c r="H47" s="116"/>
      <c r="I47" s="116"/>
      <c r="J47" s="116"/>
      <c r="K47" s="116"/>
      <c r="L47" s="16" t="str">
        <f t="shared" si="3"/>
        <v/>
      </c>
      <c r="M47" s="64" t="str">
        <f t="shared" si="0"/>
        <v/>
      </c>
      <c r="N47" s="64"/>
      <c r="O47" s="18" t="str">
        <f t="shared" si="1"/>
        <v/>
      </c>
      <c r="P47" s="17">
        <f t="shared" si="4"/>
        <v>2005</v>
      </c>
      <c r="Q47" s="2"/>
      <c r="R47" s="117" t="str">
        <f t="shared" si="9"/>
        <v/>
      </c>
      <c r="S47" s="117"/>
      <c r="T47" s="66" t="str">
        <f t="shared" si="6"/>
        <v/>
      </c>
      <c r="U47" s="67"/>
      <c r="V47" s="68" t="str">
        <f t="shared" si="7"/>
        <v/>
      </c>
      <c r="W47" s="68"/>
    </row>
    <row r="48" spans="2:24" x14ac:dyDescent="0.15">
      <c r="B48" s="11">
        <v>39</v>
      </c>
      <c r="C48" s="64" t="str">
        <f t="shared" si="2"/>
        <v/>
      </c>
      <c r="D48" s="64"/>
      <c r="E48" s="17">
        <f t="shared" si="8"/>
        <v>2005</v>
      </c>
      <c r="F48" s="2"/>
      <c r="G48" s="11"/>
      <c r="H48" s="116"/>
      <c r="I48" s="116"/>
      <c r="J48" s="116"/>
      <c r="K48" s="116"/>
      <c r="L48" s="16" t="str">
        <f t="shared" si="3"/>
        <v/>
      </c>
      <c r="M48" s="64" t="str">
        <f t="shared" si="0"/>
        <v/>
      </c>
      <c r="N48" s="64"/>
      <c r="O48" s="18" t="str">
        <f t="shared" si="1"/>
        <v/>
      </c>
      <c r="P48" s="17">
        <f t="shared" si="4"/>
        <v>2005</v>
      </c>
      <c r="Q48" s="2"/>
      <c r="R48" s="117" t="str">
        <f t="shared" si="9"/>
        <v/>
      </c>
      <c r="S48" s="117"/>
      <c r="T48" s="66" t="str">
        <f t="shared" si="6"/>
        <v/>
      </c>
      <c r="U48" s="67"/>
      <c r="V48" s="68" t="str">
        <f t="shared" si="7"/>
        <v/>
      </c>
      <c r="W48" s="68"/>
    </row>
    <row r="49" spans="2:23" x14ac:dyDescent="0.15">
      <c r="B49" s="11">
        <v>40</v>
      </c>
      <c r="C49" s="64" t="str">
        <f t="shared" si="2"/>
        <v/>
      </c>
      <c r="D49" s="64"/>
      <c r="E49" s="17">
        <f t="shared" si="8"/>
        <v>2005</v>
      </c>
      <c r="F49" s="2"/>
      <c r="G49" s="11"/>
      <c r="H49" s="116"/>
      <c r="I49" s="116"/>
      <c r="J49" s="116"/>
      <c r="K49" s="116"/>
      <c r="L49" s="16" t="str">
        <f t="shared" si="3"/>
        <v/>
      </c>
      <c r="M49" s="64" t="str">
        <f t="shared" si="0"/>
        <v/>
      </c>
      <c r="N49" s="64"/>
      <c r="O49" s="18" t="str">
        <f t="shared" si="1"/>
        <v/>
      </c>
      <c r="P49" s="17">
        <f t="shared" si="4"/>
        <v>2005</v>
      </c>
      <c r="Q49" s="2"/>
      <c r="R49" s="117" t="str">
        <f t="shared" si="9"/>
        <v/>
      </c>
      <c r="S49" s="117"/>
      <c r="T49" s="66" t="str">
        <f t="shared" si="6"/>
        <v/>
      </c>
      <c r="U49" s="67"/>
      <c r="V49" s="68" t="str">
        <f t="shared" si="7"/>
        <v/>
      </c>
      <c r="W49" s="68"/>
    </row>
    <row r="50" spans="2:23" x14ac:dyDescent="0.15">
      <c r="B50" s="11">
        <v>41</v>
      </c>
      <c r="C50" s="64" t="str">
        <f t="shared" si="2"/>
        <v/>
      </c>
      <c r="D50" s="64"/>
      <c r="E50" s="17">
        <f t="shared" si="8"/>
        <v>2005</v>
      </c>
      <c r="F50" s="2"/>
      <c r="G50" s="11"/>
      <c r="H50" s="116"/>
      <c r="I50" s="116"/>
      <c r="J50" s="116"/>
      <c r="K50" s="116"/>
      <c r="L50" s="16" t="str">
        <f t="shared" si="3"/>
        <v/>
      </c>
      <c r="M50" s="64" t="str">
        <f t="shared" si="0"/>
        <v/>
      </c>
      <c r="N50" s="64"/>
      <c r="O50" s="18" t="str">
        <f t="shared" si="1"/>
        <v/>
      </c>
      <c r="P50" s="17">
        <f t="shared" si="4"/>
        <v>2005</v>
      </c>
      <c r="Q50" s="2"/>
      <c r="R50" s="117" t="str">
        <f t="shared" si="9"/>
        <v/>
      </c>
      <c r="S50" s="117"/>
      <c r="T50" s="66" t="str">
        <f t="shared" si="6"/>
        <v/>
      </c>
      <c r="U50" s="67"/>
      <c r="V50" s="68" t="str">
        <f t="shared" si="7"/>
        <v/>
      </c>
      <c r="W50" s="68"/>
    </row>
    <row r="51" spans="2:23" x14ac:dyDescent="0.15">
      <c r="B51" s="11">
        <v>42</v>
      </c>
      <c r="C51" s="64" t="str">
        <f t="shared" si="2"/>
        <v/>
      </c>
      <c r="D51" s="64"/>
      <c r="E51" s="17">
        <f t="shared" si="8"/>
        <v>2005</v>
      </c>
      <c r="F51" s="2"/>
      <c r="G51" s="11"/>
      <c r="H51" s="116"/>
      <c r="I51" s="116"/>
      <c r="J51" s="116"/>
      <c r="K51" s="116"/>
      <c r="L51" s="16" t="str">
        <f t="shared" si="3"/>
        <v/>
      </c>
      <c r="M51" s="64" t="str">
        <f t="shared" si="0"/>
        <v/>
      </c>
      <c r="N51" s="64"/>
      <c r="O51" s="18" t="str">
        <f t="shared" si="1"/>
        <v/>
      </c>
      <c r="P51" s="17">
        <f t="shared" si="4"/>
        <v>2005</v>
      </c>
      <c r="Q51" s="2"/>
      <c r="R51" s="117" t="str">
        <f t="shared" si="9"/>
        <v/>
      </c>
      <c r="S51" s="117"/>
      <c r="T51" s="66" t="str">
        <f t="shared" si="6"/>
        <v/>
      </c>
      <c r="U51" s="67"/>
      <c r="V51" s="68" t="str">
        <f t="shared" si="7"/>
        <v/>
      </c>
      <c r="W51" s="68"/>
    </row>
    <row r="52" spans="2:23" x14ac:dyDescent="0.15">
      <c r="B52" s="11">
        <v>43</v>
      </c>
      <c r="C52" s="64" t="str">
        <f t="shared" si="2"/>
        <v/>
      </c>
      <c r="D52" s="64"/>
      <c r="E52" s="17">
        <f t="shared" si="8"/>
        <v>2005</v>
      </c>
      <c r="F52" s="2"/>
      <c r="G52" s="11"/>
      <c r="H52" s="116"/>
      <c r="I52" s="116"/>
      <c r="J52" s="116"/>
      <c r="K52" s="116"/>
      <c r="L52" s="16" t="str">
        <f t="shared" si="3"/>
        <v/>
      </c>
      <c r="M52" s="64" t="str">
        <f t="shared" si="0"/>
        <v/>
      </c>
      <c r="N52" s="64"/>
      <c r="O52" s="18" t="str">
        <f t="shared" si="1"/>
        <v/>
      </c>
      <c r="P52" s="17">
        <f t="shared" si="4"/>
        <v>2005</v>
      </c>
      <c r="Q52" s="2"/>
      <c r="R52" s="117" t="str">
        <f t="shared" si="9"/>
        <v/>
      </c>
      <c r="S52" s="117"/>
      <c r="T52" s="66" t="str">
        <f t="shared" si="6"/>
        <v/>
      </c>
      <c r="U52" s="67"/>
      <c r="V52" s="68" t="str">
        <f t="shared" si="7"/>
        <v/>
      </c>
      <c r="W52" s="68"/>
    </row>
    <row r="53" spans="2:23" x14ac:dyDescent="0.15">
      <c r="B53" s="11">
        <v>44</v>
      </c>
      <c r="C53" s="64" t="str">
        <f t="shared" si="2"/>
        <v/>
      </c>
      <c r="D53" s="64"/>
      <c r="E53" s="17">
        <f t="shared" si="8"/>
        <v>2005</v>
      </c>
      <c r="F53" s="2"/>
      <c r="G53" s="11"/>
      <c r="H53" s="116"/>
      <c r="I53" s="116"/>
      <c r="J53" s="116"/>
      <c r="K53" s="116"/>
      <c r="L53" s="16" t="str">
        <f t="shared" si="3"/>
        <v/>
      </c>
      <c r="M53" s="64" t="str">
        <f t="shared" si="0"/>
        <v/>
      </c>
      <c r="N53" s="64"/>
      <c r="O53" s="18" t="str">
        <f t="shared" si="1"/>
        <v/>
      </c>
      <c r="P53" s="17">
        <f t="shared" si="4"/>
        <v>2005</v>
      </c>
      <c r="Q53" s="2"/>
      <c r="R53" s="117" t="str">
        <f t="shared" si="9"/>
        <v/>
      </c>
      <c r="S53" s="117"/>
      <c r="T53" s="66" t="str">
        <f t="shared" si="6"/>
        <v/>
      </c>
      <c r="U53" s="67"/>
      <c r="V53" s="68" t="str">
        <f t="shared" si="7"/>
        <v/>
      </c>
      <c r="W53" s="68"/>
    </row>
    <row r="54" spans="2:23" x14ac:dyDescent="0.15">
      <c r="B54" s="11">
        <v>45</v>
      </c>
      <c r="C54" s="64" t="str">
        <f t="shared" si="2"/>
        <v/>
      </c>
      <c r="D54" s="64"/>
      <c r="E54" s="17">
        <f t="shared" si="8"/>
        <v>2005</v>
      </c>
      <c r="F54" s="2"/>
      <c r="G54" s="11"/>
      <c r="H54" s="116"/>
      <c r="I54" s="116"/>
      <c r="J54" s="116"/>
      <c r="K54" s="116"/>
      <c r="L54" s="16" t="str">
        <f t="shared" si="3"/>
        <v/>
      </c>
      <c r="M54" s="64" t="str">
        <f t="shared" si="0"/>
        <v/>
      </c>
      <c r="N54" s="64"/>
      <c r="O54" s="18" t="str">
        <f t="shared" si="1"/>
        <v/>
      </c>
      <c r="P54" s="17">
        <f t="shared" si="4"/>
        <v>2005</v>
      </c>
      <c r="Q54" s="2"/>
      <c r="R54" s="117" t="str">
        <f t="shared" si="9"/>
        <v/>
      </c>
      <c r="S54" s="117"/>
      <c r="T54" s="66" t="str">
        <f t="shared" si="6"/>
        <v/>
      </c>
      <c r="U54" s="67"/>
      <c r="V54" s="68" t="str">
        <f t="shared" si="7"/>
        <v/>
      </c>
      <c r="W54" s="68"/>
    </row>
    <row r="55" spans="2:23" x14ac:dyDescent="0.15">
      <c r="B55" s="11">
        <v>46</v>
      </c>
      <c r="C55" s="64" t="str">
        <f t="shared" si="2"/>
        <v/>
      </c>
      <c r="D55" s="64"/>
      <c r="E55" s="17">
        <f t="shared" si="8"/>
        <v>2005</v>
      </c>
      <c r="F55" s="2"/>
      <c r="G55" s="11"/>
      <c r="H55" s="116"/>
      <c r="I55" s="116"/>
      <c r="J55" s="116"/>
      <c r="K55" s="116"/>
      <c r="L55" s="16" t="str">
        <f t="shared" si="3"/>
        <v/>
      </c>
      <c r="M55" s="64" t="str">
        <f t="shared" si="0"/>
        <v/>
      </c>
      <c r="N55" s="64"/>
      <c r="O55" s="18" t="str">
        <f t="shared" si="1"/>
        <v/>
      </c>
      <c r="P55" s="17">
        <f t="shared" si="4"/>
        <v>2005</v>
      </c>
      <c r="Q55" s="2"/>
      <c r="R55" s="117" t="str">
        <f t="shared" si="9"/>
        <v/>
      </c>
      <c r="S55" s="117"/>
      <c r="T55" s="66" t="str">
        <f t="shared" si="6"/>
        <v/>
      </c>
      <c r="U55" s="67"/>
      <c r="V55" s="68" t="str">
        <f t="shared" si="7"/>
        <v/>
      </c>
      <c r="W55" s="68"/>
    </row>
    <row r="56" spans="2:23" x14ac:dyDescent="0.15">
      <c r="B56" s="11">
        <v>47</v>
      </c>
      <c r="C56" s="64" t="str">
        <f t="shared" si="2"/>
        <v/>
      </c>
      <c r="D56" s="64"/>
      <c r="E56" s="17">
        <f t="shared" si="8"/>
        <v>2005</v>
      </c>
      <c r="F56" s="2"/>
      <c r="G56" s="11"/>
      <c r="H56" s="116"/>
      <c r="I56" s="116"/>
      <c r="J56" s="116"/>
      <c r="K56" s="116"/>
      <c r="L56" s="16" t="str">
        <f t="shared" si="3"/>
        <v/>
      </c>
      <c r="M56" s="64" t="str">
        <f t="shared" si="0"/>
        <v/>
      </c>
      <c r="N56" s="64"/>
      <c r="O56" s="18" t="str">
        <f t="shared" si="1"/>
        <v/>
      </c>
      <c r="P56" s="17">
        <f t="shared" si="4"/>
        <v>2005</v>
      </c>
      <c r="Q56" s="2"/>
      <c r="R56" s="117" t="str">
        <f t="shared" si="9"/>
        <v/>
      </c>
      <c r="S56" s="117"/>
      <c r="T56" s="66" t="str">
        <f t="shared" si="6"/>
        <v/>
      </c>
      <c r="U56" s="67"/>
      <c r="V56" s="68" t="str">
        <f t="shared" si="7"/>
        <v/>
      </c>
      <c r="W56" s="68"/>
    </row>
    <row r="57" spans="2:23" x14ac:dyDescent="0.15">
      <c r="B57" s="11">
        <v>48</v>
      </c>
      <c r="C57" s="64" t="str">
        <f t="shared" si="2"/>
        <v/>
      </c>
      <c r="D57" s="64"/>
      <c r="E57" s="17">
        <f t="shared" si="8"/>
        <v>2005</v>
      </c>
      <c r="F57" s="2"/>
      <c r="G57" s="11"/>
      <c r="H57" s="116"/>
      <c r="I57" s="116"/>
      <c r="J57" s="116"/>
      <c r="K57" s="116"/>
      <c r="L57" s="16" t="str">
        <f t="shared" si="3"/>
        <v/>
      </c>
      <c r="M57" s="64" t="str">
        <f t="shared" si="0"/>
        <v/>
      </c>
      <c r="N57" s="64"/>
      <c r="O57" s="18" t="str">
        <f t="shared" si="1"/>
        <v/>
      </c>
      <c r="P57" s="17">
        <f t="shared" si="4"/>
        <v>2005</v>
      </c>
      <c r="Q57" s="2"/>
      <c r="R57" s="117" t="str">
        <f t="shared" si="9"/>
        <v/>
      </c>
      <c r="S57" s="117"/>
      <c r="T57" s="66" t="str">
        <f t="shared" si="6"/>
        <v/>
      </c>
      <c r="U57" s="67"/>
      <c r="V57" s="68" t="str">
        <f t="shared" si="7"/>
        <v/>
      </c>
      <c r="W57" s="68"/>
    </row>
    <row r="58" spans="2:23" x14ac:dyDescent="0.15">
      <c r="B58" s="11">
        <v>49</v>
      </c>
      <c r="C58" s="64" t="str">
        <f t="shared" si="2"/>
        <v/>
      </c>
      <c r="D58" s="64"/>
      <c r="E58" s="17">
        <f t="shared" si="8"/>
        <v>2005</v>
      </c>
      <c r="F58" s="2"/>
      <c r="G58" s="11"/>
      <c r="H58" s="116"/>
      <c r="I58" s="116"/>
      <c r="J58" s="116"/>
      <c r="K58" s="116"/>
      <c r="L58" s="16" t="str">
        <f t="shared" si="3"/>
        <v/>
      </c>
      <c r="M58" s="64" t="str">
        <f t="shared" si="0"/>
        <v/>
      </c>
      <c r="N58" s="64"/>
      <c r="O58" s="18" t="str">
        <f t="shared" si="1"/>
        <v/>
      </c>
      <c r="P58" s="17">
        <f t="shared" si="4"/>
        <v>2005</v>
      </c>
      <c r="Q58" s="2"/>
      <c r="R58" s="117" t="str">
        <f t="shared" si="9"/>
        <v/>
      </c>
      <c r="S58" s="117"/>
      <c r="T58" s="66" t="str">
        <f t="shared" si="6"/>
        <v/>
      </c>
      <c r="U58" s="67"/>
      <c r="V58" s="68" t="str">
        <f t="shared" si="7"/>
        <v/>
      </c>
      <c r="W58" s="68"/>
    </row>
    <row r="59" spans="2:23" x14ac:dyDescent="0.15">
      <c r="B59" s="11">
        <v>50</v>
      </c>
      <c r="C59" s="64" t="str">
        <f t="shared" si="2"/>
        <v/>
      </c>
      <c r="D59" s="64"/>
      <c r="E59" s="17">
        <f t="shared" si="8"/>
        <v>2005</v>
      </c>
      <c r="F59" s="2"/>
      <c r="G59" s="11"/>
      <c r="H59" s="116"/>
      <c r="I59" s="116"/>
      <c r="J59" s="116"/>
      <c r="K59" s="116"/>
      <c r="L59" s="16" t="str">
        <f t="shared" si="3"/>
        <v/>
      </c>
      <c r="M59" s="64" t="str">
        <f t="shared" si="0"/>
        <v/>
      </c>
      <c r="N59" s="64"/>
      <c r="O59" s="18" t="str">
        <f t="shared" si="1"/>
        <v/>
      </c>
      <c r="P59" s="17">
        <f t="shared" si="4"/>
        <v>2005</v>
      </c>
      <c r="Q59" s="2"/>
      <c r="R59" s="117" t="str">
        <f t="shared" si="9"/>
        <v/>
      </c>
      <c r="S59" s="117"/>
      <c r="T59" s="66" t="str">
        <f t="shared" si="6"/>
        <v/>
      </c>
      <c r="U59" s="67"/>
      <c r="V59" s="68" t="str">
        <f t="shared" si="7"/>
        <v/>
      </c>
      <c r="W59" s="68"/>
    </row>
    <row r="60" spans="2:23" x14ac:dyDescent="0.15">
      <c r="B60" s="11">
        <v>51</v>
      </c>
      <c r="C60" s="64" t="str">
        <f t="shared" si="2"/>
        <v/>
      </c>
      <c r="D60" s="64"/>
      <c r="E60" s="17">
        <f t="shared" si="8"/>
        <v>2005</v>
      </c>
      <c r="F60" s="2"/>
      <c r="G60" s="11"/>
      <c r="H60" s="116"/>
      <c r="I60" s="116"/>
      <c r="J60" s="116"/>
      <c r="K60" s="116"/>
      <c r="L60" s="16" t="str">
        <f t="shared" si="3"/>
        <v/>
      </c>
      <c r="M60" s="64" t="str">
        <f t="shared" si="0"/>
        <v/>
      </c>
      <c r="N60" s="64"/>
      <c r="O60" s="18" t="str">
        <f t="shared" si="1"/>
        <v/>
      </c>
      <c r="P60" s="17">
        <f t="shared" si="4"/>
        <v>2005</v>
      </c>
      <c r="Q60" s="2"/>
      <c r="R60" s="117" t="str">
        <f t="shared" si="9"/>
        <v/>
      </c>
      <c r="S60" s="117"/>
      <c r="T60" s="66" t="str">
        <f t="shared" si="6"/>
        <v/>
      </c>
      <c r="U60" s="67"/>
      <c r="V60" s="68" t="str">
        <f t="shared" si="7"/>
        <v/>
      </c>
      <c r="W60" s="68"/>
    </row>
    <row r="61" spans="2:23" x14ac:dyDescent="0.15">
      <c r="B61" s="11">
        <v>52</v>
      </c>
      <c r="C61" s="64" t="str">
        <f t="shared" si="2"/>
        <v/>
      </c>
      <c r="D61" s="64"/>
      <c r="E61" s="17">
        <f t="shared" si="8"/>
        <v>2005</v>
      </c>
      <c r="F61" s="2"/>
      <c r="G61" s="11"/>
      <c r="H61" s="116"/>
      <c r="I61" s="116"/>
      <c r="J61" s="116"/>
      <c r="K61" s="116"/>
      <c r="L61" s="16" t="str">
        <f t="shared" si="3"/>
        <v/>
      </c>
      <c r="M61" s="64" t="str">
        <f t="shared" si="0"/>
        <v/>
      </c>
      <c r="N61" s="64"/>
      <c r="O61" s="18" t="str">
        <f t="shared" si="1"/>
        <v/>
      </c>
      <c r="P61" s="17">
        <f t="shared" si="4"/>
        <v>2005</v>
      </c>
      <c r="Q61" s="2"/>
      <c r="R61" s="117" t="str">
        <f t="shared" si="9"/>
        <v/>
      </c>
      <c r="S61" s="117"/>
      <c r="T61" s="66" t="str">
        <f t="shared" si="6"/>
        <v/>
      </c>
      <c r="U61" s="67"/>
      <c r="V61" s="68" t="str">
        <f t="shared" si="7"/>
        <v/>
      </c>
      <c r="W61" s="68"/>
    </row>
    <row r="62" spans="2:23" x14ac:dyDescent="0.15">
      <c r="B62" s="11">
        <v>53</v>
      </c>
      <c r="C62" s="64" t="str">
        <f t="shared" si="2"/>
        <v/>
      </c>
      <c r="D62" s="64"/>
      <c r="E62" s="17">
        <f t="shared" si="8"/>
        <v>2005</v>
      </c>
      <c r="F62" s="2"/>
      <c r="G62" s="11"/>
      <c r="H62" s="116"/>
      <c r="I62" s="116"/>
      <c r="J62" s="116"/>
      <c r="K62" s="116"/>
      <c r="L62" s="16" t="str">
        <f t="shared" si="3"/>
        <v/>
      </c>
      <c r="M62" s="64" t="str">
        <f t="shared" si="0"/>
        <v/>
      </c>
      <c r="N62" s="64"/>
      <c r="O62" s="18" t="str">
        <f t="shared" si="1"/>
        <v/>
      </c>
      <c r="P62" s="17">
        <f t="shared" si="4"/>
        <v>2005</v>
      </c>
      <c r="Q62" s="2"/>
      <c r="R62" s="117" t="str">
        <f t="shared" si="9"/>
        <v/>
      </c>
      <c r="S62" s="117"/>
      <c r="T62" s="66" t="str">
        <f t="shared" si="6"/>
        <v/>
      </c>
      <c r="U62" s="67"/>
      <c r="V62" s="68" t="str">
        <f t="shared" si="7"/>
        <v/>
      </c>
      <c r="W62" s="68"/>
    </row>
    <row r="63" spans="2:23" x14ac:dyDescent="0.15">
      <c r="B63" s="11">
        <v>54</v>
      </c>
      <c r="C63" s="64" t="str">
        <f t="shared" si="2"/>
        <v/>
      </c>
      <c r="D63" s="64"/>
      <c r="E63" s="17">
        <f t="shared" si="8"/>
        <v>2005</v>
      </c>
      <c r="F63" s="2"/>
      <c r="G63" s="11"/>
      <c r="H63" s="116"/>
      <c r="I63" s="116"/>
      <c r="J63" s="116"/>
      <c r="K63" s="116"/>
      <c r="L63" s="16" t="str">
        <f t="shared" si="3"/>
        <v/>
      </c>
      <c r="M63" s="64" t="str">
        <f t="shared" si="0"/>
        <v/>
      </c>
      <c r="N63" s="64"/>
      <c r="O63" s="18" t="str">
        <f t="shared" si="1"/>
        <v/>
      </c>
      <c r="P63" s="17">
        <f t="shared" si="4"/>
        <v>2005</v>
      </c>
      <c r="Q63" s="2"/>
      <c r="R63" s="117" t="str">
        <f t="shared" si="9"/>
        <v/>
      </c>
      <c r="S63" s="117"/>
      <c r="T63" s="66" t="str">
        <f t="shared" si="6"/>
        <v/>
      </c>
      <c r="U63" s="67"/>
      <c r="V63" s="68" t="str">
        <f t="shared" si="7"/>
        <v/>
      </c>
      <c r="W63" s="68"/>
    </row>
    <row r="64" spans="2:23" x14ac:dyDescent="0.15">
      <c r="B64" s="11">
        <v>55</v>
      </c>
      <c r="C64" s="64" t="str">
        <f t="shared" si="2"/>
        <v/>
      </c>
      <c r="D64" s="64"/>
      <c r="E64" s="17">
        <f t="shared" si="8"/>
        <v>2005</v>
      </c>
      <c r="F64" s="2"/>
      <c r="G64" s="11"/>
      <c r="H64" s="116"/>
      <c r="I64" s="116"/>
      <c r="J64" s="116"/>
      <c r="K64" s="116"/>
      <c r="L64" s="16" t="str">
        <f t="shared" si="3"/>
        <v/>
      </c>
      <c r="M64" s="64" t="str">
        <f t="shared" si="0"/>
        <v/>
      </c>
      <c r="N64" s="64"/>
      <c r="O64" s="18" t="str">
        <f t="shared" si="1"/>
        <v/>
      </c>
      <c r="P64" s="17">
        <f t="shared" si="4"/>
        <v>2005</v>
      </c>
      <c r="Q64" s="2"/>
      <c r="R64" s="117" t="str">
        <f t="shared" si="9"/>
        <v/>
      </c>
      <c r="S64" s="117"/>
      <c r="T64" s="66" t="str">
        <f t="shared" si="6"/>
        <v/>
      </c>
      <c r="U64" s="67"/>
      <c r="V64" s="68" t="str">
        <f t="shared" si="7"/>
        <v/>
      </c>
      <c r="W64" s="68"/>
    </row>
    <row r="65" spans="2:23" x14ac:dyDescent="0.15">
      <c r="B65" s="11">
        <v>56</v>
      </c>
      <c r="C65" s="64" t="str">
        <f t="shared" si="2"/>
        <v/>
      </c>
      <c r="D65" s="64"/>
      <c r="E65" s="17">
        <f t="shared" si="8"/>
        <v>2005</v>
      </c>
      <c r="F65" s="2"/>
      <c r="G65" s="11"/>
      <c r="H65" s="116"/>
      <c r="I65" s="116"/>
      <c r="J65" s="116"/>
      <c r="K65" s="116"/>
      <c r="L65" s="16" t="str">
        <f t="shared" si="3"/>
        <v/>
      </c>
      <c r="M65" s="64" t="str">
        <f t="shared" si="0"/>
        <v/>
      </c>
      <c r="N65" s="64"/>
      <c r="O65" s="18" t="str">
        <f t="shared" si="1"/>
        <v/>
      </c>
      <c r="P65" s="17">
        <f t="shared" si="4"/>
        <v>2005</v>
      </c>
      <c r="Q65" s="2"/>
      <c r="R65" s="117" t="str">
        <f t="shared" si="9"/>
        <v/>
      </c>
      <c r="S65" s="117"/>
      <c r="T65" s="66" t="str">
        <f t="shared" si="6"/>
        <v/>
      </c>
      <c r="U65" s="67"/>
      <c r="V65" s="68" t="str">
        <f t="shared" si="7"/>
        <v/>
      </c>
      <c r="W65" s="68"/>
    </row>
    <row r="66" spans="2:23" x14ac:dyDescent="0.15">
      <c r="B66" s="11">
        <v>57</v>
      </c>
      <c r="C66" s="64" t="str">
        <f t="shared" si="2"/>
        <v/>
      </c>
      <c r="D66" s="64"/>
      <c r="E66" s="17">
        <f t="shared" si="8"/>
        <v>2005</v>
      </c>
      <c r="F66" s="2"/>
      <c r="G66" s="11"/>
      <c r="H66" s="116"/>
      <c r="I66" s="116"/>
      <c r="J66" s="116"/>
      <c r="K66" s="116"/>
      <c r="L66" s="16" t="str">
        <f t="shared" si="3"/>
        <v/>
      </c>
      <c r="M66" s="64" t="str">
        <f t="shared" si="0"/>
        <v/>
      </c>
      <c r="N66" s="64"/>
      <c r="O66" s="18" t="str">
        <f t="shared" si="1"/>
        <v/>
      </c>
      <c r="P66" s="17">
        <f t="shared" si="4"/>
        <v>2005</v>
      </c>
      <c r="Q66" s="2"/>
      <c r="R66" s="117" t="str">
        <f t="shared" si="9"/>
        <v/>
      </c>
      <c r="S66" s="117"/>
      <c r="T66" s="66" t="str">
        <f t="shared" si="6"/>
        <v/>
      </c>
      <c r="U66" s="67"/>
      <c r="V66" s="68" t="str">
        <f t="shared" si="7"/>
        <v/>
      </c>
      <c r="W66" s="68"/>
    </row>
    <row r="67" spans="2:23" x14ac:dyDescent="0.15">
      <c r="B67" s="11">
        <v>58</v>
      </c>
      <c r="C67" s="64" t="str">
        <f t="shared" si="2"/>
        <v/>
      </c>
      <c r="D67" s="64"/>
      <c r="E67" s="17">
        <f t="shared" si="8"/>
        <v>2005</v>
      </c>
      <c r="F67" s="2"/>
      <c r="G67" s="11"/>
      <c r="H67" s="116"/>
      <c r="I67" s="116"/>
      <c r="J67" s="116"/>
      <c r="K67" s="116"/>
      <c r="L67" s="16" t="str">
        <f t="shared" si="3"/>
        <v/>
      </c>
      <c r="M67" s="64" t="str">
        <f t="shared" si="0"/>
        <v/>
      </c>
      <c r="N67" s="64"/>
      <c r="O67" s="18" t="str">
        <f t="shared" si="1"/>
        <v/>
      </c>
      <c r="P67" s="17">
        <f t="shared" si="4"/>
        <v>2005</v>
      </c>
      <c r="Q67" s="2"/>
      <c r="R67" s="117" t="str">
        <f t="shared" si="9"/>
        <v/>
      </c>
      <c r="S67" s="117"/>
      <c r="T67" s="66" t="str">
        <f t="shared" si="6"/>
        <v/>
      </c>
      <c r="U67" s="67"/>
      <c r="V67" s="68" t="str">
        <f t="shared" si="7"/>
        <v/>
      </c>
      <c r="W67" s="68"/>
    </row>
    <row r="68" spans="2:23" x14ac:dyDescent="0.15">
      <c r="B68" s="11">
        <v>59</v>
      </c>
      <c r="C68" s="64" t="str">
        <f t="shared" si="2"/>
        <v/>
      </c>
      <c r="D68" s="64"/>
      <c r="E68" s="17">
        <f t="shared" si="8"/>
        <v>2005</v>
      </c>
      <c r="F68" s="2"/>
      <c r="G68" s="11"/>
      <c r="H68" s="116"/>
      <c r="I68" s="116"/>
      <c r="J68" s="116"/>
      <c r="K68" s="116"/>
      <c r="L68" s="16" t="str">
        <f t="shared" si="3"/>
        <v/>
      </c>
      <c r="M68" s="64" t="str">
        <f t="shared" si="0"/>
        <v/>
      </c>
      <c r="N68" s="64"/>
      <c r="O68" s="18" t="str">
        <f t="shared" si="1"/>
        <v/>
      </c>
      <c r="P68" s="17">
        <f t="shared" si="4"/>
        <v>2005</v>
      </c>
      <c r="Q68" s="2"/>
      <c r="R68" s="117" t="str">
        <f t="shared" si="9"/>
        <v/>
      </c>
      <c r="S68" s="117"/>
      <c r="T68" s="66" t="str">
        <f t="shared" si="6"/>
        <v/>
      </c>
      <c r="U68" s="67"/>
      <c r="V68" s="68" t="str">
        <f t="shared" si="7"/>
        <v/>
      </c>
      <c r="W68" s="68"/>
    </row>
    <row r="69" spans="2:23" x14ac:dyDescent="0.15">
      <c r="B69" s="11">
        <v>60</v>
      </c>
      <c r="C69" s="64" t="str">
        <f t="shared" si="2"/>
        <v/>
      </c>
      <c r="D69" s="64"/>
      <c r="E69" s="17">
        <f t="shared" si="8"/>
        <v>2005</v>
      </c>
      <c r="F69" s="2"/>
      <c r="G69" s="11"/>
      <c r="H69" s="116"/>
      <c r="I69" s="116"/>
      <c r="J69" s="116"/>
      <c r="K69" s="116"/>
      <c r="L69" s="16" t="str">
        <f t="shared" si="3"/>
        <v/>
      </c>
      <c r="M69" s="64" t="str">
        <f t="shared" si="0"/>
        <v/>
      </c>
      <c r="N69" s="64"/>
      <c r="O69" s="18" t="str">
        <f t="shared" si="1"/>
        <v/>
      </c>
      <c r="P69" s="17">
        <f t="shared" si="4"/>
        <v>2005</v>
      </c>
      <c r="Q69" s="2"/>
      <c r="R69" s="117" t="str">
        <f t="shared" si="9"/>
        <v/>
      </c>
      <c r="S69" s="117"/>
      <c r="T69" s="66" t="str">
        <f t="shared" si="6"/>
        <v/>
      </c>
      <c r="U69" s="67"/>
      <c r="V69" s="68" t="str">
        <f t="shared" si="7"/>
        <v/>
      </c>
      <c r="W69" s="68"/>
    </row>
    <row r="70" spans="2:23" x14ac:dyDescent="0.15">
      <c r="B70" s="11">
        <v>61</v>
      </c>
      <c r="C70" s="64" t="str">
        <f t="shared" si="2"/>
        <v/>
      </c>
      <c r="D70" s="64"/>
      <c r="E70" s="17">
        <f t="shared" si="8"/>
        <v>2005</v>
      </c>
      <c r="F70" s="2"/>
      <c r="G70" s="11"/>
      <c r="H70" s="116"/>
      <c r="I70" s="116"/>
      <c r="J70" s="116"/>
      <c r="K70" s="116"/>
      <c r="L70" s="16" t="str">
        <f t="shared" si="3"/>
        <v/>
      </c>
      <c r="M70" s="64" t="str">
        <f t="shared" si="0"/>
        <v/>
      </c>
      <c r="N70" s="64"/>
      <c r="O70" s="18" t="str">
        <f t="shared" si="1"/>
        <v/>
      </c>
      <c r="P70" s="17">
        <f t="shared" si="4"/>
        <v>2005</v>
      </c>
      <c r="Q70" s="2"/>
      <c r="R70" s="117" t="str">
        <f t="shared" si="9"/>
        <v/>
      </c>
      <c r="S70" s="117"/>
      <c r="T70" s="66" t="str">
        <f t="shared" si="6"/>
        <v/>
      </c>
      <c r="U70" s="67"/>
      <c r="V70" s="68" t="str">
        <f t="shared" si="7"/>
        <v/>
      </c>
      <c r="W70" s="68"/>
    </row>
    <row r="71" spans="2:23" x14ac:dyDescent="0.15">
      <c r="B71" s="11">
        <v>62</v>
      </c>
      <c r="C71" s="64" t="str">
        <f t="shared" si="2"/>
        <v/>
      </c>
      <c r="D71" s="64"/>
      <c r="E71" s="17">
        <f t="shared" si="8"/>
        <v>2005</v>
      </c>
      <c r="F71" s="2"/>
      <c r="G71" s="11"/>
      <c r="H71" s="116"/>
      <c r="I71" s="116"/>
      <c r="J71" s="116"/>
      <c r="K71" s="116"/>
      <c r="L71" s="16" t="str">
        <f t="shared" si="3"/>
        <v/>
      </c>
      <c r="M71" s="64" t="str">
        <f t="shared" si="0"/>
        <v/>
      </c>
      <c r="N71" s="64"/>
      <c r="O71" s="18" t="str">
        <f t="shared" si="1"/>
        <v/>
      </c>
      <c r="P71" s="17">
        <f t="shared" si="4"/>
        <v>2005</v>
      </c>
      <c r="Q71" s="2"/>
      <c r="R71" s="117" t="str">
        <f t="shared" si="9"/>
        <v/>
      </c>
      <c r="S71" s="117"/>
      <c r="T71" s="66" t="str">
        <f t="shared" si="6"/>
        <v/>
      </c>
      <c r="U71" s="67"/>
      <c r="V71" s="68" t="str">
        <f t="shared" si="7"/>
        <v/>
      </c>
      <c r="W71" s="68"/>
    </row>
    <row r="72" spans="2:23" x14ac:dyDescent="0.15">
      <c r="B72" s="11">
        <v>63</v>
      </c>
      <c r="C72" s="64" t="str">
        <f t="shared" si="2"/>
        <v/>
      </c>
      <c r="D72" s="64"/>
      <c r="E72" s="17">
        <f t="shared" si="8"/>
        <v>2005</v>
      </c>
      <c r="F72" s="2"/>
      <c r="G72" s="11"/>
      <c r="H72" s="116"/>
      <c r="I72" s="116"/>
      <c r="J72" s="116"/>
      <c r="K72" s="116"/>
      <c r="L72" s="16" t="str">
        <f t="shared" si="3"/>
        <v/>
      </c>
      <c r="M72" s="64" t="str">
        <f t="shared" si="0"/>
        <v/>
      </c>
      <c r="N72" s="64"/>
      <c r="O72" s="18" t="str">
        <f t="shared" si="1"/>
        <v/>
      </c>
      <c r="P72" s="17">
        <f t="shared" si="4"/>
        <v>2005</v>
      </c>
      <c r="Q72" s="2"/>
      <c r="R72" s="117" t="str">
        <f t="shared" si="9"/>
        <v/>
      </c>
      <c r="S72" s="117"/>
      <c r="T72" s="66" t="str">
        <f t="shared" si="6"/>
        <v/>
      </c>
      <c r="U72" s="67"/>
      <c r="V72" s="68" t="str">
        <f t="shared" si="7"/>
        <v/>
      </c>
      <c r="W72" s="68"/>
    </row>
    <row r="73" spans="2:23" x14ac:dyDescent="0.15">
      <c r="B73" s="11">
        <v>64</v>
      </c>
      <c r="C73" s="64" t="str">
        <f t="shared" si="2"/>
        <v/>
      </c>
      <c r="D73" s="64"/>
      <c r="E73" s="17">
        <f t="shared" si="8"/>
        <v>2005</v>
      </c>
      <c r="F73" s="2"/>
      <c r="G73" s="11"/>
      <c r="H73" s="116"/>
      <c r="I73" s="116"/>
      <c r="J73" s="116"/>
      <c r="K73" s="116"/>
      <c r="L73" s="16" t="str">
        <f t="shared" si="3"/>
        <v/>
      </c>
      <c r="M73" s="64" t="str">
        <f t="shared" si="0"/>
        <v/>
      </c>
      <c r="N73" s="64"/>
      <c r="O73" s="18" t="str">
        <f t="shared" si="1"/>
        <v/>
      </c>
      <c r="P73" s="17">
        <f t="shared" si="4"/>
        <v>2005</v>
      </c>
      <c r="Q73" s="2"/>
      <c r="R73" s="117" t="str">
        <f t="shared" si="9"/>
        <v/>
      </c>
      <c r="S73" s="117"/>
      <c r="T73" s="66" t="str">
        <f t="shared" si="6"/>
        <v/>
      </c>
      <c r="U73" s="67"/>
      <c r="V73" s="68" t="str">
        <f t="shared" si="7"/>
        <v/>
      </c>
      <c r="W73" s="68"/>
    </row>
    <row r="74" spans="2:23" x14ac:dyDescent="0.15">
      <c r="B74" s="11">
        <v>65</v>
      </c>
      <c r="C74" s="64" t="str">
        <f t="shared" si="2"/>
        <v/>
      </c>
      <c r="D74" s="64"/>
      <c r="E74" s="17">
        <f t="shared" si="8"/>
        <v>2005</v>
      </c>
      <c r="F74" s="2"/>
      <c r="G74" s="11"/>
      <c r="H74" s="116"/>
      <c r="I74" s="116"/>
      <c r="J74" s="116"/>
      <c r="K74" s="116"/>
      <c r="L74" s="16" t="str">
        <f t="shared" si="3"/>
        <v/>
      </c>
      <c r="M74" s="64" t="str">
        <f t="shared" ref="M74:M109" si="10">IF(F74="","",C74*$P$2)</f>
        <v/>
      </c>
      <c r="N74" s="64"/>
      <c r="O74" s="18" t="str">
        <f t="shared" ref="O74:O109" si="11">IF(L74="","",ROUNDDOWN(M74/(L74/81)/100000,2))</f>
        <v/>
      </c>
      <c r="P74" s="17">
        <f t="shared" ref="P74:P109" si="12">E74</f>
        <v>2005</v>
      </c>
      <c r="Q74" s="2"/>
      <c r="R74" s="117" t="str">
        <f t="shared" si="9"/>
        <v/>
      </c>
      <c r="S74" s="117"/>
      <c r="T74" s="66" t="str">
        <f t="shared" si="6"/>
        <v/>
      </c>
      <c r="U74" s="67"/>
      <c r="V74" s="68" t="str">
        <f t="shared" si="7"/>
        <v/>
      </c>
      <c r="W74" s="68"/>
    </row>
    <row r="75" spans="2:23" x14ac:dyDescent="0.15">
      <c r="B75" s="11">
        <v>66</v>
      </c>
      <c r="C75" s="64" t="str">
        <f t="shared" ref="C75:C109" si="13">IF(T74="","",C74+T74)</f>
        <v/>
      </c>
      <c r="D75" s="64"/>
      <c r="E75" s="17">
        <f t="shared" si="8"/>
        <v>2005</v>
      </c>
      <c r="F75" s="2"/>
      <c r="G75" s="11"/>
      <c r="H75" s="116"/>
      <c r="I75" s="116"/>
      <c r="J75" s="116"/>
      <c r="K75" s="116"/>
      <c r="L75" s="16" t="str">
        <f t="shared" ref="L75:L109" si="14">IF(J75="","",ROUNDUP(IF(G75="買",H75-J75,J75-H75)*10000,0)+5)</f>
        <v/>
      </c>
      <c r="M75" s="64" t="str">
        <f t="shared" si="10"/>
        <v/>
      </c>
      <c r="N75" s="64"/>
      <c r="O75" s="18" t="str">
        <f t="shared" si="11"/>
        <v/>
      </c>
      <c r="P75" s="17">
        <f t="shared" si="12"/>
        <v>2005</v>
      </c>
      <c r="Q75" s="2"/>
      <c r="R75" s="117" t="str">
        <f t="shared" si="9"/>
        <v/>
      </c>
      <c r="S75" s="117"/>
      <c r="T75" s="66" t="str">
        <f t="shared" ref="T75:T109" si="15">IF(Q75="","",V75*O75*100000/81)</f>
        <v/>
      </c>
      <c r="U75" s="67"/>
      <c r="V75" s="68" t="str">
        <f t="shared" ref="V75:V109" si="16">IF(Q75="","",IF(G75="買",R75-H75,H75-R75)*10000)</f>
        <v/>
      </c>
      <c r="W75" s="68"/>
    </row>
    <row r="76" spans="2:23" x14ac:dyDescent="0.15">
      <c r="B76" s="11">
        <v>67</v>
      </c>
      <c r="C76" s="64" t="str">
        <f t="shared" si="13"/>
        <v/>
      </c>
      <c r="D76" s="64"/>
      <c r="E76" s="17">
        <f t="shared" ref="E76:E109" si="17">E75</f>
        <v>2005</v>
      </c>
      <c r="F76" s="2"/>
      <c r="G76" s="11"/>
      <c r="H76" s="116"/>
      <c r="I76" s="116"/>
      <c r="J76" s="116"/>
      <c r="K76" s="116"/>
      <c r="L76" s="16" t="str">
        <f t="shared" si="14"/>
        <v/>
      </c>
      <c r="M76" s="64" t="str">
        <f t="shared" si="10"/>
        <v/>
      </c>
      <c r="N76" s="64"/>
      <c r="O76" s="18" t="str">
        <f t="shared" si="11"/>
        <v/>
      </c>
      <c r="P76" s="17">
        <f t="shared" si="12"/>
        <v>2005</v>
      </c>
      <c r="Q76" s="2"/>
      <c r="R76" s="117" t="str">
        <f t="shared" si="9"/>
        <v/>
      </c>
      <c r="S76" s="117"/>
      <c r="T76" s="66" t="str">
        <f t="shared" si="15"/>
        <v/>
      </c>
      <c r="U76" s="67"/>
      <c r="V76" s="68" t="str">
        <f t="shared" si="16"/>
        <v/>
      </c>
      <c r="W76" s="68"/>
    </row>
    <row r="77" spans="2:23" x14ac:dyDescent="0.15">
      <c r="B77" s="11">
        <v>68</v>
      </c>
      <c r="C77" s="64" t="str">
        <f t="shared" si="13"/>
        <v/>
      </c>
      <c r="D77" s="64"/>
      <c r="E77" s="17">
        <f t="shared" si="17"/>
        <v>2005</v>
      </c>
      <c r="F77" s="2"/>
      <c r="G77" s="11"/>
      <c r="H77" s="116"/>
      <c r="I77" s="116"/>
      <c r="J77" s="116"/>
      <c r="K77" s="116"/>
      <c r="L77" s="16" t="str">
        <f t="shared" si="14"/>
        <v/>
      </c>
      <c r="M77" s="64" t="str">
        <f t="shared" si="10"/>
        <v/>
      </c>
      <c r="N77" s="64"/>
      <c r="O77" s="18" t="str">
        <f t="shared" si="11"/>
        <v/>
      </c>
      <c r="P77" s="17">
        <f t="shared" si="12"/>
        <v>2005</v>
      </c>
      <c r="Q77" s="2"/>
      <c r="R77" s="117" t="str">
        <f t="shared" si="9"/>
        <v/>
      </c>
      <c r="S77" s="117"/>
      <c r="T77" s="66" t="str">
        <f t="shared" si="15"/>
        <v/>
      </c>
      <c r="U77" s="67"/>
      <c r="V77" s="68" t="str">
        <f t="shared" si="16"/>
        <v/>
      </c>
      <c r="W77" s="68"/>
    </row>
    <row r="78" spans="2:23" x14ac:dyDescent="0.15">
      <c r="B78" s="11">
        <v>69</v>
      </c>
      <c r="C78" s="64" t="str">
        <f t="shared" si="13"/>
        <v/>
      </c>
      <c r="D78" s="64"/>
      <c r="E78" s="17">
        <f t="shared" si="17"/>
        <v>2005</v>
      </c>
      <c r="F78" s="2"/>
      <c r="G78" s="11"/>
      <c r="H78" s="116"/>
      <c r="I78" s="116"/>
      <c r="J78" s="116"/>
      <c r="K78" s="116"/>
      <c r="L78" s="16" t="str">
        <f t="shared" si="14"/>
        <v/>
      </c>
      <c r="M78" s="64" t="str">
        <f t="shared" si="10"/>
        <v/>
      </c>
      <c r="N78" s="64"/>
      <c r="O78" s="18" t="str">
        <f t="shared" si="11"/>
        <v/>
      </c>
      <c r="P78" s="17">
        <f t="shared" si="12"/>
        <v>2005</v>
      </c>
      <c r="Q78" s="2"/>
      <c r="R78" s="117" t="str">
        <f t="shared" ref="R78:R109" si="18">IF(J78="","",IF(G78="買",H78-(L78*0.0001),H78+(L78*0.0001)))</f>
        <v/>
      </c>
      <c r="S78" s="117"/>
      <c r="T78" s="66" t="str">
        <f t="shared" si="15"/>
        <v/>
      </c>
      <c r="U78" s="67"/>
      <c r="V78" s="68" t="str">
        <f t="shared" si="16"/>
        <v/>
      </c>
      <c r="W78" s="68"/>
    </row>
    <row r="79" spans="2:23" x14ac:dyDescent="0.15">
      <c r="B79" s="11">
        <v>70</v>
      </c>
      <c r="C79" s="64" t="str">
        <f t="shared" si="13"/>
        <v/>
      </c>
      <c r="D79" s="64"/>
      <c r="E79" s="17">
        <f t="shared" si="17"/>
        <v>2005</v>
      </c>
      <c r="F79" s="2"/>
      <c r="G79" s="11"/>
      <c r="H79" s="116"/>
      <c r="I79" s="116"/>
      <c r="J79" s="116"/>
      <c r="K79" s="116"/>
      <c r="L79" s="16" t="str">
        <f t="shared" si="14"/>
        <v/>
      </c>
      <c r="M79" s="64" t="str">
        <f t="shared" si="10"/>
        <v/>
      </c>
      <c r="N79" s="64"/>
      <c r="O79" s="18" t="str">
        <f t="shared" si="11"/>
        <v/>
      </c>
      <c r="P79" s="17">
        <f t="shared" si="12"/>
        <v>2005</v>
      </c>
      <c r="Q79" s="2"/>
      <c r="R79" s="117" t="str">
        <f t="shared" si="18"/>
        <v/>
      </c>
      <c r="S79" s="117"/>
      <c r="T79" s="66" t="str">
        <f t="shared" si="15"/>
        <v/>
      </c>
      <c r="U79" s="67"/>
      <c r="V79" s="68" t="str">
        <f t="shared" si="16"/>
        <v/>
      </c>
      <c r="W79" s="68"/>
    </row>
    <row r="80" spans="2:23" x14ac:dyDescent="0.15">
      <c r="B80" s="11">
        <v>71</v>
      </c>
      <c r="C80" s="64" t="str">
        <f t="shared" si="13"/>
        <v/>
      </c>
      <c r="D80" s="64"/>
      <c r="E80" s="17">
        <f t="shared" si="17"/>
        <v>2005</v>
      </c>
      <c r="F80" s="2"/>
      <c r="G80" s="11"/>
      <c r="H80" s="116"/>
      <c r="I80" s="116"/>
      <c r="J80" s="116"/>
      <c r="K80" s="116"/>
      <c r="L80" s="16" t="str">
        <f t="shared" si="14"/>
        <v/>
      </c>
      <c r="M80" s="64" t="str">
        <f t="shared" si="10"/>
        <v/>
      </c>
      <c r="N80" s="64"/>
      <c r="O80" s="18" t="str">
        <f t="shared" si="11"/>
        <v/>
      </c>
      <c r="P80" s="17">
        <f t="shared" si="12"/>
        <v>2005</v>
      </c>
      <c r="Q80" s="2"/>
      <c r="R80" s="117" t="str">
        <f t="shared" si="18"/>
        <v/>
      </c>
      <c r="S80" s="117"/>
      <c r="T80" s="66" t="str">
        <f t="shared" si="15"/>
        <v/>
      </c>
      <c r="U80" s="67"/>
      <c r="V80" s="68" t="str">
        <f t="shared" si="16"/>
        <v/>
      </c>
      <c r="W80" s="68"/>
    </row>
    <row r="81" spans="2:23" x14ac:dyDescent="0.15">
      <c r="B81" s="11">
        <v>72</v>
      </c>
      <c r="C81" s="64" t="str">
        <f t="shared" si="13"/>
        <v/>
      </c>
      <c r="D81" s="64"/>
      <c r="E81" s="17">
        <f t="shared" si="17"/>
        <v>2005</v>
      </c>
      <c r="F81" s="2"/>
      <c r="G81" s="11"/>
      <c r="H81" s="116"/>
      <c r="I81" s="116"/>
      <c r="J81" s="116"/>
      <c r="K81" s="116"/>
      <c r="L81" s="16" t="str">
        <f t="shared" si="14"/>
        <v/>
      </c>
      <c r="M81" s="64" t="str">
        <f t="shared" si="10"/>
        <v/>
      </c>
      <c r="N81" s="64"/>
      <c r="O81" s="18" t="str">
        <f t="shared" si="11"/>
        <v/>
      </c>
      <c r="P81" s="17">
        <f t="shared" si="12"/>
        <v>2005</v>
      </c>
      <c r="Q81" s="2"/>
      <c r="R81" s="117" t="str">
        <f t="shared" si="18"/>
        <v/>
      </c>
      <c r="S81" s="117"/>
      <c r="T81" s="66" t="str">
        <f t="shared" si="15"/>
        <v/>
      </c>
      <c r="U81" s="67"/>
      <c r="V81" s="68" t="str">
        <f t="shared" si="16"/>
        <v/>
      </c>
      <c r="W81" s="68"/>
    </row>
    <row r="82" spans="2:23" x14ac:dyDescent="0.15">
      <c r="B82" s="11">
        <v>73</v>
      </c>
      <c r="C82" s="64" t="str">
        <f t="shared" si="13"/>
        <v/>
      </c>
      <c r="D82" s="64"/>
      <c r="E82" s="17">
        <f t="shared" si="17"/>
        <v>2005</v>
      </c>
      <c r="F82" s="2"/>
      <c r="G82" s="11"/>
      <c r="H82" s="116"/>
      <c r="I82" s="116"/>
      <c r="J82" s="116"/>
      <c r="K82" s="116"/>
      <c r="L82" s="16" t="str">
        <f t="shared" si="14"/>
        <v/>
      </c>
      <c r="M82" s="64" t="str">
        <f t="shared" si="10"/>
        <v/>
      </c>
      <c r="N82" s="64"/>
      <c r="O82" s="18" t="str">
        <f t="shared" si="11"/>
        <v/>
      </c>
      <c r="P82" s="17">
        <f t="shared" si="12"/>
        <v>2005</v>
      </c>
      <c r="Q82" s="2"/>
      <c r="R82" s="117" t="str">
        <f t="shared" si="18"/>
        <v/>
      </c>
      <c r="S82" s="117"/>
      <c r="T82" s="66" t="str">
        <f t="shared" si="15"/>
        <v/>
      </c>
      <c r="U82" s="67"/>
      <c r="V82" s="68" t="str">
        <f t="shared" si="16"/>
        <v/>
      </c>
      <c r="W82" s="68"/>
    </row>
    <row r="83" spans="2:23" x14ac:dyDescent="0.15">
      <c r="B83" s="11">
        <v>74</v>
      </c>
      <c r="C83" s="64" t="str">
        <f t="shared" si="13"/>
        <v/>
      </c>
      <c r="D83" s="64"/>
      <c r="E83" s="17">
        <f t="shared" si="17"/>
        <v>2005</v>
      </c>
      <c r="F83" s="2"/>
      <c r="G83" s="11"/>
      <c r="H83" s="116"/>
      <c r="I83" s="116"/>
      <c r="J83" s="116"/>
      <c r="K83" s="116"/>
      <c r="L83" s="16" t="str">
        <f t="shared" si="14"/>
        <v/>
      </c>
      <c r="M83" s="64" t="str">
        <f t="shared" si="10"/>
        <v/>
      </c>
      <c r="N83" s="64"/>
      <c r="O83" s="18" t="str">
        <f t="shared" si="11"/>
        <v/>
      </c>
      <c r="P83" s="17">
        <f t="shared" si="12"/>
        <v>2005</v>
      </c>
      <c r="Q83" s="2"/>
      <c r="R83" s="117" t="str">
        <f t="shared" si="18"/>
        <v/>
      </c>
      <c r="S83" s="117"/>
      <c r="T83" s="66" t="str">
        <f t="shared" si="15"/>
        <v/>
      </c>
      <c r="U83" s="67"/>
      <c r="V83" s="68" t="str">
        <f t="shared" si="16"/>
        <v/>
      </c>
      <c r="W83" s="68"/>
    </row>
    <row r="84" spans="2:23" x14ac:dyDescent="0.15">
      <c r="B84" s="11">
        <v>75</v>
      </c>
      <c r="C84" s="64" t="str">
        <f t="shared" si="13"/>
        <v/>
      </c>
      <c r="D84" s="64"/>
      <c r="E84" s="17">
        <f t="shared" si="17"/>
        <v>2005</v>
      </c>
      <c r="F84" s="2"/>
      <c r="G84" s="11"/>
      <c r="H84" s="116"/>
      <c r="I84" s="116"/>
      <c r="J84" s="116"/>
      <c r="K84" s="116"/>
      <c r="L84" s="16" t="str">
        <f t="shared" si="14"/>
        <v/>
      </c>
      <c r="M84" s="64" t="str">
        <f t="shared" si="10"/>
        <v/>
      </c>
      <c r="N84" s="64"/>
      <c r="O84" s="18" t="str">
        <f t="shared" si="11"/>
        <v/>
      </c>
      <c r="P84" s="17">
        <f t="shared" si="12"/>
        <v>2005</v>
      </c>
      <c r="Q84" s="2"/>
      <c r="R84" s="117" t="str">
        <f t="shared" si="18"/>
        <v/>
      </c>
      <c r="S84" s="117"/>
      <c r="T84" s="66" t="str">
        <f t="shared" si="15"/>
        <v/>
      </c>
      <c r="U84" s="67"/>
      <c r="V84" s="68" t="str">
        <f t="shared" si="16"/>
        <v/>
      </c>
      <c r="W84" s="68"/>
    </row>
    <row r="85" spans="2:23" x14ac:dyDescent="0.15">
      <c r="B85" s="11">
        <v>76</v>
      </c>
      <c r="C85" s="64" t="str">
        <f t="shared" si="13"/>
        <v/>
      </c>
      <c r="D85" s="64"/>
      <c r="E85" s="17">
        <f t="shared" si="17"/>
        <v>2005</v>
      </c>
      <c r="F85" s="2"/>
      <c r="G85" s="11"/>
      <c r="H85" s="116"/>
      <c r="I85" s="116"/>
      <c r="J85" s="116"/>
      <c r="K85" s="116"/>
      <c r="L85" s="16" t="str">
        <f t="shared" si="14"/>
        <v/>
      </c>
      <c r="M85" s="64" t="str">
        <f t="shared" si="10"/>
        <v/>
      </c>
      <c r="N85" s="64"/>
      <c r="O85" s="18" t="str">
        <f t="shared" si="11"/>
        <v/>
      </c>
      <c r="P85" s="17">
        <f t="shared" si="12"/>
        <v>2005</v>
      </c>
      <c r="Q85" s="2"/>
      <c r="R85" s="117" t="str">
        <f t="shared" si="18"/>
        <v/>
      </c>
      <c r="S85" s="117"/>
      <c r="T85" s="66" t="str">
        <f t="shared" si="15"/>
        <v/>
      </c>
      <c r="U85" s="67"/>
      <c r="V85" s="68" t="str">
        <f t="shared" si="16"/>
        <v/>
      </c>
      <c r="W85" s="68"/>
    </row>
    <row r="86" spans="2:23" x14ac:dyDescent="0.15">
      <c r="B86" s="11">
        <v>77</v>
      </c>
      <c r="C86" s="64" t="str">
        <f t="shared" si="13"/>
        <v/>
      </c>
      <c r="D86" s="64"/>
      <c r="E86" s="17">
        <f t="shared" si="17"/>
        <v>2005</v>
      </c>
      <c r="F86" s="2"/>
      <c r="G86" s="11"/>
      <c r="H86" s="116"/>
      <c r="I86" s="116"/>
      <c r="J86" s="116"/>
      <c r="K86" s="116"/>
      <c r="L86" s="16" t="str">
        <f t="shared" si="14"/>
        <v/>
      </c>
      <c r="M86" s="64" t="str">
        <f t="shared" si="10"/>
        <v/>
      </c>
      <c r="N86" s="64"/>
      <c r="O86" s="18" t="str">
        <f t="shared" si="11"/>
        <v/>
      </c>
      <c r="P86" s="17">
        <f t="shared" si="12"/>
        <v>2005</v>
      </c>
      <c r="Q86" s="2"/>
      <c r="R86" s="117" t="str">
        <f t="shared" si="18"/>
        <v/>
      </c>
      <c r="S86" s="117"/>
      <c r="T86" s="66" t="str">
        <f t="shared" si="15"/>
        <v/>
      </c>
      <c r="U86" s="67"/>
      <c r="V86" s="68" t="str">
        <f t="shared" si="16"/>
        <v/>
      </c>
      <c r="W86" s="68"/>
    </row>
    <row r="87" spans="2:23" x14ac:dyDescent="0.15">
      <c r="B87" s="11">
        <v>78</v>
      </c>
      <c r="C87" s="64" t="str">
        <f t="shared" si="13"/>
        <v/>
      </c>
      <c r="D87" s="64"/>
      <c r="E87" s="17">
        <f t="shared" si="17"/>
        <v>2005</v>
      </c>
      <c r="F87" s="2"/>
      <c r="G87" s="11"/>
      <c r="H87" s="116"/>
      <c r="I87" s="116"/>
      <c r="J87" s="116"/>
      <c r="K87" s="116"/>
      <c r="L87" s="16" t="str">
        <f t="shared" si="14"/>
        <v/>
      </c>
      <c r="M87" s="64" t="str">
        <f t="shared" si="10"/>
        <v/>
      </c>
      <c r="N87" s="64"/>
      <c r="O87" s="18" t="str">
        <f t="shared" si="11"/>
        <v/>
      </c>
      <c r="P87" s="17">
        <f t="shared" si="12"/>
        <v>2005</v>
      </c>
      <c r="Q87" s="2"/>
      <c r="R87" s="117" t="str">
        <f t="shared" si="18"/>
        <v/>
      </c>
      <c r="S87" s="117"/>
      <c r="T87" s="66" t="str">
        <f t="shared" si="15"/>
        <v/>
      </c>
      <c r="U87" s="67"/>
      <c r="V87" s="68" t="str">
        <f t="shared" si="16"/>
        <v/>
      </c>
      <c r="W87" s="68"/>
    </row>
    <row r="88" spans="2:23" x14ac:dyDescent="0.15">
      <c r="B88" s="11">
        <v>79</v>
      </c>
      <c r="C88" s="64" t="str">
        <f t="shared" si="13"/>
        <v/>
      </c>
      <c r="D88" s="64"/>
      <c r="E88" s="17">
        <f t="shared" si="17"/>
        <v>2005</v>
      </c>
      <c r="F88" s="2"/>
      <c r="G88" s="11"/>
      <c r="H88" s="116"/>
      <c r="I88" s="116"/>
      <c r="J88" s="116"/>
      <c r="K88" s="116"/>
      <c r="L88" s="16" t="str">
        <f t="shared" si="14"/>
        <v/>
      </c>
      <c r="M88" s="64" t="str">
        <f t="shared" si="10"/>
        <v/>
      </c>
      <c r="N88" s="64"/>
      <c r="O88" s="18" t="str">
        <f t="shared" si="11"/>
        <v/>
      </c>
      <c r="P88" s="17">
        <f t="shared" si="12"/>
        <v>2005</v>
      </c>
      <c r="Q88" s="2"/>
      <c r="R88" s="117" t="str">
        <f t="shared" si="18"/>
        <v/>
      </c>
      <c r="S88" s="117"/>
      <c r="T88" s="66" t="str">
        <f t="shared" si="15"/>
        <v/>
      </c>
      <c r="U88" s="67"/>
      <c r="V88" s="68" t="str">
        <f t="shared" si="16"/>
        <v/>
      </c>
      <c r="W88" s="68"/>
    </row>
    <row r="89" spans="2:23" x14ac:dyDescent="0.15">
      <c r="B89" s="11">
        <v>80</v>
      </c>
      <c r="C89" s="64" t="str">
        <f t="shared" si="13"/>
        <v/>
      </c>
      <c r="D89" s="64"/>
      <c r="E89" s="17">
        <f t="shared" si="17"/>
        <v>2005</v>
      </c>
      <c r="F89" s="2"/>
      <c r="G89" s="11"/>
      <c r="H89" s="116"/>
      <c r="I89" s="116"/>
      <c r="J89" s="116"/>
      <c r="K89" s="116"/>
      <c r="L89" s="16" t="str">
        <f t="shared" si="14"/>
        <v/>
      </c>
      <c r="M89" s="64" t="str">
        <f t="shared" si="10"/>
        <v/>
      </c>
      <c r="N89" s="64"/>
      <c r="O89" s="18" t="str">
        <f t="shared" si="11"/>
        <v/>
      </c>
      <c r="P89" s="17">
        <f t="shared" si="12"/>
        <v>2005</v>
      </c>
      <c r="Q89" s="2"/>
      <c r="R89" s="117" t="str">
        <f t="shared" si="18"/>
        <v/>
      </c>
      <c r="S89" s="117"/>
      <c r="T89" s="66" t="str">
        <f t="shared" si="15"/>
        <v/>
      </c>
      <c r="U89" s="67"/>
      <c r="V89" s="68" t="str">
        <f t="shared" si="16"/>
        <v/>
      </c>
      <c r="W89" s="68"/>
    </row>
    <row r="90" spans="2:23" x14ac:dyDescent="0.15">
      <c r="B90" s="11">
        <v>81</v>
      </c>
      <c r="C90" s="64" t="str">
        <f t="shared" si="13"/>
        <v/>
      </c>
      <c r="D90" s="64"/>
      <c r="E90" s="17">
        <f t="shared" si="17"/>
        <v>2005</v>
      </c>
      <c r="F90" s="2"/>
      <c r="G90" s="11"/>
      <c r="H90" s="116"/>
      <c r="I90" s="116"/>
      <c r="J90" s="116"/>
      <c r="K90" s="116"/>
      <c r="L90" s="16" t="str">
        <f t="shared" si="14"/>
        <v/>
      </c>
      <c r="M90" s="64" t="str">
        <f t="shared" si="10"/>
        <v/>
      </c>
      <c r="N90" s="64"/>
      <c r="O90" s="18" t="str">
        <f t="shared" si="11"/>
        <v/>
      </c>
      <c r="P90" s="17">
        <f t="shared" si="12"/>
        <v>2005</v>
      </c>
      <c r="Q90" s="2"/>
      <c r="R90" s="117" t="str">
        <f t="shared" si="18"/>
        <v/>
      </c>
      <c r="S90" s="117"/>
      <c r="T90" s="66" t="str">
        <f t="shared" si="15"/>
        <v/>
      </c>
      <c r="U90" s="67"/>
      <c r="V90" s="68" t="str">
        <f t="shared" si="16"/>
        <v/>
      </c>
      <c r="W90" s="68"/>
    </row>
    <row r="91" spans="2:23" x14ac:dyDescent="0.15">
      <c r="B91" s="11">
        <v>82</v>
      </c>
      <c r="C91" s="64" t="str">
        <f t="shared" si="13"/>
        <v/>
      </c>
      <c r="D91" s="64"/>
      <c r="E91" s="17">
        <f t="shared" si="17"/>
        <v>2005</v>
      </c>
      <c r="F91" s="2"/>
      <c r="G91" s="11"/>
      <c r="H91" s="116"/>
      <c r="I91" s="116"/>
      <c r="J91" s="116"/>
      <c r="K91" s="116"/>
      <c r="L91" s="16" t="str">
        <f t="shared" si="14"/>
        <v/>
      </c>
      <c r="M91" s="64" t="str">
        <f t="shared" si="10"/>
        <v/>
      </c>
      <c r="N91" s="64"/>
      <c r="O91" s="18" t="str">
        <f t="shared" si="11"/>
        <v/>
      </c>
      <c r="P91" s="17">
        <f t="shared" si="12"/>
        <v>2005</v>
      </c>
      <c r="Q91" s="2"/>
      <c r="R91" s="117" t="str">
        <f t="shared" si="18"/>
        <v/>
      </c>
      <c r="S91" s="117"/>
      <c r="T91" s="66" t="str">
        <f t="shared" si="15"/>
        <v/>
      </c>
      <c r="U91" s="67"/>
      <c r="V91" s="68" t="str">
        <f t="shared" si="16"/>
        <v/>
      </c>
      <c r="W91" s="68"/>
    </row>
    <row r="92" spans="2:23" x14ac:dyDescent="0.15">
      <c r="B92" s="11">
        <v>83</v>
      </c>
      <c r="C92" s="64" t="str">
        <f t="shared" si="13"/>
        <v/>
      </c>
      <c r="D92" s="64"/>
      <c r="E92" s="17">
        <f t="shared" si="17"/>
        <v>2005</v>
      </c>
      <c r="F92" s="2"/>
      <c r="G92" s="11"/>
      <c r="H92" s="116"/>
      <c r="I92" s="116"/>
      <c r="J92" s="116"/>
      <c r="K92" s="116"/>
      <c r="L92" s="16" t="str">
        <f t="shared" si="14"/>
        <v/>
      </c>
      <c r="M92" s="64" t="str">
        <f t="shared" si="10"/>
        <v/>
      </c>
      <c r="N92" s="64"/>
      <c r="O92" s="18" t="str">
        <f t="shared" si="11"/>
        <v/>
      </c>
      <c r="P92" s="17">
        <f t="shared" si="12"/>
        <v>2005</v>
      </c>
      <c r="Q92" s="2"/>
      <c r="R92" s="117" t="str">
        <f t="shared" si="18"/>
        <v/>
      </c>
      <c r="S92" s="117"/>
      <c r="T92" s="66" t="str">
        <f t="shared" si="15"/>
        <v/>
      </c>
      <c r="U92" s="67"/>
      <c r="V92" s="68" t="str">
        <f t="shared" si="16"/>
        <v/>
      </c>
      <c r="W92" s="68"/>
    </row>
    <row r="93" spans="2:23" x14ac:dyDescent="0.15">
      <c r="B93" s="11">
        <v>84</v>
      </c>
      <c r="C93" s="64" t="str">
        <f t="shared" si="13"/>
        <v/>
      </c>
      <c r="D93" s="64"/>
      <c r="E93" s="17">
        <f t="shared" si="17"/>
        <v>2005</v>
      </c>
      <c r="F93" s="2"/>
      <c r="G93" s="11"/>
      <c r="H93" s="116"/>
      <c r="I93" s="116"/>
      <c r="J93" s="116"/>
      <c r="K93" s="116"/>
      <c r="L93" s="16" t="str">
        <f t="shared" si="14"/>
        <v/>
      </c>
      <c r="M93" s="64" t="str">
        <f t="shared" si="10"/>
        <v/>
      </c>
      <c r="N93" s="64"/>
      <c r="O93" s="18" t="str">
        <f t="shared" si="11"/>
        <v/>
      </c>
      <c r="P93" s="17">
        <f t="shared" si="12"/>
        <v>2005</v>
      </c>
      <c r="Q93" s="2"/>
      <c r="R93" s="117" t="str">
        <f t="shared" si="18"/>
        <v/>
      </c>
      <c r="S93" s="117"/>
      <c r="T93" s="66" t="str">
        <f t="shared" si="15"/>
        <v/>
      </c>
      <c r="U93" s="67"/>
      <c r="V93" s="68" t="str">
        <f t="shared" si="16"/>
        <v/>
      </c>
      <c r="W93" s="68"/>
    </row>
    <row r="94" spans="2:23" x14ac:dyDescent="0.15">
      <c r="B94" s="11">
        <v>85</v>
      </c>
      <c r="C94" s="64" t="str">
        <f t="shared" si="13"/>
        <v/>
      </c>
      <c r="D94" s="64"/>
      <c r="E94" s="17">
        <f t="shared" si="17"/>
        <v>2005</v>
      </c>
      <c r="F94" s="2"/>
      <c r="G94" s="11"/>
      <c r="H94" s="116"/>
      <c r="I94" s="116"/>
      <c r="J94" s="116"/>
      <c r="K94" s="116"/>
      <c r="L94" s="16" t="str">
        <f t="shared" si="14"/>
        <v/>
      </c>
      <c r="M94" s="64" t="str">
        <f t="shared" si="10"/>
        <v/>
      </c>
      <c r="N94" s="64"/>
      <c r="O94" s="18" t="str">
        <f t="shared" si="11"/>
        <v/>
      </c>
      <c r="P94" s="17">
        <f t="shared" si="12"/>
        <v>2005</v>
      </c>
      <c r="Q94" s="2"/>
      <c r="R94" s="117" t="str">
        <f t="shared" si="18"/>
        <v/>
      </c>
      <c r="S94" s="117"/>
      <c r="T94" s="66" t="str">
        <f t="shared" si="15"/>
        <v/>
      </c>
      <c r="U94" s="67"/>
      <c r="V94" s="68" t="str">
        <f t="shared" si="16"/>
        <v/>
      </c>
      <c r="W94" s="68"/>
    </row>
    <row r="95" spans="2:23" x14ac:dyDescent="0.15">
      <c r="B95" s="11">
        <v>86</v>
      </c>
      <c r="C95" s="64" t="str">
        <f t="shared" si="13"/>
        <v/>
      </c>
      <c r="D95" s="64"/>
      <c r="E95" s="17">
        <f t="shared" si="17"/>
        <v>2005</v>
      </c>
      <c r="F95" s="2"/>
      <c r="G95" s="11"/>
      <c r="H95" s="116"/>
      <c r="I95" s="116"/>
      <c r="J95" s="116"/>
      <c r="K95" s="116"/>
      <c r="L95" s="16" t="str">
        <f t="shared" si="14"/>
        <v/>
      </c>
      <c r="M95" s="64" t="str">
        <f t="shared" si="10"/>
        <v/>
      </c>
      <c r="N95" s="64"/>
      <c r="O95" s="18" t="str">
        <f t="shared" si="11"/>
        <v/>
      </c>
      <c r="P95" s="17">
        <f t="shared" si="12"/>
        <v>2005</v>
      </c>
      <c r="Q95" s="2"/>
      <c r="R95" s="117" t="str">
        <f t="shared" si="18"/>
        <v/>
      </c>
      <c r="S95" s="117"/>
      <c r="T95" s="66" t="str">
        <f t="shared" si="15"/>
        <v/>
      </c>
      <c r="U95" s="67"/>
      <c r="V95" s="68" t="str">
        <f t="shared" si="16"/>
        <v/>
      </c>
      <c r="W95" s="68"/>
    </row>
    <row r="96" spans="2:23" x14ac:dyDescent="0.15">
      <c r="B96" s="11">
        <v>87</v>
      </c>
      <c r="C96" s="64" t="str">
        <f t="shared" si="13"/>
        <v/>
      </c>
      <c r="D96" s="64"/>
      <c r="E96" s="17">
        <f t="shared" si="17"/>
        <v>2005</v>
      </c>
      <c r="F96" s="2"/>
      <c r="G96" s="11"/>
      <c r="H96" s="116"/>
      <c r="I96" s="116"/>
      <c r="J96" s="116"/>
      <c r="K96" s="116"/>
      <c r="L96" s="16" t="str">
        <f t="shared" si="14"/>
        <v/>
      </c>
      <c r="M96" s="64" t="str">
        <f t="shared" si="10"/>
        <v/>
      </c>
      <c r="N96" s="64"/>
      <c r="O96" s="18" t="str">
        <f t="shared" si="11"/>
        <v/>
      </c>
      <c r="P96" s="17">
        <f t="shared" si="12"/>
        <v>2005</v>
      </c>
      <c r="Q96" s="2"/>
      <c r="R96" s="117" t="str">
        <f t="shared" si="18"/>
        <v/>
      </c>
      <c r="S96" s="117"/>
      <c r="T96" s="66" t="str">
        <f t="shared" si="15"/>
        <v/>
      </c>
      <c r="U96" s="67"/>
      <c r="V96" s="68" t="str">
        <f t="shared" si="16"/>
        <v/>
      </c>
      <c r="W96" s="68"/>
    </row>
    <row r="97" spans="2:23" x14ac:dyDescent="0.15">
      <c r="B97" s="11">
        <v>88</v>
      </c>
      <c r="C97" s="64" t="str">
        <f t="shared" si="13"/>
        <v/>
      </c>
      <c r="D97" s="64"/>
      <c r="E97" s="17">
        <f t="shared" si="17"/>
        <v>2005</v>
      </c>
      <c r="F97" s="2"/>
      <c r="G97" s="11"/>
      <c r="H97" s="116"/>
      <c r="I97" s="116"/>
      <c r="J97" s="116"/>
      <c r="K97" s="116"/>
      <c r="L97" s="16" t="str">
        <f t="shared" si="14"/>
        <v/>
      </c>
      <c r="M97" s="64" t="str">
        <f t="shared" si="10"/>
        <v/>
      </c>
      <c r="N97" s="64"/>
      <c r="O97" s="18" t="str">
        <f t="shared" si="11"/>
        <v/>
      </c>
      <c r="P97" s="17">
        <f t="shared" si="12"/>
        <v>2005</v>
      </c>
      <c r="Q97" s="2"/>
      <c r="R97" s="117" t="str">
        <f t="shared" si="18"/>
        <v/>
      </c>
      <c r="S97" s="117"/>
      <c r="T97" s="66" t="str">
        <f t="shared" si="15"/>
        <v/>
      </c>
      <c r="U97" s="67"/>
      <c r="V97" s="68" t="str">
        <f t="shared" si="16"/>
        <v/>
      </c>
      <c r="W97" s="68"/>
    </row>
    <row r="98" spans="2:23" x14ac:dyDescent="0.15">
      <c r="B98" s="11">
        <v>89</v>
      </c>
      <c r="C98" s="64" t="str">
        <f t="shared" si="13"/>
        <v/>
      </c>
      <c r="D98" s="64"/>
      <c r="E98" s="17">
        <f t="shared" si="17"/>
        <v>2005</v>
      </c>
      <c r="F98" s="2"/>
      <c r="G98" s="11"/>
      <c r="H98" s="116"/>
      <c r="I98" s="116"/>
      <c r="J98" s="116"/>
      <c r="K98" s="116"/>
      <c r="L98" s="16" t="str">
        <f t="shared" si="14"/>
        <v/>
      </c>
      <c r="M98" s="64" t="str">
        <f t="shared" si="10"/>
        <v/>
      </c>
      <c r="N98" s="64"/>
      <c r="O98" s="18" t="str">
        <f t="shared" si="11"/>
        <v/>
      </c>
      <c r="P98" s="17">
        <f t="shared" si="12"/>
        <v>2005</v>
      </c>
      <c r="Q98" s="2"/>
      <c r="R98" s="117" t="str">
        <f t="shared" si="18"/>
        <v/>
      </c>
      <c r="S98" s="117"/>
      <c r="T98" s="66" t="str">
        <f t="shared" si="15"/>
        <v/>
      </c>
      <c r="U98" s="67"/>
      <c r="V98" s="68" t="str">
        <f t="shared" si="16"/>
        <v/>
      </c>
      <c r="W98" s="68"/>
    </row>
    <row r="99" spans="2:23" x14ac:dyDescent="0.15">
      <c r="B99" s="11">
        <v>90</v>
      </c>
      <c r="C99" s="64" t="str">
        <f t="shared" si="13"/>
        <v/>
      </c>
      <c r="D99" s="64"/>
      <c r="E99" s="17">
        <f t="shared" si="17"/>
        <v>2005</v>
      </c>
      <c r="F99" s="2"/>
      <c r="G99" s="11"/>
      <c r="H99" s="116"/>
      <c r="I99" s="116"/>
      <c r="J99" s="116"/>
      <c r="K99" s="116"/>
      <c r="L99" s="16" t="str">
        <f t="shared" si="14"/>
        <v/>
      </c>
      <c r="M99" s="64" t="str">
        <f t="shared" si="10"/>
        <v/>
      </c>
      <c r="N99" s="64"/>
      <c r="O99" s="18" t="str">
        <f t="shared" si="11"/>
        <v/>
      </c>
      <c r="P99" s="17">
        <f t="shared" si="12"/>
        <v>2005</v>
      </c>
      <c r="Q99" s="2"/>
      <c r="R99" s="117" t="str">
        <f t="shared" si="18"/>
        <v/>
      </c>
      <c r="S99" s="117"/>
      <c r="T99" s="66" t="str">
        <f t="shared" si="15"/>
        <v/>
      </c>
      <c r="U99" s="67"/>
      <c r="V99" s="68" t="str">
        <f t="shared" si="16"/>
        <v/>
      </c>
      <c r="W99" s="68"/>
    </row>
    <row r="100" spans="2:23" x14ac:dyDescent="0.15">
      <c r="B100" s="11">
        <v>91</v>
      </c>
      <c r="C100" s="64" t="str">
        <f t="shared" si="13"/>
        <v/>
      </c>
      <c r="D100" s="64"/>
      <c r="E100" s="17">
        <f t="shared" si="17"/>
        <v>2005</v>
      </c>
      <c r="F100" s="2"/>
      <c r="G100" s="11"/>
      <c r="H100" s="116"/>
      <c r="I100" s="116"/>
      <c r="J100" s="116"/>
      <c r="K100" s="116"/>
      <c r="L100" s="16" t="str">
        <f t="shared" si="14"/>
        <v/>
      </c>
      <c r="M100" s="64" t="str">
        <f t="shared" si="10"/>
        <v/>
      </c>
      <c r="N100" s="64"/>
      <c r="O100" s="18" t="str">
        <f t="shared" si="11"/>
        <v/>
      </c>
      <c r="P100" s="17">
        <f t="shared" si="12"/>
        <v>2005</v>
      </c>
      <c r="Q100" s="2"/>
      <c r="R100" s="117" t="str">
        <f t="shared" si="18"/>
        <v/>
      </c>
      <c r="S100" s="117"/>
      <c r="T100" s="66" t="str">
        <f t="shared" si="15"/>
        <v/>
      </c>
      <c r="U100" s="67"/>
      <c r="V100" s="68" t="str">
        <f t="shared" si="16"/>
        <v/>
      </c>
      <c r="W100" s="68"/>
    </row>
    <row r="101" spans="2:23" x14ac:dyDescent="0.15">
      <c r="B101" s="11">
        <v>92</v>
      </c>
      <c r="C101" s="64" t="str">
        <f t="shared" si="13"/>
        <v/>
      </c>
      <c r="D101" s="64"/>
      <c r="E101" s="17">
        <f t="shared" si="17"/>
        <v>2005</v>
      </c>
      <c r="F101" s="2"/>
      <c r="G101" s="11"/>
      <c r="H101" s="116"/>
      <c r="I101" s="116"/>
      <c r="J101" s="116"/>
      <c r="K101" s="116"/>
      <c r="L101" s="16" t="str">
        <f t="shared" si="14"/>
        <v/>
      </c>
      <c r="M101" s="64" t="str">
        <f t="shared" si="10"/>
        <v/>
      </c>
      <c r="N101" s="64"/>
      <c r="O101" s="18" t="str">
        <f t="shared" si="11"/>
        <v/>
      </c>
      <c r="P101" s="17">
        <f t="shared" si="12"/>
        <v>2005</v>
      </c>
      <c r="Q101" s="2"/>
      <c r="R101" s="117" t="str">
        <f t="shared" si="18"/>
        <v/>
      </c>
      <c r="S101" s="117"/>
      <c r="T101" s="66" t="str">
        <f t="shared" si="15"/>
        <v/>
      </c>
      <c r="U101" s="67"/>
      <c r="V101" s="68" t="str">
        <f t="shared" si="16"/>
        <v/>
      </c>
      <c r="W101" s="68"/>
    </row>
    <row r="102" spans="2:23" x14ac:dyDescent="0.15">
      <c r="B102" s="11">
        <v>93</v>
      </c>
      <c r="C102" s="64" t="str">
        <f t="shared" si="13"/>
        <v/>
      </c>
      <c r="D102" s="64"/>
      <c r="E102" s="17">
        <f t="shared" si="17"/>
        <v>2005</v>
      </c>
      <c r="F102" s="2"/>
      <c r="G102" s="11"/>
      <c r="H102" s="116"/>
      <c r="I102" s="116"/>
      <c r="J102" s="116"/>
      <c r="K102" s="116"/>
      <c r="L102" s="16" t="str">
        <f t="shared" si="14"/>
        <v/>
      </c>
      <c r="M102" s="64" t="str">
        <f t="shared" si="10"/>
        <v/>
      </c>
      <c r="N102" s="64"/>
      <c r="O102" s="18" t="str">
        <f t="shared" si="11"/>
        <v/>
      </c>
      <c r="P102" s="17">
        <f t="shared" si="12"/>
        <v>2005</v>
      </c>
      <c r="Q102" s="2"/>
      <c r="R102" s="117" t="str">
        <f t="shared" si="18"/>
        <v/>
      </c>
      <c r="S102" s="117"/>
      <c r="T102" s="66" t="str">
        <f t="shared" si="15"/>
        <v/>
      </c>
      <c r="U102" s="67"/>
      <c r="V102" s="68" t="str">
        <f t="shared" si="16"/>
        <v/>
      </c>
      <c r="W102" s="68"/>
    </row>
    <row r="103" spans="2:23" x14ac:dyDescent="0.15">
      <c r="B103" s="11">
        <v>94</v>
      </c>
      <c r="C103" s="64" t="str">
        <f t="shared" si="13"/>
        <v/>
      </c>
      <c r="D103" s="64"/>
      <c r="E103" s="17">
        <f t="shared" si="17"/>
        <v>2005</v>
      </c>
      <c r="F103" s="2"/>
      <c r="G103" s="11"/>
      <c r="H103" s="116"/>
      <c r="I103" s="116"/>
      <c r="J103" s="116"/>
      <c r="K103" s="116"/>
      <c r="L103" s="16" t="str">
        <f t="shared" si="14"/>
        <v/>
      </c>
      <c r="M103" s="64" t="str">
        <f t="shared" si="10"/>
        <v/>
      </c>
      <c r="N103" s="64"/>
      <c r="O103" s="18" t="str">
        <f t="shared" si="11"/>
        <v/>
      </c>
      <c r="P103" s="17">
        <f t="shared" si="12"/>
        <v>2005</v>
      </c>
      <c r="Q103" s="2"/>
      <c r="R103" s="117" t="str">
        <f t="shared" si="18"/>
        <v/>
      </c>
      <c r="S103" s="117"/>
      <c r="T103" s="66" t="str">
        <f t="shared" si="15"/>
        <v/>
      </c>
      <c r="U103" s="67"/>
      <c r="V103" s="68" t="str">
        <f t="shared" si="16"/>
        <v/>
      </c>
      <c r="W103" s="68"/>
    </row>
    <row r="104" spans="2:23" x14ac:dyDescent="0.15">
      <c r="B104" s="11">
        <v>95</v>
      </c>
      <c r="C104" s="64" t="str">
        <f t="shared" si="13"/>
        <v/>
      </c>
      <c r="D104" s="64"/>
      <c r="E104" s="17">
        <f t="shared" si="17"/>
        <v>2005</v>
      </c>
      <c r="F104" s="2"/>
      <c r="G104" s="11"/>
      <c r="H104" s="116"/>
      <c r="I104" s="116"/>
      <c r="J104" s="116"/>
      <c r="K104" s="116"/>
      <c r="L104" s="16" t="str">
        <f t="shared" si="14"/>
        <v/>
      </c>
      <c r="M104" s="64" t="str">
        <f t="shared" si="10"/>
        <v/>
      </c>
      <c r="N104" s="64"/>
      <c r="O104" s="18" t="str">
        <f t="shared" si="11"/>
        <v/>
      </c>
      <c r="P104" s="17">
        <f t="shared" si="12"/>
        <v>2005</v>
      </c>
      <c r="Q104" s="2"/>
      <c r="R104" s="117" t="str">
        <f t="shared" si="18"/>
        <v/>
      </c>
      <c r="S104" s="117"/>
      <c r="T104" s="66" t="str">
        <f t="shared" si="15"/>
        <v/>
      </c>
      <c r="U104" s="67"/>
      <c r="V104" s="68" t="str">
        <f t="shared" si="16"/>
        <v/>
      </c>
      <c r="W104" s="68"/>
    </row>
    <row r="105" spans="2:23" x14ac:dyDescent="0.15">
      <c r="B105" s="11">
        <v>96</v>
      </c>
      <c r="C105" s="64" t="str">
        <f t="shared" si="13"/>
        <v/>
      </c>
      <c r="D105" s="64"/>
      <c r="E105" s="17">
        <f t="shared" si="17"/>
        <v>2005</v>
      </c>
      <c r="F105" s="2"/>
      <c r="G105" s="11"/>
      <c r="H105" s="116"/>
      <c r="I105" s="116"/>
      <c r="J105" s="116"/>
      <c r="K105" s="116"/>
      <c r="L105" s="16" t="str">
        <f t="shared" si="14"/>
        <v/>
      </c>
      <c r="M105" s="64" t="str">
        <f t="shared" si="10"/>
        <v/>
      </c>
      <c r="N105" s="64"/>
      <c r="O105" s="18" t="str">
        <f t="shared" si="11"/>
        <v/>
      </c>
      <c r="P105" s="17">
        <f t="shared" si="12"/>
        <v>2005</v>
      </c>
      <c r="Q105" s="2"/>
      <c r="R105" s="117" t="str">
        <f t="shared" si="18"/>
        <v/>
      </c>
      <c r="S105" s="117"/>
      <c r="T105" s="66" t="str">
        <f t="shared" si="15"/>
        <v/>
      </c>
      <c r="U105" s="67"/>
      <c r="V105" s="68" t="str">
        <f t="shared" si="16"/>
        <v/>
      </c>
      <c r="W105" s="68"/>
    </row>
    <row r="106" spans="2:23" x14ac:dyDescent="0.15">
      <c r="B106" s="11">
        <v>97</v>
      </c>
      <c r="C106" s="64" t="str">
        <f t="shared" si="13"/>
        <v/>
      </c>
      <c r="D106" s="64"/>
      <c r="E106" s="17">
        <f t="shared" si="17"/>
        <v>2005</v>
      </c>
      <c r="F106" s="2"/>
      <c r="G106" s="11"/>
      <c r="H106" s="116"/>
      <c r="I106" s="116"/>
      <c r="J106" s="116"/>
      <c r="K106" s="116"/>
      <c r="L106" s="16" t="str">
        <f t="shared" si="14"/>
        <v/>
      </c>
      <c r="M106" s="64" t="str">
        <f t="shared" si="10"/>
        <v/>
      </c>
      <c r="N106" s="64"/>
      <c r="O106" s="18" t="str">
        <f t="shared" si="11"/>
        <v/>
      </c>
      <c r="P106" s="17">
        <f t="shared" si="12"/>
        <v>2005</v>
      </c>
      <c r="Q106" s="2"/>
      <c r="R106" s="117" t="str">
        <f t="shared" si="18"/>
        <v/>
      </c>
      <c r="S106" s="117"/>
      <c r="T106" s="66" t="str">
        <f t="shared" si="15"/>
        <v/>
      </c>
      <c r="U106" s="67"/>
      <c r="V106" s="68" t="str">
        <f t="shared" si="16"/>
        <v/>
      </c>
      <c r="W106" s="68"/>
    </row>
    <row r="107" spans="2:23" x14ac:dyDescent="0.15">
      <c r="B107" s="11">
        <v>98</v>
      </c>
      <c r="C107" s="64" t="str">
        <f t="shared" si="13"/>
        <v/>
      </c>
      <c r="D107" s="64"/>
      <c r="E107" s="17">
        <f t="shared" si="17"/>
        <v>2005</v>
      </c>
      <c r="F107" s="2"/>
      <c r="G107" s="11"/>
      <c r="H107" s="116"/>
      <c r="I107" s="116"/>
      <c r="J107" s="116"/>
      <c r="K107" s="116"/>
      <c r="L107" s="16" t="str">
        <f t="shared" si="14"/>
        <v/>
      </c>
      <c r="M107" s="64" t="str">
        <f t="shared" si="10"/>
        <v/>
      </c>
      <c r="N107" s="64"/>
      <c r="O107" s="18" t="str">
        <f t="shared" si="11"/>
        <v/>
      </c>
      <c r="P107" s="17">
        <f t="shared" si="12"/>
        <v>2005</v>
      </c>
      <c r="Q107" s="2"/>
      <c r="R107" s="117" t="str">
        <f t="shared" si="18"/>
        <v/>
      </c>
      <c r="S107" s="117"/>
      <c r="T107" s="66" t="str">
        <f t="shared" si="15"/>
        <v/>
      </c>
      <c r="U107" s="67"/>
      <c r="V107" s="68" t="str">
        <f t="shared" si="16"/>
        <v/>
      </c>
      <c r="W107" s="68"/>
    </row>
    <row r="108" spans="2:23" x14ac:dyDescent="0.15">
      <c r="B108" s="11">
        <v>99</v>
      </c>
      <c r="C108" s="64" t="str">
        <f t="shared" si="13"/>
        <v/>
      </c>
      <c r="D108" s="64"/>
      <c r="E108" s="17">
        <f t="shared" si="17"/>
        <v>2005</v>
      </c>
      <c r="F108" s="2"/>
      <c r="G108" s="11"/>
      <c r="H108" s="116"/>
      <c r="I108" s="116"/>
      <c r="J108" s="116"/>
      <c r="K108" s="116"/>
      <c r="L108" s="16" t="str">
        <f t="shared" si="14"/>
        <v/>
      </c>
      <c r="M108" s="64" t="str">
        <f t="shared" si="10"/>
        <v/>
      </c>
      <c r="N108" s="64"/>
      <c r="O108" s="18" t="str">
        <f t="shared" si="11"/>
        <v/>
      </c>
      <c r="P108" s="17">
        <f t="shared" si="12"/>
        <v>2005</v>
      </c>
      <c r="Q108" s="2"/>
      <c r="R108" s="117" t="str">
        <f t="shared" si="18"/>
        <v/>
      </c>
      <c r="S108" s="117"/>
      <c r="T108" s="66" t="str">
        <f t="shared" si="15"/>
        <v/>
      </c>
      <c r="U108" s="67"/>
      <c r="V108" s="68" t="str">
        <f t="shared" si="16"/>
        <v/>
      </c>
      <c r="W108" s="68"/>
    </row>
    <row r="109" spans="2:23" x14ac:dyDescent="0.15">
      <c r="B109" s="11">
        <v>100</v>
      </c>
      <c r="C109" s="64" t="str">
        <f t="shared" si="13"/>
        <v/>
      </c>
      <c r="D109" s="64"/>
      <c r="E109" s="17">
        <f t="shared" si="17"/>
        <v>2005</v>
      </c>
      <c r="F109" s="2"/>
      <c r="G109" s="11"/>
      <c r="H109" s="116"/>
      <c r="I109" s="116"/>
      <c r="J109" s="116"/>
      <c r="K109" s="116"/>
      <c r="L109" s="16" t="str">
        <f t="shared" si="14"/>
        <v/>
      </c>
      <c r="M109" s="64" t="str">
        <f t="shared" si="10"/>
        <v/>
      </c>
      <c r="N109" s="64"/>
      <c r="O109" s="18" t="str">
        <f t="shared" si="11"/>
        <v/>
      </c>
      <c r="P109" s="17">
        <f t="shared" si="12"/>
        <v>2005</v>
      </c>
      <c r="Q109" s="2"/>
      <c r="R109" s="117" t="str">
        <f t="shared" si="18"/>
        <v/>
      </c>
      <c r="S109" s="117"/>
      <c r="T109" s="66" t="str">
        <f t="shared" si="15"/>
        <v/>
      </c>
      <c r="U109" s="67"/>
      <c r="V109" s="68" t="str">
        <f t="shared" si="16"/>
        <v/>
      </c>
      <c r="W109" s="68"/>
    </row>
  </sheetData>
  <mergeCells count="739">
    <mergeCell ref="B2:D2"/>
    <mergeCell ref="E2:G2"/>
    <mergeCell ref="H2:J2"/>
    <mergeCell ref="K2:M2"/>
    <mergeCell ref="N2:O2"/>
    <mergeCell ref="P2:Q2"/>
    <mergeCell ref="N4:O4"/>
    <mergeCell ref="P4:Q4"/>
    <mergeCell ref="J5:K5"/>
    <mergeCell ref="L5:M5"/>
    <mergeCell ref="N5:O5"/>
    <mergeCell ref="P5:Q5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P8:W8"/>
    <mergeCell ref="H9:I9"/>
    <mergeCell ref="J9:K9"/>
    <mergeCell ref="M9:N9"/>
    <mergeCell ref="R9:S9"/>
    <mergeCell ref="T9:U9"/>
    <mergeCell ref="V9:W9"/>
    <mergeCell ref="B6:D6"/>
    <mergeCell ref="E6:H6"/>
    <mergeCell ref="I6:J6"/>
    <mergeCell ref="K6:M6"/>
    <mergeCell ref="N6:Q6"/>
    <mergeCell ref="B8:B9"/>
    <mergeCell ref="C8:D9"/>
    <mergeCell ref="E8:K8"/>
    <mergeCell ref="L8:N8"/>
    <mergeCell ref="O8:O9"/>
    <mergeCell ref="V10:W10"/>
    <mergeCell ref="C11:D11"/>
    <mergeCell ref="H11:I11"/>
    <mergeCell ref="J11:K11"/>
    <mergeCell ref="M11:N11"/>
    <mergeCell ref="R11:S11"/>
    <mergeCell ref="T11:U11"/>
    <mergeCell ref="V11:W11"/>
    <mergeCell ref="C10:D10"/>
    <mergeCell ref="H10:I10"/>
    <mergeCell ref="J10:K10"/>
    <mergeCell ref="M10:N10"/>
    <mergeCell ref="R10:S10"/>
    <mergeCell ref="T10:U10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J12:K12"/>
    <mergeCell ref="M12:N12"/>
    <mergeCell ref="R12:S12"/>
    <mergeCell ref="T12:U12"/>
    <mergeCell ref="V14:W14"/>
    <mergeCell ref="C15:D15"/>
    <mergeCell ref="H15:I15"/>
    <mergeCell ref="J15:K15"/>
    <mergeCell ref="M15:N15"/>
    <mergeCell ref="R15:S15"/>
    <mergeCell ref="T15:U15"/>
    <mergeCell ref="V15:W15"/>
    <mergeCell ref="C14:D14"/>
    <mergeCell ref="H14:I14"/>
    <mergeCell ref="J14:K14"/>
    <mergeCell ref="M14:N14"/>
    <mergeCell ref="R14:S14"/>
    <mergeCell ref="T14:U14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J16:K16"/>
    <mergeCell ref="M16:N16"/>
    <mergeCell ref="R16:S16"/>
    <mergeCell ref="T16:U16"/>
    <mergeCell ref="V18:W18"/>
    <mergeCell ref="C19:D19"/>
    <mergeCell ref="H19:I19"/>
    <mergeCell ref="J19:K19"/>
    <mergeCell ref="M19:N19"/>
    <mergeCell ref="R19:S19"/>
    <mergeCell ref="T19:U19"/>
    <mergeCell ref="V19:W19"/>
    <mergeCell ref="C18:D18"/>
    <mergeCell ref="H18:I18"/>
    <mergeCell ref="J18:K18"/>
    <mergeCell ref="M18:N18"/>
    <mergeCell ref="R18:S18"/>
    <mergeCell ref="T18:U18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J20:K20"/>
    <mergeCell ref="M20:N20"/>
    <mergeCell ref="R20:S20"/>
    <mergeCell ref="T20:U20"/>
    <mergeCell ref="V22:W22"/>
    <mergeCell ref="C23:D23"/>
    <mergeCell ref="H23:I23"/>
    <mergeCell ref="J23:K23"/>
    <mergeCell ref="M23:N23"/>
    <mergeCell ref="R23:S23"/>
    <mergeCell ref="T23:U23"/>
    <mergeCell ref="V23:W23"/>
    <mergeCell ref="C22:D22"/>
    <mergeCell ref="H22:I22"/>
    <mergeCell ref="J22:K22"/>
    <mergeCell ref="M22:N22"/>
    <mergeCell ref="R22:S22"/>
    <mergeCell ref="T22:U22"/>
    <mergeCell ref="V24:W24"/>
    <mergeCell ref="C25:D25"/>
    <mergeCell ref="H25:I25"/>
    <mergeCell ref="J25:K25"/>
    <mergeCell ref="M25:N25"/>
    <mergeCell ref="R25:S25"/>
    <mergeCell ref="T25:U25"/>
    <mergeCell ref="V25:W25"/>
    <mergeCell ref="C24:D24"/>
    <mergeCell ref="H24:I24"/>
    <mergeCell ref="J24:K24"/>
    <mergeCell ref="M24:N24"/>
    <mergeCell ref="R24:S24"/>
    <mergeCell ref="T24:U24"/>
    <mergeCell ref="V26:W26"/>
    <mergeCell ref="C27:D27"/>
    <mergeCell ref="H27:I27"/>
    <mergeCell ref="J27:K27"/>
    <mergeCell ref="M27:N27"/>
    <mergeCell ref="R27:S27"/>
    <mergeCell ref="T27:U27"/>
    <mergeCell ref="V27:W27"/>
    <mergeCell ref="C26:D26"/>
    <mergeCell ref="H26:I26"/>
    <mergeCell ref="J26:K26"/>
    <mergeCell ref="M26:N26"/>
    <mergeCell ref="R26:S26"/>
    <mergeCell ref="T26:U26"/>
    <mergeCell ref="V28:W28"/>
    <mergeCell ref="C29:D29"/>
    <mergeCell ref="H29:I29"/>
    <mergeCell ref="J29:K29"/>
    <mergeCell ref="M29:N29"/>
    <mergeCell ref="R29:S29"/>
    <mergeCell ref="T29:U29"/>
    <mergeCell ref="V29:W29"/>
    <mergeCell ref="C28:D28"/>
    <mergeCell ref="H28:I28"/>
    <mergeCell ref="J28:K28"/>
    <mergeCell ref="M28:N28"/>
    <mergeCell ref="R28:S28"/>
    <mergeCell ref="T28:U28"/>
    <mergeCell ref="V30:W30"/>
    <mergeCell ref="C31:D31"/>
    <mergeCell ref="H31:I31"/>
    <mergeCell ref="J31:K31"/>
    <mergeCell ref="M31:N31"/>
    <mergeCell ref="R31:S31"/>
    <mergeCell ref="T31:U31"/>
    <mergeCell ref="V31:W31"/>
    <mergeCell ref="C30:D30"/>
    <mergeCell ref="H30:I30"/>
    <mergeCell ref="J30:K30"/>
    <mergeCell ref="M30:N30"/>
    <mergeCell ref="R30:S30"/>
    <mergeCell ref="T30:U30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J32:K32"/>
    <mergeCell ref="M32:N32"/>
    <mergeCell ref="R32:S32"/>
    <mergeCell ref="T32:U32"/>
    <mergeCell ref="V34:W34"/>
    <mergeCell ref="C35:D35"/>
    <mergeCell ref="H35:I35"/>
    <mergeCell ref="J35:K35"/>
    <mergeCell ref="M35:N35"/>
    <mergeCell ref="R35:S35"/>
    <mergeCell ref="T35:U35"/>
    <mergeCell ref="V35:W35"/>
    <mergeCell ref="C34:D34"/>
    <mergeCell ref="H34:I34"/>
    <mergeCell ref="J34:K34"/>
    <mergeCell ref="M34:N34"/>
    <mergeCell ref="R34:S34"/>
    <mergeCell ref="T34:U34"/>
    <mergeCell ref="V36:W36"/>
    <mergeCell ref="C37:D37"/>
    <mergeCell ref="H37:I37"/>
    <mergeCell ref="J37:K37"/>
    <mergeCell ref="M37:N37"/>
    <mergeCell ref="R37:S37"/>
    <mergeCell ref="T37:U37"/>
    <mergeCell ref="V37:W37"/>
    <mergeCell ref="C36:D36"/>
    <mergeCell ref="H36:I36"/>
    <mergeCell ref="J36:K36"/>
    <mergeCell ref="M36:N36"/>
    <mergeCell ref="R36:S36"/>
    <mergeCell ref="T36:U36"/>
    <mergeCell ref="V38:W38"/>
    <mergeCell ref="C39:D39"/>
    <mergeCell ref="H39:I39"/>
    <mergeCell ref="J39:K39"/>
    <mergeCell ref="M39:N39"/>
    <mergeCell ref="R39:S39"/>
    <mergeCell ref="T39:U39"/>
    <mergeCell ref="V39:W39"/>
    <mergeCell ref="C38:D38"/>
    <mergeCell ref="H38:I38"/>
    <mergeCell ref="J38:K38"/>
    <mergeCell ref="M38:N38"/>
    <mergeCell ref="R38:S38"/>
    <mergeCell ref="T38:U38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J40:K40"/>
    <mergeCell ref="M40:N40"/>
    <mergeCell ref="R40:S40"/>
    <mergeCell ref="T40:U40"/>
    <mergeCell ref="V42:W42"/>
    <mergeCell ref="C43:D43"/>
    <mergeCell ref="H43:I43"/>
    <mergeCell ref="J43:K43"/>
    <mergeCell ref="M43:N43"/>
    <mergeCell ref="R43:S43"/>
    <mergeCell ref="T43:U43"/>
    <mergeCell ref="V43:W43"/>
    <mergeCell ref="C42:D42"/>
    <mergeCell ref="H42:I42"/>
    <mergeCell ref="J42:K42"/>
    <mergeCell ref="M42:N42"/>
    <mergeCell ref="R42:S42"/>
    <mergeCell ref="T42:U42"/>
    <mergeCell ref="V44:W44"/>
    <mergeCell ref="C45:D45"/>
    <mergeCell ref="H45:I45"/>
    <mergeCell ref="J45:K45"/>
    <mergeCell ref="M45:N45"/>
    <mergeCell ref="R45:S45"/>
    <mergeCell ref="T45:U45"/>
    <mergeCell ref="V45:W45"/>
    <mergeCell ref="C44:D44"/>
    <mergeCell ref="H44:I44"/>
    <mergeCell ref="J44:K44"/>
    <mergeCell ref="M44:N44"/>
    <mergeCell ref="R44:S44"/>
    <mergeCell ref="T44:U44"/>
    <mergeCell ref="V46:W46"/>
    <mergeCell ref="C47:D47"/>
    <mergeCell ref="H47:I47"/>
    <mergeCell ref="J47:K47"/>
    <mergeCell ref="M47:N47"/>
    <mergeCell ref="R47:S47"/>
    <mergeCell ref="T47:U47"/>
    <mergeCell ref="V47:W47"/>
    <mergeCell ref="C46:D46"/>
    <mergeCell ref="H46:I46"/>
    <mergeCell ref="J46:K46"/>
    <mergeCell ref="M46:N46"/>
    <mergeCell ref="R46:S46"/>
    <mergeCell ref="T46:U46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J48:K48"/>
    <mergeCell ref="M48:N48"/>
    <mergeCell ref="R48:S48"/>
    <mergeCell ref="T48:U48"/>
    <mergeCell ref="V50:W50"/>
    <mergeCell ref="C51:D51"/>
    <mergeCell ref="H51:I51"/>
    <mergeCell ref="J51:K51"/>
    <mergeCell ref="M51:N51"/>
    <mergeCell ref="R51:S51"/>
    <mergeCell ref="T51:U51"/>
    <mergeCell ref="V51:W51"/>
    <mergeCell ref="C50:D50"/>
    <mergeCell ref="H50:I50"/>
    <mergeCell ref="J50:K50"/>
    <mergeCell ref="M50:N50"/>
    <mergeCell ref="R50:S50"/>
    <mergeCell ref="T50:U50"/>
    <mergeCell ref="V52:W52"/>
    <mergeCell ref="C53:D53"/>
    <mergeCell ref="H53:I53"/>
    <mergeCell ref="J53:K53"/>
    <mergeCell ref="M53:N53"/>
    <mergeCell ref="R53:S53"/>
    <mergeCell ref="T53:U53"/>
    <mergeCell ref="V53:W53"/>
    <mergeCell ref="C52:D52"/>
    <mergeCell ref="H52:I52"/>
    <mergeCell ref="J52:K52"/>
    <mergeCell ref="M52:N52"/>
    <mergeCell ref="R52:S52"/>
    <mergeCell ref="T52:U52"/>
    <mergeCell ref="V54:W54"/>
    <mergeCell ref="C55:D55"/>
    <mergeCell ref="H55:I55"/>
    <mergeCell ref="J55:K55"/>
    <mergeCell ref="M55:N55"/>
    <mergeCell ref="R55:S55"/>
    <mergeCell ref="T55:U55"/>
    <mergeCell ref="V55:W55"/>
    <mergeCell ref="C54:D54"/>
    <mergeCell ref="H54:I54"/>
    <mergeCell ref="J54:K54"/>
    <mergeCell ref="M54:N54"/>
    <mergeCell ref="R54:S54"/>
    <mergeCell ref="T54:U54"/>
    <mergeCell ref="V56:W56"/>
    <mergeCell ref="C57:D57"/>
    <mergeCell ref="H57:I57"/>
    <mergeCell ref="J57:K57"/>
    <mergeCell ref="M57:N57"/>
    <mergeCell ref="R57:S57"/>
    <mergeCell ref="T57:U57"/>
    <mergeCell ref="V57:W57"/>
    <mergeCell ref="C56:D56"/>
    <mergeCell ref="H56:I56"/>
    <mergeCell ref="J56:K56"/>
    <mergeCell ref="M56:N56"/>
    <mergeCell ref="R56:S56"/>
    <mergeCell ref="T56:U56"/>
    <mergeCell ref="V58:W58"/>
    <mergeCell ref="C59:D59"/>
    <mergeCell ref="H59:I59"/>
    <mergeCell ref="J59:K59"/>
    <mergeCell ref="M59:N59"/>
    <mergeCell ref="R59:S59"/>
    <mergeCell ref="T59:U59"/>
    <mergeCell ref="V59:W59"/>
    <mergeCell ref="C58:D58"/>
    <mergeCell ref="H58:I58"/>
    <mergeCell ref="J58:K58"/>
    <mergeCell ref="M58:N58"/>
    <mergeCell ref="R58:S58"/>
    <mergeCell ref="T58:U58"/>
    <mergeCell ref="V60:W60"/>
    <mergeCell ref="C61:D61"/>
    <mergeCell ref="H61:I61"/>
    <mergeCell ref="J61:K61"/>
    <mergeCell ref="M61:N61"/>
    <mergeCell ref="R61:S61"/>
    <mergeCell ref="T61:U61"/>
    <mergeCell ref="V61:W61"/>
    <mergeCell ref="C60:D60"/>
    <mergeCell ref="H60:I60"/>
    <mergeCell ref="J60:K60"/>
    <mergeCell ref="M60:N60"/>
    <mergeCell ref="R60:S60"/>
    <mergeCell ref="T60:U60"/>
    <mergeCell ref="V62:W62"/>
    <mergeCell ref="C63:D63"/>
    <mergeCell ref="H63:I63"/>
    <mergeCell ref="J63:K63"/>
    <mergeCell ref="M63:N63"/>
    <mergeCell ref="R63:S63"/>
    <mergeCell ref="T63:U63"/>
    <mergeCell ref="V63:W63"/>
    <mergeCell ref="C62:D62"/>
    <mergeCell ref="H62:I62"/>
    <mergeCell ref="J62:K62"/>
    <mergeCell ref="M62:N62"/>
    <mergeCell ref="R62:S62"/>
    <mergeCell ref="T62:U62"/>
    <mergeCell ref="V64:W64"/>
    <mergeCell ref="C65:D65"/>
    <mergeCell ref="H65:I65"/>
    <mergeCell ref="J65:K65"/>
    <mergeCell ref="M65:N65"/>
    <mergeCell ref="R65:S65"/>
    <mergeCell ref="T65:U65"/>
    <mergeCell ref="V65:W65"/>
    <mergeCell ref="C64:D64"/>
    <mergeCell ref="H64:I64"/>
    <mergeCell ref="J64:K64"/>
    <mergeCell ref="M64:N64"/>
    <mergeCell ref="R64:S64"/>
    <mergeCell ref="T64:U64"/>
    <mergeCell ref="V66:W66"/>
    <mergeCell ref="C67:D67"/>
    <mergeCell ref="H67:I67"/>
    <mergeCell ref="J67:K67"/>
    <mergeCell ref="M67:N67"/>
    <mergeCell ref="R67:S67"/>
    <mergeCell ref="T67:U67"/>
    <mergeCell ref="V67:W67"/>
    <mergeCell ref="C66:D66"/>
    <mergeCell ref="H66:I66"/>
    <mergeCell ref="J66:K66"/>
    <mergeCell ref="M66:N66"/>
    <mergeCell ref="R66:S66"/>
    <mergeCell ref="T66:U66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J68:K68"/>
    <mergeCell ref="M68:N68"/>
    <mergeCell ref="R68:S68"/>
    <mergeCell ref="T68:U68"/>
    <mergeCell ref="V70:W70"/>
    <mergeCell ref="C71:D71"/>
    <mergeCell ref="H71:I71"/>
    <mergeCell ref="J71:K71"/>
    <mergeCell ref="M71:N71"/>
    <mergeCell ref="R71:S71"/>
    <mergeCell ref="T71:U71"/>
    <mergeCell ref="V71:W71"/>
    <mergeCell ref="C70:D70"/>
    <mergeCell ref="H70:I70"/>
    <mergeCell ref="J70:K70"/>
    <mergeCell ref="M70:N70"/>
    <mergeCell ref="R70:S70"/>
    <mergeCell ref="T70:U70"/>
    <mergeCell ref="V72:W72"/>
    <mergeCell ref="C73:D73"/>
    <mergeCell ref="H73:I73"/>
    <mergeCell ref="J73:K73"/>
    <mergeCell ref="M73:N73"/>
    <mergeCell ref="R73:S73"/>
    <mergeCell ref="T73:U73"/>
    <mergeCell ref="V73:W73"/>
    <mergeCell ref="C72:D72"/>
    <mergeCell ref="H72:I72"/>
    <mergeCell ref="J72:K72"/>
    <mergeCell ref="M72:N72"/>
    <mergeCell ref="R72:S72"/>
    <mergeCell ref="T72:U72"/>
    <mergeCell ref="V74:W74"/>
    <mergeCell ref="C75:D75"/>
    <mergeCell ref="H75:I75"/>
    <mergeCell ref="J75:K75"/>
    <mergeCell ref="M75:N75"/>
    <mergeCell ref="R75:S75"/>
    <mergeCell ref="T75:U75"/>
    <mergeCell ref="V75:W75"/>
    <mergeCell ref="C74:D74"/>
    <mergeCell ref="H74:I74"/>
    <mergeCell ref="J74:K74"/>
    <mergeCell ref="M74:N74"/>
    <mergeCell ref="R74:S74"/>
    <mergeCell ref="T74:U74"/>
    <mergeCell ref="V76:W76"/>
    <mergeCell ref="C77:D77"/>
    <mergeCell ref="H77:I77"/>
    <mergeCell ref="J77:K77"/>
    <mergeCell ref="M77:N77"/>
    <mergeCell ref="R77:S77"/>
    <mergeCell ref="T77:U77"/>
    <mergeCell ref="V77:W77"/>
    <mergeCell ref="C76:D76"/>
    <mergeCell ref="H76:I76"/>
    <mergeCell ref="J76:K76"/>
    <mergeCell ref="M76:N76"/>
    <mergeCell ref="R76:S76"/>
    <mergeCell ref="T76:U76"/>
    <mergeCell ref="V78:W78"/>
    <mergeCell ref="C79:D79"/>
    <mergeCell ref="H79:I79"/>
    <mergeCell ref="J79:K79"/>
    <mergeCell ref="M79:N79"/>
    <mergeCell ref="R79:S79"/>
    <mergeCell ref="T79:U79"/>
    <mergeCell ref="V79:W79"/>
    <mergeCell ref="C78:D78"/>
    <mergeCell ref="H78:I78"/>
    <mergeCell ref="J78:K78"/>
    <mergeCell ref="M78:N78"/>
    <mergeCell ref="R78:S78"/>
    <mergeCell ref="T78:U78"/>
    <mergeCell ref="V80:W80"/>
    <mergeCell ref="C81:D81"/>
    <mergeCell ref="H81:I81"/>
    <mergeCell ref="J81:K81"/>
    <mergeCell ref="M81:N81"/>
    <mergeCell ref="R81:S81"/>
    <mergeCell ref="T81:U81"/>
    <mergeCell ref="V81:W81"/>
    <mergeCell ref="C80:D80"/>
    <mergeCell ref="H80:I80"/>
    <mergeCell ref="J80:K80"/>
    <mergeCell ref="M80:N80"/>
    <mergeCell ref="R80:S80"/>
    <mergeCell ref="T80:U80"/>
    <mergeCell ref="V82:W82"/>
    <mergeCell ref="C83:D83"/>
    <mergeCell ref="H83:I83"/>
    <mergeCell ref="J83:K83"/>
    <mergeCell ref="M83:N83"/>
    <mergeCell ref="R83:S83"/>
    <mergeCell ref="T83:U83"/>
    <mergeCell ref="V83:W83"/>
    <mergeCell ref="C82:D82"/>
    <mergeCell ref="H82:I82"/>
    <mergeCell ref="J82:K82"/>
    <mergeCell ref="M82:N82"/>
    <mergeCell ref="R82:S82"/>
    <mergeCell ref="T82:U82"/>
    <mergeCell ref="V84:W84"/>
    <mergeCell ref="C85:D85"/>
    <mergeCell ref="H85:I85"/>
    <mergeCell ref="J85:K85"/>
    <mergeCell ref="M85:N85"/>
    <mergeCell ref="R85:S85"/>
    <mergeCell ref="T85:U85"/>
    <mergeCell ref="V85:W85"/>
    <mergeCell ref="C84:D84"/>
    <mergeCell ref="H84:I84"/>
    <mergeCell ref="J84:K84"/>
    <mergeCell ref="M84:N84"/>
    <mergeCell ref="R84:S84"/>
    <mergeCell ref="T84:U84"/>
    <mergeCell ref="V86:W86"/>
    <mergeCell ref="C87:D87"/>
    <mergeCell ref="H87:I87"/>
    <mergeCell ref="J87:K87"/>
    <mergeCell ref="M87:N87"/>
    <mergeCell ref="R87:S87"/>
    <mergeCell ref="T87:U87"/>
    <mergeCell ref="V87:W87"/>
    <mergeCell ref="C86:D86"/>
    <mergeCell ref="H86:I86"/>
    <mergeCell ref="J86:K86"/>
    <mergeCell ref="M86:N86"/>
    <mergeCell ref="R86:S86"/>
    <mergeCell ref="T86:U86"/>
    <mergeCell ref="V88:W88"/>
    <mergeCell ref="C89:D89"/>
    <mergeCell ref="H89:I89"/>
    <mergeCell ref="J89:K89"/>
    <mergeCell ref="M89:N89"/>
    <mergeCell ref="R89:S89"/>
    <mergeCell ref="T89:U89"/>
    <mergeCell ref="V89:W89"/>
    <mergeCell ref="C88:D88"/>
    <mergeCell ref="H88:I88"/>
    <mergeCell ref="J88:K88"/>
    <mergeCell ref="M88:N88"/>
    <mergeCell ref="R88:S88"/>
    <mergeCell ref="T88:U88"/>
    <mergeCell ref="V90:W90"/>
    <mergeCell ref="C91:D91"/>
    <mergeCell ref="H91:I91"/>
    <mergeCell ref="J91:K91"/>
    <mergeCell ref="M91:N91"/>
    <mergeCell ref="R91:S91"/>
    <mergeCell ref="T91:U91"/>
    <mergeCell ref="V91:W91"/>
    <mergeCell ref="C90:D90"/>
    <mergeCell ref="H90:I90"/>
    <mergeCell ref="J90:K90"/>
    <mergeCell ref="M90:N90"/>
    <mergeCell ref="R90:S90"/>
    <mergeCell ref="T90:U90"/>
    <mergeCell ref="V92:W92"/>
    <mergeCell ref="C93:D93"/>
    <mergeCell ref="H93:I93"/>
    <mergeCell ref="J93:K93"/>
    <mergeCell ref="M93:N93"/>
    <mergeCell ref="R93:S93"/>
    <mergeCell ref="T93:U93"/>
    <mergeCell ref="V93:W93"/>
    <mergeCell ref="C92:D92"/>
    <mergeCell ref="H92:I92"/>
    <mergeCell ref="J92:K92"/>
    <mergeCell ref="M92:N92"/>
    <mergeCell ref="R92:S92"/>
    <mergeCell ref="T92:U92"/>
    <mergeCell ref="V94:W94"/>
    <mergeCell ref="C95:D95"/>
    <mergeCell ref="H95:I95"/>
    <mergeCell ref="J95:K95"/>
    <mergeCell ref="M95:N95"/>
    <mergeCell ref="R95:S95"/>
    <mergeCell ref="T95:U95"/>
    <mergeCell ref="V95:W95"/>
    <mergeCell ref="C94:D94"/>
    <mergeCell ref="H94:I94"/>
    <mergeCell ref="J94:K94"/>
    <mergeCell ref="M94:N94"/>
    <mergeCell ref="R94:S94"/>
    <mergeCell ref="T94:U94"/>
    <mergeCell ref="V96:W96"/>
    <mergeCell ref="C97:D97"/>
    <mergeCell ref="H97:I97"/>
    <mergeCell ref="J97:K97"/>
    <mergeCell ref="M97:N97"/>
    <mergeCell ref="R97:S97"/>
    <mergeCell ref="T97:U97"/>
    <mergeCell ref="V97:W97"/>
    <mergeCell ref="C96:D96"/>
    <mergeCell ref="H96:I96"/>
    <mergeCell ref="J96:K96"/>
    <mergeCell ref="M96:N96"/>
    <mergeCell ref="R96:S96"/>
    <mergeCell ref="T96:U96"/>
    <mergeCell ref="V98:W98"/>
    <mergeCell ref="C99:D99"/>
    <mergeCell ref="H99:I99"/>
    <mergeCell ref="J99:K99"/>
    <mergeCell ref="M99:N99"/>
    <mergeCell ref="R99:S99"/>
    <mergeCell ref="T99:U99"/>
    <mergeCell ref="V99:W99"/>
    <mergeCell ref="C98:D98"/>
    <mergeCell ref="H98:I98"/>
    <mergeCell ref="J98:K98"/>
    <mergeCell ref="M98:N98"/>
    <mergeCell ref="R98:S98"/>
    <mergeCell ref="T98:U98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100:D100"/>
    <mergeCell ref="H100:I100"/>
    <mergeCell ref="J100:K100"/>
    <mergeCell ref="M100:N100"/>
    <mergeCell ref="R100:S100"/>
    <mergeCell ref="T100:U100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2:D102"/>
    <mergeCell ref="H102:I102"/>
    <mergeCell ref="J102:K102"/>
    <mergeCell ref="M102:N102"/>
    <mergeCell ref="R102:S102"/>
    <mergeCell ref="T102:U102"/>
    <mergeCell ref="V104:W104"/>
    <mergeCell ref="C105:D105"/>
    <mergeCell ref="H105:I105"/>
    <mergeCell ref="J105:K105"/>
    <mergeCell ref="M105:N105"/>
    <mergeCell ref="R105:S105"/>
    <mergeCell ref="T105:U105"/>
    <mergeCell ref="V105:W105"/>
    <mergeCell ref="C104:D104"/>
    <mergeCell ref="H104:I104"/>
    <mergeCell ref="J104:K104"/>
    <mergeCell ref="M104:N104"/>
    <mergeCell ref="R104:S104"/>
    <mergeCell ref="T104:U104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C106:D106"/>
    <mergeCell ref="H106:I106"/>
    <mergeCell ref="J106:K106"/>
    <mergeCell ref="M106:N106"/>
    <mergeCell ref="R106:S106"/>
    <mergeCell ref="T106:U106"/>
    <mergeCell ref="V108:W108"/>
    <mergeCell ref="C109:D109"/>
    <mergeCell ref="H109:I109"/>
    <mergeCell ref="J109:K109"/>
    <mergeCell ref="M109:N109"/>
    <mergeCell ref="R109:S109"/>
    <mergeCell ref="T109:U109"/>
    <mergeCell ref="V109:W109"/>
    <mergeCell ref="C108:D108"/>
    <mergeCell ref="H108:I108"/>
    <mergeCell ref="J108:K108"/>
    <mergeCell ref="M108:N108"/>
    <mergeCell ref="R108:S108"/>
    <mergeCell ref="T108:U108"/>
  </mergeCells>
  <phoneticPr fontId="1"/>
  <conditionalFormatting sqref="G39:G69 G15:G37 G10:G12">
    <cfRule type="cellIs" dxfId="47" priority="11" operator="equal">
      <formula>"買"</formula>
    </cfRule>
    <cfRule type="cellIs" dxfId="46" priority="12" operator="equal">
      <formula>"売"</formula>
    </cfRule>
  </conditionalFormatting>
  <conditionalFormatting sqref="G13">
    <cfRule type="cellIs" dxfId="45" priority="15" operator="equal">
      <formula>"買"</formula>
    </cfRule>
    <cfRule type="cellIs" dxfId="44" priority="16" operator="equal">
      <formula>"売"</formula>
    </cfRule>
  </conditionalFormatting>
  <conditionalFormatting sqref="G14">
    <cfRule type="cellIs" dxfId="43" priority="13" operator="equal">
      <formula>"買"</formula>
    </cfRule>
    <cfRule type="cellIs" dxfId="42" priority="14" operator="equal">
      <formula>"売"</formula>
    </cfRule>
  </conditionalFormatting>
  <conditionalFormatting sqref="G38">
    <cfRule type="cellIs" dxfId="41" priority="9" operator="equal">
      <formula>"買"</formula>
    </cfRule>
    <cfRule type="cellIs" dxfId="40" priority="10" operator="equal">
      <formula>"売"</formula>
    </cfRule>
  </conditionalFormatting>
  <conditionalFormatting sqref="G93:G94">
    <cfRule type="cellIs" dxfId="39" priority="1" operator="equal">
      <formula>"買"</formula>
    </cfRule>
    <cfRule type="cellIs" dxfId="38" priority="2" operator="equal">
      <formula>"売"</formula>
    </cfRule>
  </conditionalFormatting>
  <conditionalFormatting sqref="G70:G78">
    <cfRule type="cellIs" dxfId="37" priority="7" operator="equal">
      <formula>"買"</formula>
    </cfRule>
    <cfRule type="cellIs" dxfId="36" priority="8" operator="equal">
      <formula>"売"</formula>
    </cfRule>
  </conditionalFormatting>
  <conditionalFormatting sqref="G79:G92">
    <cfRule type="cellIs" dxfId="35" priority="5" operator="equal">
      <formula>"買"</formula>
    </cfRule>
    <cfRule type="cellIs" dxfId="34" priority="6" operator="equal">
      <formula>"売"</formula>
    </cfRule>
  </conditionalFormatting>
  <conditionalFormatting sqref="G95:G109">
    <cfRule type="cellIs" dxfId="33" priority="3" operator="equal">
      <formula>"買"</formula>
    </cfRule>
    <cfRule type="cellIs" dxfId="32" priority="4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9"/>
  <sheetViews>
    <sheetView topLeftCell="B1" zoomScale="115" zoomScaleNormal="115" workbookViewId="0">
      <pane ySplit="9" topLeftCell="A10" activePane="bottomLeft" state="frozen"/>
      <selection activeCell="B1" sqref="B1"/>
      <selection pane="bottomLeft" activeCell="X23" sqref="X23"/>
    </sheetView>
  </sheetViews>
  <sheetFormatPr defaultRowHeight="13.5" x14ac:dyDescent="0.15"/>
  <cols>
    <col min="1" max="1" width="2.875" customWidth="1"/>
    <col min="2" max="23" width="6.625" style="1" customWidth="1"/>
    <col min="24" max="24" width="10.625" style="118" bestFit="1" customWidth="1"/>
    <col min="25" max="25" width="9" style="118"/>
  </cols>
  <sheetData>
    <row r="1" spans="2:25" hidden="1" x14ac:dyDescent="0.15"/>
    <row r="2" spans="2:25" hidden="1" x14ac:dyDescent="0.15">
      <c r="B2" s="72" t="s">
        <v>21</v>
      </c>
      <c r="C2" s="72"/>
      <c r="D2" s="72"/>
      <c r="E2" s="73" t="s">
        <v>67</v>
      </c>
      <c r="F2" s="73"/>
      <c r="G2" s="73"/>
      <c r="H2" s="72" t="s">
        <v>22</v>
      </c>
      <c r="I2" s="72"/>
      <c r="J2" s="72"/>
      <c r="K2" s="73" t="s">
        <v>29</v>
      </c>
      <c r="L2" s="73"/>
      <c r="M2" s="73"/>
      <c r="N2" s="72" t="s">
        <v>66</v>
      </c>
      <c r="O2" s="72"/>
      <c r="P2" s="74">
        <v>0.03</v>
      </c>
      <c r="Q2" s="73"/>
    </row>
    <row r="3" spans="2:25" ht="85.5" hidden="1" customHeight="1" x14ac:dyDescent="0.15">
      <c r="B3" s="72" t="s">
        <v>17</v>
      </c>
      <c r="C3" s="72"/>
      <c r="D3" s="75" t="s">
        <v>57</v>
      </c>
      <c r="E3" s="76"/>
      <c r="F3" s="76"/>
      <c r="G3" s="76"/>
      <c r="H3" s="76"/>
      <c r="I3" s="76"/>
      <c r="J3" s="72" t="s">
        <v>18</v>
      </c>
      <c r="K3" s="72"/>
      <c r="L3" s="77" t="s">
        <v>68</v>
      </c>
      <c r="M3" s="78"/>
      <c r="N3" s="78"/>
      <c r="O3" s="78"/>
      <c r="P3" s="78"/>
      <c r="Q3" s="79"/>
    </row>
    <row r="4" spans="2:25" hidden="1" x14ac:dyDescent="0.15">
      <c r="B4" s="72" t="s">
        <v>15</v>
      </c>
      <c r="C4" s="72"/>
      <c r="D4" s="80">
        <f>SUM($T$10:$U$947)</f>
        <v>205172.83950617249</v>
      </c>
      <c r="E4" s="80"/>
      <c r="F4" s="72" t="s">
        <v>14</v>
      </c>
      <c r="G4" s="72"/>
      <c r="H4" s="81">
        <f>SUM($V$10:$W$71)</f>
        <v>1477.1999999999946</v>
      </c>
      <c r="I4" s="82"/>
      <c r="J4" s="83" t="s">
        <v>25</v>
      </c>
      <c r="K4" s="83"/>
      <c r="L4" s="84">
        <f>MAX($C$10:$D$944)-E6</f>
        <v>236728.39506172808</v>
      </c>
      <c r="M4" s="84"/>
      <c r="N4" s="83" t="s">
        <v>19</v>
      </c>
      <c r="O4" s="83"/>
      <c r="P4" s="80">
        <f>MIN($C$10:$D$944)-E6</f>
        <v>0</v>
      </c>
      <c r="Q4" s="80"/>
      <c r="S4" s="19"/>
      <c r="T4" s="20" t="s">
        <v>35</v>
      </c>
    </row>
    <row r="5" spans="2:25" ht="14.25" hidden="1" thickBot="1" x14ac:dyDescent="0.2">
      <c r="B5" s="35" t="s">
        <v>23</v>
      </c>
      <c r="C5" s="15">
        <f>COUNTIF($T$10:$T$944,"&gt;0")</f>
        <v>8</v>
      </c>
      <c r="D5" s="35" t="s">
        <v>24</v>
      </c>
      <c r="E5" s="15">
        <f>COUNTIF($T$10:$T$944,"&lt;0")</f>
        <v>1</v>
      </c>
      <c r="F5" s="35" t="s">
        <v>26</v>
      </c>
      <c r="G5" s="15">
        <f>COUNTIF($T$10:$T$944,"=0")</f>
        <v>0</v>
      </c>
      <c r="H5" s="35" t="s">
        <v>12</v>
      </c>
      <c r="I5" s="14">
        <f>IF(C5=0,"0",C5/SUM(C5,E5))</f>
        <v>0.88888888888888884</v>
      </c>
      <c r="J5" s="72" t="s">
        <v>27</v>
      </c>
      <c r="K5" s="85"/>
      <c r="L5" s="86"/>
      <c r="M5" s="86"/>
      <c r="N5" s="69" t="s">
        <v>28</v>
      </c>
      <c r="O5" s="70"/>
      <c r="P5" s="86"/>
      <c r="Q5" s="86"/>
      <c r="S5" s="17"/>
      <c r="T5" s="20" t="s">
        <v>36</v>
      </c>
    </row>
    <row r="6" spans="2:25" ht="21.75" hidden="1" thickBot="1" x14ac:dyDescent="0.2">
      <c r="B6" s="87" t="s">
        <v>16</v>
      </c>
      <c r="C6" s="88"/>
      <c r="D6" s="89"/>
      <c r="E6" s="90">
        <v>1000000</v>
      </c>
      <c r="F6" s="90"/>
      <c r="G6" s="90"/>
      <c r="H6" s="91"/>
      <c r="I6" s="92" t="s">
        <v>65</v>
      </c>
      <c r="J6" s="92"/>
      <c r="K6" s="87" t="s">
        <v>13</v>
      </c>
      <c r="L6" s="88"/>
      <c r="M6" s="89"/>
      <c r="N6" s="93">
        <f>E6+D4</f>
        <v>1205172.8395061726</v>
      </c>
      <c r="O6" s="94"/>
      <c r="P6" s="94"/>
      <c r="Q6" s="95"/>
    </row>
    <row r="7" spans="2:25" hidden="1" x14ac:dyDescent="0.15">
      <c r="P7" s="3"/>
    </row>
    <row r="8" spans="2:25" hidden="1" x14ac:dyDescent="0.15">
      <c r="B8" s="97" t="s">
        <v>64</v>
      </c>
      <c r="C8" s="98" t="s">
        <v>6</v>
      </c>
      <c r="D8" s="99"/>
      <c r="E8" s="102" t="s">
        <v>63</v>
      </c>
      <c r="F8" s="103"/>
      <c r="G8" s="103"/>
      <c r="H8" s="103"/>
      <c r="I8" s="103"/>
      <c r="J8" s="103"/>
      <c r="K8" s="104"/>
      <c r="L8" s="105" t="s">
        <v>62</v>
      </c>
      <c r="M8" s="106"/>
      <c r="N8" s="107"/>
      <c r="O8" s="108" t="s">
        <v>61</v>
      </c>
      <c r="P8" s="109" t="s">
        <v>5</v>
      </c>
      <c r="Q8" s="110"/>
      <c r="R8" s="110"/>
      <c r="S8" s="110"/>
      <c r="T8" s="110"/>
      <c r="U8" s="110"/>
      <c r="V8" s="110"/>
      <c r="W8" s="111"/>
    </row>
    <row r="9" spans="2:25" x14ac:dyDescent="0.15">
      <c r="B9" s="97"/>
      <c r="C9" s="100"/>
      <c r="D9" s="101"/>
      <c r="E9" s="34" t="s">
        <v>1</v>
      </c>
      <c r="F9" s="34" t="s">
        <v>0</v>
      </c>
      <c r="G9" s="34" t="s">
        <v>3</v>
      </c>
      <c r="H9" s="112" t="s">
        <v>60</v>
      </c>
      <c r="I9" s="113"/>
      <c r="J9" s="114" t="s">
        <v>33</v>
      </c>
      <c r="K9" s="115"/>
      <c r="L9" s="4" t="s">
        <v>59</v>
      </c>
      <c r="M9" s="105" t="s">
        <v>11</v>
      </c>
      <c r="N9" s="107"/>
      <c r="O9" s="108"/>
      <c r="P9" s="36" t="s">
        <v>1</v>
      </c>
      <c r="Q9" s="36" t="s">
        <v>0</v>
      </c>
      <c r="R9" s="109" t="s">
        <v>58</v>
      </c>
      <c r="S9" s="111"/>
      <c r="T9" s="96" t="s">
        <v>15</v>
      </c>
      <c r="U9" s="96"/>
      <c r="V9" s="96" t="s">
        <v>14</v>
      </c>
      <c r="W9" s="96"/>
    </row>
    <row r="10" spans="2:25" x14ac:dyDescent="0.15">
      <c r="B10" s="11">
        <v>1</v>
      </c>
      <c r="C10" s="64">
        <f>E6</f>
        <v>1000000</v>
      </c>
      <c r="D10" s="64"/>
      <c r="E10" s="17">
        <v>1993</v>
      </c>
      <c r="F10" s="2">
        <v>42232</v>
      </c>
      <c r="G10" s="11" t="s">
        <v>10</v>
      </c>
      <c r="H10" s="116">
        <v>1.1555800000000001</v>
      </c>
      <c r="I10" s="116"/>
      <c r="J10" s="116">
        <v>1.1335900000000001</v>
      </c>
      <c r="K10" s="116"/>
      <c r="L10" s="16">
        <f>IF(J10="","",ROUNDUP(IF(G10="買",H10-J10,J10-H10)*10000,0)+5)</f>
        <v>225</v>
      </c>
      <c r="M10" s="64">
        <f>IF(F10="","",C10*$P$2)</f>
        <v>30000</v>
      </c>
      <c r="N10" s="64"/>
      <c r="O10" s="18">
        <f>IF(L10="","",ROUNDDOWN(M10/(L10/81)/100000,2))</f>
        <v>0.1</v>
      </c>
      <c r="P10" s="17">
        <f>E10</f>
        <v>1993</v>
      </c>
      <c r="Q10" s="2">
        <v>42248</v>
      </c>
      <c r="R10" s="117">
        <v>1.1781299999999999</v>
      </c>
      <c r="S10" s="117"/>
      <c r="T10" s="66">
        <f>IF(Q10="","",V10*O10*100000/81)</f>
        <v>27839.506172839316</v>
      </c>
      <c r="U10" s="67"/>
      <c r="V10" s="68">
        <f>IF(Q10="","",IF(G10="買",R10-H10,H10-R10)*10000)</f>
        <v>225.49999999999847</v>
      </c>
      <c r="W10" s="68"/>
      <c r="X10" s="118" t="s">
        <v>69</v>
      </c>
      <c r="Y10" s="118" t="s">
        <v>29</v>
      </c>
    </row>
    <row r="11" spans="2:25" x14ac:dyDescent="0.15">
      <c r="B11" s="11">
        <v>2</v>
      </c>
      <c r="C11" s="64">
        <f>IF(T10="","",C10+T10)</f>
        <v>1027839.5061728393</v>
      </c>
      <c r="D11" s="64"/>
      <c r="E11" s="17">
        <v>1995</v>
      </c>
      <c r="F11" s="2">
        <v>42335</v>
      </c>
      <c r="G11" s="11" t="s">
        <v>50</v>
      </c>
      <c r="H11" s="116">
        <v>1.3712599999999999</v>
      </c>
      <c r="I11" s="116"/>
      <c r="J11" s="116">
        <v>1.3997200000000001</v>
      </c>
      <c r="K11" s="116"/>
      <c r="L11" s="16">
        <f>IF(J11="","",ROUNDUP(IF(G11="買",H11-J11,J11-H11)*10000,0)+5)</f>
        <v>290</v>
      </c>
      <c r="M11" s="64">
        <f>IF(F11="","",C11*$P$2)</f>
        <v>30835.185185185179</v>
      </c>
      <c r="N11" s="64"/>
      <c r="O11" s="18">
        <f>IF(L11="","",ROUNDDOWN(M11/(L11/81)/100000,2))</f>
        <v>0.08</v>
      </c>
      <c r="P11" s="17">
        <v>1996</v>
      </c>
      <c r="Q11" s="2">
        <v>42020</v>
      </c>
      <c r="R11" s="117">
        <v>1.34362</v>
      </c>
      <c r="S11" s="117"/>
      <c r="T11" s="66">
        <f>IF(Q11="","",V11*O11*100000/81)</f>
        <v>27298.765432098651</v>
      </c>
      <c r="U11" s="67"/>
      <c r="V11" s="68">
        <f>IF(Q11="","",IF(G11="買",R11-H11,H11-R11)*10000)</f>
        <v>276.39999999999884</v>
      </c>
      <c r="W11" s="68"/>
      <c r="X11" s="118" t="s">
        <v>69</v>
      </c>
      <c r="Y11" s="118" t="s">
        <v>29</v>
      </c>
    </row>
    <row r="12" spans="2:25" x14ac:dyDescent="0.15">
      <c r="B12" s="11">
        <v>3</v>
      </c>
      <c r="C12" s="64">
        <f>IF(T11="","",C11+T11)</f>
        <v>1055138.271604938</v>
      </c>
      <c r="D12" s="64"/>
      <c r="E12" s="17">
        <v>2000</v>
      </c>
      <c r="F12" s="2">
        <v>42339</v>
      </c>
      <c r="G12" s="11" t="s">
        <v>10</v>
      </c>
      <c r="H12" s="116">
        <v>0.87980000000000003</v>
      </c>
      <c r="I12" s="116"/>
      <c r="J12" s="116">
        <v>0.83601999999999999</v>
      </c>
      <c r="K12" s="116"/>
      <c r="L12" s="16">
        <f>IF(J12="","",ROUNDUP(IF(G12="買",H12-J12,J12-H12)*10000,0)+5)</f>
        <v>443</v>
      </c>
      <c r="M12" s="64">
        <f>IF(F12="","",C12*$P$2)</f>
        <v>31654.148148148139</v>
      </c>
      <c r="N12" s="64"/>
      <c r="O12" s="18">
        <f>IF(L12="","",ROUNDDOWN(M12/(L12/81)/100000,2))</f>
        <v>0.05</v>
      </c>
      <c r="P12" s="17">
        <f>E12</f>
        <v>2000</v>
      </c>
      <c r="Q12" s="2">
        <v>42359</v>
      </c>
      <c r="R12" s="117">
        <v>0.91491999999999996</v>
      </c>
      <c r="S12" s="117"/>
      <c r="T12" s="66">
        <f>IF(Q12="","",V12*O12*100000/81)</f>
        <v>21679.012345678973</v>
      </c>
      <c r="U12" s="67"/>
      <c r="V12" s="68">
        <f>IF(Q12="","",IF(G12="買",R12-H12,H12-R12)*10000)</f>
        <v>351.19999999999931</v>
      </c>
      <c r="W12" s="68"/>
      <c r="X12" s="118" t="s">
        <v>69</v>
      </c>
      <c r="Y12" s="118" t="s">
        <v>29</v>
      </c>
    </row>
    <row r="13" spans="2:25" x14ac:dyDescent="0.15">
      <c r="B13" s="11">
        <v>4</v>
      </c>
      <c r="C13" s="64">
        <f>IF(T12="","",C12+T12)</f>
        <v>1076817.2839506168</v>
      </c>
      <c r="D13" s="64"/>
      <c r="E13" s="17">
        <v>2005</v>
      </c>
      <c r="F13" s="2">
        <v>42218</v>
      </c>
      <c r="G13" s="11" t="s">
        <v>10</v>
      </c>
      <c r="H13" s="116">
        <v>1.2255</v>
      </c>
      <c r="I13" s="116"/>
      <c r="J13" s="116">
        <v>1.19502</v>
      </c>
      <c r="K13" s="116"/>
      <c r="L13" s="16">
        <f>IF(J13="","",ROUNDUP(IF(G13="買",H13-J13,J13-H13)*10000,0)+5)</f>
        <v>310</v>
      </c>
      <c r="M13" s="64">
        <f>IF(F13="","",C13*$P$2)</f>
        <v>32304.518518518504</v>
      </c>
      <c r="N13" s="64"/>
      <c r="O13" s="18">
        <f>IF(L13="","",ROUNDDOWN(M13/(L13/81)/100000,2))</f>
        <v>0.08</v>
      </c>
      <c r="P13" s="17">
        <f>E13</f>
        <v>2005</v>
      </c>
      <c r="Q13" s="2">
        <v>42248</v>
      </c>
      <c r="R13" s="117">
        <v>1.2495000000000001</v>
      </c>
      <c r="S13" s="117"/>
      <c r="T13" s="66">
        <f>IF(Q13="","",V13*O13*100000/81)</f>
        <v>23703.703703703723</v>
      </c>
      <c r="U13" s="67"/>
      <c r="V13" s="68">
        <f>IF(Q13="","",IF(G13="買",R13-H13,H13-R13)*10000)</f>
        <v>240.00000000000023</v>
      </c>
      <c r="W13" s="68"/>
      <c r="X13" s="118" t="s">
        <v>69</v>
      </c>
      <c r="Y13" s="118" t="s">
        <v>29</v>
      </c>
    </row>
    <row r="14" spans="2:25" x14ac:dyDescent="0.15">
      <c r="B14" s="11">
        <v>5</v>
      </c>
      <c r="C14" s="64">
        <f>IF(T13="","",C13+T13)</f>
        <v>1100520.9876543207</v>
      </c>
      <c r="D14" s="64"/>
      <c r="E14" s="17">
        <v>2010</v>
      </c>
      <c r="F14" s="2">
        <v>42186</v>
      </c>
      <c r="G14" s="11" t="s">
        <v>10</v>
      </c>
      <c r="H14" s="116">
        <v>1.2465900000000001</v>
      </c>
      <c r="I14" s="116"/>
      <c r="J14" s="116">
        <v>1.2145300000000001</v>
      </c>
      <c r="K14" s="116"/>
      <c r="L14" s="16">
        <f>IF(J14="","",ROUNDUP(IF(G14="買",H14-J14,J14-H14)*10000,0)+5)</f>
        <v>326</v>
      </c>
      <c r="M14" s="64">
        <f>IF(F14="","",C14*$P$2)</f>
        <v>33015.62962962962</v>
      </c>
      <c r="N14" s="64"/>
      <c r="O14" s="18">
        <f>IF(L14="","",ROUNDDOWN(M14/(L14/81)/100000,2))</f>
        <v>0.08</v>
      </c>
      <c r="P14" s="17">
        <v>2010</v>
      </c>
      <c r="Q14" s="2">
        <v>42200</v>
      </c>
      <c r="R14" s="117">
        <v>1.2830999999999999</v>
      </c>
      <c r="S14" s="117"/>
      <c r="T14" s="66">
        <f>IF(Q14="","",V14*O14*100000/81)</f>
        <v>36059.259259259081</v>
      </c>
      <c r="U14" s="67"/>
      <c r="V14" s="68">
        <f>IF(Q14="","",IF(G14="買",R14-H14,H14-R14)*10000)</f>
        <v>365.0999999999982</v>
      </c>
      <c r="W14" s="68"/>
      <c r="X14" s="118" t="s">
        <v>69</v>
      </c>
      <c r="Y14" s="118" t="s">
        <v>29</v>
      </c>
    </row>
    <row r="15" spans="2:25" x14ac:dyDescent="0.15">
      <c r="B15" s="11">
        <v>6</v>
      </c>
      <c r="C15" s="64">
        <f>IF(T14="","",C14+T14)</f>
        <v>1136580.2469135798</v>
      </c>
      <c r="D15" s="64"/>
      <c r="E15" s="17">
        <v>2013</v>
      </c>
      <c r="F15" s="2">
        <v>42049</v>
      </c>
      <c r="G15" s="11" t="s">
        <v>50</v>
      </c>
      <c r="H15" s="116">
        <v>1.3351900000000001</v>
      </c>
      <c r="I15" s="116"/>
      <c r="J15" s="116">
        <v>1.3525499999999999</v>
      </c>
      <c r="K15" s="116"/>
      <c r="L15" s="16">
        <f>IF(J15="","",ROUNDUP(IF(G15="買",H15-J15,J15-H15)*10000,0)+5)</f>
        <v>179</v>
      </c>
      <c r="M15" s="64">
        <f>IF(F15="","",C15*$P$2)</f>
        <v>34097.407407407394</v>
      </c>
      <c r="N15" s="64"/>
      <c r="O15" s="18">
        <f>IF(L15="","",ROUNDDOWN(M15/(L15/81)/100000,2))</f>
        <v>0.15</v>
      </c>
      <c r="P15" s="17">
        <f>E15</f>
        <v>2013</v>
      </c>
      <c r="Q15" s="2">
        <v>42060</v>
      </c>
      <c r="R15" s="117">
        <v>1.31334</v>
      </c>
      <c r="S15" s="117"/>
      <c r="T15" s="66">
        <f>IF(Q15="","",V15*O15*100000/81)</f>
        <v>40462.962962963233</v>
      </c>
      <c r="U15" s="67"/>
      <c r="V15" s="68">
        <f>IF(Q15="","",IF(G15="買",R15-H15,H15-R15)*10000)</f>
        <v>218.50000000000148</v>
      </c>
      <c r="W15" s="68"/>
      <c r="X15" s="118" t="s">
        <v>69</v>
      </c>
      <c r="Y15" s="118" t="s">
        <v>29</v>
      </c>
    </row>
    <row r="16" spans="2:25" x14ac:dyDescent="0.15">
      <c r="B16" s="11">
        <v>7</v>
      </c>
      <c r="C16" s="64">
        <f>IF(T15="","",C15+T15)</f>
        <v>1177043.2098765429</v>
      </c>
      <c r="D16" s="64"/>
      <c r="E16" s="17">
        <v>1997</v>
      </c>
      <c r="F16" s="2">
        <v>42210</v>
      </c>
      <c r="G16" s="11" t="s">
        <v>50</v>
      </c>
      <c r="H16" s="116">
        <v>1.6634100000000001</v>
      </c>
      <c r="I16" s="116"/>
      <c r="J16" s="116">
        <v>1.6883999999999999</v>
      </c>
      <c r="K16" s="116"/>
      <c r="L16" s="16">
        <f>IF(J16="","",ROUNDUP(IF(G16="買",H16-J16,J16-H16)*10000,0)+5)</f>
        <v>255</v>
      </c>
      <c r="M16" s="64">
        <f>IF(F16="","",C16*$P$2)</f>
        <v>35311.296296296285</v>
      </c>
      <c r="N16" s="64"/>
      <c r="O16" s="18">
        <f>IF(L16="","",ROUNDDOWN(M16/(L16/81)/100000,2))</f>
        <v>0.11</v>
      </c>
      <c r="P16" s="17">
        <f>E16</f>
        <v>1997</v>
      </c>
      <c r="Q16" s="2">
        <v>42213</v>
      </c>
      <c r="R16" s="117">
        <v>1.64131</v>
      </c>
      <c r="S16" s="117"/>
      <c r="T16" s="66">
        <f>IF(Q16="","",V16*O16*100000/81)</f>
        <v>30012.345679012356</v>
      </c>
      <c r="U16" s="67"/>
      <c r="V16" s="68">
        <f>IF(Q16="","",IF(G16="買",R16-H16,H16-R16)*10000)</f>
        <v>221.00000000000009</v>
      </c>
      <c r="W16" s="68"/>
      <c r="X16" s="118" t="s">
        <v>69</v>
      </c>
      <c r="Y16" s="118" t="s">
        <v>29</v>
      </c>
    </row>
    <row r="17" spans="2:25" x14ac:dyDescent="0.15">
      <c r="B17" s="11">
        <v>8</v>
      </c>
      <c r="C17" s="64">
        <f>IF(T16="","",C16+T16)</f>
        <v>1207055.5555555553</v>
      </c>
      <c r="D17" s="64"/>
      <c r="E17" s="17">
        <v>2003</v>
      </c>
      <c r="F17" s="2">
        <v>42182</v>
      </c>
      <c r="G17" s="11" t="s">
        <v>50</v>
      </c>
      <c r="H17" s="116">
        <v>1.6553899999999999</v>
      </c>
      <c r="I17" s="116"/>
      <c r="J17" s="116">
        <v>1.68021</v>
      </c>
      <c r="K17" s="116"/>
      <c r="L17" s="16">
        <f>IF(J17="","",ROUNDUP(IF(G17="買",H17-J17,J17-H17)*10000,0)+5)</f>
        <v>254</v>
      </c>
      <c r="M17" s="64">
        <f>IF(F17="","",C17*$P$2)</f>
        <v>36211.666666666657</v>
      </c>
      <c r="N17" s="64"/>
      <c r="O17" s="18">
        <f>IF(L17="","",ROUNDDOWN(M17/(L17/81)/100000,2))</f>
        <v>0.11</v>
      </c>
      <c r="P17" s="17">
        <f>E17</f>
        <v>2003</v>
      </c>
      <c r="Q17" s="2">
        <v>42193</v>
      </c>
      <c r="R17" s="117">
        <v>1.63354</v>
      </c>
      <c r="S17" s="117"/>
      <c r="T17" s="66">
        <f>IF(Q17="","",V17*O17*100000/81)</f>
        <v>29672.839506172735</v>
      </c>
      <c r="U17" s="67"/>
      <c r="V17" s="68">
        <f>IF(Q17="","",IF(G17="買",R17-H17,H17-R17)*10000)</f>
        <v>218.49999999999926</v>
      </c>
      <c r="W17" s="68"/>
      <c r="X17" s="118" t="s">
        <v>69</v>
      </c>
      <c r="Y17" s="118" t="s">
        <v>29</v>
      </c>
    </row>
    <row r="18" spans="2:25" x14ac:dyDescent="0.15">
      <c r="B18" s="11">
        <v>9</v>
      </c>
      <c r="C18" s="64">
        <f>IF(T17="","",C17+T17)</f>
        <v>1236728.3950617281</v>
      </c>
      <c r="D18" s="64"/>
      <c r="E18" s="17">
        <v>2009</v>
      </c>
      <c r="F18" s="2">
        <v>42271</v>
      </c>
      <c r="G18" s="11" t="s">
        <v>50</v>
      </c>
      <c r="H18" s="116">
        <v>1.61097</v>
      </c>
      <c r="I18" s="116"/>
      <c r="J18" s="116">
        <v>1.6743399999999999</v>
      </c>
      <c r="K18" s="116"/>
      <c r="L18" s="16">
        <f>IF(J18="","",ROUNDUP(IF(G18="買",H18-J18,J18-H18)*10000,0)+5)</f>
        <v>639</v>
      </c>
      <c r="M18" s="64">
        <f>IF(F18="","",C18*$P$2)</f>
        <v>37101.851851851839</v>
      </c>
      <c r="N18" s="64"/>
      <c r="O18" s="18">
        <f>IF(L18="","",ROUNDDOWN(M18/(L18/81)/100000,2))</f>
        <v>0.04</v>
      </c>
      <c r="P18" s="17">
        <f>E18</f>
        <v>2009</v>
      </c>
      <c r="Q18" s="2">
        <v>42317</v>
      </c>
      <c r="R18" s="117">
        <f>IF(J18="","",IF(G18="買",H18-(L18*0.0001),H18+(L18*0.0001)))</f>
        <v>1.6748700000000001</v>
      </c>
      <c r="S18" s="117"/>
      <c r="T18" s="66">
        <f>IF(Q18="","",V18*O18*100000/81)</f>
        <v>-31555.555555555591</v>
      </c>
      <c r="U18" s="67"/>
      <c r="V18" s="68">
        <f>IF(Q18="","",IF(G18="買",R18-H18,H18-R18)*10000)</f>
        <v>-639.00000000000068</v>
      </c>
      <c r="W18" s="68"/>
      <c r="X18" s="118" t="s">
        <v>69</v>
      </c>
      <c r="Y18" s="118" t="s">
        <v>29</v>
      </c>
    </row>
    <row r="19" spans="2:25" x14ac:dyDescent="0.15">
      <c r="B19" s="11">
        <v>10</v>
      </c>
      <c r="C19" s="64">
        <f>IF(T18="","",C18+T18)</f>
        <v>1205172.8395061726</v>
      </c>
      <c r="D19" s="64"/>
      <c r="E19" s="17">
        <f>E18</f>
        <v>2009</v>
      </c>
      <c r="F19" s="2"/>
      <c r="G19" s="11"/>
      <c r="H19" s="116"/>
      <c r="I19" s="116"/>
      <c r="J19" s="116"/>
      <c r="K19" s="116"/>
      <c r="L19" s="16" t="str">
        <f>IF(J19="","",ROUNDUP(IF(G19="買",H19-J19,J19-H19)*10000,0)+5)</f>
        <v/>
      </c>
      <c r="M19" s="64" t="str">
        <f>IF(F19="","",C19*$P$2)</f>
        <v/>
      </c>
      <c r="N19" s="64"/>
      <c r="O19" s="18" t="str">
        <f>IF(L19="","",ROUNDDOWN(M19/(L19/81)/100000,2))</f>
        <v/>
      </c>
      <c r="P19" s="17">
        <f>E19</f>
        <v>2009</v>
      </c>
      <c r="Q19" s="2"/>
      <c r="R19" s="117" t="str">
        <f>IF(J19="","",IF(G19="買",H19-(L19*0.0001),H19+(L19*0.0001)))</f>
        <v/>
      </c>
      <c r="S19" s="117"/>
      <c r="T19" s="66" t="str">
        <f>IF(Q19="","",V19*O19*100000/81)</f>
        <v/>
      </c>
      <c r="U19" s="67"/>
      <c r="V19" s="68" t="str">
        <f>IF(Q19="","",IF(G19="買",R19-H19,H19-R19)*10000)</f>
        <v/>
      </c>
      <c r="W19" s="68"/>
      <c r="Y19" s="118" t="s">
        <v>70</v>
      </c>
    </row>
    <row r="20" spans="2:25" x14ac:dyDescent="0.15">
      <c r="B20" s="11">
        <v>11</v>
      </c>
      <c r="C20" s="64" t="str">
        <f>IF(T19="","",C19+T19)</f>
        <v/>
      </c>
      <c r="D20" s="64"/>
      <c r="E20" s="17">
        <f>E19</f>
        <v>2009</v>
      </c>
      <c r="F20" s="2"/>
      <c r="G20" s="11"/>
      <c r="H20" s="116"/>
      <c r="I20" s="116"/>
      <c r="J20" s="116"/>
      <c r="K20" s="116"/>
      <c r="L20" s="16" t="str">
        <f>IF(J20="","",ROUNDUP(IF(G20="買",H20-J20,J20-H20)*10000,0)+5)</f>
        <v/>
      </c>
      <c r="M20" s="64" t="str">
        <f>IF(F20="","",C20*$P$2)</f>
        <v/>
      </c>
      <c r="N20" s="64"/>
      <c r="O20" s="18" t="str">
        <f>IF(L20="","",ROUNDDOWN(M20/(L20/81)/100000,2))</f>
        <v/>
      </c>
      <c r="P20" s="17">
        <f>E20</f>
        <v>2009</v>
      </c>
      <c r="Q20" s="2"/>
      <c r="R20" s="117" t="str">
        <f>IF(J20="","",IF(G20="買",H20-(L20*0.0001),H20+(L20*0.0001)))</f>
        <v/>
      </c>
      <c r="S20" s="117"/>
      <c r="T20" s="66" t="str">
        <f>IF(Q20="","",V20*O20*100000/81)</f>
        <v/>
      </c>
      <c r="U20" s="67"/>
      <c r="V20" s="68" t="str">
        <f>IF(Q20="","",IF(G20="買",R20-H20,H20-R20)*10000)</f>
        <v/>
      </c>
      <c r="W20" s="68"/>
      <c r="Y20" s="118" t="s">
        <v>70</v>
      </c>
    </row>
    <row r="21" spans="2:25" x14ac:dyDescent="0.15">
      <c r="B21" s="11">
        <v>12</v>
      </c>
      <c r="C21" s="64" t="str">
        <f>IF(T20="","",C20+T20)</f>
        <v/>
      </c>
      <c r="D21" s="64"/>
      <c r="E21" s="17">
        <f>E20</f>
        <v>2009</v>
      </c>
      <c r="F21" s="2"/>
      <c r="G21" s="11"/>
      <c r="H21" s="116"/>
      <c r="I21" s="116"/>
      <c r="J21" s="116"/>
      <c r="K21" s="116"/>
      <c r="L21" s="16" t="str">
        <f>IF(J21="","",ROUNDUP(IF(G21="買",H21-J21,J21-H21)*10000,0)+5)</f>
        <v/>
      </c>
      <c r="M21" s="64" t="str">
        <f>IF(F21="","",C21*$P$2)</f>
        <v/>
      </c>
      <c r="N21" s="64"/>
      <c r="O21" s="18" t="str">
        <f>IF(L21="","",ROUNDDOWN(M21/(L21/81)/100000,2))</f>
        <v/>
      </c>
      <c r="P21" s="17">
        <f>E21</f>
        <v>2009</v>
      </c>
      <c r="Q21" s="2"/>
      <c r="R21" s="117" t="str">
        <f>IF(J21="","",IF(G21="買",H21-(L21*0.0001),H21+(L21*0.0001)))</f>
        <v/>
      </c>
      <c r="S21" s="117"/>
      <c r="T21" s="66" t="str">
        <f>IF(Q21="","",V21*O21*100000/81)</f>
        <v/>
      </c>
      <c r="U21" s="67"/>
      <c r="V21" s="68" t="str">
        <f>IF(Q21="","",IF(G21="買",R21-H21,H21-R21)*10000)</f>
        <v/>
      </c>
      <c r="W21" s="68"/>
      <c r="Y21" s="118" t="s">
        <v>70</v>
      </c>
    </row>
    <row r="22" spans="2:25" x14ac:dyDescent="0.15">
      <c r="B22" s="11">
        <v>13</v>
      </c>
      <c r="C22" s="64" t="str">
        <f>IF(T21="","",C21+T21)</f>
        <v/>
      </c>
      <c r="D22" s="64"/>
      <c r="E22" s="17">
        <f>E21</f>
        <v>2009</v>
      </c>
      <c r="F22" s="2"/>
      <c r="G22" s="11"/>
      <c r="H22" s="116"/>
      <c r="I22" s="116"/>
      <c r="J22" s="116"/>
      <c r="K22" s="116"/>
      <c r="L22" s="16" t="str">
        <f>IF(J22="","",ROUNDUP(IF(G22="買",H22-J22,J22-H22)*10000,0)+5)</f>
        <v/>
      </c>
      <c r="M22" s="64" t="str">
        <f>IF(F22="","",C22*$P$2)</f>
        <v/>
      </c>
      <c r="N22" s="64"/>
      <c r="O22" s="18" t="str">
        <f>IF(L22="","",ROUNDDOWN(M22/(L22/81)/100000,2))</f>
        <v/>
      </c>
      <c r="P22" s="17">
        <f>E22</f>
        <v>2009</v>
      </c>
      <c r="Q22" s="2"/>
      <c r="R22" s="117" t="str">
        <f>IF(J22="","",IF(G22="買",H22-(L22*0.0001),H22+(L22*0.0001)))</f>
        <v/>
      </c>
      <c r="S22" s="117"/>
      <c r="T22" s="66" t="str">
        <f>IF(Q22="","",V22*O22*100000/81)</f>
        <v/>
      </c>
      <c r="U22" s="67"/>
      <c r="V22" s="68" t="str">
        <f>IF(Q22="","",IF(G22="買",R22-H22,H22-R22)*10000)</f>
        <v/>
      </c>
      <c r="W22" s="68"/>
      <c r="Y22" s="118" t="s">
        <v>70</v>
      </c>
    </row>
    <row r="23" spans="2:25" x14ac:dyDescent="0.15">
      <c r="B23" s="11">
        <v>14</v>
      </c>
      <c r="C23" s="64" t="str">
        <f>IF(T22="","",C22+T22)</f>
        <v/>
      </c>
      <c r="D23" s="64"/>
      <c r="E23" s="17">
        <f>E22</f>
        <v>2009</v>
      </c>
      <c r="F23" s="2"/>
      <c r="G23" s="11"/>
      <c r="H23" s="116"/>
      <c r="I23" s="116"/>
      <c r="J23" s="116"/>
      <c r="K23" s="116"/>
      <c r="L23" s="16" t="str">
        <f>IF(J23="","",ROUNDUP(IF(G23="買",H23-J23,J23-H23)*10000,0)+5)</f>
        <v/>
      </c>
      <c r="M23" s="64" t="str">
        <f>IF(F23="","",C23*$P$2)</f>
        <v/>
      </c>
      <c r="N23" s="64"/>
      <c r="O23" s="18" t="str">
        <f>IF(L23="","",ROUNDDOWN(M23/(L23/81)/100000,2))</f>
        <v/>
      </c>
      <c r="P23" s="17">
        <f>E23</f>
        <v>2009</v>
      </c>
      <c r="Q23" s="2"/>
      <c r="R23" s="117" t="str">
        <f>IF(J23="","",IF(G23="買",H23-(L23*0.0001),H23+(L23*0.0001)))</f>
        <v/>
      </c>
      <c r="S23" s="117"/>
      <c r="T23" s="66" t="str">
        <f>IF(Q23="","",V23*O23*100000/81)</f>
        <v/>
      </c>
      <c r="U23" s="67"/>
      <c r="V23" s="68" t="str">
        <f>IF(Q23="","",IF(G23="買",R23-H23,H23-R23)*10000)</f>
        <v/>
      </c>
      <c r="W23" s="68"/>
      <c r="Y23" s="118" t="s">
        <v>70</v>
      </c>
    </row>
    <row r="24" spans="2:25" x14ac:dyDescent="0.15">
      <c r="B24" s="11">
        <v>15</v>
      </c>
      <c r="C24" s="64" t="str">
        <f>IF(T23="","",C23+T23)</f>
        <v/>
      </c>
      <c r="D24" s="64"/>
      <c r="E24" s="17">
        <f>E23</f>
        <v>2009</v>
      </c>
      <c r="F24" s="2"/>
      <c r="G24" s="11"/>
      <c r="H24" s="116"/>
      <c r="I24" s="116"/>
      <c r="J24" s="116"/>
      <c r="K24" s="116"/>
      <c r="L24" s="16" t="str">
        <f>IF(J24="","",ROUNDUP(IF(G24="買",H24-J24,J24-H24)*10000,0)+5)</f>
        <v/>
      </c>
      <c r="M24" s="64" t="str">
        <f>IF(F24="","",C24*$P$2)</f>
        <v/>
      </c>
      <c r="N24" s="64"/>
      <c r="O24" s="18" t="str">
        <f>IF(L24="","",ROUNDDOWN(M24/(L24/81)/100000,2))</f>
        <v/>
      </c>
      <c r="P24" s="17">
        <f>E24</f>
        <v>2009</v>
      </c>
      <c r="Q24" s="2"/>
      <c r="R24" s="117" t="str">
        <f>IF(J24="","",IF(G24="買",H24-(L24*0.0001),H24+(L24*0.0001)))</f>
        <v/>
      </c>
      <c r="S24" s="117"/>
      <c r="T24" s="66" t="str">
        <f>IF(Q24="","",V24*O24*100000/81)</f>
        <v/>
      </c>
      <c r="U24" s="67"/>
      <c r="V24" s="68" t="str">
        <f>IF(Q24="","",IF(G24="買",R24-H24,H24-R24)*10000)</f>
        <v/>
      </c>
      <c r="W24" s="68"/>
      <c r="Y24" s="118" t="s">
        <v>70</v>
      </c>
    </row>
    <row r="25" spans="2:25" x14ac:dyDescent="0.15">
      <c r="B25" s="11">
        <v>16</v>
      </c>
      <c r="C25" s="64" t="str">
        <f>IF(T24="","",C24+T24)</f>
        <v/>
      </c>
      <c r="D25" s="64"/>
      <c r="E25" s="17">
        <f>E24</f>
        <v>2009</v>
      </c>
      <c r="F25" s="2"/>
      <c r="G25" s="11"/>
      <c r="H25" s="116"/>
      <c r="I25" s="116"/>
      <c r="J25" s="116"/>
      <c r="K25" s="116"/>
      <c r="L25" s="16" t="str">
        <f>IF(J25="","",ROUNDUP(IF(G25="買",H25-J25,J25-H25)*10000,0)+5)</f>
        <v/>
      </c>
      <c r="M25" s="64" t="str">
        <f>IF(F25="","",C25*$P$2)</f>
        <v/>
      </c>
      <c r="N25" s="64"/>
      <c r="O25" s="18" t="str">
        <f>IF(L25="","",ROUNDDOWN(M25/(L25/81)/100000,2))</f>
        <v/>
      </c>
      <c r="P25" s="17">
        <f>E25</f>
        <v>2009</v>
      </c>
      <c r="Q25" s="2"/>
      <c r="R25" s="117" t="str">
        <f>IF(J25="","",IF(G25="買",H25-(L25*0.0001),H25+(L25*0.0001)))</f>
        <v/>
      </c>
      <c r="S25" s="117"/>
      <c r="T25" s="66" t="str">
        <f>IF(Q25="","",V25*O25*100000/81)</f>
        <v/>
      </c>
      <c r="U25" s="67"/>
      <c r="V25" s="68" t="str">
        <f>IF(Q25="","",IF(G25="買",R25-H25,H25-R25)*10000)</f>
        <v/>
      </c>
      <c r="W25" s="68"/>
      <c r="Y25" s="118" t="s">
        <v>70</v>
      </c>
    </row>
    <row r="26" spans="2:25" x14ac:dyDescent="0.15">
      <c r="B26" s="11">
        <v>17</v>
      </c>
      <c r="C26" s="64" t="str">
        <f>IF(T25="","",C25+T25)</f>
        <v/>
      </c>
      <c r="D26" s="64"/>
      <c r="E26" s="17">
        <f>E25</f>
        <v>2009</v>
      </c>
      <c r="F26" s="2"/>
      <c r="G26" s="11"/>
      <c r="H26" s="116"/>
      <c r="I26" s="116"/>
      <c r="J26" s="116"/>
      <c r="K26" s="116"/>
      <c r="L26" s="16" t="str">
        <f>IF(J26="","",ROUNDUP(IF(G26="買",H26-J26,J26-H26)*10000,0)+5)</f>
        <v/>
      </c>
      <c r="M26" s="64" t="str">
        <f>IF(F26="","",C26*$P$2)</f>
        <v/>
      </c>
      <c r="N26" s="64"/>
      <c r="O26" s="18" t="str">
        <f>IF(L26="","",ROUNDDOWN(M26/(L26/81)/100000,2))</f>
        <v/>
      </c>
      <c r="P26" s="17">
        <f>E26</f>
        <v>2009</v>
      </c>
      <c r="Q26" s="2"/>
      <c r="R26" s="117" t="str">
        <f>IF(J26="","",IF(G26="買",H26-(L26*0.0001),H26+(L26*0.0001)))</f>
        <v/>
      </c>
      <c r="S26" s="117"/>
      <c r="T26" s="66" t="str">
        <f>IF(Q26="","",V26*O26*100000/81)</f>
        <v/>
      </c>
      <c r="U26" s="67"/>
      <c r="V26" s="68" t="str">
        <f>IF(Q26="","",IF(G26="買",R26-H26,H26-R26)*10000)</f>
        <v/>
      </c>
      <c r="W26" s="68"/>
      <c r="Y26" s="118" t="s">
        <v>70</v>
      </c>
    </row>
    <row r="27" spans="2:25" x14ac:dyDescent="0.15">
      <c r="B27" s="11">
        <v>18</v>
      </c>
      <c r="C27" s="64" t="str">
        <f>IF(T26="","",C26+T26)</f>
        <v/>
      </c>
      <c r="D27" s="64"/>
      <c r="E27" s="17">
        <f>E26</f>
        <v>2009</v>
      </c>
      <c r="F27" s="2"/>
      <c r="G27" s="11"/>
      <c r="H27" s="116"/>
      <c r="I27" s="116"/>
      <c r="J27" s="116"/>
      <c r="K27" s="116"/>
      <c r="L27" s="16" t="str">
        <f>IF(J27="","",ROUNDUP(IF(G27="買",H27-J27,J27-H27)*10000,0)+5)</f>
        <v/>
      </c>
      <c r="M27" s="64" t="str">
        <f>IF(F27="","",C27*$P$2)</f>
        <v/>
      </c>
      <c r="N27" s="64"/>
      <c r="O27" s="18" t="str">
        <f>IF(L27="","",ROUNDDOWN(M27/(L27/81)/100000,2))</f>
        <v/>
      </c>
      <c r="P27" s="17">
        <f>E27</f>
        <v>2009</v>
      </c>
      <c r="Q27" s="2"/>
      <c r="R27" s="117" t="str">
        <f>IF(J27="","",IF(G27="買",H27-(L27*0.0001),H27+(L27*0.0001)))</f>
        <v/>
      </c>
      <c r="S27" s="117"/>
      <c r="T27" s="66" t="str">
        <f>IF(Q27="","",V27*O27*100000/81)</f>
        <v/>
      </c>
      <c r="U27" s="67"/>
      <c r="V27" s="68" t="str">
        <f>IF(Q27="","",IF(G27="買",R27-H27,H27-R27)*10000)</f>
        <v/>
      </c>
      <c r="W27" s="68"/>
    </row>
    <row r="28" spans="2:25" x14ac:dyDescent="0.15">
      <c r="B28" s="11">
        <v>19</v>
      </c>
      <c r="C28" s="64" t="str">
        <f>IF(T27="","",C27+T27)</f>
        <v/>
      </c>
      <c r="D28" s="64"/>
      <c r="E28" s="17">
        <f>E27</f>
        <v>2009</v>
      </c>
      <c r="F28" s="2"/>
      <c r="G28" s="11"/>
      <c r="H28" s="116"/>
      <c r="I28" s="116"/>
      <c r="J28" s="116"/>
      <c r="K28" s="116"/>
      <c r="L28" s="16" t="str">
        <f>IF(J28="","",ROUNDUP(IF(G28="買",H28-J28,J28-H28)*10000,0)+5)</f>
        <v/>
      </c>
      <c r="M28" s="64" t="str">
        <f>IF(F28="","",C28*$P$2)</f>
        <v/>
      </c>
      <c r="N28" s="64"/>
      <c r="O28" s="18" t="str">
        <f>IF(L28="","",ROUNDDOWN(M28/(L28/81)/100000,2))</f>
        <v/>
      </c>
      <c r="P28" s="17">
        <f>E28</f>
        <v>2009</v>
      </c>
      <c r="Q28" s="2"/>
      <c r="R28" s="117" t="str">
        <f>IF(J28="","",IF(G28="買",H28-(L28*0.0001),H28+(L28*0.0001)))</f>
        <v/>
      </c>
      <c r="S28" s="117"/>
      <c r="T28" s="66" t="str">
        <f>IF(Q28="","",V28*O28*100000/81)</f>
        <v/>
      </c>
      <c r="U28" s="67"/>
      <c r="V28" s="68" t="str">
        <f>IF(Q28="","",IF(G28="買",R28-H28,H28-R28)*10000)</f>
        <v/>
      </c>
      <c r="W28" s="68"/>
    </row>
    <row r="29" spans="2:25" x14ac:dyDescent="0.15">
      <c r="B29" s="11">
        <v>20</v>
      </c>
      <c r="C29" s="64" t="str">
        <f>IF(T28="","",C28+T28)</f>
        <v/>
      </c>
      <c r="D29" s="64"/>
      <c r="E29" s="17">
        <f>E28</f>
        <v>2009</v>
      </c>
      <c r="F29" s="2"/>
      <c r="G29" s="11"/>
      <c r="H29" s="116"/>
      <c r="I29" s="116"/>
      <c r="J29" s="116"/>
      <c r="K29" s="116"/>
      <c r="L29" s="16" t="str">
        <f>IF(J29="","",ROUNDUP(IF(G29="買",H29-J29,J29-H29)*10000,0)+5)</f>
        <v/>
      </c>
      <c r="M29" s="64" t="str">
        <f>IF(F29="","",C29*$P$2)</f>
        <v/>
      </c>
      <c r="N29" s="64"/>
      <c r="O29" s="18" t="str">
        <f>IF(L29="","",ROUNDDOWN(M29/(L29/81)/100000,2))</f>
        <v/>
      </c>
      <c r="P29" s="17">
        <f>E29</f>
        <v>2009</v>
      </c>
      <c r="Q29" s="2"/>
      <c r="R29" s="117" t="str">
        <f>IF(J29="","",IF(G29="買",H29-(L29*0.0001),H29+(L29*0.0001)))</f>
        <v/>
      </c>
      <c r="S29" s="117"/>
      <c r="T29" s="66" t="str">
        <f>IF(Q29="","",V29*O29*100000/81)</f>
        <v/>
      </c>
      <c r="U29" s="67"/>
      <c r="V29" s="68" t="str">
        <f>IF(Q29="","",IF(G29="買",R29-H29,H29-R29)*10000)</f>
        <v/>
      </c>
      <c r="W29" s="68"/>
    </row>
    <row r="30" spans="2:25" x14ac:dyDescent="0.15">
      <c r="B30" s="11">
        <v>21</v>
      </c>
      <c r="C30" s="64" t="str">
        <f>IF(T29="","",C29+T29)</f>
        <v/>
      </c>
      <c r="D30" s="64"/>
      <c r="E30" s="17">
        <f>E29</f>
        <v>2009</v>
      </c>
      <c r="F30" s="2"/>
      <c r="G30" s="11"/>
      <c r="H30" s="116"/>
      <c r="I30" s="116"/>
      <c r="J30" s="116"/>
      <c r="K30" s="116"/>
      <c r="L30" s="16" t="str">
        <f>IF(J30="","",ROUNDUP(IF(G30="買",H30-J30,J30-H30)*10000,0)+5)</f>
        <v/>
      </c>
      <c r="M30" s="64" t="str">
        <f>IF(F30="","",C30*$P$2)</f>
        <v/>
      </c>
      <c r="N30" s="64"/>
      <c r="O30" s="18" t="str">
        <f>IF(L30="","",ROUNDDOWN(M30/(L30/81)/100000,2))</f>
        <v/>
      </c>
      <c r="P30" s="17">
        <f>E30</f>
        <v>2009</v>
      </c>
      <c r="Q30" s="2"/>
      <c r="R30" s="117" t="str">
        <f>IF(J30="","",IF(G30="買",H30-(L30*0.0001),H30+(L30*0.0001)))</f>
        <v/>
      </c>
      <c r="S30" s="117"/>
      <c r="T30" s="66" t="str">
        <f>IF(Q30="","",V30*O30*100000/81)</f>
        <v/>
      </c>
      <c r="U30" s="67"/>
      <c r="V30" s="68" t="str">
        <f>IF(Q30="","",IF(G30="買",R30-H30,H30-R30)*10000)</f>
        <v/>
      </c>
      <c r="W30" s="68"/>
    </row>
    <row r="31" spans="2:25" x14ac:dyDescent="0.15">
      <c r="B31" s="11">
        <v>22</v>
      </c>
      <c r="C31" s="64" t="str">
        <f>IF(T30="","",C30+T30)</f>
        <v/>
      </c>
      <c r="D31" s="64"/>
      <c r="E31" s="17">
        <f>E30</f>
        <v>2009</v>
      </c>
      <c r="F31" s="2"/>
      <c r="G31" s="11"/>
      <c r="H31" s="116"/>
      <c r="I31" s="116"/>
      <c r="J31" s="116"/>
      <c r="K31" s="116"/>
      <c r="L31" s="16" t="str">
        <f>IF(J31="","",ROUNDUP(IF(G31="買",H31-J31,J31-H31)*10000,0)+5)</f>
        <v/>
      </c>
      <c r="M31" s="64" t="str">
        <f>IF(F31="","",C31*$P$2)</f>
        <v/>
      </c>
      <c r="N31" s="64"/>
      <c r="O31" s="18" t="str">
        <f>IF(L31="","",ROUNDDOWN(M31/(L31/81)/100000,2))</f>
        <v/>
      </c>
      <c r="P31" s="17">
        <f>E31</f>
        <v>2009</v>
      </c>
      <c r="Q31" s="2"/>
      <c r="R31" s="117" t="str">
        <f>IF(J31="","",IF(G31="買",H31-(L31*0.0001),H31+(L31*0.0001)))</f>
        <v/>
      </c>
      <c r="S31" s="117"/>
      <c r="T31" s="66" t="str">
        <f>IF(Q31="","",V31*O31*100000/81)</f>
        <v/>
      </c>
      <c r="U31" s="67"/>
      <c r="V31" s="68" t="str">
        <f>IF(Q31="","",IF(G31="買",R31-H31,H31-R31)*10000)</f>
        <v/>
      </c>
      <c r="W31" s="68"/>
    </row>
    <row r="32" spans="2:25" x14ac:dyDescent="0.15">
      <c r="B32" s="11">
        <v>23</v>
      </c>
      <c r="C32" s="64" t="str">
        <f>IF(T31="","",C31+T31)</f>
        <v/>
      </c>
      <c r="D32" s="64"/>
      <c r="E32" s="17">
        <f>E31</f>
        <v>2009</v>
      </c>
      <c r="F32" s="2"/>
      <c r="G32" s="11"/>
      <c r="H32" s="116"/>
      <c r="I32" s="116"/>
      <c r="J32" s="116"/>
      <c r="K32" s="116"/>
      <c r="L32" s="16" t="str">
        <f>IF(J32="","",ROUNDUP(IF(G32="買",H32-J32,J32-H32)*10000,0)+5)</f>
        <v/>
      </c>
      <c r="M32" s="64" t="str">
        <f>IF(F32="","",C32*$P$2)</f>
        <v/>
      </c>
      <c r="N32" s="64"/>
      <c r="O32" s="18" t="str">
        <f>IF(L32="","",ROUNDDOWN(M32/(L32/81)/100000,2))</f>
        <v/>
      </c>
      <c r="P32" s="17">
        <f>E32</f>
        <v>2009</v>
      </c>
      <c r="Q32" s="2"/>
      <c r="R32" s="117" t="str">
        <f>IF(J32="","",IF(G32="買",H32-(L32*0.0001),H32+(L32*0.0001)))</f>
        <v/>
      </c>
      <c r="S32" s="117"/>
      <c r="T32" s="66" t="str">
        <f>IF(Q32="","",V32*O32*100000/81)</f>
        <v/>
      </c>
      <c r="U32" s="67"/>
      <c r="V32" s="68" t="str">
        <f>IF(Q32="","",IF(G32="買",R32-H32,H32-R32)*10000)</f>
        <v/>
      </c>
      <c r="W32" s="68"/>
    </row>
    <row r="33" spans="2:25" x14ac:dyDescent="0.15">
      <c r="B33" s="11">
        <v>24</v>
      </c>
      <c r="C33" s="64" t="str">
        <f>IF(T32="","",C32+T32)</f>
        <v/>
      </c>
      <c r="D33" s="64"/>
      <c r="E33" s="17">
        <f>E32</f>
        <v>2009</v>
      </c>
      <c r="F33" s="2"/>
      <c r="G33" s="11"/>
      <c r="H33" s="116"/>
      <c r="I33" s="116"/>
      <c r="J33" s="116"/>
      <c r="K33" s="116"/>
      <c r="L33" s="16" t="str">
        <f>IF(J33="","",ROUNDUP(IF(G33="買",H33-J33,J33-H33)*10000,0)+5)</f>
        <v/>
      </c>
      <c r="M33" s="64" t="str">
        <f>IF(F33="","",C33*$P$2)</f>
        <v/>
      </c>
      <c r="N33" s="64"/>
      <c r="O33" s="18" t="str">
        <f>IF(L33="","",ROUNDDOWN(M33/(L33/81)/100000,2))</f>
        <v/>
      </c>
      <c r="P33" s="17">
        <f>E33</f>
        <v>2009</v>
      </c>
      <c r="Q33" s="2"/>
      <c r="R33" s="117" t="str">
        <f>IF(J33="","",IF(G33="買",H33-(L33*0.0001),H33+(L33*0.0001)))</f>
        <v/>
      </c>
      <c r="S33" s="117"/>
      <c r="T33" s="66" t="str">
        <f>IF(Q33="","",V33*O33*100000/81)</f>
        <v/>
      </c>
      <c r="U33" s="67"/>
      <c r="V33" s="68" t="str">
        <f>IF(Q33="","",IF(G33="買",R33-H33,H33-R33)*10000)</f>
        <v/>
      </c>
      <c r="W33" s="68"/>
    </row>
    <row r="34" spans="2:25" x14ac:dyDescent="0.15">
      <c r="B34" s="11">
        <v>25</v>
      </c>
      <c r="C34" s="64" t="str">
        <f>IF(T33="","",C33+T33)</f>
        <v/>
      </c>
      <c r="D34" s="64"/>
      <c r="E34" s="17">
        <f>E33</f>
        <v>2009</v>
      </c>
      <c r="F34" s="2"/>
      <c r="G34" s="11"/>
      <c r="H34" s="116"/>
      <c r="I34" s="116"/>
      <c r="J34" s="116"/>
      <c r="K34" s="116"/>
      <c r="L34" s="16" t="str">
        <f>IF(J34="","",ROUNDUP(IF(G34="買",H34-J34,J34-H34)*10000,0)+5)</f>
        <v/>
      </c>
      <c r="M34" s="64" t="str">
        <f>IF(F34="","",C34*$P$2)</f>
        <v/>
      </c>
      <c r="N34" s="64"/>
      <c r="O34" s="18" t="str">
        <f>IF(L34="","",ROUNDDOWN(M34/(L34/81)/100000,2))</f>
        <v/>
      </c>
      <c r="P34" s="17">
        <f>E34</f>
        <v>2009</v>
      </c>
      <c r="Q34" s="2"/>
      <c r="R34" s="117" t="str">
        <f>IF(J34="","",IF(G34="買",H34-(L34*0.0001),H34+(L34*0.0001)))</f>
        <v/>
      </c>
      <c r="S34" s="117"/>
      <c r="T34" s="66" t="str">
        <f>IF(Q34="","",V34*O34*100000/81)</f>
        <v/>
      </c>
      <c r="U34" s="67"/>
      <c r="V34" s="68" t="str">
        <f>IF(Q34="","",IF(G34="買",R34-H34,H34-R34)*10000)</f>
        <v/>
      </c>
      <c r="W34" s="68"/>
    </row>
    <row r="35" spans="2:25" x14ac:dyDescent="0.15">
      <c r="B35" s="11">
        <v>26</v>
      </c>
      <c r="C35" s="64" t="str">
        <f>IF(T34="","",C34+T34)</f>
        <v/>
      </c>
      <c r="D35" s="64"/>
      <c r="E35" s="17">
        <f>E34</f>
        <v>2009</v>
      </c>
      <c r="F35" s="2"/>
      <c r="G35" s="11"/>
      <c r="H35" s="116"/>
      <c r="I35" s="116"/>
      <c r="J35" s="116"/>
      <c r="K35" s="116"/>
      <c r="L35" s="16" t="str">
        <f>IF(J35="","",ROUNDUP(IF(G35="買",H35-J35,J35-H35)*10000,0)+5)</f>
        <v/>
      </c>
      <c r="M35" s="64" t="str">
        <f>IF(F35="","",C35*$P$2)</f>
        <v/>
      </c>
      <c r="N35" s="64"/>
      <c r="O35" s="18" t="str">
        <f>IF(L35="","",ROUNDDOWN(M35/(L35/81)/100000,2))</f>
        <v/>
      </c>
      <c r="P35" s="17">
        <f>E35</f>
        <v>2009</v>
      </c>
      <c r="Q35" s="2"/>
      <c r="R35" s="117" t="str">
        <f>IF(J35="","",IF(G35="買",H35-(L35*0.0001),H35+(L35*0.0001)))</f>
        <v/>
      </c>
      <c r="S35" s="117"/>
      <c r="T35" s="66" t="str">
        <f>IF(Q35="","",V35*O35*100000/81)</f>
        <v/>
      </c>
      <c r="U35" s="67"/>
      <c r="V35" s="68" t="str">
        <f>IF(Q35="","",IF(G35="買",R35-H35,H35-R35)*10000)</f>
        <v/>
      </c>
      <c r="W35" s="68"/>
    </row>
    <row r="36" spans="2:25" x14ac:dyDescent="0.15">
      <c r="B36" s="11">
        <v>27</v>
      </c>
      <c r="C36" s="64" t="str">
        <f>IF(T35="","",C35+T35)</f>
        <v/>
      </c>
      <c r="D36" s="64"/>
      <c r="E36" s="17">
        <f>E35</f>
        <v>2009</v>
      </c>
      <c r="F36" s="2"/>
      <c r="G36" s="11"/>
      <c r="H36" s="116"/>
      <c r="I36" s="116"/>
      <c r="J36" s="116"/>
      <c r="K36" s="116"/>
      <c r="L36" s="16" t="str">
        <f>IF(J36="","",ROUNDUP(IF(G36="買",H36-J36,J36-H36)*10000,0)+5)</f>
        <v/>
      </c>
      <c r="M36" s="64" t="str">
        <f>IF(F36="","",C36*$P$2)</f>
        <v/>
      </c>
      <c r="N36" s="64"/>
      <c r="O36" s="18" t="str">
        <f>IF(L36="","",ROUNDDOWN(M36/(L36/81)/100000,2))</f>
        <v/>
      </c>
      <c r="P36" s="17">
        <f>E36</f>
        <v>2009</v>
      </c>
      <c r="Q36" s="2"/>
      <c r="R36" s="117" t="str">
        <f>IF(J36="","",IF(G36="買",H36-(L36*0.0001),H36+(L36*0.0001)))</f>
        <v/>
      </c>
      <c r="S36" s="117"/>
      <c r="T36" s="66" t="str">
        <f>IF(Q36="","",V36*O36*100000/81)</f>
        <v/>
      </c>
      <c r="U36" s="67"/>
      <c r="V36" s="68" t="str">
        <f>IF(Q36="","",IF(G36="買",R36-H36,H36-R36)*10000)</f>
        <v/>
      </c>
      <c r="W36" s="68"/>
    </row>
    <row r="37" spans="2:25" x14ac:dyDescent="0.15">
      <c r="B37" s="11">
        <v>28</v>
      </c>
      <c r="C37" s="64" t="str">
        <f>IF(T36="","",C36+T36)</f>
        <v/>
      </c>
      <c r="D37" s="64"/>
      <c r="E37" s="17">
        <f>E36</f>
        <v>2009</v>
      </c>
      <c r="F37" s="2"/>
      <c r="G37" s="11"/>
      <c r="H37" s="116"/>
      <c r="I37" s="116"/>
      <c r="J37" s="116"/>
      <c r="K37" s="116"/>
      <c r="L37" s="16" t="str">
        <f>IF(J37="","",ROUNDUP(IF(G37="買",H37-J37,J37-H37)*10000,0)+5)</f>
        <v/>
      </c>
      <c r="M37" s="64" t="str">
        <f>IF(F37="","",C37*$P$2)</f>
        <v/>
      </c>
      <c r="N37" s="64"/>
      <c r="O37" s="18" t="str">
        <f>IF(L37="","",ROUNDDOWN(M37/(L37/81)/100000,2))</f>
        <v/>
      </c>
      <c r="P37" s="17">
        <f>E37</f>
        <v>2009</v>
      </c>
      <c r="Q37" s="2"/>
      <c r="R37" s="117" t="str">
        <f>IF(J37="","",IF(G37="買",H37-(L37*0.0001),H37+(L37*0.0001)))</f>
        <v/>
      </c>
      <c r="S37" s="117"/>
      <c r="T37" s="66" t="str">
        <f>IF(Q37="","",V37*O37*100000/81)</f>
        <v/>
      </c>
      <c r="U37" s="67"/>
      <c r="V37" s="68" t="str">
        <f>IF(Q37="","",IF(G37="買",R37-H37,H37-R37)*10000)</f>
        <v/>
      </c>
      <c r="W37" s="68"/>
    </row>
    <row r="38" spans="2:25" s="13" customFormat="1" x14ac:dyDescent="0.15">
      <c r="B38" s="11">
        <v>29</v>
      </c>
      <c r="C38" s="64" t="str">
        <f>IF(T37="","",C37+T37)</f>
        <v/>
      </c>
      <c r="D38" s="64"/>
      <c r="E38" s="17">
        <f>E37</f>
        <v>2009</v>
      </c>
      <c r="F38" s="2"/>
      <c r="G38" s="11"/>
      <c r="H38" s="116"/>
      <c r="I38" s="116"/>
      <c r="J38" s="116"/>
      <c r="K38" s="116"/>
      <c r="L38" s="16" t="str">
        <f>IF(J38="","",ROUNDUP(IF(G38="買",H38-J38,J38-H38)*10000,0)+5)</f>
        <v/>
      </c>
      <c r="M38" s="64" t="str">
        <f>IF(F38="","",C38*$P$2)</f>
        <v/>
      </c>
      <c r="N38" s="64"/>
      <c r="O38" s="18" t="str">
        <f>IF(L38="","",ROUNDDOWN(M38/(L38/81)/100000,2))</f>
        <v/>
      </c>
      <c r="P38" s="17">
        <f>E38</f>
        <v>2009</v>
      </c>
      <c r="Q38" s="2"/>
      <c r="R38" s="117" t="str">
        <f>IF(J38="","",IF(G38="買",H38-(L38*0.0001),H38+(L38*0.0001)))</f>
        <v/>
      </c>
      <c r="S38" s="117"/>
      <c r="T38" s="66" t="str">
        <f>IF(Q38="","",V38*O38*100000/81)</f>
        <v/>
      </c>
      <c r="U38" s="67"/>
      <c r="V38" s="68" t="str">
        <f>IF(Q38="","",IF(G38="買",R38-H38,H38-R38)*10000)</f>
        <v/>
      </c>
      <c r="W38" s="68"/>
      <c r="X38" s="119"/>
      <c r="Y38" s="119"/>
    </row>
    <row r="39" spans="2:25" x14ac:dyDescent="0.15">
      <c r="B39" s="11">
        <v>30</v>
      </c>
      <c r="C39" s="64" t="str">
        <f>IF(T38="","",C38+T38)</f>
        <v/>
      </c>
      <c r="D39" s="64"/>
      <c r="E39" s="17">
        <f>E38</f>
        <v>2009</v>
      </c>
      <c r="F39" s="2"/>
      <c r="G39" s="11"/>
      <c r="H39" s="116"/>
      <c r="I39" s="116"/>
      <c r="J39" s="116"/>
      <c r="K39" s="116"/>
      <c r="L39" s="16" t="str">
        <f>IF(J39="","",ROUNDUP(IF(G39="買",H39-J39,J39-H39)*10000,0)+5)</f>
        <v/>
      </c>
      <c r="M39" s="64" t="str">
        <f>IF(F39="","",C39*$P$2)</f>
        <v/>
      </c>
      <c r="N39" s="64"/>
      <c r="O39" s="18" t="str">
        <f>IF(L39="","",ROUNDDOWN(M39/(L39/81)/100000,2))</f>
        <v/>
      </c>
      <c r="P39" s="17">
        <f>E39</f>
        <v>2009</v>
      </c>
      <c r="Q39" s="2"/>
      <c r="R39" s="117" t="str">
        <f>IF(J39="","",IF(G39="買",H39-(L39*0.0001),H39+(L39*0.0001)))</f>
        <v/>
      </c>
      <c r="S39" s="117"/>
      <c r="T39" s="66" t="str">
        <f>IF(Q39="","",V39*O39*100000/81)</f>
        <v/>
      </c>
      <c r="U39" s="67"/>
      <c r="V39" s="68" t="str">
        <f>IF(Q39="","",IF(G39="買",R39-H39,H39-R39)*10000)</f>
        <v/>
      </c>
      <c r="W39" s="68"/>
    </row>
    <row r="40" spans="2:25" x14ac:dyDescent="0.15">
      <c r="B40" s="11">
        <v>31</v>
      </c>
      <c r="C40" s="64" t="str">
        <f>IF(T39="","",C39+T39)</f>
        <v/>
      </c>
      <c r="D40" s="64"/>
      <c r="E40" s="17">
        <f>E39</f>
        <v>2009</v>
      </c>
      <c r="F40" s="2"/>
      <c r="G40" s="11"/>
      <c r="H40" s="116"/>
      <c r="I40" s="116"/>
      <c r="J40" s="116"/>
      <c r="K40" s="116"/>
      <c r="L40" s="16" t="str">
        <f>IF(J40="","",ROUNDUP(IF(G40="買",H40-J40,J40-H40)*10000,0)+5)</f>
        <v/>
      </c>
      <c r="M40" s="64" t="str">
        <f>IF(F40="","",C40*$P$2)</f>
        <v/>
      </c>
      <c r="N40" s="64"/>
      <c r="O40" s="18" t="str">
        <f>IF(L40="","",ROUNDDOWN(M40/(L40/81)/100000,2))</f>
        <v/>
      </c>
      <c r="P40" s="17">
        <f>E40</f>
        <v>2009</v>
      </c>
      <c r="Q40" s="2"/>
      <c r="R40" s="117" t="str">
        <f>IF(J40="","",IF(G40="買",H40-(L40*0.0001),H40+(L40*0.0001)))</f>
        <v/>
      </c>
      <c r="S40" s="117"/>
      <c r="T40" s="66" t="str">
        <f>IF(Q40="","",V40*O40*100000/81)</f>
        <v/>
      </c>
      <c r="U40" s="67"/>
      <c r="V40" s="68" t="str">
        <f>IF(Q40="","",IF(G40="買",R40-H40,H40-R40)*10000)</f>
        <v/>
      </c>
      <c r="W40" s="68"/>
    </row>
    <row r="41" spans="2:25" x14ac:dyDescent="0.15">
      <c r="B41" s="11">
        <v>32</v>
      </c>
      <c r="C41" s="64" t="str">
        <f>IF(T40="","",C40+T40)</f>
        <v/>
      </c>
      <c r="D41" s="64"/>
      <c r="E41" s="17">
        <f>E40</f>
        <v>2009</v>
      </c>
      <c r="F41" s="2"/>
      <c r="G41" s="11"/>
      <c r="H41" s="116"/>
      <c r="I41" s="116"/>
      <c r="J41" s="116"/>
      <c r="K41" s="116"/>
      <c r="L41" s="16" t="str">
        <f>IF(J41="","",ROUNDUP(IF(G41="買",H41-J41,J41-H41)*10000,0)+5)</f>
        <v/>
      </c>
      <c r="M41" s="64" t="str">
        <f>IF(F41="","",C41*$P$2)</f>
        <v/>
      </c>
      <c r="N41" s="64"/>
      <c r="O41" s="18" t="str">
        <f>IF(L41="","",ROUNDDOWN(M41/(L41/81)/100000,2))</f>
        <v/>
      </c>
      <c r="P41" s="17">
        <f>E41</f>
        <v>2009</v>
      </c>
      <c r="Q41" s="2"/>
      <c r="R41" s="117" t="str">
        <f>IF(J41="","",IF(G41="買",H41-(L41*0.0001),H41+(L41*0.0001)))</f>
        <v/>
      </c>
      <c r="S41" s="117"/>
      <c r="T41" s="66" t="str">
        <f>IF(Q41="","",V41*O41*100000/81)</f>
        <v/>
      </c>
      <c r="U41" s="67"/>
      <c r="V41" s="68" t="str">
        <f>IF(Q41="","",IF(G41="買",R41-H41,H41-R41)*10000)</f>
        <v/>
      </c>
      <c r="W41" s="68"/>
    </row>
    <row r="42" spans="2:25" x14ac:dyDescent="0.15">
      <c r="B42" s="11">
        <v>33</v>
      </c>
      <c r="C42" s="64" t="str">
        <f>IF(T41="","",C41+T41)</f>
        <v/>
      </c>
      <c r="D42" s="64"/>
      <c r="E42" s="17">
        <f>E41</f>
        <v>2009</v>
      </c>
      <c r="F42" s="2"/>
      <c r="G42" s="11"/>
      <c r="H42" s="116"/>
      <c r="I42" s="116"/>
      <c r="J42" s="116"/>
      <c r="K42" s="116"/>
      <c r="L42" s="16" t="str">
        <f>IF(J42="","",ROUNDUP(IF(G42="買",H42-J42,J42-H42)*10000,0)+5)</f>
        <v/>
      </c>
      <c r="M42" s="64" t="str">
        <f>IF(F42="","",C42*$P$2)</f>
        <v/>
      </c>
      <c r="N42" s="64"/>
      <c r="O42" s="18" t="str">
        <f>IF(L42="","",ROUNDDOWN(M42/(L42/81)/100000,2))</f>
        <v/>
      </c>
      <c r="P42" s="17">
        <f>E42</f>
        <v>2009</v>
      </c>
      <c r="Q42" s="2"/>
      <c r="R42" s="117" t="str">
        <f>IF(J42="","",IF(G42="買",H42-(L42*0.0001),H42+(L42*0.0001)))</f>
        <v/>
      </c>
      <c r="S42" s="117"/>
      <c r="T42" s="66" t="str">
        <f>IF(Q42="","",V42*O42*100000/81)</f>
        <v/>
      </c>
      <c r="U42" s="67"/>
      <c r="V42" s="68" t="str">
        <f>IF(Q42="","",IF(G42="買",R42-H42,H42-R42)*10000)</f>
        <v/>
      </c>
      <c r="W42" s="68"/>
    </row>
    <row r="43" spans="2:25" x14ac:dyDescent="0.15">
      <c r="B43" s="11">
        <v>34</v>
      </c>
      <c r="C43" s="64" t="str">
        <f>IF(T42="","",C42+T42)</f>
        <v/>
      </c>
      <c r="D43" s="64"/>
      <c r="E43" s="17">
        <f>E42</f>
        <v>2009</v>
      </c>
      <c r="F43" s="2"/>
      <c r="G43" s="11"/>
      <c r="H43" s="116"/>
      <c r="I43" s="116"/>
      <c r="J43" s="116"/>
      <c r="K43" s="116"/>
      <c r="L43" s="16" t="str">
        <f>IF(J43="","",ROUNDUP(IF(G43="買",H43-J43,J43-H43)*10000,0)+5)</f>
        <v/>
      </c>
      <c r="M43" s="64" t="str">
        <f>IF(F43="","",C43*$P$2)</f>
        <v/>
      </c>
      <c r="N43" s="64"/>
      <c r="O43" s="18" t="str">
        <f>IF(L43="","",ROUNDDOWN(M43/(L43/81)/100000,2))</f>
        <v/>
      </c>
      <c r="P43" s="17">
        <f>E43</f>
        <v>2009</v>
      </c>
      <c r="Q43" s="2"/>
      <c r="R43" s="117" t="str">
        <f>IF(J43="","",IF(G43="買",H43-(L43*0.0001),H43+(L43*0.0001)))</f>
        <v/>
      </c>
      <c r="S43" s="117"/>
      <c r="T43" s="66" t="str">
        <f>IF(Q43="","",V43*O43*100000/81)</f>
        <v/>
      </c>
      <c r="U43" s="67"/>
      <c r="V43" s="68" t="str">
        <f>IF(Q43="","",IF(G43="買",R43-H43,H43-R43)*10000)</f>
        <v/>
      </c>
      <c r="W43" s="68"/>
    </row>
    <row r="44" spans="2:25" x14ac:dyDescent="0.15">
      <c r="B44" s="11">
        <v>35</v>
      </c>
      <c r="C44" s="64" t="str">
        <f>IF(T43="","",C43+T43)</f>
        <v/>
      </c>
      <c r="D44" s="64"/>
      <c r="E44" s="17">
        <f>E43</f>
        <v>2009</v>
      </c>
      <c r="F44" s="2"/>
      <c r="G44" s="11"/>
      <c r="H44" s="116"/>
      <c r="I44" s="116"/>
      <c r="J44" s="116"/>
      <c r="K44" s="116"/>
      <c r="L44" s="16" t="str">
        <f>IF(J44="","",ROUNDUP(IF(G44="買",H44-J44,J44-H44)*10000,0)+5)</f>
        <v/>
      </c>
      <c r="M44" s="64" t="str">
        <f>IF(F44="","",C44*$P$2)</f>
        <v/>
      </c>
      <c r="N44" s="64"/>
      <c r="O44" s="18" t="str">
        <f>IF(L44="","",ROUNDDOWN(M44/(L44/81)/100000,2))</f>
        <v/>
      </c>
      <c r="P44" s="17">
        <f>E44</f>
        <v>2009</v>
      </c>
      <c r="Q44" s="2"/>
      <c r="R44" s="117" t="str">
        <f>IF(J44="","",IF(G44="買",H44-(L44*0.0001),H44+(L44*0.0001)))</f>
        <v/>
      </c>
      <c r="S44" s="117"/>
      <c r="T44" s="66" t="str">
        <f>IF(Q44="","",V44*O44*100000/81)</f>
        <v/>
      </c>
      <c r="U44" s="67"/>
      <c r="V44" s="68" t="str">
        <f>IF(Q44="","",IF(G44="買",R44-H44,H44-R44)*10000)</f>
        <v/>
      </c>
      <c r="W44" s="68"/>
    </row>
    <row r="45" spans="2:25" x14ac:dyDescent="0.15">
      <c r="B45" s="11">
        <v>36</v>
      </c>
      <c r="C45" s="64" t="str">
        <f>IF(T44="","",C44+T44)</f>
        <v/>
      </c>
      <c r="D45" s="64"/>
      <c r="E45" s="17">
        <f>E44</f>
        <v>2009</v>
      </c>
      <c r="F45" s="2"/>
      <c r="G45" s="11"/>
      <c r="H45" s="116"/>
      <c r="I45" s="116"/>
      <c r="J45" s="116"/>
      <c r="K45" s="116"/>
      <c r="L45" s="16" t="str">
        <f>IF(J45="","",ROUNDUP(IF(G45="買",H45-J45,J45-H45)*10000,0)+5)</f>
        <v/>
      </c>
      <c r="M45" s="64" t="str">
        <f>IF(F45="","",C45*$P$2)</f>
        <v/>
      </c>
      <c r="N45" s="64"/>
      <c r="O45" s="18" t="str">
        <f>IF(L45="","",ROUNDDOWN(M45/(L45/81)/100000,2))</f>
        <v/>
      </c>
      <c r="P45" s="17">
        <f>E45</f>
        <v>2009</v>
      </c>
      <c r="Q45" s="2"/>
      <c r="R45" s="117" t="str">
        <f>IF(J45="","",IF(G45="買",H45-(L45*0.0001),H45+(L45*0.0001)))</f>
        <v/>
      </c>
      <c r="S45" s="117"/>
      <c r="T45" s="66" t="str">
        <f>IF(Q45="","",V45*O45*100000/81)</f>
        <v/>
      </c>
      <c r="U45" s="67"/>
      <c r="V45" s="68" t="str">
        <f>IF(Q45="","",IF(G45="買",R45-H45,H45-R45)*10000)</f>
        <v/>
      </c>
      <c r="W45" s="68"/>
    </row>
    <row r="46" spans="2:25" x14ac:dyDescent="0.15">
      <c r="B46" s="11">
        <v>37</v>
      </c>
      <c r="C46" s="64" t="str">
        <f>IF(T45="","",C45+T45)</f>
        <v/>
      </c>
      <c r="D46" s="64"/>
      <c r="E46" s="17">
        <f>E45</f>
        <v>2009</v>
      </c>
      <c r="F46" s="2"/>
      <c r="G46" s="11"/>
      <c r="H46" s="116"/>
      <c r="I46" s="116"/>
      <c r="J46" s="116"/>
      <c r="K46" s="116"/>
      <c r="L46" s="16" t="str">
        <f>IF(J46="","",ROUNDUP(IF(G46="買",H46-J46,J46-H46)*10000,0)+5)</f>
        <v/>
      </c>
      <c r="M46" s="64" t="str">
        <f>IF(F46="","",C46*$P$2)</f>
        <v/>
      </c>
      <c r="N46" s="64"/>
      <c r="O46" s="18" t="str">
        <f>IF(L46="","",ROUNDDOWN(M46/(L46/81)/100000,2))</f>
        <v/>
      </c>
      <c r="P46" s="17">
        <f>E46</f>
        <v>2009</v>
      </c>
      <c r="Q46" s="2"/>
      <c r="R46" s="117" t="str">
        <f>IF(J46="","",IF(G46="買",H46-(L46*0.0001),H46+(L46*0.0001)))</f>
        <v/>
      </c>
      <c r="S46" s="117"/>
      <c r="T46" s="66" t="str">
        <f>IF(Q46="","",V46*O46*100000/81)</f>
        <v/>
      </c>
      <c r="U46" s="67"/>
      <c r="V46" s="68" t="str">
        <f>IF(Q46="","",IF(G46="買",R46-H46,H46-R46)*10000)</f>
        <v/>
      </c>
      <c r="W46" s="68"/>
    </row>
    <row r="47" spans="2:25" x14ac:dyDescent="0.15">
      <c r="B47" s="11">
        <v>38</v>
      </c>
      <c r="C47" s="64" t="str">
        <f>IF(T46="","",C46+T46)</f>
        <v/>
      </c>
      <c r="D47" s="64"/>
      <c r="E47" s="17">
        <f>E46</f>
        <v>2009</v>
      </c>
      <c r="F47" s="2"/>
      <c r="G47" s="11"/>
      <c r="H47" s="116"/>
      <c r="I47" s="116"/>
      <c r="J47" s="116"/>
      <c r="K47" s="116"/>
      <c r="L47" s="16" t="str">
        <f>IF(J47="","",ROUNDUP(IF(G47="買",H47-J47,J47-H47)*10000,0)+5)</f>
        <v/>
      </c>
      <c r="M47" s="64" t="str">
        <f>IF(F47="","",C47*$P$2)</f>
        <v/>
      </c>
      <c r="N47" s="64"/>
      <c r="O47" s="18" t="str">
        <f>IF(L47="","",ROUNDDOWN(M47/(L47/81)/100000,2))</f>
        <v/>
      </c>
      <c r="P47" s="17">
        <f>E47</f>
        <v>2009</v>
      </c>
      <c r="Q47" s="2"/>
      <c r="R47" s="117" t="str">
        <f>IF(J47="","",IF(G47="買",H47-(L47*0.0001),H47+(L47*0.0001)))</f>
        <v/>
      </c>
      <c r="S47" s="117"/>
      <c r="T47" s="66" t="str">
        <f>IF(Q47="","",V47*O47*100000/81)</f>
        <v/>
      </c>
      <c r="U47" s="67"/>
      <c r="V47" s="68" t="str">
        <f>IF(Q47="","",IF(G47="買",R47-H47,H47-R47)*10000)</f>
        <v/>
      </c>
      <c r="W47" s="68"/>
    </row>
    <row r="48" spans="2:25" x14ac:dyDescent="0.15">
      <c r="B48" s="11">
        <v>39</v>
      </c>
      <c r="C48" s="64" t="str">
        <f>IF(T47="","",C47+T47)</f>
        <v/>
      </c>
      <c r="D48" s="64"/>
      <c r="E48" s="17">
        <f>E47</f>
        <v>2009</v>
      </c>
      <c r="F48" s="2"/>
      <c r="G48" s="11"/>
      <c r="H48" s="116"/>
      <c r="I48" s="116"/>
      <c r="J48" s="116"/>
      <c r="K48" s="116"/>
      <c r="L48" s="16" t="str">
        <f>IF(J48="","",ROUNDUP(IF(G48="買",H48-J48,J48-H48)*10000,0)+5)</f>
        <v/>
      </c>
      <c r="M48" s="64" t="str">
        <f>IF(F48="","",C48*$P$2)</f>
        <v/>
      </c>
      <c r="N48" s="64"/>
      <c r="O48" s="18" t="str">
        <f>IF(L48="","",ROUNDDOWN(M48/(L48/81)/100000,2))</f>
        <v/>
      </c>
      <c r="P48" s="17">
        <f>E48</f>
        <v>2009</v>
      </c>
      <c r="Q48" s="2"/>
      <c r="R48" s="117" t="str">
        <f>IF(J48="","",IF(G48="買",H48-(L48*0.0001),H48+(L48*0.0001)))</f>
        <v/>
      </c>
      <c r="S48" s="117"/>
      <c r="T48" s="66" t="str">
        <f>IF(Q48="","",V48*O48*100000/81)</f>
        <v/>
      </c>
      <c r="U48" s="67"/>
      <c r="V48" s="68" t="str">
        <f>IF(Q48="","",IF(G48="買",R48-H48,H48-R48)*10000)</f>
        <v/>
      </c>
      <c r="W48" s="68"/>
    </row>
    <row r="49" spans="2:23" x14ac:dyDescent="0.15">
      <c r="B49" s="11">
        <v>40</v>
      </c>
      <c r="C49" s="64" t="str">
        <f>IF(T48="","",C48+T48)</f>
        <v/>
      </c>
      <c r="D49" s="64"/>
      <c r="E49" s="17">
        <f>E48</f>
        <v>2009</v>
      </c>
      <c r="F49" s="2"/>
      <c r="G49" s="11"/>
      <c r="H49" s="116"/>
      <c r="I49" s="116"/>
      <c r="J49" s="116"/>
      <c r="K49" s="116"/>
      <c r="L49" s="16" t="str">
        <f>IF(J49="","",ROUNDUP(IF(G49="買",H49-J49,J49-H49)*10000,0)+5)</f>
        <v/>
      </c>
      <c r="M49" s="64" t="str">
        <f>IF(F49="","",C49*$P$2)</f>
        <v/>
      </c>
      <c r="N49" s="64"/>
      <c r="O49" s="18" t="str">
        <f>IF(L49="","",ROUNDDOWN(M49/(L49/81)/100000,2))</f>
        <v/>
      </c>
      <c r="P49" s="17">
        <f>E49</f>
        <v>2009</v>
      </c>
      <c r="Q49" s="2"/>
      <c r="R49" s="117" t="str">
        <f>IF(J49="","",IF(G49="買",H49-(L49*0.0001),H49+(L49*0.0001)))</f>
        <v/>
      </c>
      <c r="S49" s="117"/>
      <c r="T49" s="66" t="str">
        <f>IF(Q49="","",V49*O49*100000/81)</f>
        <v/>
      </c>
      <c r="U49" s="67"/>
      <c r="V49" s="68" t="str">
        <f>IF(Q49="","",IF(G49="買",R49-H49,H49-R49)*10000)</f>
        <v/>
      </c>
      <c r="W49" s="68"/>
    </row>
    <row r="50" spans="2:23" x14ac:dyDescent="0.15">
      <c r="B50" s="11">
        <v>41</v>
      </c>
      <c r="C50" s="64" t="str">
        <f>IF(T49="","",C49+T49)</f>
        <v/>
      </c>
      <c r="D50" s="64"/>
      <c r="E50" s="17">
        <f>E49</f>
        <v>2009</v>
      </c>
      <c r="F50" s="2"/>
      <c r="G50" s="11"/>
      <c r="H50" s="116"/>
      <c r="I50" s="116"/>
      <c r="J50" s="116"/>
      <c r="K50" s="116"/>
      <c r="L50" s="16" t="str">
        <f>IF(J50="","",ROUNDUP(IF(G50="買",H50-J50,J50-H50)*10000,0)+5)</f>
        <v/>
      </c>
      <c r="M50" s="64" t="str">
        <f>IF(F50="","",C50*$P$2)</f>
        <v/>
      </c>
      <c r="N50" s="64"/>
      <c r="O50" s="18" t="str">
        <f>IF(L50="","",ROUNDDOWN(M50/(L50/81)/100000,2))</f>
        <v/>
      </c>
      <c r="P50" s="17">
        <f>E50</f>
        <v>2009</v>
      </c>
      <c r="Q50" s="2"/>
      <c r="R50" s="117" t="str">
        <f>IF(J50="","",IF(G50="買",H50-(L50*0.0001),H50+(L50*0.0001)))</f>
        <v/>
      </c>
      <c r="S50" s="117"/>
      <c r="T50" s="66" t="str">
        <f>IF(Q50="","",V50*O50*100000/81)</f>
        <v/>
      </c>
      <c r="U50" s="67"/>
      <c r="V50" s="68" t="str">
        <f>IF(Q50="","",IF(G50="買",R50-H50,H50-R50)*10000)</f>
        <v/>
      </c>
      <c r="W50" s="68"/>
    </row>
    <row r="51" spans="2:23" x14ac:dyDescent="0.15">
      <c r="B51" s="11">
        <v>42</v>
      </c>
      <c r="C51" s="64" t="str">
        <f>IF(T50="","",C50+T50)</f>
        <v/>
      </c>
      <c r="D51" s="64"/>
      <c r="E51" s="17">
        <f>E50</f>
        <v>2009</v>
      </c>
      <c r="F51" s="2"/>
      <c r="G51" s="11"/>
      <c r="H51" s="116"/>
      <c r="I51" s="116"/>
      <c r="J51" s="116"/>
      <c r="K51" s="116"/>
      <c r="L51" s="16" t="str">
        <f>IF(J51="","",ROUNDUP(IF(G51="買",H51-J51,J51-H51)*10000,0)+5)</f>
        <v/>
      </c>
      <c r="M51" s="64" t="str">
        <f>IF(F51="","",C51*$P$2)</f>
        <v/>
      </c>
      <c r="N51" s="64"/>
      <c r="O51" s="18" t="str">
        <f>IF(L51="","",ROUNDDOWN(M51/(L51/81)/100000,2))</f>
        <v/>
      </c>
      <c r="P51" s="17">
        <f>E51</f>
        <v>2009</v>
      </c>
      <c r="Q51" s="2"/>
      <c r="R51" s="117" t="str">
        <f>IF(J51="","",IF(G51="買",H51-(L51*0.0001),H51+(L51*0.0001)))</f>
        <v/>
      </c>
      <c r="S51" s="117"/>
      <c r="T51" s="66" t="str">
        <f>IF(Q51="","",V51*O51*100000/81)</f>
        <v/>
      </c>
      <c r="U51" s="67"/>
      <c r="V51" s="68" t="str">
        <f>IF(Q51="","",IF(G51="買",R51-H51,H51-R51)*10000)</f>
        <v/>
      </c>
      <c r="W51" s="68"/>
    </row>
    <row r="52" spans="2:23" x14ac:dyDescent="0.15">
      <c r="B52" s="11">
        <v>43</v>
      </c>
      <c r="C52" s="64" t="str">
        <f>IF(T51="","",C51+T51)</f>
        <v/>
      </c>
      <c r="D52" s="64"/>
      <c r="E52" s="17">
        <f>E51</f>
        <v>2009</v>
      </c>
      <c r="F52" s="2"/>
      <c r="G52" s="11"/>
      <c r="H52" s="116"/>
      <c r="I52" s="116"/>
      <c r="J52" s="116"/>
      <c r="K52" s="116"/>
      <c r="L52" s="16" t="str">
        <f>IF(J52="","",ROUNDUP(IF(G52="買",H52-J52,J52-H52)*10000,0)+5)</f>
        <v/>
      </c>
      <c r="M52" s="64" t="str">
        <f>IF(F52="","",C52*$P$2)</f>
        <v/>
      </c>
      <c r="N52" s="64"/>
      <c r="O52" s="18" t="str">
        <f>IF(L52="","",ROUNDDOWN(M52/(L52/81)/100000,2))</f>
        <v/>
      </c>
      <c r="P52" s="17">
        <f>E52</f>
        <v>2009</v>
      </c>
      <c r="Q52" s="2"/>
      <c r="R52" s="117" t="str">
        <f>IF(J52="","",IF(G52="買",H52-(L52*0.0001),H52+(L52*0.0001)))</f>
        <v/>
      </c>
      <c r="S52" s="117"/>
      <c r="T52" s="66" t="str">
        <f>IF(Q52="","",V52*O52*100000/81)</f>
        <v/>
      </c>
      <c r="U52" s="67"/>
      <c r="V52" s="68" t="str">
        <f>IF(Q52="","",IF(G52="買",R52-H52,H52-R52)*10000)</f>
        <v/>
      </c>
      <c r="W52" s="68"/>
    </row>
    <row r="53" spans="2:23" x14ac:dyDescent="0.15">
      <c r="B53" s="11">
        <v>44</v>
      </c>
      <c r="C53" s="64" t="str">
        <f>IF(T52="","",C52+T52)</f>
        <v/>
      </c>
      <c r="D53" s="64"/>
      <c r="E53" s="17">
        <f>E52</f>
        <v>2009</v>
      </c>
      <c r="F53" s="2"/>
      <c r="G53" s="11"/>
      <c r="H53" s="116"/>
      <c r="I53" s="116"/>
      <c r="J53" s="116"/>
      <c r="K53" s="116"/>
      <c r="L53" s="16" t="str">
        <f>IF(J53="","",ROUNDUP(IF(G53="買",H53-J53,J53-H53)*10000,0)+5)</f>
        <v/>
      </c>
      <c r="M53" s="64" t="str">
        <f>IF(F53="","",C53*$P$2)</f>
        <v/>
      </c>
      <c r="N53" s="64"/>
      <c r="O53" s="18" t="str">
        <f>IF(L53="","",ROUNDDOWN(M53/(L53/81)/100000,2))</f>
        <v/>
      </c>
      <c r="P53" s="17">
        <f>E53</f>
        <v>2009</v>
      </c>
      <c r="Q53" s="2"/>
      <c r="R53" s="117" t="str">
        <f>IF(J53="","",IF(G53="買",H53-(L53*0.0001),H53+(L53*0.0001)))</f>
        <v/>
      </c>
      <c r="S53" s="117"/>
      <c r="T53" s="66" t="str">
        <f>IF(Q53="","",V53*O53*100000/81)</f>
        <v/>
      </c>
      <c r="U53" s="67"/>
      <c r="V53" s="68" t="str">
        <f>IF(Q53="","",IF(G53="買",R53-H53,H53-R53)*10000)</f>
        <v/>
      </c>
      <c r="W53" s="68"/>
    </row>
    <row r="54" spans="2:23" x14ac:dyDescent="0.15">
      <c r="B54" s="11">
        <v>45</v>
      </c>
      <c r="C54" s="64" t="str">
        <f>IF(T53="","",C53+T53)</f>
        <v/>
      </c>
      <c r="D54" s="64"/>
      <c r="E54" s="17">
        <f>E53</f>
        <v>2009</v>
      </c>
      <c r="F54" s="2"/>
      <c r="G54" s="11"/>
      <c r="H54" s="116"/>
      <c r="I54" s="116"/>
      <c r="J54" s="116"/>
      <c r="K54" s="116"/>
      <c r="L54" s="16" t="str">
        <f>IF(J54="","",ROUNDUP(IF(G54="買",H54-J54,J54-H54)*10000,0)+5)</f>
        <v/>
      </c>
      <c r="M54" s="64" t="str">
        <f>IF(F54="","",C54*$P$2)</f>
        <v/>
      </c>
      <c r="N54" s="64"/>
      <c r="O54" s="18" t="str">
        <f>IF(L54="","",ROUNDDOWN(M54/(L54/81)/100000,2))</f>
        <v/>
      </c>
      <c r="P54" s="17">
        <f>E54</f>
        <v>2009</v>
      </c>
      <c r="Q54" s="2"/>
      <c r="R54" s="117" t="str">
        <f>IF(J54="","",IF(G54="買",H54-(L54*0.0001),H54+(L54*0.0001)))</f>
        <v/>
      </c>
      <c r="S54" s="117"/>
      <c r="T54" s="66" t="str">
        <f>IF(Q54="","",V54*O54*100000/81)</f>
        <v/>
      </c>
      <c r="U54" s="67"/>
      <c r="V54" s="68" t="str">
        <f>IF(Q54="","",IF(G54="買",R54-H54,H54-R54)*10000)</f>
        <v/>
      </c>
      <c r="W54" s="68"/>
    </row>
    <row r="55" spans="2:23" x14ac:dyDescent="0.15">
      <c r="B55" s="11">
        <v>46</v>
      </c>
      <c r="C55" s="64" t="str">
        <f>IF(T54="","",C54+T54)</f>
        <v/>
      </c>
      <c r="D55" s="64"/>
      <c r="E55" s="17">
        <f>E54</f>
        <v>2009</v>
      </c>
      <c r="F55" s="2"/>
      <c r="G55" s="11"/>
      <c r="H55" s="116"/>
      <c r="I55" s="116"/>
      <c r="J55" s="116"/>
      <c r="K55" s="116"/>
      <c r="L55" s="16" t="str">
        <f>IF(J55="","",ROUNDUP(IF(G55="買",H55-J55,J55-H55)*10000,0)+5)</f>
        <v/>
      </c>
      <c r="M55" s="64" t="str">
        <f>IF(F55="","",C55*$P$2)</f>
        <v/>
      </c>
      <c r="N55" s="64"/>
      <c r="O55" s="18" t="str">
        <f>IF(L55="","",ROUNDDOWN(M55/(L55/81)/100000,2))</f>
        <v/>
      </c>
      <c r="P55" s="17">
        <f>E55</f>
        <v>2009</v>
      </c>
      <c r="Q55" s="2"/>
      <c r="R55" s="117" t="str">
        <f>IF(J55="","",IF(G55="買",H55-(L55*0.0001),H55+(L55*0.0001)))</f>
        <v/>
      </c>
      <c r="S55" s="117"/>
      <c r="T55" s="66" t="str">
        <f>IF(Q55="","",V55*O55*100000/81)</f>
        <v/>
      </c>
      <c r="U55" s="67"/>
      <c r="V55" s="68" t="str">
        <f>IF(Q55="","",IF(G55="買",R55-H55,H55-R55)*10000)</f>
        <v/>
      </c>
      <c r="W55" s="68"/>
    </row>
    <row r="56" spans="2:23" x14ac:dyDescent="0.15">
      <c r="B56" s="11">
        <v>47</v>
      </c>
      <c r="C56" s="64" t="str">
        <f>IF(T55="","",C55+T55)</f>
        <v/>
      </c>
      <c r="D56" s="64"/>
      <c r="E56" s="17">
        <f>E55</f>
        <v>2009</v>
      </c>
      <c r="F56" s="2"/>
      <c r="G56" s="11"/>
      <c r="H56" s="116"/>
      <c r="I56" s="116"/>
      <c r="J56" s="116"/>
      <c r="K56" s="116"/>
      <c r="L56" s="16" t="str">
        <f>IF(J56="","",ROUNDUP(IF(G56="買",H56-J56,J56-H56)*10000,0)+5)</f>
        <v/>
      </c>
      <c r="M56" s="64" t="str">
        <f>IF(F56="","",C56*$P$2)</f>
        <v/>
      </c>
      <c r="N56" s="64"/>
      <c r="O56" s="18" t="str">
        <f>IF(L56="","",ROUNDDOWN(M56/(L56/81)/100000,2))</f>
        <v/>
      </c>
      <c r="P56" s="17">
        <f>E56</f>
        <v>2009</v>
      </c>
      <c r="Q56" s="2"/>
      <c r="R56" s="117" t="str">
        <f>IF(J56="","",IF(G56="買",H56-(L56*0.0001),H56+(L56*0.0001)))</f>
        <v/>
      </c>
      <c r="S56" s="117"/>
      <c r="T56" s="66" t="str">
        <f>IF(Q56="","",V56*O56*100000/81)</f>
        <v/>
      </c>
      <c r="U56" s="67"/>
      <c r="V56" s="68" t="str">
        <f>IF(Q56="","",IF(G56="買",R56-H56,H56-R56)*10000)</f>
        <v/>
      </c>
      <c r="W56" s="68"/>
    </row>
    <row r="57" spans="2:23" x14ac:dyDescent="0.15">
      <c r="B57" s="11">
        <v>48</v>
      </c>
      <c r="C57" s="64" t="str">
        <f>IF(T56="","",C56+T56)</f>
        <v/>
      </c>
      <c r="D57" s="64"/>
      <c r="E57" s="17">
        <f>E56</f>
        <v>2009</v>
      </c>
      <c r="F57" s="2"/>
      <c r="G57" s="11"/>
      <c r="H57" s="116"/>
      <c r="I57" s="116"/>
      <c r="J57" s="116"/>
      <c r="K57" s="116"/>
      <c r="L57" s="16" t="str">
        <f>IF(J57="","",ROUNDUP(IF(G57="買",H57-J57,J57-H57)*10000,0)+5)</f>
        <v/>
      </c>
      <c r="M57" s="64" t="str">
        <f>IF(F57="","",C57*$P$2)</f>
        <v/>
      </c>
      <c r="N57" s="64"/>
      <c r="O57" s="18" t="str">
        <f>IF(L57="","",ROUNDDOWN(M57/(L57/81)/100000,2))</f>
        <v/>
      </c>
      <c r="P57" s="17">
        <f>E57</f>
        <v>2009</v>
      </c>
      <c r="Q57" s="2"/>
      <c r="R57" s="117" t="str">
        <f>IF(J57="","",IF(G57="買",H57-(L57*0.0001),H57+(L57*0.0001)))</f>
        <v/>
      </c>
      <c r="S57" s="117"/>
      <c r="T57" s="66" t="str">
        <f>IF(Q57="","",V57*O57*100000/81)</f>
        <v/>
      </c>
      <c r="U57" s="67"/>
      <c r="V57" s="68" t="str">
        <f>IF(Q57="","",IF(G57="買",R57-H57,H57-R57)*10000)</f>
        <v/>
      </c>
      <c r="W57" s="68"/>
    </row>
    <row r="58" spans="2:23" x14ac:dyDescent="0.15">
      <c r="B58" s="11">
        <v>49</v>
      </c>
      <c r="C58" s="64" t="str">
        <f>IF(T57="","",C57+T57)</f>
        <v/>
      </c>
      <c r="D58" s="64"/>
      <c r="E58" s="17">
        <f>E57</f>
        <v>2009</v>
      </c>
      <c r="F58" s="2"/>
      <c r="G58" s="11"/>
      <c r="H58" s="116"/>
      <c r="I58" s="116"/>
      <c r="J58" s="116"/>
      <c r="K58" s="116"/>
      <c r="L58" s="16" t="str">
        <f>IF(J58="","",ROUNDUP(IF(G58="買",H58-J58,J58-H58)*10000,0)+5)</f>
        <v/>
      </c>
      <c r="M58" s="64" t="str">
        <f>IF(F58="","",C58*$P$2)</f>
        <v/>
      </c>
      <c r="N58" s="64"/>
      <c r="O58" s="18" t="str">
        <f>IF(L58="","",ROUNDDOWN(M58/(L58/81)/100000,2))</f>
        <v/>
      </c>
      <c r="P58" s="17">
        <f>E58</f>
        <v>2009</v>
      </c>
      <c r="Q58" s="2"/>
      <c r="R58" s="117" t="str">
        <f>IF(J58="","",IF(G58="買",H58-(L58*0.0001),H58+(L58*0.0001)))</f>
        <v/>
      </c>
      <c r="S58" s="117"/>
      <c r="T58" s="66" t="str">
        <f>IF(Q58="","",V58*O58*100000/81)</f>
        <v/>
      </c>
      <c r="U58" s="67"/>
      <c r="V58" s="68" t="str">
        <f>IF(Q58="","",IF(G58="買",R58-H58,H58-R58)*10000)</f>
        <v/>
      </c>
      <c r="W58" s="68"/>
    </row>
    <row r="59" spans="2:23" x14ac:dyDescent="0.15">
      <c r="B59" s="11">
        <v>50</v>
      </c>
      <c r="C59" s="64" t="str">
        <f>IF(T58="","",C58+T58)</f>
        <v/>
      </c>
      <c r="D59" s="64"/>
      <c r="E59" s="17">
        <f>E58</f>
        <v>2009</v>
      </c>
      <c r="F59" s="2"/>
      <c r="G59" s="11"/>
      <c r="H59" s="116"/>
      <c r="I59" s="116"/>
      <c r="J59" s="116"/>
      <c r="K59" s="116"/>
      <c r="L59" s="16" t="str">
        <f>IF(J59="","",ROUNDUP(IF(G59="買",H59-J59,J59-H59)*10000,0)+5)</f>
        <v/>
      </c>
      <c r="M59" s="64" t="str">
        <f>IF(F59="","",C59*$P$2)</f>
        <v/>
      </c>
      <c r="N59" s="64"/>
      <c r="O59" s="18" t="str">
        <f>IF(L59="","",ROUNDDOWN(M59/(L59/81)/100000,2))</f>
        <v/>
      </c>
      <c r="P59" s="17">
        <f>E59</f>
        <v>2009</v>
      </c>
      <c r="Q59" s="2"/>
      <c r="R59" s="117" t="str">
        <f>IF(J59="","",IF(G59="買",H59-(L59*0.0001),H59+(L59*0.0001)))</f>
        <v/>
      </c>
      <c r="S59" s="117"/>
      <c r="T59" s="66" t="str">
        <f>IF(Q59="","",V59*O59*100000/81)</f>
        <v/>
      </c>
      <c r="U59" s="67"/>
      <c r="V59" s="68" t="str">
        <f>IF(Q59="","",IF(G59="買",R59-H59,H59-R59)*10000)</f>
        <v/>
      </c>
      <c r="W59" s="68"/>
    </row>
    <row r="60" spans="2:23" x14ac:dyDescent="0.15">
      <c r="B60" s="11">
        <v>51</v>
      </c>
      <c r="C60" s="64" t="str">
        <f>IF(T59="","",C59+T59)</f>
        <v/>
      </c>
      <c r="D60" s="64"/>
      <c r="E60" s="17">
        <f>E59</f>
        <v>2009</v>
      </c>
      <c r="F60" s="2"/>
      <c r="G60" s="11"/>
      <c r="H60" s="116"/>
      <c r="I60" s="116"/>
      <c r="J60" s="116"/>
      <c r="K60" s="116"/>
      <c r="L60" s="16" t="str">
        <f>IF(J60="","",ROUNDUP(IF(G60="買",H60-J60,J60-H60)*10000,0)+5)</f>
        <v/>
      </c>
      <c r="M60" s="64" t="str">
        <f>IF(F60="","",C60*$P$2)</f>
        <v/>
      </c>
      <c r="N60" s="64"/>
      <c r="O60" s="18" t="str">
        <f>IF(L60="","",ROUNDDOWN(M60/(L60/81)/100000,2))</f>
        <v/>
      </c>
      <c r="P60" s="17">
        <f>E60</f>
        <v>2009</v>
      </c>
      <c r="Q60" s="2"/>
      <c r="R60" s="117" t="str">
        <f>IF(J60="","",IF(G60="買",H60-(L60*0.0001),H60+(L60*0.0001)))</f>
        <v/>
      </c>
      <c r="S60" s="117"/>
      <c r="T60" s="66" t="str">
        <f>IF(Q60="","",V60*O60*100000/81)</f>
        <v/>
      </c>
      <c r="U60" s="67"/>
      <c r="V60" s="68" t="str">
        <f>IF(Q60="","",IF(G60="買",R60-H60,H60-R60)*10000)</f>
        <v/>
      </c>
      <c r="W60" s="68"/>
    </row>
    <row r="61" spans="2:23" x14ac:dyDescent="0.15">
      <c r="B61" s="11">
        <v>52</v>
      </c>
      <c r="C61" s="64" t="str">
        <f>IF(T60="","",C60+T60)</f>
        <v/>
      </c>
      <c r="D61" s="64"/>
      <c r="E61" s="17">
        <f>E60</f>
        <v>2009</v>
      </c>
      <c r="F61" s="2"/>
      <c r="G61" s="11"/>
      <c r="H61" s="116"/>
      <c r="I61" s="116"/>
      <c r="J61" s="116"/>
      <c r="K61" s="116"/>
      <c r="L61" s="16" t="str">
        <f>IF(J61="","",ROUNDUP(IF(G61="買",H61-J61,J61-H61)*10000,0)+5)</f>
        <v/>
      </c>
      <c r="M61" s="64" t="str">
        <f>IF(F61="","",C61*$P$2)</f>
        <v/>
      </c>
      <c r="N61" s="64"/>
      <c r="O61" s="18" t="str">
        <f>IF(L61="","",ROUNDDOWN(M61/(L61/81)/100000,2))</f>
        <v/>
      </c>
      <c r="P61" s="17">
        <f>E61</f>
        <v>2009</v>
      </c>
      <c r="Q61" s="2"/>
      <c r="R61" s="117" t="str">
        <f>IF(J61="","",IF(G61="買",H61-(L61*0.0001),H61+(L61*0.0001)))</f>
        <v/>
      </c>
      <c r="S61" s="117"/>
      <c r="T61" s="66" t="str">
        <f>IF(Q61="","",V61*O61*100000/81)</f>
        <v/>
      </c>
      <c r="U61" s="67"/>
      <c r="V61" s="68" t="str">
        <f>IF(Q61="","",IF(G61="買",R61-H61,H61-R61)*10000)</f>
        <v/>
      </c>
      <c r="W61" s="68"/>
    </row>
    <row r="62" spans="2:23" x14ac:dyDescent="0.15">
      <c r="B62" s="11">
        <v>53</v>
      </c>
      <c r="C62" s="64" t="str">
        <f>IF(T61="","",C61+T61)</f>
        <v/>
      </c>
      <c r="D62" s="64"/>
      <c r="E62" s="17">
        <f>E61</f>
        <v>2009</v>
      </c>
      <c r="F62" s="2"/>
      <c r="G62" s="11"/>
      <c r="H62" s="116"/>
      <c r="I62" s="116"/>
      <c r="J62" s="116"/>
      <c r="K62" s="116"/>
      <c r="L62" s="16" t="str">
        <f>IF(J62="","",ROUNDUP(IF(G62="買",H62-J62,J62-H62)*10000,0)+5)</f>
        <v/>
      </c>
      <c r="M62" s="64" t="str">
        <f>IF(F62="","",C62*$P$2)</f>
        <v/>
      </c>
      <c r="N62" s="64"/>
      <c r="O62" s="18" t="str">
        <f>IF(L62="","",ROUNDDOWN(M62/(L62/81)/100000,2))</f>
        <v/>
      </c>
      <c r="P62" s="17">
        <f>E62</f>
        <v>2009</v>
      </c>
      <c r="Q62" s="2"/>
      <c r="R62" s="117" t="str">
        <f>IF(J62="","",IF(G62="買",H62-(L62*0.0001),H62+(L62*0.0001)))</f>
        <v/>
      </c>
      <c r="S62" s="117"/>
      <c r="T62" s="66" t="str">
        <f>IF(Q62="","",V62*O62*100000/81)</f>
        <v/>
      </c>
      <c r="U62" s="67"/>
      <c r="V62" s="68" t="str">
        <f>IF(Q62="","",IF(G62="買",R62-H62,H62-R62)*10000)</f>
        <v/>
      </c>
      <c r="W62" s="68"/>
    </row>
    <row r="63" spans="2:23" x14ac:dyDescent="0.15">
      <c r="B63" s="11">
        <v>54</v>
      </c>
      <c r="C63" s="64" t="str">
        <f>IF(T62="","",C62+T62)</f>
        <v/>
      </c>
      <c r="D63" s="64"/>
      <c r="E63" s="17">
        <f>E62</f>
        <v>2009</v>
      </c>
      <c r="F63" s="2"/>
      <c r="G63" s="11"/>
      <c r="H63" s="116"/>
      <c r="I63" s="116"/>
      <c r="J63" s="116"/>
      <c r="K63" s="116"/>
      <c r="L63" s="16" t="str">
        <f>IF(J63="","",ROUNDUP(IF(G63="買",H63-J63,J63-H63)*10000,0)+5)</f>
        <v/>
      </c>
      <c r="M63" s="64" t="str">
        <f>IF(F63="","",C63*$P$2)</f>
        <v/>
      </c>
      <c r="N63" s="64"/>
      <c r="O63" s="18" t="str">
        <f>IF(L63="","",ROUNDDOWN(M63/(L63/81)/100000,2))</f>
        <v/>
      </c>
      <c r="P63" s="17">
        <f>E63</f>
        <v>2009</v>
      </c>
      <c r="Q63" s="2"/>
      <c r="R63" s="117" t="str">
        <f>IF(J63="","",IF(G63="買",H63-(L63*0.0001),H63+(L63*0.0001)))</f>
        <v/>
      </c>
      <c r="S63" s="117"/>
      <c r="T63" s="66" t="str">
        <f>IF(Q63="","",V63*O63*100000/81)</f>
        <v/>
      </c>
      <c r="U63" s="67"/>
      <c r="V63" s="68" t="str">
        <f>IF(Q63="","",IF(G63="買",R63-H63,H63-R63)*10000)</f>
        <v/>
      </c>
      <c r="W63" s="68"/>
    </row>
    <row r="64" spans="2:23" x14ac:dyDescent="0.15">
      <c r="B64" s="11">
        <v>55</v>
      </c>
      <c r="C64" s="64" t="str">
        <f>IF(T63="","",C63+T63)</f>
        <v/>
      </c>
      <c r="D64" s="64"/>
      <c r="E64" s="17">
        <f>E63</f>
        <v>2009</v>
      </c>
      <c r="F64" s="2"/>
      <c r="G64" s="11"/>
      <c r="H64" s="116"/>
      <c r="I64" s="116"/>
      <c r="J64" s="116"/>
      <c r="K64" s="116"/>
      <c r="L64" s="16" t="str">
        <f>IF(J64="","",ROUNDUP(IF(G64="買",H64-J64,J64-H64)*10000,0)+5)</f>
        <v/>
      </c>
      <c r="M64" s="64" t="str">
        <f>IF(F64="","",C64*$P$2)</f>
        <v/>
      </c>
      <c r="N64" s="64"/>
      <c r="O64" s="18" t="str">
        <f>IF(L64="","",ROUNDDOWN(M64/(L64/81)/100000,2))</f>
        <v/>
      </c>
      <c r="P64" s="17">
        <f>E64</f>
        <v>2009</v>
      </c>
      <c r="Q64" s="2"/>
      <c r="R64" s="117" t="str">
        <f>IF(J64="","",IF(G64="買",H64-(L64*0.0001),H64+(L64*0.0001)))</f>
        <v/>
      </c>
      <c r="S64" s="117"/>
      <c r="T64" s="66" t="str">
        <f>IF(Q64="","",V64*O64*100000/81)</f>
        <v/>
      </c>
      <c r="U64" s="67"/>
      <c r="V64" s="68" t="str">
        <f>IF(Q64="","",IF(G64="買",R64-H64,H64-R64)*10000)</f>
        <v/>
      </c>
      <c r="W64" s="68"/>
    </row>
    <row r="65" spans="2:23" x14ac:dyDescent="0.15">
      <c r="B65" s="11">
        <v>56</v>
      </c>
      <c r="C65" s="64" t="str">
        <f>IF(T64="","",C64+T64)</f>
        <v/>
      </c>
      <c r="D65" s="64"/>
      <c r="E65" s="17">
        <f>E64</f>
        <v>2009</v>
      </c>
      <c r="F65" s="2"/>
      <c r="G65" s="11"/>
      <c r="H65" s="116"/>
      <c r="I65" s="116"/>
      <c r="J65" s="116"/>
      <c r="K65" s="116"/>
      <c r="L65" s="16" t="str">
        <f>IF(J65="","",ROUNDUP(IF(G65="買",H65-J65,J65-H65)*10000,0)+5)</f>
        <v/>
      </c>
      <c r="M65" s="64" t="str">
        <f>IF(F65="","",C65*$P$2)</f>
        <v/>
      </c>
      <c r="N65" s="64"/>
      <c r="O65" s="18" t="str">
        <f>IF(L65="","",ROUNDDOWN(M65/(L65/81)/100000,2))</f>
        <v/>
      </c>
      <c r="P65" s="17">
        <f>E65</f>
        <v>2009</v>
      </c>
      <c r="Q65" s="2"/>
      <c r="R65" s="117" t="str">
        <f>IF(J65="","",IF(G65="買",H65-(L65*0.0001),H65+(L65*0.0001)))</f>
        <v/>
      </c>
      <c r="S65" s="117"/>
      <c r="T65" s="66" t="str">
        <f>IF(Q65="","",V65*O65*100000/81)</f>
        <v/>
      </c>
      <c r="U65" s="67"/>
      <c r="V65" s="68" t="str">
        <f>IF(Q65="","",IF(G65="買",R65-H65,H65-R65)*10000)</f>
        <v/>
      </c>
      <c r="W65" s="68"/>
    </row>
    <row r="66" spans="2:23" x14ac:dyDescent="0.15">
      <c r="B66" s="11">
        <v>57</v>
      </c>
      <c r="C66" s="64" t="str">
        <f>IF(T65="","",C65+T65)</f>
        <v/>
      </c>
      <c r="D66" s="64"/>
      <c r="E66" s="17">
        <f>E65</f>
        <v>2009</v>
      </c>
      <c r="F66" s="2"/>
      <c r="G66" s="11"/>
      <c r="H66" s="116"/>
      <c r="I66" s="116"/>
      <c r="J66" s="116"/>
      <c r="K66" s="116"/>
      <c r="L66" s="16" t="str">
        <f>IF(J66="","",ROUNDUP(IF(G66="買",H66-J66,J66-H66)*10000,0)+5)</f>
        <v/>
      </c>
      <c r="M66" s="64" t="str">
        <f>IF(F66="","",C66*$P$2)</f>
        <v/>
      </c>
      <c r="N66" s="64"/>
      <c r="O66" s="18" t="str">
        <f>IF(L66="","",ROUNDDOWN(M66/(L66/81)/100000,2))</f>
        <v/>
      </c>
      <c r="P66" s="17">
        <f>E66</f>
        <v>2009</v>
      </c>
      <c r="Q66" s="2"/>
      <c r="R66" s="117" t="str">
        <f>IF(J66="","",IF(G66="買",H66-(L66*0.0001),H66+(L66*0.0001)))</f>
        <v/>
      </c>
      <c r="S66" s="117"/>
      <c r="T66" s="66" t="str">
        <f>IF(Q66="","",V66*O66*100000/81)</f>
        <v/>
      </c>
      <c r="U66" s="67"/>
      <c r="V66" s="68" t="str">
        <f>IF(Q66="","",IF(G66="買",R66-H66,H66-R66)*10000)</f>
        <v/>
      </c>
      <c r="W66" s="68"/>
    </row>
    <row r="67" spans="2:23" x14ac:dyDescent="0.15">
      <c r="B67" s="11">
        <v>58</v>
      </c>
      <c r="C67" s="64" t="str">
        <f>IF(T66="","",C66+T66)</f>
        <v/>
      </c>
      <c r="D67" s="64"/>
      <c r="E67" s="17">
        <f>E66</f>
        <v>2009</v>
      </c>
      <c r="F67" s="2"/>
      <c r="G67" s="11"/>
      <c r="H67" s="116"/>
      <c r="I67" s="116"/>
      <c r="J67" s="116"/>
      <c r="K67" s="116"/>
      <c r="L67" s="16" t="str">
        <f>IF(J67="","",ROUNDUP(IF(G67="買",H67-J67,J67-H67)*10000,0)+5)</f>
        <v/>
      </c>
      <c r="M67" s="64" t="str">
        <f>IF(F67="","",C67*$P$2)</f>
        <v/>
      </c>
      <c r="N67" s="64"/>
      <c r="O67" s="18" t="str">
        <f>IF(L67="","",ROUNDDOWN(M67/(L67/81)/100000,2))</f>
        <v/>
      </c>
      <c r="P67" s="17">
        <f>E67</f>
        <v>2009</v>
      </c>
      <c r="Q67" s="2"/>
      <c r="R67" s="117" t="str">
        <f>IF(J67="","",IF(G67="買",H67-(L67*0.0001),H67+(L67*0.0001)))</f>
        <v/>
      </c>
      <c r="S67" s="117"/>
      <c r="T67" s="66" t="str">
        <f>IF(Q67="","",V67*O67*100000/81)</f>
        <v/>
      </c>
      <c r="U67" s="67"/>
      <c r="V67" s="68" t="str">
        <f>IF(Q67="","",IF(G67="買",R67-H67,H67-R67)*10000)</f>
        <v/>
      </c>
      <c r="W67" s="68"/>
    </row>
    <row r="68" spans="2:23" x14ac:dyDescent="0.15">
      <c r="B68" s="11">
        <v>59</v>
      </c>
      <c r="C68" s="64" t="str">
        <f>IF(T67="","",C67+T67)</f>
        <v/>
      </c>
      <c r="D68" s="64"/>
      <c r="E68" s="17">
        <f>E67</f>
        <v>2009</v>
      </c>
      <c r="F68" s="2"/>
      <c r="G68" s="11"/>
      <c r="H68" s="116"/>
      <c r="I68" s="116"/>
      <c r="J68" s="116"/>
      <c r="K68" s="116"/>
      <c r="L68" s="16" t="str">
        <f>IF(J68="","",ROUNDUP(IF(G68="買",H68-J68,J68-H68)*10000,0)+5)</f>
        <v/>
      </c>
      <c r="M68" s="64" t="str">
        <f>IF(F68="","",C68*$P$2)</f>
        <v/>
      </c>
      <c r="N68" s="64"/>
      <c r="O68" s="18" t="str">
        <f>IF(L68="","",ROUNDDOWN(M68/(L68/81)/100000,2))</f>
        <v/>
      </c>
      <c r="P68" s="17">
        <f>E68</f>
        <v>2009</v>
      </c>
      <c r="Q68" s="2"/>
      <c r="R68" s="117" t="str">
        <f>IF(J68="","",IF(G68="買",H68-(L68*0.0001),H68+(L68*0.0001)))</f>
        <v/>
      </c>
      <c r="S68" s="117"/>
      <c r="T68" s="66" t="str">
        <f>IF(Q68="","",V68*O68*100000/81)</f>
        <v/>
      </c>
      <c r="U68" s="67"/>
      <c r="V68" s="68" t="str">
        <f>IF(Q68="","",IF(G68="買",R68-H68,H68-R68)*10000)</f>
        <v/>
      </c>
      <c r="W68" s="68"/>
    </row>
    <row r="69" spans="2:23" x14ac:dyDescent="0.15">
      <c r="B69" s="11">
        <v>60</v>
      </c>
      <c r="C69" s="64" t="str">
        <f>IF(T68="","",C68+T68)</f>
        <v/>
      </c>
      <c r="D69" s="64"/>
      <c r="E69" s="17">
        <f>E68</f>
        <v>2009</v>
      </c>
      <c r="F69" s="2"/>
      <c r="G69" s="11"/>
      <c r="H69" s="116"/>
      <c r="I69" s="116"/>
      <c r="J69" s="116"/>
      <c r="K69" s="116"/>
      <c r="L69" s="16" t="str">
        <f>IF(J69="","",ROUNDUP(IF(G69="買",H69-J69,J69-H69)*10000,0)+5)</f>
        <v/>
      </c>
      <c r="M69" s="64" t="str">
        <f>IF(F69="","",C69*$P$2)</f>
        <v/>
      </c>
      <c r="N69" s="64"/>
      <c r="O69" s="18" t="str">
        <f>IF(L69="","",ROUNDDOWN(M69/(L69/81)/100000,2))</f>
        <v/>
      </c>
      <c r="P69" s="17">
        <f>E69</f>
        <v>2009</v>
      </c>
      <c r="Q69" s="2"/>
      <c r="R69" s="117" t="str">
        <f>IF(J69="","",IF(G69="買",H69-(L69*0.0001),H69+(L69*0.0001)))</f>
        <v/>
      </c>
      <c r="S69" s="117"/>
      <c r="T69" s="66" t="str">
        <f>IF(Q69="","",V69*O69*100000/81)</f>
        <v/>
      </c>
      <c r="U69" s="67"/>
      <c r="V69" s="68" t="str">
        <f>IF(Q69="","",IF(G69="買",R69-H69,H69-R69)*10000)</f>
        <v/>
      </c>
      <c r="W69" s="68"/>
    </row>
    <row r="70" spans="2:23" x14ac:dyDescent="0.15">
      <c r="B70" s="11">
        <v>61</v>
      </c>
      <c r="C70" s="64" t="str">
        <f>IF(T69="","",C69+T69)</f>
        <v/>
      </c>
      <c r="D70" s="64"/>
      <c r="E70" s="17">
        <f>E69</f>
        <v>2009</v>
      </c>
      <c r="F70" s="2"/>
      <c r="G70" s="11"/>
      <c r="H70" s="116"/>
      <c r="I70" s="116"/>
      <c r="J70" s="116"/>
      <c r="K70" s="116"/>
      <c r="L70" s="16" t="str">
        <f>IF(J70="","",ROUNDUP(IF(G70="買",H70-J70,J70-H70)*10000,0)+5)</f>
        <v/>
      </c>
      <c r="M70" s="64" t="str">
        <f>IF(F70="","",C70*$P$2)</f>
        <v/>
      </c>
      <c r="N70" s="64"/>
      <c r="O70" s="18" t="str">
        <f>IF(L70="","",ROUNDDOWN(M70/(L70/81)/100000,2))</f>
        <v/>
      </c>
      <c r="P70" s="17">
        <f>E70</f>
        <v>2009</v>
      </c>
      <c r="Q70" s="2"/>
      <c r="R70" s="117" t="str">
        <f>IF(J70="","",IF(G70="買",H70-(L70*0.0001),H70+(L70*0.0001)))</f>
        <v/>
      </c>
      <c r="S70" s="117"/>
      <c r="T70" s="66" t="str">
        <f>IF(Q70="","",V70*O70*100000/81)</f>
        <v/>
      </c>
      <c r="U70" s="67"/>
      <c r="V70" s="68" t="str">
        <f>IF(Q70="","",IF(G70="買",R70-H70,H70-R70)*10000)</f>
        <v/>
      </c>
      <c r="W70" s="68"/>
    </row>
    <row r="71" spans="2:23" x14ac:dyDescent="0.15">
      <c r="B71" s="11">
        <v>62</v>
      </c>
      <c r="C71" s="64" t="str">
        <f>IF(T70="","",C70+T70)</f>
        <v/>
      </c>
      <c r="D71" s="64"/>
      <c r="E71" s="17">
        <f>E70</f>
        <v>2009</v>
      </c>
      <c r="F71" s="2"/>
      <c r="G71" s="11"/>
      <c r="H71" s="116"/>
      <c r="I71" s="116"/>
      <c r="J71" s="116"/>
      <c r="K71" s="116"/>
      <c r="L71" s="16" t="str">
        <f>IF(J71="","",ROUNDUP(IF(G71="買",H71-J71,J71-H71)*10000,0)+5)</f>
        <v/>
      </c>
      <c r="M71" s="64" t="str">
        <f>IF(F71="","",C71*$P$2)</f>
        <v/>
      </c>
      <c r="N71" s="64"/>
      <c r="O71" s="18" t="str">
        <f>IF(L71="","",ROUNDDOWN(M71/(L71/81)/100000,2))</f>
        <v/>
      </c>
      <c r="P71" s="17">
        <f>E71</f>
        <v>2009</v>
      </c>
      <c r="Q71" s="2"/>
      <c r="R71" s="117" t="str">
        <f>IF(J71="","",IF(G71="買",H71-(L71*0.0001),H71+(L71*0.0001)))</f>
        <v/>
      </c>
      <c r="S71" s="117"/>
      <c r="T71" s="66" t="str">
        <f>IF(Q71="","",V71*O71*100000/81)</f>
        <v/>
      </c>
      <c r="U71" s="67"/>
      <c r="V71" s="68" t="str">
        <f>IF(Q71="","",IF(G71="買",R71-H71,H71-R71)*10000)</f>
        <v/>
      </c>
      <c r="W71" s="68"/>
    </row>
    <row r="72" spans="2:23" x14ac:dyDescent="0.15">
      <c r="B72" s="11">
        <v>63</v>
      </c>
      <c r="C72" s="64" t="str">
        <f>IF(T71="","",C71+T71)</f>
        <v/>
      </c>
      <c r="D72" s="64"/>
      <c r="E72" s="17">
        <f>E71</f>
        <v>2009</v>
      </c>
      <c r="F72" s="2"/>
      <c r="G72" s="11"/>
      <c r="H72" s="116"/>
      <c r="I72" s="116"/>
      <c r="J72" s="116"/>
      <c r="K72" s="116"/>
      <c r="L72" s="16" t="str">
        <f>IF(J72="","",ROUNDUP(IF(G72="買",H72-J72,J72-H72)*10000,0)+5)</f>
        <v/>
      </c>
      <c r="M72" s="64" t="str">
        <f>IF(F72="","",C72*$P$2)</f>
        <v/>
      </c>
      <c r="N72" s="64"/>
      <c r="O72" s="18" t="str">
        <f>IF(L72="","",ROUNDDOWN(M72/(L72/81)/100000,2))</f>
        <v/>
      </c>
      <c r="P72" s="17">
        <f>E72</f>
        <v>2009</v>
      </c>
      <c r="Q72" s="2"/>
      <c r="R72" s="117" t="str">
        <f>IF(J72="","",IF(G72="買",H72-(L72*0.0001),H72+(L72*0.0001)))</f>
        <v/>
      </c>
      <c r="S72" s="117"/>
      <c r="T72" s="66" t="str">
        <f>IF(Q72="","",V72*O72*100000/81)</f>
        <v/>
      </c>
      <c r="U72" s="67"/>
      <c r="V72" s="68" t="str">
        <f>IF(Q72="","",IF(G72="買",R72-H72,H72-R72)*10000)</f>
        <v/>
      </c>
      <c r="W72" s="68"/>
    </row>
    <row r="73" spans="2:23" x14ac:dyDescent="0.15">
      <c r="B73" s="11">
        <v>64</v>
      </c>
      <c r="C73" s="64" t="str">
        <f>IF(T72="","",C72+T72)</f>
        <v/>
      </c>
      <c r="D73" s="64"/>
      <c r="E73" s="17">
        <f>E72</f>
        <v>2009</v>
      </c>
      <c r="F73" s="2"/>
      <c r="G73" s="11"/>
      <c r="H73" s="116"/>
      <c r="I73" s="116"/>
      <c r="J73" s="116"/>
      <c r="K73" s="116"/>
      <c r="L73" s="16" t="str">
        <f>IF(J73="","",ROUNDUP(IF(G73="買",H73-J73,J73-H73)*10000,0)+5)</f>
        <v/>
      </c>
      <c r="M73" s="64" t="str">
        <f>IF(F73="","",C73*$P$2)</f>
        <v/>
      </c>
      <c r="N73" s="64"/>
      <c r="O73" s="18" t="str">
        <f>IF(L73="","",ROUNDDOWN(M73/(L73/81)/100000,2))</f>
        <v/>
      </c>
      <c r="P73" s="17">
        <f>E73</f>
        <v>2009</v>
      </c>
      <c r="Q73" s="2"/>
      <c r="R73" s="117" t="str">
        <f>IF(J73="","",IF(G73="買",H73-(L73*0.0001),H73+(L73*0.0001)))</f>
        <v/>
      </c>
      <c r="S73" s="117"/>
      <c r="T73" s="66" t="str">
        <f>IF(Q73="","",V73*O73*100000/81)</f>
        <v/>
      </c>
      <c r="U73" s="67"/>
      <c r="V73" s="68" t="str">
        <f>IF(Q73="","",IF(G73="買",R73-H73,H73-R73)*10000)</f>
        <v/>
      </c>
      <c r="W73" s="68"/>
    </row>
    <row r="74" spans="2:23" x14ac:dyDescent="0.15">
      <c r="B74" s="11">
        <v>65</v>
      </c>
      <c r="C74" s="64" t="str">
        <f>IF(T73="","",C73+T73)</f>
        <v/>
      </c>
      <c r="D74" s="64"/>
      <c r="E74" s="17">
        <f>E73</f>
        <v>2009</v>
      </c>
      <c r="F74" s="2"/>
      <c r="G74" s="11"/>
      <c r="H74" s="116"/>
      <c r="I74" s="116"/>
      <c r="J74" s="116"/>
      <c r="K74" s="116"/>
      <c r="L74" s="16" t="str">
        <f>IF(J74="","",ROUNDUP(IF(G74="買",H74-J74,J74-H74)*10000,0)+5)</f>
        <v/>
      </c>
      <c r="M74" s="64" t="str">
        <f>IF(F74="","",C74*$P$2)</f>
        <v/>
      </c>
      <c r="N74" s="64"/>
      <c r="O74" s="18" t="str">
        <f>IF(L74="","",ROUNDDOWN(M74/(L74/81)/100000,2))</f>
        <v/>
      </c>
      <c r="P74" s="17">
        <f>E74</f>
        <v>2009</v>
      </c>
      <c r="Q74" s="2"/>
      <c r="R74" s="117" t="str">
        <f>IF(J74="","",IF(G74="買",H74-(L74*0.0001),H74+(L74*0.0001)))</f>
        <v/>
      </c>
      <c r="S74" s="117"/>
      <c r="T74" s="66" t="str">
        <f>IF(Q74="","",V74*O74*100000/81)</f>
        <v/>
      </c>
      <c r="U74" s="67"/>
      <c r="V74" s="68" t="str">
        <f>IF(Q74="","",IF(G74="買",R74-H74,H74-R74)*10000)</f>
        <v/>
      </c>
      <c r="W74" s="68"/>
    </row>
    <row r="75" spans="2:23" x14ac:dyDescent="0.15">
      <c r="B75" s="11">
        <v>66</v>
      </c>
      <c r="C75" s="64" t="str">
        <f>IF(T74="","",C74+T74)</f>
        <v/>
      </c>
      <c r="D75" s="64"/>
      <c r="E75" s="17">
        <f>E74</f>
        <v>2009</v>
      </c>
      <c r="F75" s="2"/>
      <c r="G75" s="11"/>
      <c r="H75" s="116"/>
      <c r="I75" s="116"/>
      <c r="J75" s="116"/>
      <c r="K75" s="116"/>
      <c r="L75" s="16" t="str">
        <f>IF(J75="","",ROUNDUP(IF(G75="買",H75-J75,J75-H75)*10000,0)+5)</f>
        <v/>
      </c>
      <c r="M75" s="64" t="str">
        <f>IF(F75="","",C75*$P$2)</f>
        <v/>
      </c>
      <c r="N75" s="64"/>
      <c r="O75" s="18" t="str">
        <f>IF(L75="","",ROUNDDOWN(M75/(L75/81)/100000,2))</f>
        <v/>
      </c>
      <c r="P75" s="17">
        <f>E75</f>
        <v>2009</v>
      </c>
      <c r="Q75" s="2"/>
      <c r="R75" s="117" t="str">
        <f>IF(J75="","",IF(G75="買",H75-(L75*0.0001),H75+(L75*0.0001)))</f>
        <v/>
      </c>
      <c r="S75" s="117"/>
      <c r="T75" s="66" t="str">
        <f>IF(Q75="","",V75*O75*100000/81)</f>
        <v/>
      </c>
      <c r="U75" s="67"/>
      <c r="V75" s="68" t="str">
        <f>IF(Q75="","",IF(G75="買",R75-H75,H75-R75)*10000)</f>
        <v/>
      </c>
      <c r="W75" s="68"/>
    </row>
    <row r="76" spans="2:23" x14ac:dyDescent="0.15">
      <c r="B76" s="11">
        <v>67</v>
      </c>
      <c r="C76" s="64" t="str">
        <f>IF(T75="","",C75+T75)</f>
        <v/>
      </c>
      <c r="D76" s="64"/>
      <c r="E76" s="17">
        <f>E75</f>
        <v>2009</v>
      </c>
      <c r="F76" s="2"/>
      <c r="G76" s="11"/>
      <c r="H76" s="116"/>
      <c r="I76" s="116"/>
      <c r="J76" s="116"/>
      <c r="K76" s="116"/>
      <c r="L76" s="16" t="str">
        <f>IF(J76="","",ROUNDUP(IF(G76="買",H76-J76,J76-H76)*10000,0)+5)</f>
        <v/>
      </c>
      <c r="M76" s="64" t="str">
        <f>IF(F76="","",C76*$P$2)</f>
        <v/>
      </c>
      <c r="N76" s="64"/>
      <c r="O76" s="18" t="str">
        <f>IF(L76="","",ROUNDDOWN(M76/(L76/81)/100000,2))</f>
        <v/>
      </c>
      <c r="P76" s="17">
        <f>E76</f>
        <v>2009</v>
      </c>
      <c r="Q76" s="2"/>
      <c r="R76" s="117" t="str">
        <f>IF(J76="","",IF(G76="買",H76-(L76*0.0001),H76+(L76*0.0001)))</f>
        <v/>
      </c>
      <c r="S76" s="117"/>
      <c r="T76" s="66" t="str">
        <f>IF(Q76="","",V76*O76*100000/81)</f>
        <v/>
      </c>
      <c r="U76" s="67"/>
      <c r="V76" s="68" t="str">
        <f>IF(Q76="","",IF(G76="買",R76-H76,H76-R76)*10000)</f>
        <v/>
      </c>
      <c r="W76" s="68"/>
    </row>
    <row r="77" spans="2:23" x14ac:dyDescent="0.15">
      <c r="B77" s="11">
        <v>68</v>
      </c>
      <c r="C77" s="64" t="str">
        <f>IF(T76="","",C76+T76)</f>
        <v/>
      </c>
      <c r="D77" s="64"/>
      <c r="E77" s="17">
        <f>E76</f>
        <v>2009</v>
      </c>
      <c r="F77" s="2"/>
      <c r="G77" s="11"/>
      <c r="H77" s="116"/>
      <c r="I77" s="116"/>
      <c r="J77" s="116"/>
      <c r="K77" s="116"/>
      <c r="L77" s="16" t="str">
        <f>IF(J77="","",ROUNDUP(IF(G77="買",H77-J77,J77-H77)*10000,0)+5)</f>
        <v/>
      </c>
      <c r="M77" s="64" t="str">
        <f>IF(F77="","",C77*$P$2)</f>
        <v/>
      </c>
      <c r="N77" s="64"/>
      <c r="O77" s="18" t="str">
        <f>IF(L77="","",ROUNDDOWN(M77/(L77/81)/100000,2))</f>
        <v/>
      </c>
      <c r="P77" s="17">
        <f>E77</f>
        <v>2009</v>
      </c>
      <c r="Q77" s="2"/>
      <c r="R77" s="117" t="str">
        <f>IF(J77="","",IF(G77="買",H77-(L77*0.0001),H77+(L77*0.0001)))</f>
        <v/>
      </c>
      <c r="S77" s="117"/>
      <c r="T77" s="66" t="str">
        <f>IF(Q77="","",V77*O77*100000/81)</f>
        <v/>
      </c>
      <c r="U77" s="67"/>
      <c r="V77" s="68" t="str">
        <f>IF(Q77="","",IF(G77="買",R77-H77,H77-R77)*10000)</f>
        <v/>
      </c>
      <c r="W77" s="68"/>
    </row>
    <row r="78" spans="2:23" x14ac:dyDescent="0.15">
      <c r="B78" s="11">
        <v>69</v>
      </c>
      <c r="C78" s="64" t="str">
        <f>IF(T77="","",C77+T77)</f>
        <v/>
      </c>
      <c r="D78" s="64"/>
      <c r="E78" s="17">
        <f>E77</f>
        <v>2009</v>
      </c>
      <c r="F78" s="2"/>
      <c r="G78" s="11"/>
      <c r="H78" s="116"/>
      <c r="I78" s="116"/>
      <c r="J78" s="116"/>
      <c r="K78" s="116"/>
      <c r="L78" s="16" t="str">
        <f>IF(J78="","",ROUNDUP(IF(G78="買",H78-J78,J78-H78)*10000,0)+5)</f>
        <v/>
      </c>
      <c r="M78" s="64" t="str">
        <f>IF(F78="","",C78*$P$2)</f>
        <v/>
      </c>
      <c r="N78" s="64"/>
      <c r="O78" s="18" t="str">
        <f>IF(L78="","",ROUNDDOWN(M78/(L78/81)/100000,2))</f>
        <v/>
      </c>
      <c r="P78" s="17">
        <f>E78</f>
        <v>2009</v>
      </c>
      <c r="Q78" s="2"/>
      <c r="R78" s="117" t="str">
        <f>IF(J78="","",IF(G78="買",H78-(L78*0.0001),H78+(L78*0.0001)))</f>
        <v/>
      </c>
      <c r="S78" s="117"/>
      <c r="T78" s="66" t="str">
        <f>IF(Q78="","",V78*O78*100000/81)</f>
        <v/>
      </c>
      <c r="U78" s="67"/>
      <c r="V78" s="68" t="str">
        <f>IF(Q78="","",IF(G78="買",R78-H78,H78-R78)*10000)</f>
        <v/>
      </c>
      <c r="W78" s="68"/>
    </row>
    <row r="79" spans="2:23" x14ac:dyDescent="0.15">
      <c r="B79" s="11">
        <v>70</v>
      </c>
      <c r="C79" s="64" t="str">
        <f>IF(T78="","",C78+T78)</f>
        <v/>
      </c>
      <c r="D79" s="64"/>
      <c r="E79" s="17">
        <f>E78</f>
        <v>2009</v>
      </c>
      <c r="F79" s="2"/>
      <c r="G79" s="11"/>
      <c r="H79" s="116"/>
      <c r="I79" s="116"/>
      <c r="J79" s="116"/>
      <c r="K79" s="116"/>
      <c r="L79" s="16" t="str">
        <f>IF(J79="","",ROUNDUP(IF(G79="買",H79-J79,J79-H79)*10000,0)+5)</f>
        <v/>
      </c>
      <c r="M79" s="64" t="str">
        <f>IF(F79="","",C79*$P$2)</f>
        <v/>
      </c>
      <c r="N79" s="64"/>
      <c r="O79" s="18" t="str">
        <f>IF(L79="","",ROUNDDOWN(M79/(L79/81)/100000,2))</f>
        <v/>
      </c>
      <c r="P79" s="17">
        <f>E79</f>
        <v>2009</v>
      </c>
      <c r="Q79" s="2"/>
      <c r="R79" s="117" t="str">
        <f>IF(J79="","",IF(G79="買",H79-(L79*0.0001),H79+(L79*0.0001)))</f>
        <v/>
      </c>
      <c r="S79" s="117"/>
      <c r="T79" s="66" t="str">
        <f>IF(Q79="","",V79*O79*100000/81)</f>
        <v/>
      </c>
      <c r="U79" s="67"/>
      <c r="V79" s="68" t="str">
        <f>IF(Q79="","",IF(G79="買",R79-H79,H79-R79)*10000)</f>
        <v/>
      </c>
      <c r="W79" s="68"/>
    </row>
    <row r="80" spans="2:23" x14ac:dyDescent="0.15">
      <c r="B80" s="11">
        <v>71</v>
      </c>
      <c r="C80" s="64" t="str">
        <f>IF(T79="","",C79+T79)</f>
        <v/>
      </c>
      <c r="D80" s="64"/>
      <c r="E80" s="17">
        <f>E79</f>
        <v>2009</v>
      </c>
      <c r="F80" s="2"/>
      <c r="G80" s="11"/>
      <c r="H80" s="116"/>
      <c r="I80" s="116"/>
      <c r="J80" s="116"/>
      <c r="K80" s="116"/>
      <c r="L80" s="16" t="str">
        <f>IF(J80="","",ROUNDUP(IF(G80="買",H80-J80,J80-H80)*10000,0)+5)</f>
        <v/>
      </c>
      <c r="M80" s="64" t="str">
        <f>IF(F80="","",C80*$P$2)</f>
        <v/>
      </c>
      <c r="N80" s="64"/>
      <c r="O80" s="18" t="str">
        <f>IF(L80="","",ROUNDDOWN(M80/(L80/81)/100000,2))</f>
        <v/>
      </c>
      <c r="P80" s="17">
        <f>E80</f>
        <v>2009</v>
      </c>
      <c r="Q80" s="2"/>
      <c r="R80" s="117" t="str">
        <f>IF(J80="","",IF(G80="買",H80-(L80*0.0001),H80+(L80*0.0001)))</f>
        <v/>
      </c>
      <c r="S80" s="117"/>
      <c r="T80" s="66" t="str">
        <f>IF(Q80="","",V80*O80*100000/81)</f>
        <v/>
      </c>
      <c r="U80" s="67"/>
      <c r="V80" s="68" t="str">
        <f>IF(Q80="","",IF(G80="買",R80-H80,H80-R80)*10000)</f>
        <v/>
      </c>
      <c r="W80" s="68"/>
    </row>
    <row r="81" spans="2:23" x14ac:dyDescent="0.15">
      <c r="B81" s="11">
        <v>72</v>
      </c>
      <c r="C81" s="64" t="str">
        <f>IF(T80="","",C80+T80)</f>
        <v/>
      </c>
      <c r="D81" s="64"/>
      <c r="E81" s="17">
        <f>E80</f>
        <v>2009</v>
      </c>
      <c r="F81" s="2"/>
      <c r="G81" s="11"/>
      <c r="H81" s="116"/>
      <c r="I81" s="116"/>
      <c r="J81" s="116"/>
      <c r="K81" s="116"/>
      <c r="L81" s="16" t="str">
        <f>IF(J81="","",ROUNDUP(IF(G81="買",H81-J81,J81-H81)*10000,0)+5)</f>
        <v/>
      </c>
      <c r="M81" s="64" t="str">
        <f>IF(F81="","",C81*$P$2)</f>
        <v/>
      </c>
      <c r="N81" s="64"/>
      <c r="O81" s="18" t="str">
        <f>IF(L81="","",ROUNDDOWN(M81/(L81/81)/100000,2))</f>
        <v/>
      </c>
      <c r="P81" s="17">
        <f>E81</f>
        <v>2009</v>
      </c>
      <c r="Q81" s="2"/>
      <c r="R81" s="117" t="str">
        <f>IF(J81="","",IF(G81="買",H81-(L81*0.0001),H81+(L81*0.0001)))</f>
        <v/>
      </c>
      <c r="S81" s="117"/>
      <c r="T81" s="66" t="str">
        <f>IF(Q81="","",V81*O81*100000/81)</f>
        <v/>
      </c>
      <c r="U81" s="67"/>
      <c r="V81" s="68" t="str">
        <f>IF(Q81="","",IF(G81="買",R81-H81,H81-R81)*10000)</f>
        <v/>
      </c>
      <c r="W81" s="68"/>
    </row>
    <row r="82" spans="2:23" x14ac:dyDescent="0.15">
      <c r="B82" s="11">
        <v>73</v>
      </c>
      <c r="C82" s="64" t="str">
        <f>IF(T81="","",C81+T81)</f>
        <v/>
      </c>
      <c r="D82" s="64"/>
      <c r="E82" s="17">
        <f>E81</f>
        <v>2009</v>
      </c>
      <c r="F82" s="2"/>
      <c r="G82" s="11"/>
      <c r="H82" s="116"/>
      <c r="I82" s="116"/>
      <c r="J82" s="116"/>
      <c r="K82" s="116"/>
      <c r="L82" s="16" t="str">
        <f>IF(J82="","",ROUNDUP(IF(G82="買",H82-J82,J82-H82)*10000,0)+5)</f>
        <v/>
      </c>
      <c r="M82" s="64" t="str">
        <f>IF(F82="","",C82*$P$2)</f>
        <v/>
      </c>
      <c r="N82" s="64"/>
      <c r="O82" s="18" t="str">
        <f>IF(L82="","",ROUNDDOWN(M82/(L82/81)/100000,2))</f>
        <v/>
      </c>
      <c r="P82" s="17">
        <f>E82</f>
        <v>2009</v>
      </c>
      <c r="Q82" s="2"/>
      <c r="R82" s="117" t="str">
        <f>IF(J82="","",IF(G82="買",H82-(L82*0.0001),H82+(L82*0.0001)))</f>
        <v/>
      </c>
      <c r="S82" s="117"/>
      <c r="T82" s="66" t="str">
        <f>IF(Q82="","",V82*O82*100000/81)</f>
        <v/>
      </c>
      <c r="U82" s="67"/>
      <c r="V82" s="68" t="str">
        <f>IF(Q82="","",IF(G82="買",R82-H82,H82-R82)*10000)</f>
        <v/>
      </c>
      <c r="W82" s="68"/>
    </row>
    <row r="83" spans="2:23" x14ac:dyDescent="0.15">
      <c r="B83" s="11">
        <v>74</v>
      </c>
      <c r="C83" s="64" t="str">
        <f>IF(T82="","",C82+T82)</f>
        <v/>
      </c>
      <c r="D83" s="64"/>
      <c r="E83" s="17">
        <f>E82</f>
        <v>2009</v>
      </c>
      <c r="F83" s="2"/>
      <c r="G83" s="11"/>
      <c r="H83" s="116"/>
      <c r="I83" s="116"/>
      <c r="J83" s="116"/>
      <c r="K83" s="116"/>
      <c r="L83" s="16" t="str">
        <f>IF(J83="","",ROUNDUP(IF(G83="買",H83-J83,J83-H83)*10000,0)+5)</f>
        <v/>
      </c>
      <c r="M83" s="64" t="str">
        <f>IF(F83="","",C83*$P$2)</f>
        <v/>
      </c>
      <c r="N83" s="64"/>
      <c r="O83" s="18" t="str">
        <f>IF(L83="","",ROUNDDOWN(M83/(L83/81)/100000,2))</f>
        <v/>
      </c>
      <c r="P83" s="17">
        <f>E83</f>
        <v>2009</v>
      </c>
      <c r="Q83" s="2"/>
      <c r="R83" s="117" t="str">
        <f>IF(J83="","",IF(G83="買",H83-(L83*0.0001),H83+(L83*0.0001)))</f>
        <v/>
      </c>
      <c r="S83" s="117"/>
      <c r="T83" s="66" t="str">
        <f>IF(Q83="","",V83*O83*100000/81)</f>
        <v/>
      </c>
      <c r="U83" s="67"/>
      <c r="V83" s="68" t="str">
        <f>IF(Q83="","",IF(G83="買",R83-H83,H83-R83)*10000)</f>
        <v/>
      </c>
      <c r="W83" s="68"/>
    </row>
    <row r="84" spans="2:23" x14ac:dyDescent="0.15">
      <c r="B84" s="11">
        <v>75</v>
      </c>
      <c r="C84" s="64" t="str">
        <f>IF(T83="","",C83+T83)</f>
        <v/>
      </c>
      <c r="D84" s="64"/>
      <c r="E84" s="17">
        <f>E83</f>
        <v>2009</v>
      </c>
      <c r="F84" s="2"/>
      <c r="G84" s="11"/>
      <c r="H84" s="116"/>
      <c r="I84" s="116"/>
      <c r="J84" s="116"/>
      <c r="K84" s="116"/>
      <c r="L84" s="16" t="str">
        <f>IF(J84="","",ROUNDUP(IF(G84="買",H84-J84,J84-H84)*10000,0)+5)</f>
        <v/>
      </c>
      <c r="M84" s="64" t="str">
        <f>IF(F84="","",C84*$P$2)</f>
        <v/>
      </c>
      <c r="N84" s="64"/>
      <c r="O84" s="18" t="str">
        <f>IF(L84="","",ROUNDDOWN(M84/(L84/81)/100000,2))</f>
        <v/>
      </c>
      <c r="P84" s="17">
        <f>E84</f>
        <v>2009</v>
      </c>
      <c r="Q84" s="2"/>
      <c r="R84" s="117" t="str">
        <f>IF(J84="","",IF(G84="買",H84-(L84*0.0001),H84+(L84*0.0001)))</f>
        <v/>
      </c>
      <c r="S84" s="117"/>
      <c r="T84" s="66" t="str">
        <f>IF(Q84="","",V84*O84*100000/81)</f>
        <v/>
      </c>
      <c r="U84" s="67"/>
      <c r="V84" s="68" t="str">
        <f>IF(Q84="","",IF(G84="買",R84-H84,H84-R84)*10000)</f>
        <v/>
      </c>
      <c r="W84" s="68"/>
    </row>
    <row r="85" spans="2:23" x14ac:dyDescent="0.15">
      <c r="B85" s="11">
        <v>76</v>
      </c>
      <c r="C85" s="64" t="str">
        <f>IF(T84="","",C84+T84)</f>
        <v/>
      </c>
      <c r="D85" s="64"/>
      <c r="E85" s="17">
        <f>E84</f>
        <v>2009</v>
      </c>
      <c r="F85" s="2"/>
      <c r="G85" s="11"/>
      <c r="H85" s="116"/>
      <c r="I85" s="116"/>
      <c r="J85" s="116"/>
      <c r="K85" s="116"/>
      <c r="L85" s="16" t="str">
        <f>IF(J85="","",ROUNDUP(IF(G85="買",H85-J85,J85-H85)*10000,0)+5)</f>
        <v/>
      </c>
      <c r="M85" s="64" t="str">
        <f>IF(F85="","",C85*$P$2)</f>
        <v/>
      </c>
      <c r="N85" s="64"/>
      <c r="O85" s="18" t="str">
        <f>IF(L85="","",ROUNDDOWN(M85/(L85/81)/100000,2))</f>
        <v/>
      </c>
      <c r="P85" s="17">
        <f>E85</f>
        <v>2009</v>
      </c>
      <c r="Q85" s="2"/>
      <c r="R85" s="117" t="str">
        <f>IF(J85="","",IF(G85="買",H85-(L85*0.0001),H85+(L85*0.0001)))</f>
        <v/>
      </c>
      <c r="S85" s="117"/>
      <c r="T85" s="66" t="str">
        <f>IF(Q85="","",V85*O85*100000/81)</f>
        <v/>
      </c>
      <c r="U85" s="67"/>
      <c r="V85" s="68" t="str">
        <f>IF(Q85="","",IF(G85="買",R85-H85,H85-R85)*10000)</f>
        <v/>
      </c>
      <c r="W85" s="68"/>
    </row>
    <row r="86" spans="2:23" x14ac:dyDescent="0.15">
      <c r="B86" s="11">
        <v>77</v>
      </c>
      <c r="C86" s="64" t="str">
        <f>IF(T85="","",C85+T85)</f>
        <v/>
      </c>
      <c r="D86" s="64"/>
      <c r="E86" s="17">
        <f>E85</f>
        <v>2009</v>
      </c>
      <c r="F86" s="2"/>
      <c r="G86" s="11"/>
      <c r="H86" s="116"/>
      <c r="I86" s="116"/>
      <c r="J86" s="116"/>
      <c r="K86" s="116"/>
      <c r="L86" s="16" t="str">
        <f>IF(J86="","",ROUNDUP(IF(G86="買",H86-J86,J86-H86)*10000,0)+5)</f>
        <v/>
      </c>
      <c r="M86" s="64" t="str">
        <f>IF(F86="","",C86*$P$2)</f>
        <v/>
      </c>
      <c r="N86" s="64"/>
      <c r="O86" s="18" t="str">
        <f>IF(L86="","",ROUNDDOWN(M86/(L86/81)/100000,2))</f>
        <v/>
      </c>
      <c r="P86" s="17">
        <f>E86</f>
        <v>2009</v>
      </c>
      <c r="Q86" s="2"/>
      <c r="R86" s="117" t="str">
        <f>IF(J86="","",IF(G86="買",H86-(L86*0.0001),H86+(L86*0.0001)))</f>
        <v/>
      </c>
      <c r="S86" s="117"/>
      <c r="T86" s="66" t="str">
        <f>IF(Q86="","",V86*O86*100000/81)</f>
        <v/>
      </c>
      <c r="U86" s="67"/>
      <c r="V86" s="68" t="str">
        <f>IF(Q86="","",IF(G86="買",R86-H86,H86-R86)*10000)</f>
        <v/>
      </c>
      <c r="W86" s="68"/>
    </row>
    <row r="87" spans="2:23" x14ac:dyDescent="0.15">
      <c r="B87" s="11">
        <v>78</v>
      </c>
      <c r="C87" s="64" t="str">
        <f>IF(T86="","",C86+T86)</f>
        <v/>
      </c>
      <c r="D87" s="64"/>
      <c r="E87" s="17">
        <f>E86</f>
        <v>2009</v>
      </c>
      <c r="F87" s="2"/>
      <c r="G87" s="11"/>
      <c r="H87" s="116"/>
      <c r="I87" s="116"/>
      <c r="J87" s="116"/>
      <c r="K87" s="116"/>
      <c r="L87" s="16" t="str">
        <f>IF(J87="","",ROUNDUP(IF(G87="買",H87-J87,J87-H87)*10000,0)+5)</f>
        <v/>
      </c>
      <c r="M87" s="64" t="str">
        <f>IF(F87="","",C87*$P$2)</f>
        <v/>
      </c>
      <c r="N87" s="64"/>
      <c r="O87" s="18" t="str">
        <f>IF(L87="","",ROUNDDOWN(M87/(L87/81)/100000,2))</f>
        <v/>
      </c>
      <c r="P87" s="17">
        <f>E87</f>
        <v>2009</v>
      </c>
      <c r="Q87" s="2"/>
      <c r="R87" s="117" t="str">
        <f>IF(J87="","",IF(G87="買",H87-(L87*0.0001),H87+(L87*0.0001)))</f>
        <v/>
      </c>
      <c r="S87" s="117"/>
      <c r="T87" s="66" t="str">
        <f>IF(Q87="","",V87*O87*100000/81)</f>
        <v/>
      </c>
      <c r="U87" s="67"/>
      <c r="V87" s="68" t="str">
        <f>IF(Q87="","",IF(G87="買",R87-H87,H87-R87)*10000)</f>
        <v/>
      </c>
      <c r="W87" s="68"/>
    </row>
    <row r="88" spans="2:23" x14ac:dyDescent="0.15">
      <c r="B88" s="11">
        <v>79</v>
      </c>
      <c r="C88" s="64" t="str">
        <f>IF(T87="","",C87+T87)</f>
        <v/>
      </c>
      <c r="D88" s="64"/>
      <c r="E88" s="17">
        <f>E87</f>
        <v>2009</v>
      </c>
      <c r="F88" s="2"/>
      <c r="G88" s="11"/>
      <c r="H88" s="116"/>
      <c r="I88" s="116"/>
      <c r="J88" s="116"/>
      <c r="K88" s="116"/>
      <c r="L88" s="16" t="str">
        <f>IF(J88="","",ROUNDUP(IF(G88="買",H88-J88,J88-H88)*10000,0)+5)</f>
        <v/>
      </c>
      <c r="M88" s="64" t="str">
        <f>IF(F88="","",C88*$P$2)</f>
        <v/>
      </c>
      <c r="N88" s="64"/>
      <c r="O88" s="18" t="str">
        <f>IF(L88="","",ROUNDDOWN(M88/(L88/81)/100000,2))</f>
        <v/>
      </c>
      <c r="P88" s="17">
        <f>E88</f>
        <v>2009</v>
      </c>
      <c r="Q88" s="2"/>
      <c r="R88" s="117" t="str">
        <f>IF(J88="","",IF(G88="買",H88-(L88*0.0001),H88+(L88*0.0001)))</f>
        <v/>
      </c>
      <c r="S88" s="117"/>
      <c r="T88" s="66" t="str">
        <f>IF(Q88="","",V88*O88*100000/81)</f>
        <v/>
      </c>
      <c r="U88" s="67"/>
      <c r="V88" s="68" t="str">
        <f>IF(Q88="","",IF(G88="買",R88-H88,H88-R88)*10000)</f>
        <v/>
      </c>
      <c r="W88" s="68"/>
    </row>
    <row r="89" spans="2:23" x14ac:dyDescent="0.15">
      <c r="B89" s="11">
        <v>80</v>
      </c>
      <c r="C89" s="64" t="str">
        <f>IF(T88="","",C88+T88)</f>
        <v/>
      </c>
      <c r="D89" s="64"/>
      <c r="E89" s="17">
        <f>E88</f>
        <v>2009</v>
      </c>
      <c r="F89" s="2"/>
      <c r="G89" s="11"/>
      <c r="H89" s="116"/>
      <c r="I89" s="116"/>
      <c r="J89" s="116"/>
      <c r="K89" s="116"/>
      <c r="L89" s="16" t="str">
        <f>IF(J89="","",ROUNDUP(IF(G89="買",H89-J89,J89-H89)*10000,0)+5)</f>
        <v/>
      </c>
      <c r="M89" s="64" t="str">
        <f>IF(F89="","",C89*$P$2)</f>
        <v/>
      </c>
      <c r="N89" s="64"/>
      <c r="O89" s="18" t="str">
        <f>IF(L89="","",ROUNDDOWN(M89/(L89/81)/100000,2))</f>
        <v/>
      </c>
      <c r="P89" s="17">
        <f>E89</f>
        <v>2009</v>
      </c>
      <c r="Q89" s="2"/>
      <c r="R89" s="117" t="str">
        <f>IF(J89="","",IF(G89="買",H89-(L89*0.0001),H89+(L89*0.0001)))</f>
        <v/>
      </c>
      <c r="S89" s="117"/>
      <c r="T89" s="66" t="str">
        <f>IF(Q89="","",V89*O89*100000/81)</f>
        <v/>
      </c>
      <c r="U89" s="67"/>
      <c r="V89" s="68" t="str">
        <f>IF(Q89="","",IF(G89="買",R89-H89,H89-R89)*10000)</f>
        <v/>
      </c>
      <c r="W89" s="68"/>
    </row>
    <row r="90" spans="2:23" x14ac:dyDescent="0.15">
      <c r="B90" s="11">
        <v>81</v>
      </c>
      <c r="C90" s="64" t="str">
        <f>IF(T89="","",C89+T89)</f>
        <v/>
      </c>
      <c r="D90" s="64"/>
      <c r="E90" s="17">
        <f>E89</f>
        <v>2009</v>
      </c>
      <c r="F90" s="2"/>
      <c r="G90" s="11"/>
      <c r="H90" s="116"/>
      <c r="I90" s="116"/>
      <c r="J90" s="116"/>
      <c r="K90" s="116"/>
      <c r="L90" s="16" t="str">
        <f>IF(J90="","",ROUNDUP(IF(G90="買",H90-J90,J90-H90)*10000,0)+5)</f>
        <v/>
      </c>
      <c r="M90" s="64" t="str">
        <f>IF(F90="","",C90*$P$2)</f>
        <v/>
      </c>
      <c r="N90" s="64"/>
      <c r="O90" s="18" t="str">
        <f>IF(L90="","",ROUNDDOWN(M90/(L90/81)/100000,2))</f>
        <v/>
      </c>
      <c r="P90" s="17">
        <f>E90</f>
        <v>2009</v>
      </c>
      <c r="Q90" s="2"/>
      <c r="R90" s="117" t="str">
        <f>IF(J90="","",IF(G90="買",H90-(L90*0.0001),H90+(L90*0.0001)))</f>
        <v/>
      </c>
      <c r="S90" s="117"/>
      <c r="T90" s="66" t="str">
        <f>IF(Q90="","",V90*O90*100000/81)</f>
        <v/>
      </c>
      <c r="U90" s="67"/>
      <c r="V90" s="68" t="str">
        <f>IF(Q90="","",IF(G90="買",R90-H90,H90-R90)*10000)</f>
        <v/>
      </c>
      <c r="W90" s="68"/>
    </row>
    <row r="91" spans="2:23" x14ac:dyDescent="0.15">
      <c r="B91" s="11">
        <v>82</v>
      </c>
      <c r="C91" s="64" t="str">
        <f>IF(T90="","",C90+T90)</f>
        <v/>
      </c>
      <c r="D91" s="64"/>
      <c r="E91" s="17">
        <f>E90</f>
        <v>2009</v>
      </c>
      <c r="F91" s="2"/>
      <c r="G91" s="11"/>
      <c r="H91" s="116"/>
      <c r="I91" s="116"/>
      <c r="J91" s="116"/>
      <c r="K91" s="116"/>
      <c r="L91" s="16" t="str">
        <f>IF(J91="","",ROUNDUP(IF(G91="買",H91-J91,J91-H91)*10000,0)+5)</f>
        <v/>
      </c>
      <c r="M91" s="64" t="str">
        <f>IF(F91="","",C91*$P$2)</f>
        <v/>
      </c>
      <c r="N91" s="64"/>
      <c r="O91" s="18" t="str">
        <f>IF(L91="","",ROUNDDOWN(M91/(L91/81)/100000,2))</f>
        <v/>
      </c>
      <c r="P91" s="17">
        <f>E91</f>
        <v>2009</v>
      </c>
      <c r="Q91" s="2"/>
      <c r="R91" s="117" t="str">
        <f>IF(J91="","",IF(G91="買",H91-(L91*0.0001),H91+(L91*0.0001)))</f>
        <v/>
      </c>
      <c r="S91" s="117"/>
      <c r="T91" s="66" t="str">
        <f>IF(Q91="","",V91*O91*100000/81)</f>
        <v/>
      </c>
      <c r="U91" s="67"/>
      <c r="V91" s="68" t="str">
        <f>IF(Q91="","",IF(G91="買",R91-H91,H91-R91)*10000)</f>
        <v/>
      </c>
      <c r="W91" s="68"/>
    </row>
    <row r="92" spans="2:23" x14ac:dyDescent="0.15">
      <c r="B92" s="11">
        <v>83</v>
      </c>
      <c r="C92" s="64" t="str">
        <f>IF(T91="","",C91+T91)</f>
        <v/>
      </c>
      <c r="D92" s="64"/>
      <c r="E92" s="17">
        <f>E91</f>
        <v>2009</v>
      </c>
      <c r="F92" s="2"/>
      <c r="G92" s="11"/>
      <c r="H92" s="116"/>
      <c r="I92" s="116"/>
      <c r="J92" s="116"/>
      <c r="K92" s="116"/>
      <c r="L92" s="16" t="str">
        <f>IF(J92="","",ROUNDUP(IF(G92="買",H92-J92,J92-H92)*10000,0)+5)</f>
        <v/>
      </c>
      <c r="M92" s="64" t="str">
        <f>IF(F92="","",C92*$P$2)</f>
        <v/>
      </c>
      <c r="N92" s="64"/>
      <c r="O92" s="18" t="str">
        <f>IF(L92="","",ROUNDDOWN(M92/(L92/81)/100000,2))</f>
        <v/>
      </c>
      <c r="P92" s="17">
        <f>E92</f>
        <v>2009</v>
      </c>
      <c r="Q92" s="2"/>
      <c r="R92" s="117" t="str">
        <f>IF(J92="","",IF(G92="買",H92-(L92*0.0001),H92+(L92*0.0001)))</f>
        <v/>
      </c>
      <c r="S92" s="117"/>
      <c r="T92" s="66" t="str">
        <f>IF(Q92="","",V92*O92*100000/81)</f>
        <v/>
      </c>
      <c r="U92" s="67"/>
      <c r="V92" s="68" t="str">
        <f>IF(Q92="","",IF(G92="買",R92-H92,H92-R92)*10000)</f>
        <v/>
      </c>
      <c r="W92" s="68"/>
    </row>
    <row r="93" spans="2:23" x14ac:dyDescent="0.15">
      <c r="B93" s="11">
        <v>84</v>
      </c>
      <c r="C93" s="64" t="str">
        <f>IF(T92="","",C92+T92)</f>
        <v/>
      </c>
      <c r="D93" s="64"/>
      <c r="E93" s="17">
        <f>E92</f>
        <v>2009</v>
      </c>
      <c r="F93" s="2"/>
      <c r="G93" s="11"/>
      <c r="H93" s="116"/>
      <c r="I93" s="116"/>
      <c r="J93" s="116"/>
      <c r="K93" s="116"/>
      <c r="L93" s="16" t="str">
        <f>IF(J93="","",ROUNDUP(IF(G93="買",H93-J93,J93-H93)*10000,0)+5)</f>
        <v/>
      </c>
      <c r="M93" s="64" t="str">
        <f>IF(F93="","",C93*$P$2)</f>
        <v/>
      </c>
      <c r="N93" s="64"/>
      <c r="O93" s="18" t="str">
        <f>IF(L93="","",ROUNDDOWN(M93/(L93/81)/100000,2))</f>
        <v/>
      </c>
      <c r="P93" s="17">
        <f>E93</f>
        <v>2009</v>
      </c>
      <c r="Q93" s="2"/>
      <c r="R93" s="117" t="str">
        <f>IF(J93="","",IF(G93="買",H93-(L93*0.0001),H93+(L93*0.0001)))</f>
        <v/>
      </c>
      <c r="S93" s="117"/>
      <c r="T93" s="66" t="str">
        <f>IF(Q93="","",V93*O93*100000/81)</f>
        <v/>
      </c>
      <c r="U93" s="67"/>
      <c r="V93" s="68" t="str">
        <f>IF(Q93="","",IF(G93="買",R93-H93,H93-R93)*10000)</f>
        <v/>
      </c>
      <c r="W93" s="68"/>
    </row>
    <row r="94" spans="2:23" x14ac:dyDescent="0.15">
      <c r="B94" s="11">
        <v>85</v>
      </c>
      <c r="C94" s="64" t="str">
        <f>IF(T93="","",C93+T93)</f>
        <v/>
      </c>
      <c r="D94" s="64"/>
      <c r="E94" s="17">
        <f>E93</f>
        <v>2009</v>
      </c>
      <c r="F94" s="2"/>
      <c r="G94" s="11"/>
      <c r="H94" s="116"/>
      <c r="I94" s="116"/>
      <c r="J94" s="116"/>
      <c r="K94" s="116"/>
      <c r="L94" s="16" t="str">
        <f>IF(J94="","",ROUNDUP(IF(G94="買",H94-J94,J94-H94)*10000,0)+5)</f>
        <v/>
      </c>
      <c r="M94" s="64" t="str">
        <f>IF(F94="","",C94*$P$2)</f>
        <v/>
      </c>
      <c r="N94" s="64"/>
      <c r="O94" s="18" t="str">
        <f>IF(L94="","",ROUNDDOWN(M94/(L94/81)/100000,2))</f>
        <v/>
      </c>
      <c r="P94" s="17">
        <f>E94</f>
        <v>2009</v>
      </c>
      <c r="Q94" s="2"/>
      <c r="R94" s="117" t="str">
        <f>IF(J94="","",IF(G94="買",H94-(L94*0.0001),H94+(L94*0.0001)))</f>
        <v/>
      </c>
      <c r="S94" s="117"/>
      <c r="T94" s="66" t="str">
        <f>IF(Q94="","",V94*O94*100000/81)</f>
        <v/>
      </c>
      <c r="U94" s="67"/>
      <c r="V94" s="68" t="str">
        <f>IF(Q94="","",IF(G94="買",R94-H94,H94-R94)*10000)</f>
        <v/>
      </c>
      <c r="W94" s="68"/>
    </row>
    <row r="95" spans="2:23" x14ac:dyDescent="0.15">
      <c r="B95" s="11">
        <v>86</v>
      </c>
      <c r="C95" s="64" t="str">
        <f>IF(T94="","",C94+T94)</f>
        <v/>
      </c>
      <c r="D95" s="64"/>
      <c r="E95" s="17">
        <f>E94</f>
        <v>2009</v>
      </c>
      <c r="F95" s="2"/>
      <c r="G95" s="11"/>
      <c r="H95" s="116"/>
      <c r="I95" s="116"/>
      <c r="J95" s="116"/>
      <c r="K95" s="116"/>
      <c r="L95" s="16" t="str">
        <f>IF(J95="","",ROUNDUP(IF(G95="買",H95-J95,J95-H95)*10000,0)+5)</f>
        <v/>
      </c>
      <c r="M95" s="64" t="str">
        <f>IF(F95="","",C95*$P$2)</f>
        <v/>
      </c>
      <c r="N95" s="64"/>
      <c r="O95" s="18" t="str">
        <f>IF(L95="","",ROUNDDOWN(M95/(L95/81)/100000,2))</f>
        <v/>
      </c>
      <c r="P95" s="17">
        <f>E95</f>
        <v>2009</v>
      </c>
      <c r="Q95" s="2"/>
      <c r="R95" s="117" t="str">
        <f>IF(J95="","",IF(G95="買",H95-(L95*0.0001),H95+(L95*0.0001)))</f>
        <v/>
      </c>
      <c r="S95" s="117"/>
      <c r="T95" s="66" t="str">
        <f>IF(Q95="","",V95*O95*100000/81)</f>
        <v/>
      </c>
      <c r="U95" s="67"/>
      <c r="V95" s="68" t="str">
        <f>IF(Q95="","",IF(G95="買",R95-H95,H95-R95)*10000)</f>
        <v/>
      </c>
      <c r="W95" s="68"/>
    </row>
    <row r="96" spans="2:23" x14ac:dyDescent="0.15">
      <c r="B96" s="11">
        <v>87</v>
      </c>
      <c r="C96" s="64" t="str">
        <f>IF(T95="","",C95+T95)</f>
        <v/>
      </c>
      <c r="D96" s="64"/>
      <c r="E96" s="17">
        <f>E95</f>
        <v>2009</v>
      </c>
      <c r="F96" s="2"/>
      <c r="G96" s="11"/>
      <c r="H96" s="116"/>
      <c r="I96" s="116"/>
      <c r="J96" s="116"/>
      <c r="K96" s="116"/>
      <c r="L96" s="16" t="str">
        <f>IF(J96="","",ROUNDUP(IF(G96="買",H96-J96,J96-H96)*10000,0)+5)</f>
        <v/>
      </c>
      <c r="M96" s="64" t="str">
        <f>IF(F96="","",C96*$P$2)</f>
        <v/>
      </c>
      <c r="N96" s="64"/>
      <c r="O96" s="18" t="str">
        <f>IF(L96="","",ROUNDDOWN(M96/(L96/81)/100000,2))</f>
        <v/>
      </c>
      <c r="P96" s="17">
        <f>E96</f>
        <v>2009</v>
      </c>
      <c r="Q96" s="2"/>
      <c r="R96" s="117" t="str">
        <f>IF(J96="","",IF(G96="買",H96-(L96*0.0001),H96+(L96*0.0001)))</f>
        <v/>
      </c>
      <c r="S96" s="117"/>
      <c r="T96" s="66" t="str">
        <f>IF(Q96="","",V96*O96*100000/81)</f>
        <v/>
      </c>
      <c r="U96" s="67"/>
      <c r="V96" s="68" t="str">
        <f>IF(Q96="","",IF(G96="買",R96-H96,H96-R96)*10000)</f>
        <v/>
      </c>
      <c r="W96" s="68"/>
    </row>
    <row r="97" spans="2:23" x14ac:dyDescent="0.15">
      <c r="B97" s="11">
        <v>88</v>
      </c>
      <c r="C97" s="64" t="str">
        <f>IF(T96="","",C96+T96)</f>
        <v/>
      </c>
      <c r="D97" s="64"/>
      <c r="E97" s="17">
        <f>E96</f>
        <v>2009</v>
      </c>
      <c r="F97" s="2"/>
      <c r="G97" s="11"/>
      <c r="H97" s="116"/>
      <c r="I97" s="116"/>
      <c r="J97" s="116"/>
      <c r="K97" s="116"/>
      <c r="L97" s="16" t="str">
        <f>IF(J97="","",ROUNDUP(IF(G97="買",H97-J97,J97-H97)*10000,0)+5)</f>
        <v/>
      </c>
      <c r="M97" s="64" t="str">
        <f>IF(F97="","",C97*$P$2)</f>
        <v/>
      </c>
      <c r="N97" s="64"/>
      <c r="O97" s="18" t="str">
        <f>IF(L97="","",ROUNDDOWN(M97/(L97/81)/100000,2))</f>
        <v/>
      </c>
      <c r="P97" s="17">
        <f>E97</f>
        <v>2009</v>
      </c>
      <c r="Q97" s="2"/>
      <c r="R97" s="117" t="str">
        <f>IF(J97="","",IF(G97="買",H97-(L97*0.0001),H97+(L97*0.0001)))</f>
        <v/>
      </c>
      <c r="S97" s="117"/>
      <c r="T97" s="66" t="str">
        <f>IF(Q97="","",V97*O97*100000/81)</f>
        <v/>
      </c>
      <c r="U97" s="67"/>
      <c r="V97" s="68" t="str">
        <f>IF(Q97="","",IF(G97="買",R97-H97,H97-R97)*10000)</f>
        <v/>
      </c>
      <c r="W97" s="68"/>
    </row>
    <row r="98" spans="2:23" x14ac:dyDescent="0.15">
      <c r="B98" s="11">
        <v>89</v>
      </c>
      <c r="C98" s="64" t="str">
        <f>IF(T97="","",C97+T97)</f>
        <v/>
      </c>
      <c r="D98" s="64"/>
      <c r="E98" s="17">
        <f>E97</f>
        <v>2009</v>
      </c>
      <c r="F98" s="2"/>
      <c r="G98" s="11"/>
      <c r="H98" s="116"/>
      <c r="I98" s="116"/>
      <c r="J98" s="116"/>
      <c r="K98" s="116"/>
      <c r="L98" s="16" t="str">
        <f>IF(J98="","",ROUNDUP(IF(G98="買",H98-J98,J98-H98)*10000,0)+5)</f>
        <v/>
      </c>
      <c r="M98" s="64" t="str">
        <f>IF(F98="","",C98*$P$2)</f>
        <v/>
      </c>
      <c r="N98" s="64"/>
      <c r="O98" s="18" t="str">
        <f>IF(L98="","",ROUNDDOWN(M98/(L98/81)/100000,2))</f>
        <v/>
      </c>
      <c r="P98" s="17">
        <f>E98</f>
        <v>2009</v>
      </c>
      <c r="Q98" s="2"/>
      <c r="R98" s="117" t="str">
        <f>IF(J98="","",IF(G98="買",H98-(L98*0.0001),H98+(L98*0.0001)))</f>
        <v/>
      </c>
      <c r="S98" s="117"/>
      <c r="T98" s="66" t="str">
        <f>IF(Q98="","",V98*O98*100000/81)</f>
        <v/>
      </c>
      <c r="U98" s="67"/>
      <c r="V98" s="68" t="str">
        <f>IF(Q98="","",IF(G98="買",R98-H98,H98-R98)*10000)</f>
        <v/>
      </c>
      <c r="W98" s="68"/>
    </row>
    <row r="99" spans="2:23" x14ac:dyDescent="0.15">
      <c r="B99" s="11">
        <v>90</v>
      </c>
      <c r="C99" s="64" t="str">
        <f>IF(T98="","",C98+T98)</f>
        <v/>
      </c>
      <c r="D99" s="64"/>
      <c r="E99" s="17">
        <f>E98</f>
        <v>2009</v>
      </c>
      <c r="F99" s="2"/>
      <c r="G99" s="11"/>
      <c r="H99" s="116"/>
      <c r="I99" s="116"/>
      <c r="J99" s="116"/>
      <c r="K99" s="116"/>
      <c r="L99" s="16" t="str">
        <f>IF(J99="","",ROUNDUP(IF(G99="買",H99-J99,J99-H99)*10000,0)+5)</f>
        <v/>
      </c>
      <c r="M99" s="64" t="str">
        <f>IF(F99="","",C99*$P$2)</f>
        <v/>
      </c>
      <c r="N99" s="64"/>
      <c r="O99" s="18" t="str">
        <f>IF(L99="","",ROUNDDOWN(M99/(L99/81)/100000,2))</f>
        <v/>
      </c>
      <c r="P99" s="17">
        <f>E99</f>
        <v>2009</v>
      </c>
      <c r="Q99" s="2"/>
      <c r="R99" s="117" t="str">
        <f>IF(J99="","",IF(G99="買",H99-(L99*0.0001),H99+(L99*0.0001)))</f>
        <v/>
      </c>
      <c r="S99" s="117"/>
      <c r="T99" s="66" t="str">
        <f>IF(Q99="","",V99*O99*100000/81)</f>
        <v/>
      </c>
      <c r="U99" s="67"/>
      <c r="V99" s="68" t="str">
        <f>IF(Q99="","",IF(G99="買",R99-H99,H99-R99)*10000)</f>
        <v/>
      </c>
      <c r="W99" s="68"/>
    </row>
    <row r="100" spans="2:23" x14ac:dyDescent="0.15">
      <c r="B100" s="11">
        <v>91</v>
      </c>
      <c r="C100" s="64" t="str">
        <f>IF(T99="","",C99+T99)</f>
        <v/>
      </c>
      <c r="D100" s="64"/>
      <c r="E100" s="17">
        <f>E99</f>
        <v>2009</v>
      </c>
      <c r="F100" s="2"/>
      <c r="G100" s="11"/>
      <c r="H100" s="116"/>
      <c r="I100" s="116"/>
      <c r="J100" s="116"/>
      <c r="K100" s="116"/>
      <c r="L100" s="16" t="str">
        <f>IF(J100="","",ROUNDUP(IF(G100="買",H100-J100,J100-H100)*10000,0)+5)</f>
        <v/>
      </c>
      <c r="M100" s="64" t="str">
        <f>IF(F100="","",C100*$P$2)</f>
        <v/>
      </c>
      <c r="N100" s="64"/>
      <c r="O100" s="18" t="str">
        <f>IF(L100="","",ROUNDDOWN(M100/(L100/81)/100000,2))</f>
        <v/>
      </c>
      <c r="P100" s="17">
        <f>E100</f>
        <v>2009</v>
      </c>
      <c r="Q100" s="2"/>
      <c r="R100" s="117" t="str">
        <f>IF(J100="","",IF(G100="買",H100-(L100*0.0001),H100+(L100*0.0001)))</f>
        <v/>
      </c>
      <c r="S100" s="117"/>
      <c r="T100" s="66" t="str">
        <f>IF(Q100="","",V100*O100*100000/81)</f>
        <v/>
      </c>
      <c r="U100" s="67"/>
      <c r="V100" s="68" t="str">
        <f>IF(Q100="","",IF(G100="買",R100-H100,H100-R100)*10000)</f>
        <v/>
      </c>
      <c r="W100" s="68"/>
    </row>
    <row r="101" spans="2:23" x14ac:dyDescent="0.15">
      <c r="B101" s="11">
        <v>92</v>
      </c>
      <c r="C101" s="64" t="str">
        <f>IF(T100="","",C100+T100)</f>
        <v/>
      </c>
      <c r="D101" s="64"/>
      <c r="E101" s="17">
        <f>E100</f>
        <v>2009</v>
      </c>
      <c r="F101" s="2"/>
      <c r="G101" s="11"/>
      <c r="H101" s="116"/>
      <c r="I101" s="116"/>
      <c r="J101" s="116"/>
      <c r="K101" s="116"/>
      <c r="L101" s="16" t="str">
        <f>IF(J101="","",ROUNDUP(IF(G101="買",H101-J101,J101-H101)*10000,0)+5)</f>
        <v/>
      </c>
      <c r="M101" s="64" t="str">
        <f>IF(F101="","",C101*$P$2)</f>
        <v/>
      </c>
      <c r="N101" s="64"/>
      <c r="O101" s="18" t="str">
        <f>IF(L101="","",ROUNDDOWN(M101/(L101/81)/100000,2))</f>
        <v/>
      </c>
      <c r="P101" s="17">
        <f>E101</f>
        <v>2009</v>
      </c>
      <c r="Q101" s="2"/>
      <c r="R101" s="117" t="str">
        <f>IF(J101="","",IF(G101="買",H101-(L101*0.0001),H101+(L101*0.0001)))</f>
        <v/>
      </c>
      <c r="S101" s="117"/>
      <c r="T101" s="66" t="str">
        <f>IF(Q101="","",V101*O101*100000/81)</f>
        <v/>
      </c>
      <c r="U101" s="67"/>
      <c r="V101" s="68" t="str">
        <f>IF(Q101="","",IF(G101="買",R101-H101,H101-R101)*10000)</f>
        <v/>
      </c>
      <c r="W101" s="68"/>
    </row>
    <row r="102" spans="2:23" x14ac:dyDescent="0.15">
      <c r="B102" s="11">
        <v>93</v>
      </c>
      <c r="C102" s="64" t="str">
        <f>IF(T101="","",C101+T101)</f>
        <v/>
      </c>
      <c r="D102" s="64"/>
      <c r="E102" s="17">
        <f>E101</f>
        <v>2009</v>
      </c>
      <c r="F102" s="2"/>
      <c r="G102" s="11"/>
      <c r="H102" s="116"/>
      <c r="I102" s="116"/>
      <c r="J102" s="116"/>
      <c r="K102" s="116"/>
      <c r="L102" s="16" t="str">
        <f>IF(J102="","",ROUNDUP(IF(G102="買",H102-J102,J102-H102)*10000,0)+5)</f>
        <v/>
      </c>
      <c r="M102" s="64" t="str">
        <f>IF(F102="","",C102*$P$2)</f>
        <v/>
      </c>
      <c r="N102" s="64"/>
      <c r="O102" s="18" t="str">
        <f>IF(L102="","",ROUNDDOWN(M102/(L102/81)/100000,2))</f>
        <v/>
      </c>
      <c r="P102" s="17">
        <f>E102</f>
        <v>2009</v>
      </c>
      <c r="Q102" s="2"/>
      <c r="R102" s="117" t="str">
        <f>IF(J102="","",IF(G102="買",H102-(L102*0.0001),H102+(L102*0.0001)))</f>
        <v/>
      </c>
      <c r="S102" s="117"/>
      <c r="T102" s="66" t="str">
        <f>IF(Q102="","",V102*O102*100000/81)</f>
        <v/>
      </c>
      <c r="U102" s="67"/>
      <c r="V102" s="68" t="str">
        <f>IF(Q102="","",IF(G102="買",R102-H102,H102-R102)*10000)</f>
        <v/>
      </c>
      <c r="W102" s="68"/>
    </row>
    <row r="103" spans="2:23" x14ac:dyDescent="0.15">
      <c r="B103" s="11">
        <v>94</v>
      </c>
      <c r="C103" s="64" t="str">
        <f>IF(T102="","",C102+T102)</f>
        <v/>
      </c>
      <c r="D103" s="64"/>
      <c r="E103" s="17">
        <f>E102</f>
        <v>2009</v>
      </c>
      <c r="F103" s="2"/>
      <c r="G103" s="11"/>
      <c r="H103" s="116"/>
      <c r="I103" s="116"/>
      <c r="J103" s="116"/>
      <c r="K103" s="116"/>
      <c r="L103" s="16" t="str">
        <f>IF(J103="","",ROUNDUP(IF(G103="買",H103-J103,J103-H103)*10000,0)+5)</f>
        <v/>
      </c>
      <c r="M103" s="64" t="str">
        <f>IF(F103="","",C103*$P$2)</f>
        <v/>
      </c>
      <c r="N103" s="64"/>
      <c r="O103" s="18" t="str">
        <f>IF(L103="","",ROUNDDOWN(M103/(L103/81)/100000,2))</f>
        <v/>
      </c>
      <c r="P103" s="17">
        <f>E103</f>
        <v>2009</v>
      </c>
      <c r="Q103" s="2"/>
      <c r="R103" s="117" t="str">
        <f>IF(J103="","",IF(G103="買",H103-(L103*0.0001),H103+(L103*0.0001)))</f>
        <v/>
      </c>
      <c r="S103" s="117"/>
      <c r="T103" s="66" t="str">
        <f>IF(Q103="","",V103*O103*100000/81)</f>
        <v/>
      </c>
      <c r="U103" s="67"/>
      <c r="V103" s="68" t="str">
        <f>IF(Q103="","",IF(G103="買",R103-H103,H103-R103)*10000)</f>
        <v/>
      </c>
      <c r="W103" s="68"/>
    </row>
    <row r="104" spans="2:23" x14ac:dyDescent="0.15">
      <c r="B104" s="11">
        <v>95</v>
      </c>
      <c r="C104" s="64" t="str">
        <f>IF(T103="","",C103+T103)</f>
        <v/>
      </c>
      <c r="D104" s="64"/>
      <c r="E104" s="17">
        <f>E103</f>
        <v>2009</v>
      </c>
      <c r="F104" s="2"/>
      <c r="G104" s="11"/>
      <c r="H104" s="116"/>
      <c r="I104" s="116"/>
      <c r="J104" s="116"/>
      <c r="K104" s="116"/>
      <c r="L104" s="16" t="str">
        <f>IF(J104="","",ROUNDUP(IF(G104="買",H104-J104,J104-H104)*10000,0)+5)</f>
        <v/>
      </c>
      <c r="M104" s="64" t="str">
        <f>IF(F104="","",C104*$P$2)</f>
        <v/>
      </c>
      <c r="N104" s="64"/>
      <c r="O104" s="18" t="str">
        <f>IF(L104="","",ROUNDDOWN(M104/(L104/81)/100000,2))</f>
        <v/>
      </c>
      <c r="P104" s="17">
        <f>E104</f>
        <v>2009</v>
      </c>
      <c r="Q104" s="2"/>
      <c r="R104" s="117" t="str">
        <f>IF(J104="","",IF(G104="買",H104-(L104*0.0001),H104+(L104*0.0001)))</f>
        <v/>
      </c>
      <c r="S104" s="117"/>
      <c r="T104" s="66" t="str">
        <f>IF(Q104="","",V104*O104*100000/81)</f>
        <v/>
      </c>
      <c r="U104" s="67"/>
      <c r="V104" s="68" t="str">
        <f>IF(Q104="","",IF(G104="買",R104-H104,H104-R104)*10000)</f>
        <v/>
      </c>
      <c r="W104" s="68"/>
    </row>
    <row r="105" spans="2:23" x14ac:dyDescent="0.15">
      <c r="B105" s="11">
        <v>96</v>
      </c>
      <c r="C105" s="64" t="str">
        <f>IF(T104="","",C104+T104)</f>
        <v/>
      </c>
      <c r="D105" s="64"/>
      <c r="E105" s="17">
        <f>E104</f>
        <v>2009</v>
      </c>
      <c r="F105" s="2"/>
      <c r="G105" s="11"/>
      <c r="H105" s="116"/>
      <c r="I105" s="116"/>
      <c r="J105" s="116"/>
      <c r="K105" s="116"/>
      <c r="L105" s="16" t="str">
        <f>IF(J105="","",ROUNDUP(IF(G105="買",H105-J105,J105-H105)*10000,0)+5)</f>
        <v/>
      </c>
      <c r="M105" s="64" t="str">
        <f>IF(F105="","",C105*$P$2)</f>
        <v/>
      </c>
      <c r="N105" s="64"/>
      <c r="O105" s="18" t="str">
        <f>IF(L105="","",ROUNDDOWN(M105/(L105/81)/100000,2))</f>
        <v/>
      </c>
      <c r="P105" s="17">
        <f>E105</f>
        <v>2009</v>
      </c>
      <c r="Q105" s="2"/>
      <c r="R105" s="117" t="str">
        <f>IF(J105="","",IF(G105="買",H105-(L105*0.0001),H105+(L105*0.0001)))</f>
        <v/>
      </c>
      <c r="S105" s="117"/>
      <c r="T105" s="66" t="str">
        <f>IF(Q105="","",V105*O105*100000/81)</f>
        <v/>
      </c>
      <c r="U105" s="67"/>
      <c r="V105" s="68" t="str">
        <f>IF(Q105="","",IF(G105="買",R105-H105,H105-R105)*10000)</f>
        <v/>
      </c>
      <c r="W105" s="68"/>
    </row>
    <row r="106" spans="2:23" x14ac:dyDescent="0.15">
      <c r="B106" s="11">
        <v>97</v>
      </c>
      <c r="C106" s="64" t="str">
        <f>IF(T105="","",C105+T105)</f>
        <v/>
      </c>
      <c r="D106" s="64"/>
      <c r="E106" s="17">
        <f>E105</f>
        <v>2009</v>
      </c>
      <c r="F106" s="2"/>
      <c r="G106" s="11"/>
      <c r="H106" s="116"/>
      <c r="I106" s="116"/>
      <c r="J106" s="116"/>
      <c r="K106" s="116"/>
      <c r="L106" s="16" t="str">
        <f>IF(J106="","",ROUNDUP(IF(G106="買",H106-J106,J106-H106)*10000,0)+5)</f>
        <v/>
      </c>
      <c r="M106" s="64" t="str">
        <f>IF(F106="","",C106*$P$2)</f>
        <v/>
      </c>
      <c r="N106" s="64"/>
      <c r="O106" s="18" t="str">
        <f>IF(L106="","",ROUNDDOWN(M106/(L106/81)/100000,2))</f>
        <v/>
      </c>
      <c r="P106" s="17">
        <f>E106</f>
        <v>2009</v>
      </c>
      <c r="Q106" s="2"/>
      <c r="R106" s="117" t="str">
        <f>IF(J106="","",IF(G106="買",H106-(L106*0.0001),H106+(L106*0.0001)))</f>
        <v/>
      </c>
      <c r="S106" s="117"/>
      <c r="T106" s="66" t="str">
        <f>IF(Q106="","",V106*O106*100000/81)</f>
        <v/>
      </c>
      <c r="U106" s="67"/>
      <c r="V106" s="68" t="str">
        <f>IF(Q106="","",IF(G106="買",R106-H106,H106-R106)*10000)</f>
        <v/>
      </c>
      <c r="W106" s="68"/>
    </row>
    <row r="107" spans="2:23" x14ac:dyDescent="0.15">
      <c r="B107" s="11">
        <v>98</v>
      </c>
      <c r="C107" s="64" t="str">
        <f>IF(T106="","",C106+T106)</f>
        <v/>
      </c>
      <c r="D107" s="64"/>
      <c r="E107" s="17">
        <f>E106</f>
        <v>2009</v>
      </c>
      <c r="F107" s="2"/>
      <c r="G107" s="11"/>
      <c r="H107" s="116"/>
      <c r="I107" s="116"/>
      <c r="J107" s="116"/>
      <c r="K107" s="116"/>
      <c r="L107" s="16" t="str">
        <f>IF(J107="","",ROUNDUP(IF(G107="買",H107-J107,J107-H107)*10000,0)+5)</f>
        <v/>
      </c>
      <c r="M107" s="64" t="str">
        <f>IF(F107="","",C107*$P$2)</f>
        <v/>
      </c>
      <c r="N107" s="64"/>
      <c r="O107" s="18" t="str">
        <f>IF(L107="","",ROUNDDOWN(M107/(L107/81)/100000,2))</f>
        <v/>
      </c>
      <c r="P107" s="17">
        <f>E107</f>
        <v>2009</v>
      </c>
      <c r="Q107" s="2"/>
      <c r="R107" s="117" t="str">
        <f>IF(J107="","",IF(G107="買",H107-(L107*0.0001),H107+(L107*0.0001)))</f>
        <v/>
      </c>
      <c r="S107" s="117"/>
      <c r="T107" s="66" t="str">
        <f>IF(Q107="","",V107*O107*100000/81)</f>
        <v/>
      </c>
      <c r="U107" s="67"/>
      <c r="V107" s="68" t="str">
        <f>IF(Q107="","",IF(G107="買",R107-H107,H107-R107)*10000)</f>
        <v/>
      </c>
      <c r="W107" s="68"/>
    </row>
    <row r="108" spans="2:23" x14ac:dyDescent="0.15">
      <c r="B108" s="11">
        <v>99</v>
      </c>
      <c r="C108" s="64" t="str">
        <f>IF(T107="","",C107+T107)</f>
        <v/>
      </c>
      <c r="D108" s="64"/>
      <c r="E108" s="17">
        <f>E107</f>
        <v>2009</v>
      </c>
      <c r="F108" s="2"/>
      <c r="G108" s="11"/>
      <c r="H108" s="116"/>
      <c r="I108" s="116"/>
      <c r="J108" s="116"/>
      <c r="K108" s="116"/>
      <c r="L108" s="16" t="str">
        <f>IF(J108="","",ROUNDUP(IF(G108="買",H108-J108,J108-H108)*10000,0)+5)</f>
        <v/>
      </c>
      <c r="M108" s="64" t="str">
        <f>IF(F108="","",C108*$P$2)</f>
        <v/>
      </c>
      <c r="N108" s="64"/>
      <c r="O108" s="18" t="str">
        <f>IF(L108="","",ROUNDDOWN(M108/(L108/81)/100000,2))</f>
        <v/>
      </c>
      <c r="P108" s="17">
        <f>E108</f>
        <v>2009</v>
      </c>
      <c r="Q108" s="2"/>
      <c r="R108" s="117" t="str">
        <f>IF(J108="","",IF(G108="買",H108-(L108*0.0001),H108+(L108*0.0001)))</f>
        <v/>
      </c>
      <c r="S108" s="117"/>
      <c r="T108" s="66" t="str">
        <f>IF(Q108="","",V108*O108*100000/81)</f>
        <v/>
      </c>
      <c r="U108" s="67"/>
      <c r="V108" s="68" t="str">
        <f>IF(Q108="","",IF(G108="買",R108-H108,H108-R108)*10000)</f>
        <v/>
      </c>
      <c r="W108" s="68"/>
    </row>
    <row r="109" spans="2:23" x14ac:dyDescent="0.15">
      <c r="B109" s="11">
        <v>100</v>
      </c>
      <c r="C109" s="64" t="str">
        <f>IF(T108="","",C108+T108)</f>
        <v/>
      </c>
      <c r="D109" s="64"/>
      <c r="E109" s="17">
        <f>E108</f>
        <v>2009</v>
      </c>
      <c r="F109" s="2"/>
      <c r="G109" s="11"/>
      <c r="H109" s="116"/>
      <c r="I109" s="116"/>
      <c r="J109" s="116"/>
      <c r="K109" s="116"/>
      <c r="L109" s="16" t="str">
        <f>IF(J109="","",ROUNDUP(IF(G109="買",H109-J109,J109-H109)*10000,0)+5)</f>
        <v/>
      </c>
      <c r="M109" s="64" t="str">
        <f>IF(F109="","",C109*$P$2)</f>
        <v/>
      </c>
      <c r="N109" s="64"/>
      <c r="O109" s="18" t="str">
        <f>IF(L109="","",ROUNDDOWN(M109/(L109/81)/100000,2))</f>
        <v/>
      </c>
      <c r="P109" s="17">
        <f>E109</f>
        <v>2009</v>
      </c>
      <c r="Q109" s="2"/>
      <c r="R109" s="117" t="str">
        <f>IF(J109="","",IF(G109="買",H109-(L109*0.0001),H109+(L109*0.0001)))</f>
        <v/>
      </c>
      <c r="S109" s="117"/>
      <c r="T109" s="66" t="str">
        <f>IF(Q109="","",V109*O109*100000/81)</f>
        <v/>
      </c>
      <c r="U109" s="67"/>
      <c r="V109" s="68" t="str">
        <f>IF(Q109="","",IF(G109="買",R109-H109,H109-R109)*10000)</f>
        <v/>
      </c>
      <c r="W109" s="68"/>
    </row>
  </sheetData>
  <mergeCells count="739"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N5:O5"/>
    <mergeCell ref="P5:Q5"/>
    <mergeCell ref="B6:D6"/>
    <mergeCell ref="E6:H6"/>
    <mergeCell ref="I6:J6"/>
    <mergeCell ref="K6:M6"/>
    <mergeCell ref="N6:Q6"/>
    <mergeCell ref="B8:B9"/>
    <mergeCell ref="C8:D9"/>
    <mergeCell ref="E8:K8"/>
    <mergeCell ref="L8:N8"/>
    <mergeCell ref="O8:O9"/>
    <mergeCell ref="P8:W8"/>
    <mergeCell ref="H9:I9"/>
    <mergeCell ref="J9:K9"/>
    <mergeCell ref="M9:N9"/>
    <mergeCell ref="R9:S9"/>
    <mergeCell ref="T9:U9"/>
    <mergeCell ref="V9:W9"/>
    <mergeCell ref="T11:U11"/>
    <mergeCell ref="V11:W11"/>
    <mergeCell ref="C10:D10"/>
    <mergeCell ref="H10:I10"/>
    <mergeCell ref="J10:K10"/>
    <mergeCell ref="M10:N10"/>
    <mergeCell ref="R10:S10"/>
    <mergeCell ref="T10:U10"/>
    <mergeCell ref="J12:K12"/>
    <mergeCell ref="M12:N12"/>
    <mergeCell ref="R12:S12"/>
    <mergeCell ref="T12:U12"/>
    <mergeCell ref="V10:W10"/>
    <mergeCell ref="C11:D11"/>
    <mergeCell ref="H11:I11"/>
    <mergeCell ref="J11:K11"/>
    <mergeCell ref="M11:N11"/>
    <mergeCell ref="R11:S11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T15:U15"/>
    <mergeCell ref="V15:W15"/>
    <mergeCell ref="C14:D14"/>
    <mergeCell ref="H14:I14"/>
    <mergeCell ref="J14:K14"/>
    <mergeCell ref="M14:N14"/>
    <mergeCell ref="R14:S14"/>
    <mergeCell ref="T14:U14"/>
    <mergeCell ref="J16:K16"/>
    <mergeCell ref="M16:N16"/>
    <mergeCell ref="R16:S16"/>
    <mergeCell ref="T16:U16"/>
    <mergeCell ref="V14:W14"/>
    <mergeCell ref="C15:D15"/>
    <mergeCell ref="H15:I15"/>
    <mergeCell ref="J15:K15"/>
    <mergeCell ref="M15:N15"/>
    <mergeCell ref="R15:S15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T19:U19"/>
    <mergeCell ref="V19:W19"/>
    <mergeCell ref="C18:D18"/>
    <mergeCell ref="H18:I18"/>
    <mergeCell ref="J18:K18"/>
    <mergeCell ref="M18:N18"/>
    <mergeCell ref="R18:S18"/>
    <mergeCell ref="T18:U18"/>
    <mergeCell ref="J20:K20"/>
    <mergeCell ref="M20:N20"/>
    <mergeCell ref="R20:S20"/>
    <mergeCell ref="T20:U20"/>
    <mergeCell ref="V18:W18"/>
    <mergeCell ref="C19:D19"/>
    <mergeCell ref="H19:I19"/>
    <mergeCell ref="J19:K19"/>
    <mergeCell ref="M19:N19"/>
    <mergeCell ref="R19:S19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T23:U23"/>
    <mergeCell ref="V23:W23"/>
    <mergeCell ref="C22:D22"/>
    <mergeCell ref="H22:I22"/>
    <mergeCell ref="J22:K22"/>
    <mergeCell ref="M22:N22"/>
    <mergeCell ref="R22:S22"/>
    <mergeCell ref="T22:U22"/>
    <mergeCell ref="J24:K24"/>
    <mergeCell ref="M24:N24"/>
    <mergeCell ref="R24:S24"/>
    <mergeCell ref="T24:U24"/>
    <mergeCell ref="V22:W22"/>
    <mergeCell ref="C23:D23"/>
    <mergeCell ref="H23:I23"/>
    <mergeCell ref="J23:K23"/>
    <mergeCell ref="M23:N23"/>
    <mergeCell ref="R23:S23"/>
    <mergeCell ref="V24:W24"/>
    <mergeCell ref="C25:D25"/>
    <mergeCell ref="H25:I25"/>
    <mergeCell ref="J25:K25"/>
    <mergeCell ref="M25:N25"/>
    <mergeCell ref="R25:S25"/>
    <mergeCell ref="T25:U25"/>
    <mergeCell ref="V25:W25"/>
    <mergeCell ref="C24:D24"/>
    <mergeCell ref="H24:I24"/>
    <mergeCell ref="T27:U27"/>
    <mergeCell ref="V27:W27"/>
    <mergeCell ref="C26:D26"/>
    <mergeCell ref="H26:I26"/>
    <mergeCell ref="J26:K26"/>
    <mergeCell ref="M26:N26"/>
    <mergeCell ref="R26:S26"/>
    <mergeCell ref="T26:U26"/>
    <mergeCell ref="J28:K28"/>
    <mergeCell ref="M28:N28"/>
    <mergeCell ref="R28:S28"/>
    <mergeCell ref="T28:U28"/>
    <mergeCell ref="V26:W26"/>
    <mergeCell ref="C27:D27"/>
    <mergeCell ref="H27:I27"/>
    <mergeCell ref="J27:K27"/>
    <mergeCell ref="M27:N27"/>
    <mergeCell ref="R27:S27"/>
    <mergeCell ref="V28:W28"/>
    <mergeCell ref="C29:D29"/>
    <mergeCell ref="H29:I29"/>
    <mergeCell ref="J29:K29"/>
    <mergeCell ref="M29:N29"/>
    <mergeCell ref="R29:S29"/>
    <mergeCell ref="T29:U29"/>
    <mergeCell ref="V29:W29"/>
    <mergeCell ref="C28:D28"/>
    <mergeCell ref="H28:I28"/>
    <mergeCell ref="T31:U31"/>
    <mergeCell ref="V31:W31"/>
    <mergeCell ref="C30:D30"/>
    <mergeCell ref="H30:I30"/>
    <mergeCell ref="J30:K30"/>
    <mergeCell ref="M30:N30"/>
    <mergeCell ref="R30:S30"/>
    <mergeCell ref="T30:U30"/>
    <mergeCell ref="J32:K32"/>
    <mergeCell ref="M32:N32"/>
    <mergeCell ref="R32:S32"/>
    <mergeCell ref="T32:U32"/>
    <mergeCell ref="V30:W30"/>
    <mergeCell ref="C31:D31"/>
    <mergeCell ref="H31:I31"/>
    <mergeCell ref="J31:K31"/>
    <mergeCell ref="M31:N31"/>
    <mergeCell ref="R31:S31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T35:U35"/>
    <mergeCell ref="V35:W35"/>
    <mergeCell ref="C34:D34"/>
    <mergeCell ref="H34:I34"/>
    <mergeCell ref="J34:K34"/>
    <mergeCell ref="M34:N34"/>
    <mergeCell ref="R34:S34"/>
    <mergeCell ref="T34:U34"/>
    <mergeCell ref="J36:K36"/>
    <mergeCell ref="M36:N36"/>
    <mergeCell ref="R36:S36"/>
    <mergeCell ref="T36:U36"/>
    <mergeCell ref="V34:W34"/>
    <mergeCell ref="C35:D35"/>
    <mergeCell ref="H35:I35"/>
    <mergeCell ref="J35:K35"/>
    <mergeCell ref="M35:N35"/>
    <mergeCell ref="R35:S35"/>
    <mergeCell ref="V36:W36"/>
    <mergeCell ref="C37:D37"/>
    <mergeCell ref="H37:I37"/>
    <mergeCell ref="J37:K37"/>
    <mergeCell ref="M37:N37"/>
    <mergeCell ref="R37:S37"/>
    <mergeCell ref="T37:U37"/>
    <mergeCell ref="V37:W37"/>
    <mergeCell ref="C36:D36"/>
    <mergeCell ref="H36:I36"/>
    <mergeCell ref="T39:U39"/>
    <mergeCell ref="V39:W39"/>
    <mergeCell ref="C38:D38"/>
    <mergeCell ref="H38:I38"/>
    <mergeCell ref="J38:K38"/>
    <mergeCell ref="M38:N38"/>
    <mergeCell ref="R38:S38"/>
    <mergeCell ref="T38:U38"/>
    <mergeCell ref="J40:K40"/>
    <mergeCell ref="M40:N40"/>
    <mergeCell ref="R40:S40"/>
    <mergeCell ref="T40:U40"/>
    <mergeCell ref="V38:W38"/>
    <mergeCell ref="C39:D39"/>
    <mergeCell ref="H39:I39"/>
    <mergeCell ref="J39:K39"/>
    <mergeCell ref="M39:N39"/>
    <mergeCell ref="R39:S39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T43:U43"/>
    <mergeCell ref="V43:W43"/>
    <mergeCell ref="C42:D42"/>
    <mergeCell ref="H42:I42"/>
    <mergeCell ref="J42:K42"/>
    <mergeCell ref="M42:N42"/>
    <mergeCell ref="R42:S42"/>
    <mergeCell ref="T42:U42"/>
    <mergeCell ref="J44:K44"/>
    <mergeCell ref="M44:N44"/>
    <mergeCell ref="R44:S44"/>
    <mergeCell ref="T44:U44"/>
    <mergeCell ref="V42:W42"/>
    <mergeCell ref="C43:D43"/>
    <mergeCell ref="H43:I43"/>
    <mergeCell ref="J43:K43"/>
    <mergeCell ref="M43:N43"/>
    <mergeCell ref="R43:S43"/>
    <mergeCell ref="V44:W44"/>
    <mergeCell ref="C45:D45"/>
    <mergeCell ref="H45:I45"/>
    <mergeCell ref="J45:K45"/>
    <mergeCell ref="M45:N45"/>
    <mergeCell ref="R45:S45"/>
    <mergeCell ref="T45:U45"/>
    <mergeCell ref="V45:W45"/>
    <mergeCell ref="C44:D44"/>
    <mergeCell ref="H44:I44"/>
    <mergeCell ref="T47:U47"/>
    <mergeCell ref="V47:W47"/>
    <mergeCell ref="C46:D46"/>
    <mergeCell ref="H46:I46"/>
    <mergeCell ref="J46:K46"/>
    <mergeCell ref="M46:N46"/>
    <mergeCell ref="R46:S46"/>
    <mergeCell ref="T46:U46"/>
    <mergeCell ref="J48:K48"/>
    <mergeCell ref="M48:N48"/>
    <mergeCell ref="R48:S48"/>
    <mergeCell ref="T48:U48"/>
    <mergeCell ref="V46:W46"/>
    <mergeCell ref="C47:D47"/>
    <mergeCell ref="H47:I47"/>
    <mergeCell ref="J47:K47"/>
    <mergeCell ref="M47:N47"/>
    <mergeCell ref="R47:S47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T51:U51"/>
    <mergeCell ref="V51:W51"/>
    <mergeCell ref="C50:D50"/>
    <mergeCell ref="H50:I50"/>
    <mergeCell ref="J50:K50"/>
    <mergeCell ref="M50:N50"/>
    <mergeCell ref="R50:S50"/>
    <mergeCell ref="T50:U50"/>
    <mergeCell ref="J52:K52"/>
    <mergeCell ref="M52:N52"/>
    <mergeCell ref="R52:S52"/>
    <mergeCell ref="T52:U52"/>
    <mergeCell ref="V50:W50"/>
    <mergeCell ref="C51:D51"/>
    <mergeCell ref="H51:I51"/>
    <mergeCell ref="J51:K51"/>
    <mergeCell ref="M51:N51"/>
    <mergeCell ref="R51:S51"/>
    <mergeCell ref="V52:W52"/>
    <mergeCell ref="C53:D53"/>
    <mergeCell ref="H53:I53"/>
    <mergeCell ref="J53:K53"/>
    <mergeCell ref="M53:N53"/>
    <mergeCell ref="R53:S53"/>
    <mergeCell ref="T53:U53"/>
    <mergeCell ref="V53:W53"/>
    <mergeCell ref="C52:D52"/>
    <mergeCell ref="H52:I52"/>
    <mergeCell ref="T55:U55"/>
    <mergeCell ref="V55:W55"/>
    <mergeCell ref="C54:D54"/>
    <mergeCell ref="H54:I54"/>
    <mergeCell ref="J54:K54"/>
    <mergeCell ref="M54:N54"/>
    <mergeCell ref="R54:S54"/>
    <mergeCell ref="T54:U54"/>
    <mergeCell ref="J56:K56"/>
    <mergeCell ref="M56:N56"/>
    <mergeCell ref="R56:S56"/>
    <mergeCell ref="T56:U56"/>
    <mergeCell ref="V54:W54"/>
    <mergeCell ref="C55:D55"/>
    <mergeCell ref="H55:I55"/>
    <mergeCell ref="J55:K55"/>
    <mergeCell ref="M55:N55"/>
    <mergeCell ref="R55:S55"/>
    <mergeCell ref="V56:W56"/>
    <mergeCell ref="C57:D57"/>
    <mergeCell ref="H57:I57"/>
    <mergeCell ref="J57:K57"/>
    <mergeCell ref="M57:N57"/>
    <mergeCell ref="R57:S57"/>
    <mergeCell ref="T57:U57"/>
    <mergeCell ref="V57:W57"/>
    <mergeCell ref="C56:D56"/>
    <mergeCell ref="H56:I56"/>
    <mergeCell ref="T59:U59"/>
    <mergeCell ref="V59:W59"/>
    <mergeCell ref="C58:D58"/>
    <mergeCell ref="H58:I58"/>
    <mergeCell ref="J58:K58"/>
    <mergeCell ref="M58:N58"/>
    <mergeCell ref="R58:S58"/>
    <mergeCell ref="T58:U58"/>
    <mergeCell ref="J60:K60"/>
    <mergeCell ref="M60:N60"/>
    <mergeCell ref="R60:S60"/>
    <mergeCell ref="T60:U60"/>
    <mergeCell ref="V58:W58"/>
    <mergeCell ref="C59:D59"/>
    <mergeCell ref="H59:I59"/>
    <mergeCell ref="J59:K59"/>
    <mergeCell ref="M59:N59"/>
    <mergeCell ref="R59:S59"/>
    <mergeCell ref="V60:W60"/>
    <mergeCell ref="C61:D61"/>
    <mergeCell ref="H61:I61"/>
    <mergeCell ref="J61:K61"/>
    <mergeCell ref="M61:N61"/>
    <mergeCell ref="R61:S61"/>
    <mergeCell ref="T61:U61"/>
    <mergeCell ref="V61:W61"/>
    <mergeCell ref="C60:D60"/>
    <mergeCell ref="H60:I60"/>
    <mergeCell ref="T63:U63"/>
    <mergeCell ref="V63:W63"/>
    <mergeCell ref="C62:D62"/>
    <mergeCell ref="H62:I62"/>
    <mergeCell ref="J62:K62"/>
    <mergeCell ref="M62:N62"/>
    <mergeCell ref="R62:S62"/>
    <mergeCell ref="T62:U62"/>
    <mergeCell ref="J64:K64"/>
    <mergeCell ref="M64:N64"/>
    <mergeCell ref="R64:S64"/>
    <mergeCell ref="T64:U64"/>
    <mergeCell ref="V62:W62"/>
    <mergeCell ref="C63:D63"/>
    <mergeCell ref="H63:I63"/>
    <mergeCell ref="J63:K63"/>
    <mergeCell ref="M63:N63"/>
    <mergeCell ref="R63:S63"/>
    <mergeCell ref="V64:W64"/>
    <mergeCell ref="C65:D65"/>
    <mergeCell ref="H65:I65"/>
    <mergeCell ref="J65:K65"/>
    <mergeCell ref="M65:N65"/>
    <mergeCell ref="R65:S65"/>
    <mergeCell ref="T65:U65"/>
    <mergeCell ref="V65:W65"/>
    <mergeCell ref="C64:D64"/>
    <mergeCell ref="H64:I64"/>
    <mergeCell ref="T67:U67"/>
    <mergeCell ref="V67:W67"/>
    <mergeCell ref="C66:D66"/>
    <mergeCell ref="H66:I66"/>
    <mergeCell ref="J66:K66"/>
    <mergeCell ref="M66:N66"/>
    <mergeCell ref="R66:S66"/>
    <mergeCell ref="T66:U66"/>
    <mergeCell ref="J68:K68"/>
    <mergeCell ref="M68:N68"/>
    <mergeCell ref="R68:S68"/>
    <mergeCell ref="T68:U68"/>
    <mergeCell ref="V66:W66"/>
    <mergeCell ref="C67:D67"/>
    <mergeCell ref="H67:I67"/>
    <mergeCell ref="J67:K67"/>
    <mergeCell ref="M67:N67"/>
    <mergeCell ref="R67:S67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T71:U71"/>
    <mergeCell ref="V71:W71"/>
    <mergeCell ref="C70:D70"/>
    <mergeCell ref="H70:I70"/>
    <mergeCell ref="J70:K70"/>
    <mergeCell ref="M70:N70"/>
    <mergeCell ref="R70:S70"/>
    <mergeCell ref="T70:U70"/>
    <mergeCell ref="J72:K72"/>
    <mergeCell ref="M72:N72"/>
    <mergeCell ref="R72:S72"/>
    <mergeCell ref="T72:U72"/>
    <mergeCell ref="V70:W70"/>
    <mergeCell ref="C71:D71"/>
    <mergeCell ref="H71:I71"/>
    <mergeCell ref="J71:K71"/>
    <mergeCell ref="M71:N71"/>
    <mergeCell ref="R71:S71"/>
    <mergeCell ref="V72:W72"/>
    <mergeCell ref="C73:D73"/>
    <mergeCell ref="H73:I73"/>
    <mergeCell ref="J73:K73"/>
    <mergeCell ref="M73:N73"/>
    <mergeCell ref="R73:S73"/>
    <mergeCell ref="T73:U73"/>
    <mergeCell ref="V73:W73"/>
    <mergeCell ref="C72:D72"/>
    <mergeCell ref="H72:I72"/>
    <mergeCell ref="T75:U75"/>
    <mergeCell ref="V75:W75"/>
    <mergeCell ref="C74:D74"/>
    <mergeCell ref="H74:I74"/>
    <mergeCell ref="J74:K74"/>
    <mergeCell ref="M74:N74"/>
    <mergeCell ref="R74:S74"/>
    <mergeCell ref="T74:U74"/>
    <mergeCell ref="J76:K76"/>
    <mergeCell ref="M76:N76"/>
    <mergeCell ref="R76:S76"/>
    <mergeCell ref="T76:U76"/>
    <mergeCell ref="V74:W74"/>
    <mergeCell ref="C75:D75"/>
    <mergeCell ref="H75:I75"/>
    <mergeCell ref="J75:K75"/>
    <mergeCell ref="M75:N75"/>
    <mergeCell ref="R75:S75"/>
    <mergeCell ref="V76:W76"/>
    <mergeCell ref="C77:D77"/>
    <mergeCell ref="H77:I77"/>
    <mergeCell ref="J77:K77"/>
    <mergeCell ref="M77:N77"/>
    <mergeCell ref="R77:S77"/>
    <mergeCell ref="T77:U77"/>
    <mergeCell ref="V77:W77"/>
    <mergeCell ref="C76:D76"/>
    <mergeCell ref="H76:I76"/>
    <mergeCell ref="T79:U79"/>
    <mergeCell ref="V79:W79"/>
    <mergeCell ref="C78:D78"/>
    <mergeCell ref="H78:I78"/>
    <mergeCell ref="J78:K78"/>
    <mergeCell ref="M78:N78"/>
    <mergeCell ref="R78:S78"/>
    <mergeCell ref="T78:U78"/>
    <mergeCell ref="J80:K80"/>
    <mergeCell ref="M80:N80"/>
    <mergeCell ref="R80:S80"/>
    <mergeCell ref="T80:U80"/>
    <mergeCell ref="V78:W78"/>
    <mergeCell ref="C79:D79"/>
    <mergeCell ref="H79:I79"/>
    <mergeCell ref="J79:K79"/>
    <mergeCell ref="M79:N79"/>
    <mergeCell ref="R79:S79"/>
    <mergeCell ref="V80:W80"/>
    <mergeCell ref="C81:D81"/>
    <mergeCell ref="H81:I81"/>
    <mergeCell ref="J81:K81"/>
    <mergeCell ref="M81:N81"/>
    <mergeCell ref="R81:S81"/>
    <mergeCell ref="T81:U81"/>
    <mergeCell ref="V81:W81"/>
    <mergeCell ref="C80:D80"/>
    <mergeCell ref="H80:I80"/>
    <mergeCell ref="T83:U83"/>
    <mergeCell ref="V83:W83"/>
    <mergeCell ref="C82:D82"/>
    <mergeCell ref="H82:I82"/>
    <mergeCell ref="J82:K82"/>
    <mergeCell ref="M82:N82"/>
    <mergeCell ref="R82:S82"/>
    <mergeCell ref="T82:U82"/>
    <mergeCell ref="J84:K84"/>
    <mergeCell ref="M84:N84"/>
    <mergeCell ref="R84:S84"/>
    <mergeCell ref="T84:U84"/>
    <mergeCell ref="V82:W82"/>
    <mergeCell ref="C83:D83"/>
    <mergeCell ref="H83:I83"/>
    <mergeCell ref="J83:K83"/>
    <mergeCell ref="M83:N83"/>
    <mergeCell ref="R83:S83"/>
    <mergeCell ref="V84:W84"/>
    <mergeCell ref="C85:D85"/>
    <mergeCell ref="H85:I85"/>
    <mergeCell ref="J85:K85"/>
    <mergeCell ref="M85:N85"/>
    <mergeCell ref="R85:S85"/>
    <mergeCell ref="T85:U85"/>
    <mergeCell ref="V85:W85"/>
    <mergeCell ref="C84:D84"/>
    <mergeCell ref="H84:I84"/>
    <mergeCell ref="T87:U87"/>
    <mergeCell ref="V87:W87"/>
    <mergeCell ref="C86:D86"/>
    <mergeCell ref="H86:I86"/>
    <mergeCell ref="J86:K86"/>
    <mergeCell ref="M86:N86"/>
    <mergeCell ref="R86:S86"/>
    <mergeCell ref="T86:U86"/>
    <mergeCell ref="J88:K88"/>
    <mergeCell ref="M88:N88"/>
    <mergeCell ref="R88:S88"/>
    <mergeCell ref="T88:U88"/>
    <mergeCell ref="V86:W86"/>
    <mergeCell ref="C87:D87"/>
    <mergeCell ref="H87:I87"/>
    <mergeCell ref="J87:K87"/>
    <mergeCell ref="M87:N87"/>
    <mergeCell ref="R87:S87"/>
    <mergeCell ref="V88:W88"/>
    <mergeCell ref="C89:D89"/>
    <mergeCell ref="H89:I89"/>
    <mergeCell ref="J89:K89"/>
    <mergeCell ref="M89:N89"/>
    <mergeCell ref="R89:S89"/>
    <mergeCell ref="T89:U89"/>
    <mergeCell ref="V89:W89"/>
    <mergeCell ref="C88:D88"/>
    <mergeCell ref="H88:I88"/>
    <mergeCell ref="T91:U91"/>
    <mergeCell ref="V91:W91"/>
    <mergeCell ref="C90:D90"/>
    <mergeCell ref="H90:I90"/>
    <mergeCell ref="J90:K90"/>
    <mergeCell ref="M90:N90"/>
    <mergeCell ref="R90:S90"/>
    <mergeCell ref="T90:U90"/>
    <mergeCell ref="J92:K92"/>
    <mergeCell ref="M92:N92"/>
    <mergeCell ref="R92:S92"/>
    <mergeCell ref="T92:U92"/>
    <mergeCell ref="V90:W90"/>
    <mergeCell ref="C91:D91"/>
    <mergeCell ref="H91:I91"/>
    <mergeCell ref="J91:K91"/>
    <mergeCell ref="M91:N91"/>
    <mergeCell ref="R91:S91"/>
    <mergeCell ref="V92:W92"/>
    <mergeCell ref="C93:D93"/>
    <mergeCell ref="H93:I93"/>
    <mergeCell ref="J93:K93"/>
    <mergeCell ref="M93:N93"/>
    <mergeCell ref="R93:S93"/>
    <mergeCell ref="T93:U93"/>
    <mergeCell ref="V93:W93"/>
    <mergeCell ref="C92:D92"/>
    <mergeCell ref="H92:I92"/>
    <mergeCell ref="T95:U95"/>
    <mergeCell ref="V95:W95"/>
    <mergeCell ref="C94:D94"/>
    <mergeCell ref="H94:I94"/>
    <mergeCell ref="J94:K94"/>
    <mergeCell ref="M94:N94"/>
    <mergeCell ref="R94:S94"/>
    <mergeCell ref="T94:U94"/>
    <mergeCell ref="J96:K96"/>
    <mergeCell ref="M96:N96"/>
    <mergeCell ref="R96:S96"/>
    <mergeCell ref="T96:U96"/>
    <mergeCell ref="V94:W94"/>
    <mergeCell ref="C95:D95"/>
    <mergeCell ref="H95:I95"/>
    <mergeCell ref="J95:K95"/>
    <mergeCell ref="M95:N95"/>
    <mergeCell ref="R95:S95"/>
    <mergeCell ref="V96:W96"/>
    <mergeCell ref="C97:D97"/>
    <mergeCell ref="H97:I97"/>
    <mergeCell ref="J97:K97"/>
    <mergeCell ref="M97:N97"/>
    <mergeCell ref="R97:S97"/>
    <mergeCell ref="T97:U97"/>
    <mergeCell ref="V97:W97"/>
    <mergeCell ref="C96:D96"/>
    <mergeCell ref="H96:I96"/>
    <mergeCell ref="T99:U99"/>
    <mergeCell ref="V99:W99"/>
    <mergeCell ref="C98:D98"/>
    <mergeCell ref="H98:I98"/>
    <mergeCell ref="J98:K98"/>
    <mergeCell ref="M98:N98"/>
    <mergeCell ref="R98:S98"/>
    <mergeCell ref="T98:U98"/>
    <mergeCell ref="J100:K100"/>
    <mergeCell ref="M100:N100"/>
    <mergeCell ref="R100:S100"/>
    <mergeCell ref="T100:U100"/>
    <mergeCell ref="V98:W98"/>
    <mergeCell ref="C99:D99"/>
    <mergeCell ref="H99:I99"/>
    <mergeCell ref="J99:K99"/>
    <mergeCell ref="M99:N99"/>
    <mergeCell ref="R99:S99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100:D100"/>
    <mergeCell ref="H100:I100"/>
    <mergeCell ref="T103:U103"/>
    <mergeCell ref="V103:W103"/>
    <mergeCell ref="C102:D102"/>
    <mergeCell ref="H102:I102"/>
    <mergeCell ref="J102:K102"/>
    <mergeCell ref="M102:N102"/>
    <mergeCell ref="R102:S102"/>
    <mergeCell ref="T102:U102"/>
    <mergeCell ref="J104:K104"/>
    <mergeCell ref="M104:N104"/>
    <mergeCell ref="R104:S104"/>
    <mergeCell ref="T104:U104"/>
    <mergeCell ref="V102:W102"/>
    <mergeCell ref="C103:D103"/>
    <mergeCell ref="H103:I103"/>
    <mergeCell ref="J103:K103"/>
    <mergeCell ref="M103:N103"/>
    <mergeCell ref="R103:S103"/>
    <mergeCell ref="V104:W104"/>
    <mergeCell ref="C105:D105"/>
    <mergeCell ref="H105:I105"/>
    <mergeCell ref="J105:K105"/>
    <mergeCell ref="M105:N105"/>
    <mergeCell ref="R105:S105"/>
    <mergeCell ref="T105:U105"/>
    <mergeCell ref="V105:W105"/>
    <mergeCell ref="C104:D104"/>
    <mergeCell ref="H104:I104"/>
    <mergeCell ref="T107:U107"/>
    <mergeCell ref="V107:W107"/>
    <mergeCell ref="C106:D106"/>
    <mergeCell ref="H106:I106"/>
    <mergeCell ref="J106:K106"/>
    <mergeCell ref="M106:N106"/>
    <mergeCell ref="R106:S106"/>
    <mergeCell ref="T106:U106"/>
    <mergeCell ref="J108:K108"/>
    <mergeCell ref="M108:N108"/>
    <mergeCell ref="R108:S108"/>
    <mergeCell ref="T108:U108"/>
    <mergeCell ref="V106:W106"/>
    <mergeCell ref="C107:D107"/>
    <mergeCell ref="H107:I107"/>
    <mergeCell ref="J107:K107"/>
    <mergeCell ref="M107:N107"/>
    <mergeCell ref="R107:S107"/>
    <mergeCell ref="V108:W108"/>
    <mergeCell ref="C109:D109"/>
    <mergeCell ref="H109:I109"/>
    <mergeCell ref="J109:K109"/>
    <mergeCell ref="M109:N109"/>
    <mergeCell ref="R109:S109"/>
    <mergeCell ref="T109:U109"/>
    <mergeCell ref="V109:W109"/>
    <mergeCell ref="C108:D108"/>
    <mergeCell ref="H108:I108"/>
  </mergeCells>
  <phoneticPr fontId="1"/>
  <conditionalFormatting sqref="G39:G69 G15:G37 G10:G12">
    <cfRule type="cellIs" dxfId="31" priority="11" operator="equal">
      <formula>"買"</formula>
    </cfRule>
    <cfRule type="cellIs" dxfId="30" priority="12" operator="equal">
      <formula>"売"</formula>
    </cfRule>
  </conditionalFormatting>
  <conditionalFormatting sqref="G13">
    <cfRule type="cellIs" dxfId="29" priority="15" operator="equal">
      <formula>"買"</formula>
    </cfRule>
    <cfRule type="cellIs" dxfId="28" priority="16" operator="equal">
      <formula>"売"</formula>
    </cfRule>
  </conditionalFormatting>
  <conditionalFormatting sqref="G14">
    <cfRule type="cellIs" dxfId="27" priority="13" operator="equal">
      <formula>"買"</formula>
    </cfRule>
    <cfRule type="cellIs" dxfId="26" priority="14" operator="equal">
      <formula>"売"</formula>
    </cfRule>
  </conditionalFormatting>
  <conditionalFormatting sqref="G38">
    <cfRule type="cellIs" dxfId="25" priority="9" operator="equal">
      <formula>"買"</formula>
    </cfRule>
    <cfRule type="cellIs" dxfId="24" priority="10" operator="equal">
      <formula>"売"</formula>
    </cfRule>
  </conditionalFormatting>
  <conditionalFormatting sqref="G93:G94">
    <cfRule type="cellIs" dxfId="23" priority="1" operator="equal">
      <formula>"買"</formula>
    </cfRule>
    <cfRule type="cellIs" dxfId="22" priority="2" operator="equal">
      <formula>"売"</formula>
    </cfRule>
  </conditionalFormatting>
  <conditionalFormatting sqref="G70:G78">
    <cfRule type="cellIs" dxfId="21" priority="7" operator="equal">
      <formula>"買"</formula>
    </cfRule>
    <cfRule type="cellIs" dxfId="20" priority="8" operator="equal">
      <formula>"売"</formula>
    </cfRule>
  </conditionalFormatting>
  <conditionalFormatting sqref="G79:G92">
    <cfRule type="cellIs" dxfId="19" priority="5" operator="equal">
      <formula>"買"</formula>
    </cfRule>
    <cfRule type="cellIs" dxfId="18" priority="6" operator="equal">
      <formula>"売"</formula>
    </cfRule>
  </conditionalFormatting>
  <conditionalFormatting sqref="G95:G109">
    <cfRule type="cellIs" dxfId="17" priority="3" operator="equal">
      <formula>"買"</formula>
    </cfRule>
    <cfRule type="cellIs" dxfId="16" priority="4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145" zoomScaleNormal="145" zoomScaleSheetLayoutView="100" workbookViewId="0">
      <selection activeCell="A2" sqref="A2:J9"/>
    </sheetView>
  </sheetViews>
  <sheetFormatPr defaultColWidth="9" defaultRowHeight="13.5" x14ac:dyDescent="0.15"/>
  <cols>
    <col min="1" max="16384" width="9" style="22"/>
  </cols>
  <sheetData>
    <row r="1" spans="1:10" x14ac:dyDescent="0.15">
      <c r="A1" s="21" t="s">
        <v>37</v>
      </c>
    </row>
    <row r="2" spans="1:10" x14ac:dyDescent="0.15">
      <c r="A2" s="37"/>
      <c r="B2" s="38"/>
      <c r="C2" s="38"/>
      <c r="D2" s="38"/>
      <c r="E2" s="38"/>
      <c r="F2" s="38"/>
      <c r="G2" s="38"/>
      <c r="H2" s="38"/>
      <c r="I2" s="38"/>
      <c r="J2" s="39"/>
    </row>
    <row r="3" spans="1:10" x14ac:dyDescent="0.15">
      <c r="A3" s="40"/>
      <c r="B3" s="41"/>
      <c r="C3" s="41"/>
      <c r="D3" s="41"/>
      <c r="E3" s="41"/>
      <c r="F3" s="41"/>
      <c r="G3" s="41"/>
      <c r="H3" s="41"/>
      <c r="I3" s="41"/>
      <c r="J3" s="42"/>
    </row>
    <row r="4" spans="1:10" x14ac:dyDescent="0.15">
      <c r="A4" s="40"/>
      <c r="B4" s="41"/>
      <c r="C4" s="41"/>
      <c r="D4" s="41"/>
      <c r="E4" s="41"/>
      <c r="F4" s="41"/>
      <c r="G4" s="41"/>
      <c r="H4" s="41"/>
      <c r="I4" s="41"/>
      <c r="J4" s="42"/>
    </row>
    <row r="5" spans="1:10" x14ac:dyDescent="0.15">
      <c r="A5" s="40"/>
      <c r="B5" s="41"/>
      <c r="C5" s="41"/>
      <c r="D5" s="41"/>
      <c r="E5" s="41"/>
      <c r="F5" s="41"/>
      <c r="G5" s="41"/>
      <c r="H5" s="41"/>
      <c r="I5" s="41"/>
      <c r="J5" s="42"/>
    </row>
    <row r="6" spans="1:10" x14ac:dyDescent="0.15">
      <c r="A6" s="40"/>
      <c r="B6" s="41"/>
      <c r="C6" s="41"/>
      <c r="D6" s="41"/>
      <c r="E6" s="41"/>
      <c r="F6" s="41"/>
      <c r="G6" s="41"/>
      <c r="H6" s="41"/>
      <c r="I6" s="41"/>
      <c r="J6" s="42"/>
    </row>
    <row r="7" spans="1:10" x14ac:dyDescent="0.15">
      <c r="A7" s="40"/>
      <c r="B7" s="41"/>
      <c r="C7" s="41"/>
      <c r="D7" s="41"/>
      <c r="E7" s="41"/>
      <c r="F7" s="41"/>
      <c r="G7" s="41"/>
      <c r="H7" s="41"/>
      <c r="I7" s="41"/>
      <c r="J7" s="42"/>
    </row>
    <row r="8" spans="1:10" x14ac:dyDescent="0.15">
      <c r="A8" s="40"/>
      <c r="B8" s="41"/>
      <c r="C8" s="41"/>
      <c r="D8" s="41"/>
      <c r="E8" s="41"/>
      <c r="F8" s="41"/>
      <c r="G8" s="41"/>
      <c r="H8" s="41"/>
      <c r="I8" s="41"/>
      <c r="J8" s="42"/>
    </row>
    <row r="9" spans="1:10" x14ac:dyDescent="0.15">
      <c r="A9" s="43"/>
      <c r="B9" s="44"/>
      <c r="C9" s="44"/>
      <c r="D9" s="44"/>
      <c r="E9" s="44"/>
      <c r="F9" s="44"/>
      <c r="G9" s="44"/>
      <c r="H9" s="44"/>
      <c r="I9" s="44"/>
      <c r="J9" s="45"/>
    </row>
    <row r="11" spans="1:10" x14ac:dyDescent="0.15">
      <c r="A11" s="21" t="s">
        <v>38</v>
      </c>
    </row>
    <row r="12" spans="1:10" x14ac:dyDescent="0.15">
      <c r="A12" s="46"/>
      <c r="B12" s="47"/>
      <c r="C12" s="47"/>
      <c r="D12" s="47"/>
      <c r="E12" s="47"/>
      <c r="F12" s="47"/>
      <c r="G12" s="47"/>
      <c r="H12" s="47"/>
      <c r="I12" s="47"/>
      <c r="J12" s="48"/>
    </row>
    <row r="13" spans="1:10" x14ac:dyDescent="0.15">
      <c r="A13" s="49"/>
      <c r="B13" s="50"/>
      <c r="C13" s="50"/>
      <c r="D13" s="50"/>
      <c r="E13" s="50"/>
      <c r="F13" s="50"/>
      <c r="G13" s="50"/>
      <c r="H13" s="50"/>
      <c r="I13" s="50"/>
      <c r="J13" s="51"/>
    </row>
    <row r="14" spans="1:10" x14ac:dyDescent="0.15">
      <c r="A14" s="49"/>
      <c r="B14" s="50"/>
      <c r="C14" s="50"/>
      <c r="D14" s="50"/>
      <c r="E14" s="50"/>
      <c r="F14" s="50"/>
      <c r="G14" s="50"/>
      <c r="H14" s="50"/>
      <c r="I14" s="50"/>
      <c r="J14" s="51"/>
    </row>
    <row r="15" spans="1:10" x14ac:dyDescent="0.15">
      <c r="A15" s="49"/>
      <c r="B15" s="50"/>
      <c r="C15" s="50"/>
      <c r="D15" s="50"/>
      <c r="E15" s="50"/>
      <c r="F15" s="50"/>
      <c r="G15" s="50"/>
      <c r="H15" s="50"/>
      <c r="I15" s="50"/>
      <c r="J15" s="51"/>
    </row>
    <row r="16" spans="1:10" x14ac:dyDescent="0.15">
      <c r="A16" s="49"/>
      <c r="B16" s="50"/>
      <c r="C16" s="50"/>
      <c r="D16" s="50"/>
      <c r="E16" s="50"/>
      <c r="F16" s="50"/>
      <c r="G16" s="50"/>
      <c r="H16" s="50"/>
      <c r="I16" s="50"/>
      <c r="J16" s="51"/>
    </row>
    <row r="17" spans="1:10" x14ac:dyDescent="0.15">
      <c r="A17" s="49"/>
      <c r="B17" s="50"/>
      <c r="C17" s="50"/>
      <c r="D17" s="50"/>
      <c r="E17" s="50"/>
      <c r="F17" s="50"/>
      <c r="G17" s="50"/>
      <c r="H17" s="50"/>
      <c r="I17" s="50"/>
      <c r="J17" s="51"/>
    </row>
    <row r="18" spans="1:10" x14ac:dyDescent="0.15">
      <c r="A18" s="49"/>
      <c r="B18" s="50"/>
      <c r="C18" s="50"/>
      <c r="D18" s="50"/>
      <c r="E18" s="50"/>
      <c r="F18" s="50"/>
      <c r="G18" s="50"/>
      <c r="H18" s="50"/>
      <c r="I18" s="50"/>
      <c r="J18" s="51"/>
    </row>
    <row r="19" spans="1:10" x14ac:dyDescent="0.15">
      <c r="A19" s="52"/>
      <c r="B19" s="53"/>
      <c r="C19" s="53"/>
      <c r="D19" s="53"/>
      <c r="E19" s="53"/>
      <c r="F19" s="53"/>
      <c r="G19" s="53"/>
      <c r="H19" s="53"/>
      <c r="I19" s="53"/>
      <c r="J19" s="54"/>
    </row>
    <row r="21" spans="1:10" x14ac:dyDescent="0.15">
      <c r="A21" s="21" t="s">
        <v>39</v>
      </c>
    </row>
    <row r="22" spans="1:10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7"/>
    </row>
    <row r="23" spans="1:10" x14ac:dyDescent="0.15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10" x14ac:dyDescent="0.15">
      <c r="A24" s="58"/>
      <c r="B24" s="59"/>
      <c r="C24" s="59"/>
      <c r="D24" s="59"/>
      <c r="E24" s="59"/>
      <c r="F24" s="59"/>
      <c r="G24" s="59"/>
      <c r="H24" s="59"/>
      <c r="I24" s="59"/>
      <c r="J24" s="60"/>
    </row>
    <row r="25" spans="1:10" x14ac:dyDescent="0.15">
      <c r="A25" s="58"/>
      <c r="B25" s="59"/>
      <c r="C25" s="59"/>
      <c r="D25" s="59"/>
      <c r="E25" s="59"/>
      <c r="F25" s="59"/>
      <c r="G25" s="59"/>
      <c r="H25" s="59"/>
      <c r="I25" s="59"/>
      <c r="J25" s="60"/>
    </row>
    <row r="26" spans="1:10" x14ac:dyDescent="0.15">
      <c r="A26" s="58"/>
      <c r="B26" s="59"/>
      <c r="C26" s="59"/>
      <c r="D26" s="59"/>
      <c r="E26" s="59"/>
      <c r="F26" s="59"/>
      <c r="G26" s="59"/>
      <c r="H26" s="59"/>
      <c r="I26" s="59"/>
      <c r="J26" s="60"/>
    </row>
    <row r="27" spans="1:10" x14ac:dyDescent="0.15">
      <c r="A27" s="58"/>
      <c r="B27" s="59"/>
      <c r="C27" s="59"/>
      <c r="D27" s="59"/>
      <c r="E27" s="59"/>
      <c r="F27" s="59"/>
      <c r="G27" s="59"/>
      <c r="H27" s="59"/>
      <c r="I27" s="59"/>
      <c r="J27" s="60"/>
    </row>
    <row r="28" spans="1:10" x14ac:dyDescent="0.15">
      <c r="A28" s="58"/>
      <c r="B28" s="59"/>
      <c r="C28" s="59"/>
      <c r="D28" s="59"/>
      <c r="E28" s="59"/>
      <c r="F28" s="59"/>
      <c r="G28" s="59"/>
      <c r="H28" s="59"/>
      <c r="I28" s="59"/>
      <c r="J28" s="60"/>
    </row>
    <row r="29" spans="1:10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3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opLeftCell="A16" zoomScaleSheetLayoutView="100" workbookViewId="0">
      <selection activeCell="G8" sqref="G8:I9"/>
    </sheetView>
  </sheetViews>
  <sheetFormatPr defaultColWidth="8.875" defaultRowHeight="17.25" x14ac:dyDescent="0.15"/>
  <cols>
    <col min="1" max="1" width="3.125" style="24" customWidth="1"/>
    <col min="2" max="2" width="13.25" style="33" customWidth="1"/>
    <col min="3" max="3" width="15.75" style="25" customWidth="1"/>
    <col min="4" max="4" width="13" style="25" customWidth="1"/>
    <col min="5" max="5" width="15.875" style="26" customWidth="1"/>
    <col min="6" max="6" width="15.875" style="25" customWidth="1"/>
    <col min="7" max="7" width="15.875" style="26" customWidth="1"/>
    <col min="8" max="8" width="15.875" style="25" customWidth="1"/>
    <col min="9" max="9" width="15.875" style="26" customWidth="1"/>
    <col min="10" max="256" width="8.875" style="24"/>
    <col min="257" max="257" width="3.125" style="24" customWidth="1"/>
    <col min="258" max="258" width="13.25" style="24" customWidth="1"/>
    <col min="259" max="259" width="15.75" style="24" customWidth="1"/>
    <col min="260" max="260" width="13" style="24" customWidth="1"/>
    <col min="261" max="265" width="15.875" style="24" customWidth="1"/>
    <col min="266" max="512" width="8.875" style="24"/>
    <col min="513" max="513" width="3.125" style="24" customWidth="1"/>
    <col min="514" max="514" width="13.25" style="24" customWidth="1"/>
    <col min="515" max="515" width="15.75" style="24" customWidth="1"/>
    <col min="516" max="516" width="13" style="24" customWidth="1"/>
    <col min="517" max="521" width="15.875" style="24" customWidth="1"/>
    <col min="522" max="768" width="8.875" style="24"/>
    <col min="769" max="769" width="3.125" style="24" customWidth="1"/>
    <col min="770" max="770" width="13.25" style="24" customWidth="1"/>
    <col min="771" max="771" width="15.75" style="24" customWidth="1"/>
    <col min="772" max="772" width="13" style="24" customWidth="1"/>
    <col min="773" max="777" width="15.875" style="24" customWidth="1"/>
    <col min="778" max="1024" width="8.875" style="24"/>
    <col min="1025" max="1025" width="3.125" style="24" customWidth="1"/>
    <col min="1026" max="1026" width="13.25" style="24" customWidth="1"/>
    <col min="1027" max="1027" width="15.75" style="24" customWidth="1"/>
    <col min="1028" max="1028" width="13" style="24" customWidth="1"/>
    <col min="1029" max="1033" width="15.875" style="24" customWidth="1"/>
    <col min="1034" max="1280" width="8.875" style="24"/>
    <col min="1281" max="1281" width="3.125" style="24" customWidth="1"/>
    <col min="1282" max="1282" width="13.25" style="24" customWidth="1"/>
    <col min="1283" max="1283" width="15.75" style="24" customWidth="1"/>
    <col min="1284" max="1284" width="13" style="24" customWidth="1"/>
    <col min="1285" max="1289" width="15.875" style="24" customWidth="1"/>
    <col min="1290" max="1536" width="8.875" style="24"/>
    <col min="1537" max="1537" width="3.125" style="24" customWidth="1"/>
    <col min="1538" max="1538" width="13.25" style="24" customWidth="1"/>
    <col min="1539" max="1539" width="15.75" style="24" customWidth="1"/>
    <col min="1540" max="1540" width="13" style="24" customWidth="1"/>
    <col min="1541" max="1545" width="15.875" style="24" customWidth="1"/>
    <col min="1546" max="1792" width="8.875" style="24"/>
    <col min="1793" max="1793" width="3.125" style="24" customWidth="1"/>
    <col min="1794" max="1794" width="13.25" style="24" customWidth="1"/>
    <col min="1795" max="1795" width="15.75" style="24" customWidth="1"/>
    <col min="1796" max="1796" width="13" style="24" customWidth="1"/>
    <col min="1797" max="1801" width="15.875" style="24" customWidth="1"/>
    <col min="1802" max="2048" width="8.875" style="24"/>
    <col min="2049" max="2049" width="3.125" style="24" customWidth="1"/>
    <col min="2050" max="2050" width="13.25" style="24" customWidth="1"/>
    <col min="2051" max="2051" width="15.75" style="24" customWidth="1"/>
    <col min="2052" max="2052" width="13" style="24" customWidth="1"/>
    <col min="2053" max="2057" width="15.875" style="24" customWidth="1"/>
    <col min="2058" max="2304" width="8.875" style="24"/>
    <col min="2305" max="2305" width="3.125" style="24" customWidth="1"/>
    <col min="2306" max="2306" width="13.25" style="24" customWidth="1"/>
    <col min="2307" max="2307" width="15.75" style="24" customWidth="1"/>
    <col min="2308" max="2308" width="13" style="24" customWidth="1"/>
    <col min="2309" max="2313" width="15.875" style="24" customWidth="1"/>
    <col min="2314" max="2560" width="8.875" style="24"/>
    <col min="2561" max="2561" width="3.125" style="24" customWidth="1"/>
    <col min="2562" max="2562" width="13.25" style="24" customWidth="1"/>
    <col min="2563" max="2563" width="15.75" style="24" customWidth="1"/>
    <col min="2564" max="2564" width="13" style="24" customWidth="1"/>
    <col min="2565" max="2569" width="15.875" style="24" customWidth="1"/>
    <col min="2570" max="2816" width="8.875" style="24"/>
    <col min="2817" max="2817" width="3.125" style="24" customWidth="1"/>
    <col min="2818" max="2818" width="13.25" style="24" customWidth="1"/>
    <col min="2819" max="2819" width="15.75" style="24" customWidth="1"/>
    <col min="2820" max="2820" width="13" style="24" customWidth="1"/>
    <col min="2821" max="2825" width="15.875" style="24" customWidth="1"/>
    <col min="2826" max="3072" width="8.875" style="24"/>
    <col min="3073" max="3073" width="3.125" style="24" customWidth="1"/>
    <col min="3074" max="3074" width="13.25" style="24" customWidth="1"/>
    <col min="3075" max="3075" width="15.75" style="24" customWidth="1"/>
    <col min="3076" max="3076" width="13" style="24" customWidth="1"/>
    <col min="3077" max="3081" width="15.875" style="24" customWidth="1"/>
    <col min="3082" max="3328" width="8.875" style="24"/>
    <col min="3329" max="3329" width="3.125" style="24" customWidth="1"/>
    <col min="3330" max="3330" width="13.25" style="24" customWidth="1"/>
    <col min="3331" max="3331" width="15.75" style="24" customWidth="1"/>
    <col min="3332" max="3332" width="13" style="24" customWidth="1"/>
    <col min="3333" max="3337" width="15.875" style="24" customWidth="1"/>
    <col min="3338" max="3584" width="8.875" style="24"/>
    <col min="3585" max="3585" width="3.125" style="24" customWidth="1"/>
    <col min="3586" max="3586" width="13.25" style="24" customWidth="1"/>
    <col min="3587" max="3587" width="15.75" style="24" customWidth="1"/>
    <col min="3588" max="3588" width="13" style="24" customWidth="1"/>
    <col min="3589" max="3593" width="15.875" style="24" customWidth="1"/>
    <col min="3594" max="3840" width="8.875" style="24"/>
    <col min="3841" max="3841" width="3.125" style="24" customWidth="1"/>
    <col min="3842" max="3842" width="13.25" style="24" customWidth="1"/>
    <col min="3843" max="3843" width="15.75" style="24" customWidth="1"/>
    <col min="3844" max="3844" width="13" style="24" customWidth="1"/>
    <col min="3845" max="3849" width="15.875" style="24" customWidth="1"/>
    <col min="3850" max="4096" width="8.875" style="24"/>
    <col min="4097" max="4097" width="3.125" style="24" customWidth="1"/>
    <col min="4098" max="4098" width="13.25" style="24" customWidth="1"/>
    <col min="4099" max="4099" width="15.75" style="24" customWidth="1"/>
    <col min="4100" max="4100" width="13" style="24" customWidth="1"/>
    <col min="4101" max="4105" width="15.875" style="24" customWidth="1"/>
    <col min="4106" max="4352" width="8.875" style="24"/>
    <col min="4353" max="4353" width="3.125" style="24" customWidth="1"/>
    <col min="4354" max="4354" width="13.25" style="24" customWidth="1"/>
    <col min="4355" max="4355" width="15.75" style="24" customWidth="1"/>
    <col min="4356" max="4356" width="13" style="24" customWidth="1"/>
    <col min="4357" max="4361" width="15.875" style="24" customWidth="1"/>
    <col min="4362" max="4608" width="8.875" style="24"/>
    <col min="4609" max="4609" width="3.125" style="24" customWidth="1"/>
    <col min="4610" max="4610" width="13.25" style="24" customWidth="1"/>
    <col min="4611" max="4611" width="15.75" style="24" customWidth="1"/>
    <col min="4612" max="4612" width="13" style="24" customWidth="1"/>
    <col min="4613" max="4617" width="15.875" style="24" customWidth="1"/>
    <col min="4618" max="4864" width="8.875" style="24"/>
    <col min="4865" max="4865" width="3.125" style="24" customWidth="1"/>
    <col min="4866" max="4866" width="13.25" style="24" customWidth="1"/>
    <col min="4867" max="4867" width="15.75" style="24" customWidth="1"/>
    <col min="4868" max="4868" width="13" style="24" customWidth="1"/>
    <col min="4869" max="4873" width="15.875" style="24" customWidth="1"/>
    <col min="4874" max="5120" width="8.875" style="24"/>
    <col min="5121" max="5121" width="3.125" style="24" customWidth="1"/>
    <col min="5122" max="5122" width="13.25" style="24" customWidth="1"/>
    <col min="5123" max="5123" width="15.75" style="24" customWidth="1"/>
    <col min="5124" max="5124" width="13" style="24" customWidth="1"/>
    <col min="5125" max="5129" width="15.875" style="24" customWidth="1"/>
    <col min="5130" max="5376" width="8.875" style="24"/>
    <col min="5377" max="5377" width="3.125" style="24" customWidth="1"/>
    <col min="5378" max="5378" width="13.25" style="24" customWidth="1"/>
    <col min="5379" max="5379" width="15.75" style="24" customWidth="1"/>
    <col min="5380" max="5380" width="13" style="24" customWidth="1"/>
    <col min="5381" max="5385" width="15.875" style="24" customWidth="1"/>
    <col min="5386" max="5632" width="8.875" style="24"/>
    <col min="5633" max="5633" width="3.125" style="24" customWidth="1"/>
    <col min="5634" max="5634" width="13.25" style="24" customWidth="1"/>
    <col min="5635" max="5635" width="15.75" style="24" customWidth="1"/>
    <col min="5636" max="5636" width="13" style="24" customWidth="1"/>
    <col min="5637" max="5641" width="15.875" style="24" customWidth="1"/>
    <col min="5642" max="5888" width="8.875" style="24"/>
    <col min="5889" max="5889" width="3.125" style="24" customWidth="1"/>
    <col min="5890" max="5890" width="13.25" style="24" customWidth="1"/>
    <col min="5891" max="5891" width="15.75" style="24" customWidth="1"/>
    <col min="5892" max="5892" width="13" style="24" customWidth="1"/>
    <col min="5893" max="5897" width="15.875" style="24" customWidth="1"/>
    <col min="5898" max="6144" width="8.875" style="24"/>
    <col min="6145" max="6145" width="3.125" style="24" customWidth="1"/>
    <col min="6146" max="6146" width="13.25" style="24" customWidth="1"/>
    <col min="6147" max="6147" width="15.75" style="24" customWidth="1"/>
    <col min="6148" max="6148" width="13" style="24" customWidth="1"/>
    <col min="6149" max="6153" width="15.875" style="24" customWidth="1"/>
    <col min="6154" max="6400" width="8.875" style="24"/>
    <col min="6401" max="6401" width="3.125" style="24" customWidth="1"/>
    <col min="6402" max="6402" width="13.25" style="24" customWidth="1"/>
    <col min="6403" max="6403" width="15.75" style="24" customWidth="1"/>
    <col min="6404" max="6404" width="13" style="24" customWidth="1"/>
    <col min="6405" max="6409" width="15.875" style="24" customWidth="1"/>
    <col min="6410" max="6656" width="8.875" style="24"/>
    <col min="6657" max="6657" width="3.125" style="24" customWidth="1"/>
    <col min="6658" max="6658" width="13.25" style="24" customWidth="1"/>
    <col min="6659" max="6659" width="15.75" style="24" customWidth="1"/>
    <col min="6660" max="6660" width="13" style="24" customWidth="1"/>
    <col min="6661" max="6665" width="15.875" style="24" customWidth="1"/>
    <col min="6666" max="6912" width="8.875" style="24"/>
    <col min="6913" max="6913" width="3.125" style="24" customWidth="1"/>
    <col min="6914" max="6914" width="13.25" style="24" customWidth="1"/>
    <col min="6915" max="6915" width="15.75" style="24" customWidth="1"/>
    <col min="6916" max="6916" width="13" style="24" customWidth="1"/>
    <col min="6917" max="6921" width="15.875" style="24" customWidth="1"/>
    <col min="6922" max="7168" width="8.875" style="24"/>
    <col min="7169" max="7169" width="3.125" style="24" customWidth="1"/>
    <col min="7170" max="7170" width="13.25" style="24" customWidth="1"/>
    <col min="7171" max="7171" width="15.75" style="24" customWidth="1"/>
    <col min="7172" max="7172" width="13" style="24" customWidth="1"/>
    <col min="7173" max="7177" width="15.875" style="24" customWidth="1"/>
    <col min="7178" max="7424" width="8.875" style="24"/>
    <col min="7425" max="7425" width="3.125" style="24" customWidth="1"/>
    <col min="7426" max="7426" width="13.25" style="24" customWidth="1"/>
    <col min="7427" max="7427" width="15.75" style="24" customWidth="1"/>
    <col min="7428" max="7428" width="13" style="24" customWidth="1"/>
    <col min="7429" max="7433" width="15.875" style="24" customWidth="1"/>
    <col min="7434" max="7680" width="8.875" style="24"/>
    <col min="7681" max="7681" width="3.125" style="24" customWidth="1"/>
    <col min="7682" max="7682" width="13.25" style="24" customWidth="1"/>
    <col min="7683" max="7683" width="15.75" style="24" customWidth="1"/>
    <col min="7684" max="7684" width="13" style="24" customWidth="1"/>
    <col min="7685" max="7689" width="15.875" style="24" customWidth="1"/>
    <col min="7690" max="7936" width="8.875" style="24"/>
    <col min="7937" max="7937" width="3.125" style="24" customWidth="1"/>
    <col min="7938" max="7938" width="13.25" style="24" customWidth="1"/>
    <col min="7939" max="7939" width="15.75" style="24" customWidth="1"/>
    <col min="7940" max="7940" width="13" style="24" customWidth="1"/>
    <col min="7941" max="7945" width="15.875" style="24" customWidth="1"/>
    <col min="7946" max="8192" width="8.875" style="24"/>
    <col min="8193" max="8193" width="3.125" style="24" customWidth="1"/>
    <col min="8194" max="8194" width="13.25" style="24" customWidth="1"/>
    <col min="8195" max="8195" width="15.75" style="24" customWidth="1"/>
    <col min="8196" max="8196" width="13" style="24" customWidth="1"/>
    <col min="8197" max="8201" width="15.875" style="24" customWidth="1"/>
    <col min="8202" max="8448" width="8.875" style="24"/>
    <col min="8449" max="8449" width="3.125" style="24" customWidth="1"/>
    <col min="8450" max="8450" width="13.25" style="24" customWidth="1"/>
    <col min="8451" max="8451" width="15.75" style="24" customWidth="1"/>
    <col min="8452" max="8452" width="13" style="24" customWidth="1"/>
    <col min="8453" max="8457" width="15.875" style="24" customWidth="1"/>
    <col min="8458" max="8704" width="8.875" style="24"/>
    <col min="8705" max="8705" width="3.125" style="24" customWidth="1"/>
    <col min="8706" max="8706" width="13.25" style="24" customWidth="1"/>
    <col min="8707" max="8707" width="15.75" style="24" customWidth="1"/>
    <col min="8708" max="8708" width="13" style="24" customWidth="1"/>
    <col min="8709" max="8713" width="15.875" style="24" customWidth="1"/>
    <col min="8714" max="8960" width="8.875" style="24"/>
    <col min="8961" max="8961" width="3.125" style="24" customWidth="1"/>
    <col min="8962" max="8962" width="13.25" style="24" customWidth="1"/>
    <col min="8963" max="8963" width="15.75" style="24" customWidth="1"/>
    <col min="8964" max="8964" width="13" style="24" customWidth="1"/>
    <col min="8965" max="8969" width="15.875" style="24" customWidth="1"/>
    <col min="8970" max="9216" width="8.875" style="24"/>
    <col min="9217" max="9217" width="3.125" style="24" customWidth="1"/>
    <col min="9218" max="9218" width="13.25" style="24" customWidth="1"/>
    <col min="9219" max="9219" width="15.75" style="24" customWidth="1"/>
    <col min="9220" max="9220" width="13" style="24" customWidth="1"/>
    <col min="9221" max="9225" width="15.875" style="24" customWidth="1"/>
    <col min="9226" max="9472" width="8.875" style="24"/>
    <col min="9473" max="9473" width="3.125" style="24" customWidth="1"/>
    <col min="9474" max="9474" width="13.25" style="24" customWidth="1"/>
    <col min="9475" max="9475" width="15.75" style="24" customWidth="1"/>
    <col min="9476" max="9476" width="13" style="24" customWidth="1"/>
    <col min="9477" max="9481" width="15.875" style="24" customWidth="1"/>
    <col min="9482" max="9728" width="8.875" style="24"/>
    <col min="9729" max="9729" width="3.125" style="24" customWidth="1"/>
    <col min="9730" max="9730" width="13.25" style="24" customWidth="1"/>
    <col min="9731" max="9731" width="15.75" style="24" customWidth="1"/>
    <col min="9732" max="9732" width="13" style="24" customWidth="1"/>
    <col min="9733" max="9737" width="15.875" style="24" customWidth="1"/>
    <col min="9738" max="9984" width="8.875" style="24"/>
    <col min="9985" max="9985" width="3.125" style="24" customWidth="1"/>
    <col min="9986" max="9986" width="13.25" style="24" customWidth="1"/>
    <col min="9987" max="9987" width="15.75" style="24" customWidth="1"/>
    <col min="9988" max="9988" width="13" style="24" customWidth="1"/>
    <col min="9989" max="9993" width="15.875" style="24" customWidth="1"/>
    <col min="9994" max="10240" width="8.875" style="24"/>
    <col min="10241" max="10241" width="3.125" style="24" customWidth="1"/>
    <col min="10242" max="10242" width="13.25" style="24" customWidth="1"/>
    <col min="10243" max="10243" width="15.75" style="24" customWidth="1"/>
    <col min="10244" max="10244" width="13" style="24" customWidth="1"/>
    <col min="10245" max="10249" width="15.875" style="24" customWidth="1"/>
    <col min="10250" max="10496" width="8.875" style="24"/>
    <col min="10497" max="10497" width="3.125" style="24" customWidth="1"/>
    <col min="10498" max="10498" width="13.25" style="24" customWidth="1"/>
    <col min="10499" max="10499" width="15.75" style="24" customWidth="1"/>
    <col min="10500" max="10500" width="13" style="24" customWidth="1"/>
    <col min="10501" max="10505" width="15.875" style="24" customWidth="1"/>
    <col min="10506" max="10752" width="8.875" style="24"/>
    <col min="10753" max="10753" width="3.125" style="24" customWidth="1"/>
    <col min="10754" max="10754" width="13.25" style="24" customWidth="1"/>
    <col min="10755" max="10755" width="15.75" style="24" customWidth="1"/>
    <col min="10756" max="10756" width="13" style="24" customWidth="1"/>
    <col min="10757" max="10761" width="15.875" style="24" customWidth="1"/>
    <col min="10762" max="11008" width="8.875" style="24"/>
    <col min="11009" max="11009" width="3.125" style="24" customWidth="1"/>
    <col min="11010" max="11010" width="13.25" style="24" customWidth="1"/>
    <col min="11011" max="11011" width="15.75" style="24" customWidth="1"/>
    <col min="11012" max="11012" width="13" style="24" customWidth="1"/>
    <col min="11013" max="11017" width="15.875" style="24" customWidth="1"/>
    <col min="11018" max="11264" width="8.875" style="24"/>
    <col min="11265" max="11265" width="3.125" style="24" customWidth="1"/>
    <col min="11266" max="11266" width="13.25" style="24" customWidth="1"/>
    <col min="11267" max="11267" width="15.75" style="24" customWidth="1"/>
    <col min="11268" max="11268" width="13" style="24" customWidth="1"/>
    <col min="11269" max="11273" width="15.875" style="24" customWidth="1"/>
    <col min="11274" max="11520" width="8.875" style="24"/>
    <col min="11521" max="11521" width="3.125" style="24" customWidth="1"/>
    <col min="11522" max="11522" width="13.25" style="24" customWidth="1"/>
    <col min="11523" max="11523" width="15.75" style="24" customWidth="1"/>
    <col min="11524" max="11524" width="13" style="24" customWidth="1"/>
    <col min="11525" max="11529" width="15.875" style="24" customWidth="1"/>
    <col min="11530" max="11776" width="8.875" style="24"/>
    <col min="11777" max="11777" width="3.125" style="24" customWidth="1"/>
    <col min="11778" max="11778" width="13.25" style="24" customWidth="1"/>
    <col min="11779" max="11779" width="15.75" style="24" customWidth="1"/>
    <col min="11780" max="11780" width="13" style="24" customWidth="1"/>
    <col min="11781" max="11785" width="15.875" style="24" customWidth="1"/>
    <col min="11786" max="12032" width="8.875" style="24"/>
    <col min="12033" max="12033" width="3.125" style="24" customWidth="1"/>
    <col min="12034" max="12034" width="13.25" style="24" customWidth="1"/>
    <col min="12035" max="12035" width="15.75" style="24" customWidth="1"/>
    <col min="12036" max="12036" width="13" style="24" customWidth="1"/>
    <col min="12037" max="12041" width="15.875" style="24" customWidth="1"/>
    <col min="12042" max="12288" width="8.875" style="24"/>
    <col min="12289" max="12289" width="3.125" style="24" customWidth="1"/>
    <col min="12290" max="12290" width="13.25" style="24" customWidth="1"/>
    <col min="12291" max="12291" width="15.75" style="24" customWidth="1"/>
    <col min="12292" max="12292" width="13" style="24" customWidth="1"/>
    <col min="12293" max="12297" width="15.875" style="24" customWidth="1"/>
    <col min="12298" max="12544" width="8.875" style="24"/>
    <col min="12545" max="12545" width="3.125" style="24" customWidth="1"/>
    <col min="12546" max="12546" width="13.25" style="24" customWidth="1"/>
    <col min="12547" max="12547" width="15.75" style="24" customWidth="1"/>
    <col min="12548" max="12548" width="13" style="24" customWidth="1"/>
    <col min="12549" max="12553" width="15.875" style="24" customWidth="1"/>
    <col min="12554" max="12800" width="8.875" style="24"/>
    <col min="12801" max="12801" width="3.125" style="24" customWidth="1"/>
    <col min="12802" max="12802" width="13.25" style="24" customWidth="1"/>
    <col min="12803" max="12803" width="15.75" style="24" customWidth="1"/>
    <col min="12804" max="12804" width="13" style="24" customWidth="1"/>
    <col min="12805" max="12809" width="15.875" style="24" customWidth="1"/>
    <col min="12810" max="13056" width="8.875" style="24"/>
    <col min="13057" max="13057" width="3.125" style="24" customWidth="1"/>
    <col min="13058" max="13058" width="13.25" style="24" customWidth="1"/>
    <col min="13059" max="13059" width="15.75" style="24" customWidth="1"/>
    <col min="13060" max="13060" width="13" style="24" customWidth="1"/>
    <col min="13061" max="13065" width="15.875" style="24" customWidth="1"/>
    <col min="13066" max="13312" width="8.875" style="24"/>
    <col min="13313" max="13313" width="3.125" style="24" customWidth="1"/>
    <col min="13314" max="13314" width="13.25" style="24" customWidth="1"/>
    <col min="13315" max="13315" width="15.75" style="24" customWidth="1"/>
    <col min="13316" max="13316" width="13" style="24" customWidth="1"/>
    <col min="13317" max="13321" width="15.875" style="24" customWidth="1"/>
    <col min="13322" max="13568" width="8.875" style="24"/>
    <col min="13569" max="13569" width="3.125" style="24" customWidth="1"/>
    <col min="13570" max="13570" width="13.25" style="24" customWidth="1"/>
    <col min="13571" max="13571" width="15.75" style="24" customWidth="1"/>
    <col min="13572" max="13572" width="13" style="24" customWidth="1"/>
    <col min="13573" max="13577" width="15.875" style="24" customWidth="1"/>
    <col min="13578" max="13824" width="8.875" style="24"/>
    <col min="13825" max="13825" width="3.125" style="24" customWidth="1"/>
    <col min="13826" max="13826" width="13.25" style="24" customWidth="1"/>
    <col min="13827" max="13827" width="15.75" style="24" customWidth="1"/>
    <col min="13828" max="13828" width="13" style="24" customWidth="1"/>
    <col min="13829" max="13833" width="15.875" style="24" customWidth="1"/>
    <col min="13834" max="14080" width="8.875" style="24"/>
    <col min="14081" max="14081" width="3.125" style="24" customWidth="1"/>
    <col min="14082" max="14082" width="13.25" style="24" customWidth="1"/>
    <col min="14083" max="14083" width="15.75" style="24" customWidth="1"/>
    <col min="14084" max="14084" width="13" style="24" customWidth="1"/>
    <col min="14085" max="14089" width="15.875" style="24" customWidth="1"/>
    <col min="14090" max="14336" width="8.875" style="24"/>
    <col min="14337" max="14337" width="3.125" style="24" customWidth="1"/>
    <col min="14338" max="14338" width="13.25" style="24" customWidth="1"/>
    <col min="14339" max="14339" width="15.75" style="24" customWidth="1"/>
    <col min="14340" max="14340" width="13" style="24" customWidth="1"/>
    <col min="14341" max="14345" width="15.875" style="24" customWidth="1"/>
    <col min="14346" max="14592" width="8.875" style="24"/>
    <col min="14593" max="14593" width="3.125" style="24" customWidth="1"/>
    <col min="14594" max="14594" width="13.25" style="24" customWidth="1"/>
    <col min="14595" max="14595" width="15.75" style="24" customWidth="1"/>
    <col min="14596" max="14596" width="13" style="24" customWidth="1"/>
    <col min="14597" max="14601" width="15.875" style="24" customWidth="1"/>
    <col min="14602" max="14848" width="8.875" style="24"/>
    <col min="14849" max="14849" width="3.125" style="24" customWidth="1"/>
    <col min="14850" max="14850" width="13.25" style="24" customWidth="1"/>
    <col min="14851" max="14851" width="15.75" style="24" customWidth="1"/>
    <col min="14852" max="14852" width="13" style="24" customWidth="1"/>
    <col min="14853" max="14857" width="15.875" style="24" customWidth="1"/>
    <col min="14858" max="15104" width="8.875" style="24"/>
    <col min="15105" max="15105" width="3.125" style="24" customWidth="1"/>
    <col min="15106" max="15106" width="13.25" style="24" customWidth="1"/>
    <col min="15107" max="15107" width="15.75" style="24" customWidth="1"/>
    <col min="15108" max="15108" width="13" style="24" customWidth="1"/>
    <col min="15109" max="15113" width="15.875" style="24" customWidth="1"/>
    <col min="15114" max="15360" width="8.875" style="24"/>
    <col min="15361" max="15361" width="3.125" style="24" customWidth="1"/>
    <col min="15362" max="15362" width="13.25" style="24" customWidth="1"/>
    <col min="15363" max="15363" width="15.75" style="24" customWidth="1"/>
    <col min="15364" max="15364" width="13" style="24" customWidth="1"/>
    <col min="15365" max="15369" width="15.875" style="24" customWidth="1"/>
    <col min="15370" max="15616" width="8.875" style="24"/>
    <col min="15617" max="15617" width="3.125" style="24" customWidth="1"/>
    <col min="15618" max="15618" width="13.25" style="24" customWidth="1"/>
    <col min="15619" max="15619" width="15.75" style="24" customWidth="1"/>
    <col min="15620" max="15620" width="13" style="24" customWidth="1"/>
    <col min="15621" max="15625" width="15.875" style="24" customWidth="1"/>
    <col min="15626" max="15872" width="8.875" style="24"/>
    <col min="15873" max="15873" width="3.125" style="24" customWidth="1"/>
    <col min="15874" max="15874" width="13.25" style="24" customWidth="1"/>
    <col min="15875" max="15875" width="15.75" style="24" customWidth="1"/>
    <col min="15876" max="15876" width="13" style="24" customWidth="1"/>
    <col min="15877" max="15881" width="15.875" style="24" customWidth="1"/>
    <col min="15882" max="16128" width="8.875" style="24"/>
    <col min="16129" max="16129" width="3.125" style="24" customWidth="1"/>
    <col min="16130" max="16130" width="13.25" style="24" customWidth="1"/>
    <col min="16131" max="16131" width="15.75" style="24" customWidth="1"/>
    <col min="16132" max="16132" width="13" style="24" customWidth="1"/>
    <col min="16133" max="16137" width="15.875" style="24" customWidth="1"/>
    <col min="16138" max="16384" width="8.875" style="24"/>
  </cols>
  <sheetData>
    <row r="2" spans="2:9" x14ac:dyDescent="0.15">
      <c r="B2" s="23" t="s">
        <v>40</v>
      </c>
      <c r="C2" s="24"/>
    </row>
    <row r="4" spans="2:9" x14ac:dyDescent="0.15">
      <c r="B4" s="27" t="s">
        <v>41</v>
      </c>
      <c r="C4" s="27" t="s">
        <v>42</v>
      </c>
      <c r="D4" s="27" t="s">
        <v>43</v>
      </c>
      <c r="E4" s="28" t="s">
        <v>44</v>
      </c>
      <c r="F4" s="27" t="s">
        <v>45</v>
      </c>
      <c r="G4" s="28" t="s">
        <v>44</v>
      </c>
      <c r="H4" s="27" t="s">
        <v>46</v>
      </c>
      <c r="I4" s="28" t="s">
        <v>44</v>
      </c>
    </row>
    <row r="5" spans="2:9" x14ac:dyDescent="0.15">
      <c r="B5" s="29" t="s">
        <v>47</v>
      </c>
      <c r="C5" s="30" t="s">
        <v>48</v>
      </c>
      <c r="D5" s="30">
        <v>54</v>
      </c>
      <c r="E5" s="31">
        <v>42194</v>
      </c>
      <c r="F5" s="30"/>
      <c r="G5" s="31"/>
      <c r="H5" s="30"/>
      <c r="I5" s="32"/>
    </row>
    <row r="6" spans="2:9" x14ac:dyDescent="0.15">
      <c r="B6" s="29" t="s">
        <v>47</v>
      </c>
      <c r="C6" s="30" t="s">
        <v>49</v>
      </c>
      <c r="D6" s="30">
        <v>46</v>
      </c>
      <c r="E6" s="31">
        <v>42195</v>
      </c>
      <c r="F6" s="30"/>
      <c r="G6" s="32"/>
      <c r="H6" s="30"/>
      <c r="I6" s="32"/>
    </row>
    <row r="7" spans="2:9" x14ac:dyDescent="0.15">
      <c r="B7" s="29" t="s">
        <v>47</v>
      </c>
      <c r="C7" s="30"/>
      <c r="D7" s="30"/>
      <c r="E7" s="32"/>
      <c r="F7" s="30"/>
      <c r="G7" s="32"/>
      <c r="H7" s="30"/>
      <c r="I7" s="32"/>
    </row>
    <row r="8" spans="2:9" x14ac:dyDescent="0.15">
      <c r="B8" s="29" t="s">
        <v>47</v>
      </c>
      <c r="C8" s="30"/>
      <c r="D8" s="30"/>
      <c r="E8" s="32"/>
      <c r="F8" s="30"/>
      <c r="G8" s="32"/>
      <c r="H8" s="30"/>
      <c r="I8" s="32"/>
    </row>
    <row r="9" spans="2:9" x14ac:dyDescent="0.15">
      <c r="B9" s="29" t="s">
        <v>47</v>
      </c>
      <c r="C9" s="30"/>
      <c r="D9" s="30"/>
      <c r="E9" s="32"/>
      <c r="F9" s="30"/>
      <c r="G9" s="32"/>
      <c r="H9" s="30"/>
      <c r="I9" s="32"/>
    </row>
    <row r="10" spans="2:9" x14ac:dyDescent="0.15">
      <c r="B10" s="29" t="s">
        <v>47</v>
      </c>
      <c r="C10" s="30"/>
      <c r="D10" s="30"/>
      <c r="E10" s="32"/>
      <c r="F10" s="30"/>
      <c r="G10" s="32"/>
      <c r="H10" s="30"/>
      <c r="I10" s="32"/>
    </row>
    <row r="11" spans="2:9" x14ac:dyDescent="0.15">
      <c r="B11" s="29" t="s">
        <v>47</v>
      </c>
      <c r="C11" s="30"/>
      <c r="D11" s="30"/>
      <c r="E11" s="32"/>
      <c r="F11" s="30"/>
      <c r="G11" s="32"/>
      <c r="H11" s="30"/>
      <c r="I11" s="32"/>
    </row>
    <row r="12" spans="2:9" x14ac:dyDescent="0.15">
      <c r="B12" s="29" t="s">
        <v>47</v>
      </c>
      <c r="C12" s="30"/>
      <c r="D12" s="30"/>
      <c r="E12" s="32"/>
      <c r="F12" s="30"/>
      <c r="G12" s="32"/>
      <c r="H12" s="30"/>
      <c r="I12" s="32"/>
    </row>
  </sheetData>
  <phoneticPr fontId="1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9"/>
  <sheetViews>
    <sheetView zoomScale="115" zoomScaleNormal="115" workbookViewId="0">
      <pane ySplit="9" topLeftCell="A10" activePane="bottomLeft" state="frozen"/>
      <selection activeCell="B1" sqref="B1"/>
      <selection pane="bottomLeft" activeCell="V10" sqref="V10:W109"/>
    </sheetView>
  </sheetViews>
  <sheetFormatPr defaultRowHeight="13.5" x14ac:dyDescent="0.15"/>
  <cols>
    <col min="1" max="1" width="2.875" customWidth="1"/>
    <col min="2" max="23" width="6.625" style="1" customWidth="1"/>
  </cols>
  <sheetData>
    <row r="2" spans="2:23" x14ac:dyDescent="0.15">
      <c r="B2" s="72" t="s">
        <v>21</v>
      </c>
      <c r="C2" s="72"/>
      <c r="D2" s="72"/>
      <c r="E2" s="73" t="s">
        <v>32</v>
      </c>
      <c r="F2" s="73"/>
      <c r="G2" s="73"/>
      <c r="H2" s="72" t="s">
        <v>22</v>
      </c>
      <c r="I2" s="72"/>
      <c r="J2" s="72"/>
      <c r="K2" s="73" t="s">
        <v>29</v>
      </c>
      <c r="L2" s="73"/>
      <c r="M2" s="73"/>
      <c r="N2" s="72" t="s">
        <v>30</v>
      </c>
      <c r="O2" s="72"/>
      <c r="P2" s="74">
        <v>0.03</v>
      </c>
      <c r="Q2" s="73"/>
    </row>
    <row r="3" spans="2:23" ht="85.5" customHeight="1" x14ac:dyDescent="0.15">
      <c r="B3" s="72" t="s">
        <v>17</v>
      </c>
      <c r="C3" s="72"/>
      <c r="D3" s="75"/>
      <c r="E3" s="76"/>
      <c r="F3" s="76"/>
      <c r="G3" s="76"/>
      <c r="H3" s="76"/>
      <c r="I3" s="76"/>
      <c r="J3" s="72" t="s">
        <v>18</v>
      </c>
      <c r="K3" s="72"/>
      <c r="L3" s="77"/>
      <c r="M3" s="78"/>
      <c r="N3" s="78"/>
      <c r="O3" s="78"/>
      <c r="P3" s="78"/>
      <c r="Q3" s="79"/>
    </row>
    <row r="4" spans="2:23" x14ac:dyDescent="0.15">
      <c r="B4" s="72" t="s">
        <v>15</v>
      </c>
      <c r="C4" s="72"/>
      <c r="D4" s="80">
        <f>SUM($T$10:$U$947)</f>
        <v>-29699.999999999851</v>
      </c>
      <c r="E4" s="80"/>
      <c r="F4" s="72" t="s">
        <v>14</v>
      </c>
      <c r="G4" s="72"/>
      <c r="H4" s="81">
        <f>SUM($V$10:$W$71)</f>
        <v>-54.999999999999716</v>
      </c>
      <c r="I4" s="82"/>
      <c r="J4" s="83" t="s">
        <v>25</v>
      </c>
      <c r="K4" s="83"/>
      <c r="L4" s="84">
        <f>MAX($C$10:$D$944)-E6</f>
        <v>0</v>
      </c>
      <c r="M4" s="84"/>
      <c r="N4" s="83" t="s">
        <v>19</v>
      </c>
      <c r="O4" s="83"/>
      <c r="P4" s="80">
        <f>MIN($C$10:$D$944)-E6</f>
        <v>-29699.999999999884</v>
      </c>
      <c r="Q4" s="80"/>
      <c r="S4" s="19"/>
      <c r="T4" s="20" t="s">
        <v>35</v>
      </c>
    </row>
    <row r="5" spans="2:23" ht="14.25" thickBot="1" x14ac:dyDescent="0.2">
      <c r="B5" s="7" t="s">
        <v>23</v>
      </c>
      <c r="C5" s="15">
        <f>COUNTIF($T$10:$T$944,"&gt;0")</f>
        <v>0</v>
      </c>
      <c r="D5" s="7" t="s">
        <v>24</v>
      </c>
      <c r="E5" s="15">
        <f>COUNTIF($T$10:$T$944,"&lt;0")</f>
        <v>1</v>
      </c>
      <c r="F5" s="7" t="s">
        <v>26</v>
      </c>
      <c r="G5" s="15">
        <f>COUNTIF($T$10:$T$944,"=0")</f>
        <v>0</v>
      </c>
      <c r="H5" s="7" t="s">
        <v>12</v>
      </c>
      <c r="I5" s="14" t="str">
        <f>IF(C5=0,"0",C5/SUM(C5,E5))</f>
        <v>0</v>
      </c>
      <c r="J5" s="72" t="s">
        <v>27</v>
      </c>
      <c r="K5" s="85"/>
      <c r="L5" s="86"/>
      <c r="M5" s="86"/>
      <c r="N5" s="69" t="s">
        <v>28</v>
      </c>
      <c r="O5" s="70"/>
      <c r="P5" s="86"/>
      <c r="Q5" s="86"/>
      <c r="S5" s="17"/>
      <c r="T5" s="20" t="s">
        <v>36</v>
      </c>
    </row>
    <row r="6" spans="2:23" ht="21.75" thickBot="1" x14ac:dyDescent="0.2">
      <c r="B6" s="87" t="s">
        <v>16</v>
      </c>
      <c r="C6" s="88"/>
      <c r="D6" s="89"/>
      <c r="E6" s="90">
        <v>1000000</v>
      </c>
      <c r="F6" s="90"/>
      <c r="G6" s="90"/>
      <c r="H6" s="91"/>
      <c r="I6" s="92" t="s">
        <v>31</v>
      </c>
      <c r="J6" s="92"/>
      <c r="K6" s="87" t="s">
        <v>13</v>
      </c>
      <c r="L6" s="88"/>
      <c r="M6" s="89"/>
      <c r="N6" s="93">
        <f>E6+D4</f>
        <v>970300.00000000012</v>
      </c>
      <c r="O6" s="94"/>
      <c r="P6" s="94"/>
      <c r="Q6" s="95"/>
    </row>
    <row r="7" spans="2:23" x14ac:dyDescent="0.15">
      <c r="P7" s="3"/>
    </row>
    <row r="8" spans="2:23" x14ac:dyDescent="0.15">
      <c r="B8" s="97" t="s">
        <v>20</v>
      </c>
      <c r="C8" s="98" t="s">
        <v>6</v>
      </c>
      <c r="D8" s="99"/>
      <c r="E8" s="102" t="s">
        <v>2</v>
      </c>
      <c r="F8" s="103"/>
      <c r="G8" s="103"/>
      <c r="H8" s="103"/>
      <c r="I8" s="103"/>
      <c r="J8" s="103"/>
      <c r="K8" s="104"/>
      <c r="L8" s="105" t="s">
        <v>8</v>
      </c>
      <c r="M8" s="106"/>
      <c r="N8" s="107"/>
      <c r="O8" s="108" t="s">
        <v>9</v>
      </c>
      <c r="P8" s="109" t="s">
        <v>5</v>
      </c>
      <c r="Q8" s="110"/>
      <c r="R8" s="110"/>
      <c r="S8" s="110"/>
      <c r="T8" s="110"/>
      <c r="U8" s="110"/>
      <c r="V8" s="110"/>
      <c r="W8" s="111"/>
    </row>
    <row r="9" spans="2:23" x14ac:dyDescent="0.15">
      <c r="B9" s="97"/>
      <c r="C9" s="100"/>
      <c r="D9" s="101"/>
      <c r="E9" s="6" t="s">
        <v>1</v>
      </c>
      <c r="F9" s="6" t="s">
        <v>0</v>
      </c>
      <c r="G9" s="6" t="s">
        <v>3</v>
      </c>
      <c r="H9" s="112" t="s">
        <v>34</v>
      </c>
      <c r="I9" s="113"/>
      <c r="J9" s="114" t="s">
        <v>33</v>
      </c>
      <c r="K9" s="115"/>
      <c r="L9" s="4" t="s">
        <v>7</v>
      </c>
      <c r="M9" s="105" t="s">
        <v>11</v>
      </c>
      <c r="N9" s="107"/>
      <c r="O9" s="108"/>
      <c r="P9" s="8" t="s">
        <v>1</v>
      </c>
      <c r="Q9" s="8" t="s">
        <v>0</v>
      </c>
      <c r="R9" s="109" t="s">
        <v>4</v>
      </c>
      <c r="S9" s="111"/>
      <c r="T9" s="96" t="s">
        <v>15</v>
      </c>
      <c r="U9" s="96"/>
      <c r="V9" s="96" t="s">
        <v>14</v>
      </c>
      <c r="W9" s="96"/>
    </row>
    <row r="10" spans="2:23" x14ac:dyDescent="0.15">
      <c r="B10" s="5">
        <v>1</v>
      </c>
      <c r="C10" s="64">
        <f>E6</f>
        <v>1000000</v>
      </c>
      <c r="D10" s="64"/>
      <c r="E10" s="17">
        <v>2010</v>
      </c>
      <c r="F10" s="2">
        <v>42005</v>
      </c>
      <c r="G10" s="5" t="s">
        <v>10</v>
      </c>
      <c r="H10" s="71">
        <v>100</v>
      </c>
      <c r="I10" s="71"/>
      <c r="J10" s="71">
        <v>99.5</v>
      </c>
      <c r="K10" s="71"/>
      <c r="L10" s="16">
        <f>IF(J10="","",ROUNDUP(IF(G10="買",H10-J10,J10-H10)*100,0)+5)</f>
        <v>55</v>
      </c>
      <c r="M10" s="64">
        <f t="shared" ref="M10:M41" si="0">IF(F10="","",C10*$P$2)</f>
        <v>30000</v>
      </c>
      <c r="N10" s="64"/>
      <c r="O10" s="18">
        <f>IF(L10="","",ROUNDDOWN(M10/(L10/100)/100000,2))</f>
        <v>0.54</v>
      </c>
      <c r="P10" s="17">
        <f t="shared" ref="P10:P73" si="1">E10</f>
        <v>2010</v>
      </c>
      <c r="Q10" s="2">
        <v>42006</v>
      </c>
      <c r="R10" s="65">
        <f>IF(J10="","",IF(G10="買",H10-(L10*0.01),H10+(L10*0.01)))</f>
        <v>99.45</v>
      </c>
      <c r="S10" s="65"/>
      <c r="T10" s="66">
        <f>IF(Q10="","",V10*O10*100000/100)</f>
        <v>-29699.999999999851</v>
      </c>
      <c r="U10" s="67"/>
      <c r="V10" s="68">
        <f>IF(Q10="","",IF(G10="買",R10-H10,H10-R10)*100)</f>
        <v>-54.999999999999716</v>
      </c>
      <c r="W10" s="68"/>
    </row>
    <row r="11" spans="2:23" x14ac:dyDescent="0.15">
      <c r="B11" s="5">
        <v>2</v>
      </c>
      <c r="C11" s="64">
        <f t="shared" ref="C11" si="2">IF(T10="","",C10+T10)</f>
        <v>970300.00000000012</v>
      </c>
      <c r="D11" s="64"/>
      <c r="E11" s="17">
        <f>E10</f>
        <v>2010</v>
      </c>
      <c r="F11" s="2"/>
      <c r="G11" s="5"/>
      <c r="H11" s="71"/>
      <c r="I11" s="71"/>
      <c r="J11" s="71"/>
      <c r="K11" s="71"/>
      <c r="L11" s="16" t="str">
        <f t="shared" ref="L11:L74" si="3">IF(J11="","",ROUNDUP(IF(G11="買",H11-J11,J11-H11)*100,0)+5)</f>
        <v/>
      </c>
      <c r="M11" s="64" t="str">
        <f t="shared" si="0"/>
        <v/>
      </c>
      <c r="N11" s="64"/>
      <c r="O11" s="18" t="str">
        <f t="shared" ref="O11:O74" si="4">IF(L11="","",ROUNDDOWN(M11/(L11/100)/100000,2))</f>
        <v/>
      </c>
      <c r="P11" s="17">
        <f t="shared" si="1"/>
        <v>2010</v>
      </c>
      <c r="Q11" s="2"/>
      <c r="R11" s="65" t="str">
        <f t="shared" ref="R11:R74" si="5">IF(J11="","",IF(G11="買",H11-(L11*0.01),H11+(L11*0.01)))</f>
        <v/>
      </c>
      <c r="S11" s="65"/>
      <c r="T11" s="66" t="str">
        <f t="shared" ref="T11:T74" si="6">IF(Q11="","",V11*O11*100000/100)</f>
        <v/>
      </c>
      <c r="U11" s="67"/>
      <c r="V11" s="68" t="str">
        <f t="shared" ref="V11:V74" si="7">IF(Q11="","",IF(G11="買",R11-H11,H11-R11)*100)</f>
        <v/>
      </c>
      <c r="W11" s="68"/>
    </row>
    <row r="12" spans="2:23" x14ac:dyDescent="0.15">
      <c r="B12" s="11">
        <v>3</v>
      </c>
      <c r="C12" s="64" t="str">
        <f t="shared" ref="C12:C75" si="8">IF(T11="","",C11+T11)</f>
        <v/>
      </c>
      <c r="D12" s="64"/>
      <c r="E12" s="17">
        <f t="shared" ref="E12:E75" si="9">E11</f>
        <v>2010</v>
      </c>
      <c r="F12" s="2"/>
      <c r="G12" s="5"/>
      <c r="H12" s="71"/>
      <c r="I12" s="71"/>
      <c r="J12" s="71"/>
      <c r="K12" s="71"/>
      <c r="L12" s="16" t="str">
        <f t="shared" si="3"/>
        <v/>
      </c>
      <c r="M12" s="64" t="str">
        <f t="shared" si="0"/>
        <v/>
      </c>
      <c r="N12" s="64"/>
      <c r="O12" s="18" t="str">
        <f t="shared" si="4"/>
        <v/>
      </c>
      <c r="P12" s="17">
        <f t="shared" si="1"/>
        <v>2010</v>
      </c>
      <c r="Q12" s="2"/>
      <c r="R12" s="65" t="str">
        <f t="shared" si="5"/>
        <v/>
      </c>
      <c r="S12" s="65"/>
      <c r="T12" s="66" t="str">
        <f t="shared" si="6"/>
        <v/>
      </c>
      <c r="U12" s="67"/>
      <c r="V12" s="68" t="str">
        <f t="shared" si="7"/>
        <v/>
      </c>
      <c r="W12" s="68"/>
    </row>
    <row r="13" spans="2:23" x14ac:dyDescent="0.15">
      <c r="B13" s="11">
        <v>4</v>
      </c>
      <c r="C13" s="64" t="str">
        <f t="shared" si="8"/>
        <v/>
      </c>
      <c r="D13" s="64"/>
      <c r="E13" s="17">
        <f t="shared" si="9"/>
        <v>2010</v>
      </c>
      <c r="F13" s="2"/>
      <c r="G13" s="5"/>
      <c r="H13" s="71"/>
      <c r="I13" s="71"/>
      <c r="J13" s="71"/>
      <c r="K13" s="71"/>
      <c r="L13" s="16" t="str">
        <f t="shared" si="3"/>
        <v/>
      </c>
      <c r="M13" s="64" t="str">
        <f t="shared" si="0"/>
        <v/>
      </c>
      <c r="N13" s="64"/>
      <c r="O13" s="18" t="str">
        <f t="shared" si="4"/>
        <v/>
      </c>
      <c r="P13" s="17">
        <f t="shared" si="1"/>
        <v>2010</v>
      </c>
      <c r="Q13" s="2"/>
      <c r="R13" s="65" t="str">
        <f t="shared" si="5"/>
        <v/>
      </c>
      <c r="S13" s="65"/>
      <c r="T13" s="66" t="str">
        <f t="shared" si="6"/>
        <v/>
      </c>
      <c r="U13" s="67"/>
      <c r="V13" s="68" t="str">
        <f t="shared" si="7"/>
        <v/>
      </c>
      <c r="W13" s="68"/>
    </row>
    <row r="14" spans="2:23" x14ac:dyDescent="0.15">
      <c r="B14" s="11">
        <v>5</v>
      </c>
      <c r="C14" s="64" t="str">
        <f t="shared" si="8"/>
        <v/>
      </c>
      <c r="D14" s="64"/>
      <c r="E14" s="17">
        <f t="shared" si="9"/>
        <v>2010</v>
      </c>
      <c r="F14" s="2"/>
      <c r="G14" s="5"/>
      <c r="H14" s="71"/>
      <c r="I14" s="71"/>
      <c r="J14" s="71"/>
      <c r="K14" s="71"/>
      <c r="L14" s="16" t="str">
        <f t="shared" si="3"/>
        <v/>
      </c>
      <c r="M14" s="64" t="str">
        <f t="shared" si="0"/>
        <v/>
      </c>
      <c r="N14" s="64"/>
      <c r="O14" s="18" t="str">
        <f t="shared" si="4"/>
        <v/>
      </c>
      <c r="P14" s="17">
        <f t="shared" si="1"/>
        <v>2010</v>
      </c>
      <c r="Q14" s="2"/>
      <c r="R14" s="65" t="str">
        <f t="shared" si="5"/>
        <v/>
      </c>
      <c r="S14" s="65"/>
      <c r="T14" s="66" t="str">
        <f t="shared" si="6"/>
        <v/>
      </c>
      <c r="U14" s="67"/>
      <c r="V14" s="68" t="str">
        <f t="shared" si="7"/>
        <v/>
      </c>
      <c r="W14" s="68"/>
    </row>
    <row r="15" spans="2:23" x14ac:dyDescent="0.15">
      <c r="B15" s="11">
        <v>6</v>
      </c>
      <c r="C15" s="64" t="str">
        <f t="shared" si="8"/>
        <v/>
      </c>
      <c r="D15" s="64"/>
      <c r="E15" s="17">
        <f t="shared" si="9"/>
        <v>2010</v>
      </c>
      <c r="F15" s="2"/>
      <c r="G15" s="5"/>
      <c r="H15" s="71"/>
      <c r="I15" s="71"/>
      <c r="J15" s="71"/>
      <c r="K15" s="71"/>
      <c r="L15" s="16" t="str">
        <f t="shared" si="3"/>
        <v/>
      </c>
      <c r="M15" s="64" t="str">
        <f t="shared" si="0"/>
        <v/>
      </c>
      <c r="N15" s="64"/>
      <c r="O15" s="18" t="str">
        <f t="shared" si="4"/>
        <v/>
      </c>
      <c r="P15" s="17">
        <f t="shared" si="1"/>
        <v>2010</v>
      </c>
      <c r="Q15" s="2"/>
      <c r="R15" s="65" t="str">
        <f t="shared" si="5"/>
        <v/>
      </c>
      <c r="S15" s="65"/>
      <c r="T15" s="66" t="str">
        <f t="shared" si="6"/>
        <v/>
      </c>
      <c r="U15" s="67"/>
      <c r="V15" s="68" t="str">
        <f t="shared" si="7"/>
        <v/>
      </c>
      <c r="W15" s="68"/>
    </row>
    <row r="16" spans="2:23" x14ac:dyDescent="0.15">
      <c r="B16" s="11">
        <v>7</v>
      </c>
      <c r="C16" s="64" t="str">
        <f t="shared" si="8"/>
        <v/>
      </c>
      <c r="D16" s="64"/>
      <c r="E16" s="17">
        <f t="shared" si="9"/>
        <v>2010</v>
      </c>
      <c r="F16" s="2"/>
      <c r="G16" s="5"/>
      <c r="H16" s="71"/>
      <c r="I16" s="71"/>
      <c r="J16" s="71"/>
      <c r="K16" s="71"/>
      <c r="L16" s="16" t="str">
        <f t="shared" si="3"/>
        <v/>
      </c>
      <c r="M16" s="64" t="str">
        <f t="shared" si="0"/>
        <v/>
      </c>
      <c r="N16" s="64"/>
      <c r="O16" s="18" t="str">
        <f t="shared" si="4"/>
        <v/>
      </c>
      <c r="P16" s="17">
        <f t="shared" si="1"/>
        <v>2010</v>
      </c>
      <c r="Q16" s="2"/>
      <c r="R16" s="65" t="str">
        <f t="shared" si="5"/>
        <v/>
      </c>
      <c r="S16" s="65"/>
      <c r="T16" s="66" t="str">
        <f t="shared" si="6"/>
        <v/>
      </c>
      <c r="U16" s="67"/>
      <c r="V16" s="68" t="str">
        <f t="shared" si="7"/>
        <v/>
      </c>
      <c r="W16" s="68"/>
    </row>
    <row r="17" spans="2:23" x14ac:dyDescent="0.15">
      <c r="B17" s="11">
        <v>8</v>
      </c>
      <c r="C17" s="64" t="str">
        <f t="shared" si="8"/>
        <v/>
      </c>
      <c r="D17" s="64"/>
      <c r="E17" s="17">
        <f t="shared" si="9"/>
        <v>2010</v>
      </c>
      <c r="F17" s="2"/>
      <c r="G17" s="5"/>
      <c r="H17" s="71"/>
      <c r="I17" s="71"/>
      <c r="J17" s="71"/>
      <c r="K17" s="71"/>
      <c r="L17" s="16" t="str">
        <f t="shared" si="3"/>
        <v/>
      </c>
      <c r="M17" s="64" t="str">
        <f t="shared" si="0"/>
        <v/>
      </c>
      <c r="N17" s="64"/>
      <c r="O17" s="18" t="str">
        <f t="shared" si="4"/>
        <v/>
      </c>
      <c r="P17" s="17">
        <f t="shared" si="1"/>
        <v>2010</v>
      </c>
      <c r="Q17" s="2"/>
      <c r="R17" s="65" t="str">
        <f t="shared" si="5"/>
        <v/>
      </c>
      <c r="S17" s="65"/>
      <c r="T17" s="66" t="str">
        <f t="shared" si="6"/>
        <v/>
      </c>
      <c r="U17" s="67"/>
      <c r="V17" s="68" t="str">
        <f t="shared" si="7"/>
        <v/>
      </c>
      <c r="W17" s="68"/>
    </row>
    <row r="18" spans="2:23" x14ac:dyDescent="0.15">
      <c r="B18" s="11">
        <v>9</v>
      </c>
      <c r="C18" s="64" t="str">
        <f t="shared" si="8"/>
        <v/>
      </c>
      <c r="D18" s="64"/>
      <c r="E18" s="17">
        <f t="shared" si="9"/>
        <v>2010</v>
      </c>
      <c r="F18" s="2"/>
      <c r="G18" s="5"/>
      <c r="H18" s="71"/>
      <c r="I18" s="71"/>
      <c r="J18" s="71"/>
      <c r="K18" s="71"/>
      <c r="L18" s="16" t="str">
        <f t="shared" si="3"/>
        <v/>
      </c>
      <c r="M18" s="64" t="str">
        <f t="shared" si="0"/>
        <v/>
      </c>
      <c r="N18" s="64"/>
      <c r="O18" s="18" t="str">
        <f t="shared" si="4"/>
        <v/>
      </c>
      <c r="P18" s="17">
        <f t="shared" si="1"/>
        <v>2010</v>
      </c>
      <c r="Q18" s="2"/>
      <c r="R18" s="65" t="str">
        <f t="shared" si="5"/>
        <v/>
      </c>
      <c r="S18" s="65"/>
      <c r="T18" s="66" t="str">
        <f t="shared" si="6"/>
        <v/>
      </c>
      <c r="U18" s="67"/>
      <c r="V18" s="68" t="str">
        <f t="shared" si="7"/>
        <v/>
      </c>
      <c r="W18" s="68"/>
    </row>
    <row r="19" spans="2:23" x14ac:dyDescent="0.15">
      <c r="B19" s="11">
        <v>10</v>
      </c>
      <c r="C19" s="64" t="str">
        <f t="shared" si="8"/>
        <v/>
      </c>
      <c r="D19" s="64"/>
      <c r="E19" s="17">
        <f t="shared" si="9"/>
        <v>2010</v>
      </c>
      <c r="F19" s="2"/>
      <c r="G19" s="5"/>
      <c r="H19" s="71"/>
      <c r="I19" s="71"/>
      <c r="J19" s="71"/>
      <c r="K19" s="71"/>
      <c r="L19" s="16" t="str">
        <f t="shared" si="3"/>
        <v/>
      </c>
      <c r="M19" s="64" t="str">
        <f t="shared" si="0"/>
        <v/>
      </c>
      <c r="N19" s="64"/>
      <c r="O19" s="18" t="str">
        <f t="shared" si="4"/>
        <v/>
      </c>
      <c r="P19" s="17">
        <f t="shared" si="1"/>
        <v>2010</v>
      </c>
      <c r="Q19" s="2"/>
      <c r="R19" s="65" t="str">
        <f t="shared" si="5"/>
        <v/>
      </c>
      <c r="S19" s="65"/>
      <c r="T19" s="66" t="str">
        <f t="shared" si="6"/>
        <v/>
      </c>
      <c r="U19" s="67"/>
      <c r="V19" s="68" t="str">
        <f t="shared" si="7"/>
        <v/>
      </c>
      <c r="W19" s="68"/>
    </row>
    <row r="20" spans="2:23" x14ac:dyDescent="0.15">
      <c r="B20" s="11">
        <v>11</v>
      </c>
      <c r="C20" s="64" t="str">
        <f t="shared" si="8"/>
        <v/>
      </c>
      <c r="D20" s="64"/>
      <c r="E20" s="17">
        <f t="shared" si="9"/>
        <v>2010</v>
      </c>
      <c r="F20" s="2"/>
      <c r="G20" s="5"/>
      <c r="H20" s="71"/>
      <c r="I20" s="71"/>
      <c r="J20" s="71"/>
      <c r="K20" s="71"/>
      <c r="L20" s="16" t="str">
        <f t="shared" si="3"/>
        <v/>
      </c>
      <c r="M20" s="64" t="str">
        <f t="shared" si="0"/>
        <v/>
      </c>
      <c r="N20" s="64"/>
      <c r="O20" s="18" t="str">
        <f t="shared" si="4"/>
        <v/>
      </c>
      <c r="P20" s="17">
        <f t="shared" si="1"/>
        <v>2010</v>
      </c>
      <c r="Q20" s="2"/>
      <c r="R20" s="65" t="str">
        <f t="shared" si="5"/>
        <v/>
      </c>
      <c r="S20" s="65"/>
      <c r="T20" s="66" t="str">
        <f t="shared" si="6"/>
        <v/>
      </c>
      <c r="U20" s="67"/>
      <c r="V20" s="68" t="str">
        <f t="shared" si="7"/>
        <v/>
      </c>
      <c r="W20" s="68"/>
    </row>
    <row r="21" spans="2:23" x14ac:dyDescent="0.15">
      <c r="B21" s="11">
        <v>12</v>
      </c>
      <c r="C21" s="64" t="str">
        <f t="shared" si="8"/>
        <v/>
      </c>
      <c r="D21" s="64"/>
      <c r="E21" s="17">
        <f t="shared" si="9"/>
        <v>2010</v>
      </c>
      <c r="F21" s="2"/>
      <c r="G21" s="5"/>
      <c r="H21" s="71"/>
      <c r="I21" s="71"/>
      <c r="J21" s="71"/>
      <c r="K21" s="71"/>
      <c r="L21" s="16" t="str">
        <f t="shared" si="3"/>
        <v/>
      </c>
      <c r="M21" s="64" t="str">
        <f t="shared" si="0"/>
        <v/>
      </c>
      <c r="N21" s="64"/>
      <c r="O21" s="18" t="str">
        <f t="shared" si="4"/>
        <v/>
      </c>
      <c r="P21" s="17">
        <f t="shared" si="1"/>
        <v>2010</v>
      </c>
      <c r="Q21" s="2"/>
      <c r="R21" s="65" t="str">
        <f t="shared" si="5"/>
        <v/>
      </c>
      <c r="S21" s="65"/>
      <c r="T21" s="66" t="str">
        <f t="shared" si="6"/>
        <v/>
      </c>
      <c r="U21" s="67"/>
      <c r="V21" s="68" t="str">
        <f t="shared" si="7"/>
        <v/>
      </c>
      <c r="W21" s="68"/>
    </row>
    <row r="22" spans="2:23" x14ac:dyDescent="0.15">
      <c r="B22" s="11">
        <v>13</v>
      </c>
      <c r="C22" s="64" t="str">
        <f t="shared" si="8"/>
        <v/>
      </c>
      <c r="D22" s="64"/>
      <c r="E22" s="17">
        <f t="shared" si="9"/>
        <v>2010</v>
      </c>
      <c r="F22" s="2"/>
      <c r="G22" s="5"/>
      <c r="H22" s="71"/>
      <c r="I22" s="71"/>
      <c r="J22" s="71"/>
      <c r="K22" s="71"/>
      <c r="L22" s="16" t="str">
        <f t="shared" si="3"/>
        <v/>
      </c>
      <c r="M22" s="64" t="str">
        <f t="shared" si="0"/>
        <v/>
      </c>
      <c r="N22" s="64"/>
      <c r="O22" s="18" t="str">
        <f t="shared" si="4"/>
        <v/>
      </c>
      <c r="P22" s="17">
        <f t="shared" si="1"/>
        <v>2010</v>
      </c>
      <c r="Q22" s="2"/>
      <c r="R22" s="65" t="str">
        <f t="shared" si="5"/>
        <v/>
      </c>
      <c r="S22" s="65"/>
      <c r="T22" s="66" t="str">
        <f t="shared" si="6"/>
        <v/>
      </c>
      <c r="U22" s="67"/>
      <c r="V22" s="68" t="str">
        <f t="shared" si="7"/>
        <v/>
      </c>
      <c r="W22" s="68"/>
    </row>
    <row r="23" spans="2:23" x14ac:dyDescent="0.15">
      <c r="B23" s="11">
        <v>14</v>
      </c>
      <c r="C23" s="64" t="str">
        <f t="shared" si="8"/>
        <v/>
      </c>
      <c r="D23" s="64"/>
      <c r="E23" s="17">
        <f t="shared" si="9"/>
        <v>2010</v>
      </c>
      <c r="F23" s="2"/>
      <c r="G23" s="5"/>
      <c r="H23" s="71"/>
      <c r="I23" s="71"/>
      <c r="J23" s="71"/>
      <c r="K23" s="71"/>
      <c r="L23" s="16" t="str">
        <f t="shared" si="3"/>
        <v/>
      </c>
      <c r="M23" s="64" t="str">
        <f t="shared" si="0"/>
        <v/>
      </c>
      <c r="N23" s="64"/>
      <c r="O23" s="18" t="str">
        <f t="shared" si="4"/>
        <v/>
      </c>
      <c r="P23" s="17">
        <f t="shared" si="1"/>
        <v>2010</v>
      </c>
      <c r="Q23" s="2"/>
      <c r="R23" s="65" t="str">
        <f t="shared" si="5"/>
        <v/>
      </c>
      <c r="S23" s="65"/>
      <c r="T23" s="66" t="str">
        <f t="shared" si="6"/>
        <v/>
      </c>
      <c r="U23" s="67"/>
      <c r="V23" s="68" t="str">
        <f t="shared" si="7"/>
        <v/>
      </c>
      <c r="W23" s="68"/>
    </row>
    <row r="24" spans="2:23" x14ac:dyDescent="0.15">
      <c r="B24" s="11">
        <v>15</v>
      </c>
      <c r="C24" s="64" t="str">
        <f t="shared" si="8"/>
        <v/>
      </c>
      <c r="D24" s="64"/>
      <c r="E24" s="17">
        <f t="shared" si="9"/>
        <v>2010</v>
      </c>
      <c r="F24" s="2"/>
      <c r="G24" s="5"/>
      <c r="H24" s="71"/>
      <c r="I24" s="71"/>
      <c r="J24" s="71"/>
      <c r="K24" s="71"/>
      <c r="L24" s="16" t="str">
        <f t="shared" si="3"/>
        <v/>
      </c>
      <c r="M24" s="64" t="str">
        <f t="shared" si="0"/>
        <v/>
      </c>
      <c r="N24" s="64"/>
      <c r="O24" s="18" t="str">
        <f t="shared" si="4"/>
        <v/>
      </c>
      <c r="P24" s="17">
        <f t="shared" si="1"/>
        <v>2010</v>
      </c>
      <c r="Q24" s="2"/>
      <c r="R24" s="65" t="str">
        <f t="shared" si="5"/>
        <v/>
      </c>
      <c r="S24" s="65"/>
      <c r="T24" s="66" t="str">
        <f t="shared" si="6"/>
        <v/>
      </c>
      <c r="U24" s="67"/>
      <c r="V24" s="68" t="str">
        <f t="shared" si="7"/>
        <v/>
      </c>
      <c r="W24" s="68"/>
    </row>
    <row r="25" spans="2:23" x14ac:dyDescent="0.15">
      <c r="B25" s="11">
        <v>16</v>
      </c>
      <c r="C25" s="64" t="str">
        <f t="shared" si="8"/>
        <v/>
      </c>
      <c r="D25" s="64"/>
      <c r="E25" s="17">
        <f t="shared" si="9"/>
        <v>2010</v>
      </c>
      <c r="F25" s="2"/>
      <c r="G25" s="5"/>
      <c r="H25" s="71"/>
      <c r="I25" s="71"/>
      <c r="J25" s="71"/>
      <c r="K25" s="71"/>
      <c r="L25" s="16" t="str">
        <f t="shared" si="3"/>
        <v/>
      </c>
      <c r="M25" s="64" t="str">
        <f t="shared" si="0"/>
        <v/>
      </c>
      <c r="N25" s="64"/>
      <c r="O25" s="18" t="str">
        <f t="shared" si="4"/>
        <v/>
      </c>
      <c r="P25" s="17">
        <f t="shared" si="1"/>
        <v>2010</v>
      </c>
      <c r="Q25" s="2"/>
      <c r="R25" s="65" t="str">
        <f t="shared" si="5"/>
        <v/>
      </c>
      <c r="S25" s="65"/>
      <c r="T25" s="66" t="str">
        <f t="shared" si="6"/>
        <v/>
      </c>
      <c r="U25" s="67"/>
      <c r="V25" s="68" t="str">
        <f t="shared" si="7"/>
        <v/>
      </c>
      <c r="W25" s="68"/>
    </row>
    <row r="26" spans="2:23" x14ac:dyDescent="0.15">
      <c r="B26" s="11">
        <v>17</v>
      </c>
      <c r="C26" s="64" t="str">
        <f t="shared" si="8"/>
        <v/>
      </c>
      <c r="D26" s="64"/>
      <c r="E26" s="17">
        <f t="shared" si="9"/>
        <v>2010</v>
      </c>
      <c r="F26" s="2"/>
      <c r="G26" s="5"/>
      <c r="H26" s="71"/>
      <c r="I26" s="71"/>
      <c r="J26" s="71"/>
      <c r="K26" s="71"/>
      <c r="L26" s="16" t="str">
        <f t="shared" si="3"/>
        <v/>
      </c>
      <c r="M26" s="64" t="str">
        <f t="shared" si="0"/>
        <v/>
      </c>
      <c r="N26" s="64"/>
      <c r="O26" s="18" t="str">
        <f t="shared" si="4"/>
        <v/>
      </c>
      <c r="P26" s="17">
        <f t="shared" si="1"/>
        <v>2010</v>
      </c>
      <c r="Q26" s="2"/>
      <c r="R26" s="65" t="str">
        <f t="shared" si="5"/>
        <v/>
      </c>
      <c r="S26" s="65"/>
      <c r="T26" s="66" t="str">
        <f t="shared" si="6"/>
        <v/>
      </c>
      <c r="U26" s="67"/>
      <c r="V26" s="68" t="str">
        <f t="shared" si="7"/>
        <v/>
      </c>
      <c r="W26" s="68"/>
    </row>
    <row r="27" spans="2:23" x14ac:dyDescent="0.15">
      <c r="B27" s="11">
        <v>18</v>
      </c>
      <c r="C27" s="64" t="str">
        <f t="shared" si="8"/>
        <v/>
      </c>
      <c r="D27" s="64"/>
      <c r="E27" s="17">
        <f t="shared" si="9"/>
        <v>2010</v>
      </c>
      <c r="F27" s="2"/>
      <c r="G27" s="5"/>
      <c r="H27" s="71"/>
      <c r="I27" s="71"/>
      <c r="J27" s="71"/>
      <c r="K27" s="71"/>
      <c r="L27" s="16" t="str">
        <f t="shared" si="3"/>
        <v/>
      </c>
      <c r="M27" s="64" t="str">
        <f t="shared" si="0"/>
        <v/>
      </c>
      <c r="N27" s="64"/>
      <c r="O27" s="18" t="str">
        <f t="shared" si="4"/>
        <v/>
      </c>
      <c r="P27" s="17">
        <f t="shared" si="1"/>
        <v>2010</v>
      </c>
      <c r="Q27" s="2"/>
      <c r="R27" s="65" t="str">
        <f t="shared" si="5"/>
        <v/>
      </c>
      <c r="S27" s="65"/>
      <c r="T27" s="66" t="str">
        <f t="shared" si="6"/>
        <v/>
      </c>
      <c r="U27" s="67"/>
      <c r="V27" s="68" t="str">
        <f t="shared" si="7"/>
        <v/>
      </c>
      <c r="W27" s="68"/>
    </row>
    <row r="28" spans="2:23" x14ac:dyDescent="0.15">
      <c r="B28" s="11">
        <v>19</v>
      </c>
      <c r="C28" s="64" t="str">
        <f t="shared" si="8"/>
        <v/>
      </c>
      <c r="D28" s="64"/>
      <c r="E28" s="17">
        <f t="shared" si="9"/>
        <v>2010</v>
      </c>
      <c r="F28" s="2"/>
      <c r="G28" s="5"/>
      <c r="H28" s="71"/>
      <c r="I28" s="71"/>
      <c r="J28" s="71"/>
      <c r="K28" s="71"/>
      <c r="L28" s="16" t="str">
        <f t="shared" si="3"/>
        <v/>
      </c>
      <c r="M28" s="64" t="str">
        <f t="shared" si="0"/>
        <v/>
      </c>
      <c r="N28" s="64"/>
      <c r="O28" s="18" t="str">
        <f t="shared" si="4"/>
        <v/>
      </c>
      <c r="P28" s="17">
        <f t="shared" si="1"/>
        <v>2010</v>
      </c>
      <c r="Q28" s="2"/>
      <c r="R28" s="65" t="str">
        <f t="shared" si="5"/>
        <v/>
      </c>
      <c r="S28" s="65"/>
      <c r="T28" s="66" t="str">
        <f t="shared" si="6"/>
        <v/>
      </c>
      <c r="U28" s="67"/>
      <c r="V28" s="68" t="str">
        <f t="shared" si="7"/>
        <v/>
      </c>
      <c r="W28" s="68"/>
    </row>
    <row r="29" spans="2:23" x14ac:dyDescent="0.15">
      <c r="B29" s="11">
        <v>20</v>
      </c>
      <c r="C29" s="64" t="str">
        <f t="shared" si="8"/>
        <v/>
      </c>
      <c r="D29" s="64"/>
      <c r="E29" s="17">
        <f t="shared" si="9"/>
        <v>2010</v>
      </c>
      <c r="F29" s="2"/>
      <c r="G29" s="5"/>
      <c r="H29" s="71"/>
      <c r="I29" s="71"/>
      <c r="J29" s="71"/>
      <c r="K29" s="71"/>
      <c r="L29" s="16" t="str">
        <f t="shared" si="3"/>
        <v/>
      </c>
      <c r="M29" s="64" t="str">
        <f t="shared" si="0"/>
        <v/>
      </c>
      <c r="N29" s="64"/>
      <c r="O29" s="18" t="str">
        <f t="shared" si="4"/>
        <v/>
      </c>
      <c r="P29" s="17">
        <f t="shared" si="1"/>
        <v>2010</v>
      </c>
      <c r="Q29" s="2"/>
      <c r="R29" s="65" t="str">
        <f t="shared" si="5"/>
        <v/>
      </c>
      <c r="S29" s="65"/>
      <c r="T29" s="66" t="str">
        <f t="shared" si="6"/>
        <v/>
      </c>
      <c r="U29" s="67"/>
      <c r="V29" s="68" t="str">
        <f t="shared" si="7"/>
        <v/>
      </c>
      <c r="W29" s="68"/>
    </row>
    <row r="30" spans="2:23" x14ac:dyDescent="0.15">
      <c r="B30" s="11">
        <v>21</v>
      </c>
      <c r="C30" s="64" t="str">
        <f t="shared" si="8"/>
        <v/>
      </c>
      <c r="D30" s="64"/>
      <c r="E30" s="17">
        <f t="shared" si="9"/>
        <v>2010</v>
      </c>
      <c r="F30" s="2"/>
      <c r="G30" s="5"/>
      <c r="H30" s="71"/>
      <c r="I30" s="71"/>
      <c r="J30" s="71"/>
      <c r="K30" s="71"/>
      <c r="L30" s="16" t="str">
        <f t="shared" si="3"/>
        <v/>
      </c>
      <c r="M30" s="64" t="str">
        <f t="shared" si="0"/>
        <v/>
      </c>
      <c r="N30" s="64"/>
      <c r="O30" s="18" t="str">
        <f t="shared" si="4"/>
        <v/>
      </c>
      <c r="P30" s="17">
        <f t="shared" si="1"/>
        <v>2010</v>
      </c>
      <c r="Q30" s="2"/>
      <c r="R30" s="65" t="str">
        <f t="shared" si="5"/>
        <v/>
      </c>
      <c r="S30" s="65"/>
      <c r="T30" s="66" t="str">
        <f t="shared" si="6"/>
        <v/>
      </c>
      <c r="U30" s="67"/>
      <c r="V30" s="68" t="str">
        <f t="shared" si="7"/>
        <v/>
      </c>
      <c r="W30" s="68"/>
    </row>
    <row r="31" spans="2:23" x14ac:dyDescent="0.15">
      <c r="B31" s="11">
        <v>22</v>
      </c>
      <c r="C31" s="64" t="str">
        <f t="shared" si="8"/>
        <v/>
      </c>
      <c r="D31" s="64"/>
      <c r="E31" s="17">
        <f t="shared" si="9"/>
        <v>2010</v>
      </c>
      <c r="F31" s="2"/>
      <c r="G31" s="5"/>
      <c r="H31" s="71"/>
      <c r="I31" s="71"/>
      <c r="J31" s="71"/>
      <c r="K31" s="71"/>
      <c r="L31" s="16" t="str">
        <f t="shared" si="3"/>
        <v/>
      </c>
      <c r="M31" s="64" t="str">
        <f t="shared" si="0"/>
        <v/>
      </c>
      <c r="N31" s="64"/>
      <c r="O31" s="18" t="str">
        <f t="shared" si="4"/>
        <v/>
      </c>
      <c r="P31" s="17">
        <f t="shared" si="1"/>
        <v>2010</v>
      </c>
      <c r="Q31" s="2"/>
      <c r="R31" s="65" t="str">
        <f t="shared" si="5"/>
        <v/>
      </c>
      <c r="S31" s="65"/>
      <c r="T31" s="66" t="str">
        <f t="shared" si="6"/>
        <v/>
      </c>
      <c r="U31" s="67"/>
      <c r="V31" s="68" t="str">
        <f t="shared" si="7"/>
        <v/>
      </c>
      <c r="W31" s="68"/>
    </row>
    <row r="32" spans="2:23" x14ac:dyDescent="0.15">
      <c r="B32" s="11">
        <v>23</v>
      </c>
      <c r="C32" s="64" t="str">
        <f t="shared" si="8"/>
        <v/>
      </c>
      <c r="D32" s="64"/>
      <c r="E32" s="17">
        <f t="shared" si="9"/>
        <v>2010</v>
      </c>
      <c r="F32" s="2"/>
      <c r="G32" s="5"/>
      <c r="H32" s="71"/>
      <c r="I32" s="71"/>
      <c r="J32" s="71"/>
      <c r="K32" s="71"/>
      <c r="L32" s="16" t="str">
        <f t="shared" si="3"/>
        <v/>
      </c>
      <c r="M32" s="64" t="str">
        <f t="shared" si="0"/>
        <v/>
      </c>
      <c r="N32" s="64"/>
      <c r="O32" s="18" t="str">
        <f t="shared" si="4"/>
        <v/>
      </c>
      <c r="P32" s="17">
        <f t="shared" si="1"/>
        <v>2010</v>
      </c>
      <c r="Q32" s="2"/>
      <c r="R32" s="65" t="str">
        <f t="shared" si="5"/>
        <v/>
      </c>
      <c r="S32" s="65"/>
      <c r="T32" s="66" t="str">
        <f t="shared" si="6"/>
        <v/>
      </c>
      <c r="U32" s="67"/>
      <c r="V32" s="68" t="str">
        <f t="shared" si="7"/>
        <v/>
      </c>
      <c r="W32" s="68"/>
    </row>
    <row r="33" spans="2:23" x14ac:dyDescent="0.15">
      <c r="B33" s="11">
        <v>24</v>
      </c>
      <c r="C33" s="64" t="str">
        <f t="shared" si="8"/>
        <v/>
      </c>
      <c r="D33" s="64"/>
      <c r="E33" s="17">
        <f t="shared" si="9"/>
        <v>2010</v>
      </c>
      <c r="F33" s="2"/>
      <c r="G33" s="5"/>
      <c r="H33" s="71"/>
      <c r="I33" s="71"/>
      <c r="J33" s="71"/>
      <c r="K33" s="71"/>
      <c r="L33" s="16" t="str">
        <f t="shared" si="3"/>
        <v/>
      </c>
      <c r="M33" s="64" t="str">
        <f t="shared" si="0"/>
        <v/>
      </c>
      <c r="N33" s="64"/>
      <c r="O33" s="18" t="str">
        <f t="shared" si="4"/>
        <v/>
      </c>
      <c r="P33" s="17">
        <f t="shared" si="1"/>
        <v>2010</v>
      </c>
      <c r="Q33" s="2"/>
      <c r="R33" s="65" t="str">
        <f t="shared" si="5"/>
        <v/>
      </c>
      <c r="S33" s="65"/>
      <c r="T33" s="66" t="str">
        <f t="shared" si="6"/>
        <v/>
      </c>
      <c r="U33" s="67"/>
      <c r="V33" s="68" t="str">
        <f t="shared" si="7"/>
        <v/>
      </c>
      <c r="W33" s="68"/>
    </row>
    <row r="34" spans="2:23" x14ac:dyDescent="0.15">
      <c r="B34" s="11">
        <v>25</v>
      </c>
      <c r="C34" s="64" t="str">
        <f t="shared" si="8"/>
        <v/>
      </c>
      <c r="D34" s="64"/>
      <c r="E34" s="17">
        <f t="shared" si="9"/>
        <v>2010</v>
      </c>
      <c r="F34" s="2"/>
      <c r="G34" s="5"/>
      <c r="H34" s="71"/>
      <c r="I34" s="71"/>
      <c r="J34" s="71"/>
      <c r="K34" s="71"/>
      <c r="L34" s="16" t="str">
        <f t="shared" si="3"/>
        <v/>
      </c>
      <c r="M34" s="64" t="str">
        <f t="shared" si="0"/>
        <v/>
      </c>
      <c r="N34" s="64"/>
      <c r="O34" s="18" t="str">
        <f t="shared" si="4"/>
        <v/>
      </c>
      <c r="P34" s="17">
        <f t="shared" si="1"/>
        <v>2010</v>
      </c>
      <c r="Q34" s="2"/>
      <c r="R34" s="65" t="str">
        <f t="shared" si="5"/>
        <v/>
      </c>
      <c r="S34" s="65"/>
      <c r="T34" s="66" t="str">
        <f t="shared" si="6"/>
        <v/>
      </c>
      <c r="U34" s="67"/>
      <c r="V34" s="68" t="str">
        <f t="shared" si="7"/>
        <v/>
      </c>
      <c r="W34" s="68"/>
    </row>
    <row r="35" spans="2:23" x14ac:dyDescent="0.15">
      <c r="B35" s="11">
        <v>26</v>
      </c>
      <c r="C35" s="64" t="str">
        <f t="shared" si="8"/>
        <v/>
      </c>
      <c r="D35" s="64"/>
      <c r="E35" s="17">
        <f t="shared" si="9"/>
        <v>2010</v>
      </c>
      <c r="F35" s="2"/>
      <c r="G35" s="5"/>
      <c r="H35" s="71"/>
      <c r="I35" s="71"/>
      <c r="J35" s="71"/>
      <c r="K35" s="71"/>
      <c r="L35" s="16" t="str">
        <f t="shared" si="3"/>
        <v/>
      </c>
      <c r="M35" s="64" t="str">
        <f t="shared" si="0"/>
        <v/>
      </c>
      <c r="N35" s="64"/>
      <c r="O35" s="18" t="str">
        <f t="shared" si="4"/>
        <v/>
      </c>
      <c r="P35" s="17">
        <f t="shared" si="1"/>
        <v>2010</v>
      </c>
      <c r="Q35" s="2"/>
      <c r="R35" s="65" t="str">
        <f t="shared" si="5"/>
        <v/>
      </c>
      <c r="S35" s="65"/>
      <c r="T35" s="66" t="str">
        <f t="shared" si="6"/>
        <v/>
      </c>
      <c r="U35" s="67"/>
      <c r="V35" s="68" t="str">
        <f t="shared" si="7"/>
        <v/>
      </c>
      <c r="W35" s="68"/>
    </row>
    <row r="36" spans="2:23" x14ac:dyDescent="0.15">
      <c r="B36" s="11">
        <v>27</v>
      </c>
      <c r="C36" s="64" t="str">
        <f t="shared" si="8"/>
        <v/>
      </c>
      <c r="D36" s="64"/>
      <c r="E36" s="17">
        <f t="shared" si="9"/>
        <v>2010</v>
      </c>
      <c r="F36" s="2"/>
      <c r="G36" s="5"/>
      <c r="H36" s="71"/>
      <c r="I36" s="71"/>
      <c r="J36" s="71"/>
      <c r="K36" s="71"/>
      <c r="L36" s="16" t="str">
        <f t="shared" si="3"/>
        <v/>
      </c>
      <c r="M36" s="64" t="str">
        <f t="shared" si="0"/>
        <v/>
      </c>
      <c r="N36" s="64"/>
      <c r="O36" s="18" t="str">
        <f t="shared" si="4"/>
        <v/>
      </c>
      <c r="P36" s="17">
        <f t="shared" si="1"/>
        <v>2010</v>
      </c>
      <c r="Q36" s="2"/>
      <c r="R36" s="65" t="str">
        <f t="shared" si="5"/>
        <v/>
      </c>
      <c r="S36" s="65"/>
      <c r="T36" s="66" t="str">
        <f t="shared" si="6"/>
        <v/>
      </c>
      <c r="U36" s="67"/>
      <c r="V36" s="68" t="str">
        <f t="shared" si="7"/>
        <v/>
      </c>
      <c r="W36" s="68"/>
    </row>
    <row r="37" spans="2:23" x14ac:dyDescent="0.15">
      <c r="B37" s="11">
        <v>28</v>
      </c>
      <c r="C37" s="64" t="str">
        <f t="shared" si="8"/>
        <v/>
      </c>
      <c r="D37" s="64"/>
      <c r="E37" s="17">
        <f t="shared" si="9"/>
        <v>2010</v>
      </c>
      <c r="F37" s="2"/>
      <c r="G37" s="5"/>
      <c r="H37" s="71"/>
      <c r="I37" s="71"/>
      <c r="J37" s="71"/>
      <c r="K37" s="71"/>
      <c r="L37" s="16" t="str">
        <f t="shared" si="3"/>
        <v/>
      </c>
      <c r="M37" s="64" t="str">
        <f t="shared" si="0"/>
        <v/>
      </c>
      <c r="N37" s="64"/>
      <c r="O37" s="18" t="str">
        <f t="shared" si="4"/>
        <v/>
      </c>
      <c r="P37" s="17">
        <f t="shared" si="1"/>
        <v>2010</v>
      </c>
      <c r="Q37" s="2"/>
      <c r="R37" s="65" t="str">
        <f t="shared" si="5"/>
        <v/>
      </c>
      <c r="S37" s="65"/>
      <c r="T37" s="66" t="str">
        <f t="shared" si="6"/>
        <v/>
      </c>
      <c r="U37" s="67"/>
      <c r="V37" s="68" t="str">
        <f t="shared" si="7"/>
        <v/>
      </c>
      <c r="W37" s="68"/>
    </row>
    <row r="38" spans="2:23" s="13" customFormat="1" x14ac:dyDescent="0.15">
      <c r="B38" s="11">
        <v>29</v>
      </c>
      <c r="C38" s="64" t="str">
        <f t="shared" si="8"/>
        <v/>
      </c>
      <c r="D38" s="64"/>
      <c r="E38" s="17">
        <f t="shared" si="9"/>
        <v>2010</v>
      </c>
      <c r="F38" s="2"/>
      <c r="G38" s="5"/>
      <c r="H38" s="71"/>
      <c r="I38" s="71"/>
      <c r="J38" s="71"/>
      <c r="K38" s="71"/>
      <c r="L38" s="16" t="str">
        <f t="shared" si="3"/>
        <v/>
      </c>
      <c r="M38" s="64" t="str">
        <f t="shared" si="0"/>
        <v/>
      </c>
      <c r="N38" s="64"/>
      <c r="O38" s="18" t="str">
        <f t="shared" si="4"/>
        <v/>
      </c>
      <c r="P38" s="17">
        <f t="shared" si="1"/>
        <v>2010</v>
      </c>
      <c r="Q38" s="2"/>
      <c r="R38" s="65" t="str">
        <f t="shared" si="5"/>
        <v/>
      </c>
      <c r="S38" s="65"/>
      <c r="T38" s="66" t="str">
        <f t="shared" si="6"/>
        <v/>
      </c>
      <c r="U38" s="67"/>
      <c r="V38" s="68" t="str">
        <f t="shared" si="7"/>
        <v/>
      </c>
      <c r="W38" s="68"/>
    </row>
    <row r="39" spans="2:23" x14ac:dyDescent="0.15">
      <c r="B39" s="11">
        <v>30</v>
      </c>
      <c r="C39" s="64" t="str">
        <f t="shared" si="8"/>
        <v/>
      </c>
      <c r="D39" s="64"/>
      <c r="E39" s="17">
        <f t="shared" si="9"/>
        <v>2010</v>
      </c>
      <c r="F39" s="2"/>
      <c r="G39" s="5"/>
      <c r="H39" s="71"/>
      <c r="I39" s="71"/>
      <c r="J39" s="71"/>
      <c r="K39" s="71"/>
      <c r="L39" s="16" t="str">
        <f t="shared" si="3"/>
        <v/>
      </c>
      <c r="M39" s="64" t="str">
        <f t="shared" si="0"/>
        <v/>
      </c>
      <c r="N39" s="64"/>
      <c r="O39" s="18" t="str">
        <f t="shared" si="4"/>
        <v/>
      </c>
      <c r="P39" s="17">
        <f t="shared" si="1"/>
        <v>2010</v>
      </c>
      <c r="Q39" s="2"/>
      <c r="R39" s="65" t="str">
        <f t="shared" si="5"/>
        <v/>
      </c>
      <c r="S39" s="65"/>
      <c r="T39" s="66" t="str">
        <f t="shared" si="6"/>
        <v/>
      </c>
      <c r="U39" s="67"/>
      <c r="V39" s="68" t="str">
        <f t="shared" si="7"/>
        <v/>
      </c>
      <c r="W39" s="68"/>
    </row>
    <row r="40" spans="2:23" x14ac:dyDescent="0.15">
      <c r="B40" s="11">
        <v>31</v>
      </c>
      <c r="C40" s="64" t="str">
        <f t="shared" si="8"/>
        <v/>
      </c>
      <c r="D40" s="64"/>
      <c r="E40" s="17">
        <f t="shared" si="9"/>
        <v>2010</v>
      </c>
      <c r="F40" s="2"/>
      <c r="G40" s="5"/>
      <c r="H40" s="71"/>
      <c r="I40" s="71"/>
      <c r="J40" s="71"/>
      <c r="K40" s="71"/>
      <c r="L40" s="16" t="str">
        <f t="shared" si="3"/>
        <v/>
      </c>
      <c r="M40" s="64" t="str">
        <f t="shared" si="0"/>
        <v/>
      </c>
      <c r="N40" s="64"/>
      <c r="O40" s="18" t="str">
        <f t="shared" si="4"/>
        <v/>
      </c>
      <c r="P40" s="17">
        <f t="shared" si="1"/>
        <v>2010</v>
      </c>
      <c r="Q40" s="2"/>
      <c r="R40" s="65" t="str">
        <f t="shared" si="5"/>
        <v/>
      </c>
      <c r="S40" s="65"/>
      <c r="T40" s="66" t="str">
        <f t="shared" si="6"/>
        <v/>
      </c>
      <c r="U40" s="67"/>
      <c r="V40" s="68" t="str">
        <f t="shared" si="7"/>
        <v/>
      </c>
      <c r="W40" s="68"/>
    </row>
    <row r="41" spans="2:23" x14ac:dyDescent="0.15">
      <c r="B41" s="11">
        <v>32</v>
      </c>
      <c r="C41" s="64" t="str">
        <f t="shared" si="8"/>
        <v/>
      </c>
      <c r="D41" s="64"/>
      <c r="E41" s="17">
        <f t="shared" si="9"/>
        <v>2010</v>
      </c>
      <c r="F41" s="2"/>
      <c r="G41" s="5"/>
      <c r="H41" s="71"/>
      <c r="I41" s="71"/>
      <c r="J41" s="71"/>
      <c r="K41" s="71"/>
      <c r="L41" s="16" t="str">
        <f t="shared" si="3"/>
        <v/>
      </c>
      <c r="M41" s="64" t="str">
        <f t="shared" si="0"/>
        <v/>
      </c>
      <c r="N41" s="64"/>
      <c r="O41" s="18" t="str">
        <f t="shared" si="4"/>
        <v/>
      </c>
      <c r="P41" s="17">
        <f t="shared" si="1"/>
        <v>2010</v>
      </c>
      <c r="Q41" s="2"/>
      <c r="R41" s="65" t="str">
        <f t="shared" si="5"/>
        <v/>
      </c>
      <c r="S41" s="65"/>
      <c r="T41" s="66" t="str">
        <f t="shared" si="6"/>
        <v/>
      </c>
      <c r="U41" s="67"/>
      <c r="V41" s="68" t="str">
        <f t="shared" si="7"/>
        <v/>
      </c>
      <c r="W41" s="68"/>
    </row>
    <row r="42" spans="2:23" x14ac:dyDescent="0.15">
      <c r="B42" s="11">
        <v>33</v>
      </c>
      <c r="C42" s="64" t="str">
        <f t="shared" si="8"/>
        <v/>
      </c>
      <c r="D42" s="64"/>
      <c r="E42" s="17">
        <f t="shared" si="9"/>
        <v>2010</v>
      </c>
      <c r="F42" s="2"/>
      <c r="G42" s="5"/>
      <c r="H42" s="71"/>
      <c r="I42" s="71"/>
      <c r="J42" s="71"/>
      <c r="K42" s="71"/>
      <c r="L42" s="16" t="str">
        <f t="shared" si="3"/>
        <v/>
      </c>
      <c r="M42" s="64" t="str">
        <f t="shared" ref="M42:M69" si="10">IF(F42="","",C42*$P$2)</f>
        <v/>
      </c>
      <c r="N42" s="64"/>
      <c r="O42" s="18" t="str">
        <f t="shared" si="4"/>
        <v/>
      </c>
      <c r="P42" s="17">
        <f t="shared" si="1"/>
        <v>2010</v>
      </c>
      <c r="Q42" s="2"/>
      <c r="R42" s="65" t="str">
        <f t="shared" si="5"/>
        <v/>
      </c>
      <c r="S42" s="65"/>
      <c r="T42" s="66" t="str">
        <f t="shared" si="6"/>
        <v/>
      </c>
      <c r="U42" s="67"/>
      <c r="V42" s="68" t="str">
        <f t="shared" si="7"/>
        <v/>
      </c>
      <c r="W42" s="68"/>
    </row>
    <row r="43" spans="2:23" x14ac:dyDescent="0.15">
      <c r="B43" s="11">
        <v>34</v>
      </c>
      <c r="C43" s="64" t="str">
        <f t="shared" si="8"/>
        <v/>
      </c>
      <c r="D43" s="64"/>
      <c r="E43" s="17">
        <f t="shared" si="9"/>
        <v>2010</v>
      </c>
      <c r="F43" s="2"/>
      <c r="G43" s="5"/>
      <c r="H43" s="71"/>
      <c r="I43" s="71"/>
      <c r="J43" s="71"/>
      <c r="K43" s="71"/>
      <c r="L43" s="16" t="str">
        <f t="shared" si="3"/>
        <v/>
      </c>
      <c r="M43" s="64" t="str">
        <f t="shared" si="10"/>
        <v/>
      </c>
      <c r="N43" s="64"/>
      <c r="O43" s="18" t="str">
        <f t="shared" si="4"/>
        <v/>
      </c>
      <c r="P43" s="17">
        <f t="shared" si="1"/>
        <v>2010</v>
      </c>
      <c r="Q43" s="2"/>
      <c r="R43" s="65" t="str">
        <f t="shared" si="5"/>
        <v/>
      </c>
      <c r="S43" s="65"/>
      <c r="T43" s="66" t="str">
        <f t="shared" si="6"/>
        <v/>
      </c>
      <c r="U43" s="67"/>
      <c r="V43" s="68" t="str">
        <f t="shared" si="7"/>
        <v/>
      </c>
      <c r="W43" s="68"/>
    </row>
    <row r="44" spans="2:23" x14ac:dyDescent="0.15">
      <c r="B44" s="11">
        <v>35</v>
      </c>
      <c r="C44" s="64" t="str">
        <f t="shared" si="8"/>
        <v/>
      </c>
      <c r="D44" s="64"/>
      <c r="E44" s="17">
        <f t="shared" si="9"/>
        <v>2010</v>
      </c>
      <c r="F44" s="2"/>
      <c r="G44" s="5"/>
      <c r="H44" s="71"/>
      <c r="I44" s="71"/>
      <c r="J44" s="71"/>
      <c r="K44" s="71"/>
      <c r="L44" s="16" t="str">
        <f t="shared" si="3"/>
        <v/>
      </c>
      <c r="M44" s="64" t="str">
        <f t="shared" si="10"/>
        <v/>
      </c>
      <c r="N44" s="64"/>
      <c r="O44" s="18" t="str">
        <f t="shared" si="4"/>
        <v/>
      </c>
      <c r="P44" s="17">
        <f t="shared" si="1"/>
        <v>2010</v>
      </c>
      <c r="Q44" s="2"/>
      <c r="R44" s="65" t="str">
        <f t="shared" si="5"/>
        <v/>
      </c>
      <c r="S44" s="65"/>
      <c r="T44" s="66" t="str">
        <f t="shared" si="6"/>
        <v/>
      </c>
      <c r="U44" s="67"/>
      <c r="V44" s="68" t="str">
        <f t="shared" si="7"/>
        <v/>
      </c>
      <c r="W44" s="68"/>
    </row>
    <row r="45" spans="2:23" x14ac:dyDescent="0.15">
      <c r="B45" s="11">
        <v>36</v>
      </c>
      <c r="C45" s="64" t="str">
        <f t="shared" si="8"/>
        <v/>
      </c>
      <c r="D45" s="64"/>
      <c r="E45" s="17">
        <f t="shared" si="9"/>
        <v>2010</v>
      </c>
      <c r="F45" s="2"/>
      <c r="G45" s="5"/>
      <c r="H45" s="71"/>
      <c r="I45" s="71"/>
      <c r="J45" s="71"/>
      <c r="K45" s="71"/>
      <c r="L45" s="16" t="str">
        <f t="shared" si="3"/>
        <v/>
      </c>
      <c r="M45" s="64" t="str">
        <f t="shared" si="10"/>
        <v/>
      </c>
      <c r="N45" s="64"/>
      <c r="O45" s="18" t="str">
        <f t="shared" si="4"/>
        <v/>
      </c>
      <c r="P45" s="17">
        <f t="shared" si="1"/>
        <v>2010</v>
      </c>
      <c r="Q45" s="2"/>
      <c r="R45" s="65" t="str">
        <f t="shared" si="5"/>
        <v/>
      </c>
      <c r="S45" s="65"/>
      <c r="T45" s="66" t="str">
        <f t="shared" si="6"/>
        <v/>
      </c>
      <c r="U45" s="67"/>
      <c r="V45" s="68" t="str">
        <f t="shared" si="7"/>
        <v/>
      </c>
      <c r="W45" s="68"/>
    </row>
    <row r="46" spans="2:23" x14ac:dyDescent="0.15">
      <c r="B46" s="11">
        <v>37</v>
      </c>
      <c r="C46" s="64" t="str">
        <f t="shared" si="8"/>
        <v/>
      </c>
      <c r="D46" s="64"/>
      <c r="E46" s="17">
        <f t="shared" si="9"/>
        <v>2010</v>
      </c>
      <c r="F46" s="2"/>
      <c r="G46" s="5"/>
      <c r="H46" s="71"/>
      <c r="I46" s="71"/>
      <c r="J46" s="71"/>
      <c r="K46" s="71"/>
      <c r="L46" s="16" t="str">
        <f t="shared" si="3"/>
        <v/>
      </c>
      <c r="M46" s="64" t="str">
        <f t="shared" si="10"/>
        <v/>
      </c>
      <c r="N46" s="64"/>
      <c r="O46" s="18" t="str">
        <f t="shared" si="4"/>
        <v/>
      </c>
      <c r="P46" s="17">
        <f t="shared" si="1"/>
        <v>2010</v>
      </c>
      <c r="Q46" s="2"/>
      <c r="R46" s="65" t="str">
        <f t="shared" si="5"/>
        <v/>
      </c>
      <c r="S46" s="65"/>
      <c r="T46" s="66" t="str">
        <f t="shared" si="6"/>
        <v/>
      </c>
      <c r="U46" s="67"/>
      <c r="V46" s="68" t="str">
        <f t="shared" si="7"/>
        <v/>
      </c>
      <c r="W46" s="68"/>
    </row>
    <row r="47" spans="2:23" x14ac:dyDescent="0.15">
      <c r="B47" s="11">
        <v>38</v>
      </c>
      <c r="C47" s="64" t="str">
        <f t="shared" si="8"/>
        <v/>
      </c>
      <c r="D47" s="64"/>
      <c r="E47" s="17">
        <f t="shared" si="9"/>
        <v>2010</v>
      </c>
      <c r="F47" s="2"/>
      <c r="G47" s="5"/>
      <c r="H47" s="71"/>
      <c r="I47" s="71"/>
      <c r="J47" s="71"/>
      <c r="K47" s="71"/>
      <c r="L47" s="16" t="str">
        <f t="shared" si="3"/>
        <v/>
      </c>
      <c r="M47" s="64" t="str">
        <f t="shared" si="10"/>
        <v/>
      </c>
      <c r="N47" s="64"/>
      <c r="O47" s="18" t="str">
        <f t="shared" si="4"/>
        <v/>
      </c>
      <c r="P47" s="17">
        <f t="shared" si="1"/>
        <v>2010</v>
      </c>
      <c r="Q47" s="2"/>
      <c r="R47" s="65" t="str">
        <f t="shared" si="5"/>
        <v/>
      </c>
      <c r="S47" s="65"/>
      <c r="T47" s="66" t="str">
        <f t="shared" si="6"/>
        <v/>
      </c>
      <c r="U47" s="67"/>
      <c r="V47" s="68" t="str">
        <f t="shared" si="7"/>
        <v/>
      </c>
      <c r="W47" s="68"/>
    </row>
    <row r="48" spans="2:23" x14ac:dyDescent="0.15">
      <c r="B48" s="11">
        <v>39</v>
      </c>
      <c r="C48" s="64" t="str">
        <f t="shared" si="8"/>
        <v/>
      </c>
      <c r="D48" s="64"/>
      <c r="E48" s="17">
        <f t="shared" si="9"/>
        <v>2010</v>
      </c>
      <c r="F48" s="2"/>
      <c r="G48" s="5"/>
      <c r="H48" s="71"/>
      <c r="I48" s="71"/>
      <c r="J48" s="71"/>
      <c r="K48" s="71"/>
      <c r="L48" s="16" t="str">
        <f t="shared" si="3"/>
        <v/>
      </c>
      <c r="M48" s="64" t="str">
        <f t="shared" si="10"/>
        <v/>
      </c>
      <c r="N48" s="64"/>
      <c r="O48" s="18" t="str">
        <f t="shared" si="4"/>
        <v/>
      </c>
      <c r="P48" s="17">
        <f t="shared" si="1"/>
        <v>2010</v>
      </c>
      <c r="Q48" s="2"/>
      <c r="R48" s="65" t="str">
        <f t="shared" si="5"/>
        <v/>
      </c>
      <c r="S48" s="65"/>
      <c r="T48" s="66" t="str">
        <f t="shared" si="6"/>
        <v/>
      </c>
      <c r="U48" s="67"/>
      <c r="V48" s="68" t="str">
        <f t="shared" si="7"/>
        <v/>
      </c>
      <c r="W48" s="68"/>
    </row>
    <row r="49" spans="2:23" x14ac:dyDescent="0.15">
      <c r="B49" s="11">
        <v>40</v>
      </c>
      <c r="C49" s="64" t="str">
        <f t="shared" si="8"/>
        <v/>
      </c>
      <c r="D49" s="64"/>
      <c r="E49" s="17">
        <f t="shared" si="9"/>
        <v>2010</v>
      </c>
      <c r="F49" s="2"/>
      <c r="G49" s="5"/>
      <c r="H49" s="71"/>
      <c r="I49" s="71"/>
      <c r="J49" s="71"/>
      <c r="K49" s="71"/>
      <c r="L49" s="16" t="str">
        <f t="shared" si="3"/>
        <v/>
      </c>
      <c r="M49" s="64" t="str">
        <f t="shared" si="10"/>
        <v/>
      </c>
      <c r="N49" s="64"/>
      <c r="O49" s="18" t="str">
        <f t="shared" si="4"/>
        <v/>
      </c>
      <c r="P49" s="17">
        <f t="shared" si="1"/>
        <v>2010</v>
      </c>
      <c r="Q49" s="2"/>
      <c r="R49" s="65" t="str">
        <f t="shared" si="5"/>
        <v/>
      </c>
      <c r="S49" s="65"/>
      <c r="T49" s="66" t="str">
        <f t="shared" si="6"/>
        <v/>
      </c>
      <c r="U49" s="67"/>
      <c r="V49" s="68" t="str">
        <f t="shared" si="7"/>
        <v/>
      </c>
      <c r="W49" s="68"/>
    </row>
    <row r="50" spans="2:23" x14ac:dyDescent="0.15">
      <c r="B50" s="11">
        <v>41</v>
      </c>
      <c r="C50" s="64" t="str">
        <f t="shared" si="8"/>
        <v/>
      </c>
      <c r="D50" s="64"/>
      <c r="E50" s="17">
        <f t="shared" si="9"/>
        <v>2010</v>
      </c>
      <c r="F50" s="2"/>
      <c r="G50" s="5"/>
      <c r="H50" s="71"/>
      <c r="I50" s="71"/>
      <c r="J50" s="71"/>
      <c r="K50" s="71"/>
      <c r="L50" s="16" t="str">
        <f t="shared" si="3"/>
        <v/>
      </c>
      <c r="M50" s="64" t="str">
        <f t="shared" si="10"/>
        <v/>
      </c>
      <c r="N50" s="64"/>
      <c r="O50" s="18" t="str">
        <f t="shared" si="4"/>
        <v/>
      </c>
      <c r="P50" s="17">
        <f t="shared" si="1"/>
        <v>2010</v>
      </c>
      <c r="Q50" s="2"/>
      <c r="R50" s="65" t="str">
        <f t="shared" si="5"/>
        <v/>
      </c>
      <c r="S50" s="65"/>
      <c r="T50" s="66" t="str">
        <f t="shared" si="6"/>
        <v/>
      </c>
      <c r="U50" s="67"/>
      <c r="V50" s="68" t="str">
        <f t="shared" si="7"/>
        <v/>
      </c>
      <c r="W50" s="68"/>
    </row>
    <row r="51" spans="2:23" x14ac:dyDescent="0.15">
      <c r="B51" s="11">
        <v>42</v>
      </c>
      <c r="C51" s="64" t="str">
        <f t="shared" si="8"/>
        <v/>
      </c>
      <c r="D51" s="64"/>
      <c r="E51" s="17">
        <f t="shared" si="9"/>
        <v>2010</v>
      </c>
      <c r="F51" s="2"/>
      <c r="G51" s="5"/>
      <c r="H51" s="71"/>
      <c r="I51" s="71"/>
      <c r="J51" s="71"/>
      <c r="K51" s="71"/>
      <c r="L51" s="16" t="str">
        <f t="shared" si="3"/>
        <v/>
      </c>
      <c r="M51" s="64" t="str">
        <f t="shared" si="10"/>
        <v/>
      </c>
      <c r="N51" s="64"/>
      <c r="O51" s="18" t="str">
        <f t="shared" si="4"/>
        <v/>
      </c>
      <c r="P51" s="17">
        <f t="shared" si="1"/>
        <v>2010</v>
      </c>
      <c r="Q51" s="2"/>
      <c r="R51" s="65" t="str">
        <f t="shared" si="5"/>
        <v/>
      </c>
      <c r="S51" s="65"/>
      <c r="T51" s="66" t="str">
        <f t="shared" si="6"/>
        <v/>
      </c>
      <c r="U51" s="67"/>
      <c r="V51" s="68" t="str">
        <f t="shared" si="7"/>
        <v/>
      </c>
      <c r="W51" s="68"/>
    </row>
    <row r="52" spans="2:23" x14ac:dyDescent="0.15">
      <c r="B52" s="11">
        <v>43</v>
      </c>
      <c r="C52" s="64" t="str">
        <f t="shared" si="8"/>
        <v/>
      </c>
      <c r="D52" s="64"/>
      <c r="E52" s="17">
        <f t="shared" si="9"/>
        <v>2010</v>
      </c>
      <c r="F52" s="2"/>
      <c r="G52" s="5"/>
      <c r="H52" s="71"/>
      <c r="I52" s="71"/>
      <c r="J52" s="71"/>
      <c r="K52" s="71"/>
      <c r="L52" s="16" t="str">
        <f t="shared" si="3"/>
        <v/>
      </c>
      <c r="M52" s="64" t="str">
        <f t="shared" si="10"/>
        <v/>
      </c>
      <c r="N52" s="64"/>
      <c r="O52" s="18" t="str">
        <f t="shared" si="4"/>
        <v/>
      </c>
      <c r="P52" s="17">
        <f t="shared" si="1"/>
        <v>2010</v>
      </c>
      <c r="Q52" s="2"/>
      <c r="R52" s="65" t="str">
        <f t="shared" si="5"/>
        <v/>
      </c>
      <c r="S52" s="65"/>
      <c r="T52" s="66" t="str">
        <f t="shared" si="6"/>
        <v/>
      </c>
      <c r="U52" s="67"/>
      <c r="V52" s="68" t="str">
        <f t="shared" si="7"/>
        <v/>
      </c>
      <c r="W52" s="68"/>
    </row>
    <row r="53" spans="2:23" x14ac:dyDescent="0.15">
      <c r="B53" s="11">
        <v>44</v>
      </c>
      <c r="C53" s="64" t="str">
        <f t="shared" si="8"/>
        <v/>
      </c>
      <c r="D53" s="64"/>
      <c r="E53" s="17">
        <f t="shared" si="9"/>
        <v>2010</v>
      </c>
      <c r="F53" s="2"/>
      <c r="G53" s="5"/>
      <c r="H53" s="71"/>
      <c r="I53" s="71"/>
      <c r="J53" s="71"/>
      <c r="K53" s="71"/>
      <c r="L53" s="16" t="str">
        <f t="shared" si="3"/>
        <v/>
      </c>
      <c r="M53" s="64" t="str">
        <f t="shared" si="10"/>
        <v/>
      </c>
      <c r="N53" s="64"/>
      <c r="O53" s="18" t="str">
        <f t="shared" si="4"/>
        <v/>
      </c>
      <c r="P53" s="17">
        <f t="shared" si="1"/>
        <v>2010</v>
      </c>
      <c r="Q53" s="2"/>
      <c r="R53" s="65" t="str">
        <f t="shared" si="5"/>
        <v/>
      </c>
      <c r="S53" s="65"/>
      <c r="T53" s="66" t="str">
        <f t="shared" si="6"/>
        <v/>
      </c>
      <c r="U53" s="67"/>
      <c r="V53" s="68" t="str">
        <f t="shared" si="7"/>
        <v/>
      </c>
      <c r="W53" s="68"/>
    </row>
    <row r="54" spans="2:23" x14ac:dyDescent="0.15">
      <c r="B54" s="11">
        <v>45</v>
      </c>
      <c r="C54" s="64" t="str">
        <f t="shared" si="8"/>
        <v/>
      </c>
      <c r="D54" s="64"/>
      <c r="E54" s="17">
        <f t="shared" si="9"/>
        <v>2010</v>
      </c>
      <c r="F54" s="2"/>
      <c r="G54" s="5"/>
      <c r="H54" s="71"/>
      <c r="I54" s="71"/>
      <c r="J54" s="71"/>
      <c r="K54" s="71"/>
      <c r="L54" s="16" t="str">
        <f t="shared" si="3"/>
        <v/>
      </c>
      <c r="M54" s="64" t="str">
        <f t="shared" si="10"/>
        <v/>
      </c>
      <c r="N54" s="64"/>
      <c r="O54" s="18" t="str">
        <f t="shared" si="4"/>
        <v/>
      </c>
      <c r="P54" s="17">
        <f t="shared" si="1"/>
        <v>2010</v>
      </c>
      <c r="Q54" s="2"/>
      <c r="R54" s="65" t="str">
        <f t="shared" si="5"/>
        <v/>
      </c>
      <c r="S54" s="65"/>
      <c r="T54" s="66" t="str">
        <f t="shared" si="6"/>
        <v/>
      </c>
      <c r="U54" s="67"/>
      <c r="V54" s="68" t="str">
        <f t="shared" si="7"/>
        <v/>
      </c>
      <c r="W54" s="68"/>
    </row>
    <row r="55" spans="2:23" x14ac:dyDescent="0.15">
      <c r="B55" s="11">
        <v>46</v>
      </c>
      <c r="C55" s="64" t="str">
        <f t="shared" si="8"/>
        <v/>
      </c>
      <c r="D55" s="64"/>
      <c r="E55" s="17">
        <f t="shared" si="9"/>
        <v>2010</v>
      </c>
      <c r="F55" s="2"/>
      <c r="G55" s="5"/>
      <c r="H55" s="71"/>
      <c r="I55" s="71"/>
      <c r="J55" s="71"/>
      <c r="K55" s="71"/>
      <c r="L55" s="16" t="str">
        <f t="shared" si="3"/>
        <v/>
      </c>
      <c r="M55" s="64" t="str">
        <f t="shared" si="10"/>
        <v/>
      </c>
      <c r="N55" s="64"/>
      <c r="O55" s="18" t="str">
        <f t="shared" si="4"/>
        <v/>
      </c>
      <c r="P55" s="17">
        <f t="shared" si="1"/>
        <v>2010</v>
      </c>
      <c r="Q55" s="2"/>
      <c r="R55" s="65" t="str">
        <f t="shared" si="5"/>
        <v/>
      </c>
      <c r="S55" s="65"/>
      <c r="T55" s="66" t="str">
        <f t="shared" si="6"/>
        <v/>
      </c>
      <c r="U55" s="67"/>
      <c r="V55" s="68" t="str">
        <f t="shared" si="7"/>
        <v/>
      </c>
      <c r="W55" s="68"/>
    </row>
    <row r="56" spans="2:23" x14ac:dyDescent="0.15">
      <c r="B56" s="11">
        <v>47</v>
      </c>
      <c r="C56" s="64" t="str">
        <f t="shared" si="8"/>
        <v/>
      </c>
      <c r="D56" s="64"/>
      <c r="E56" s="17">
        <f t="shared" si="9"/>
        <v>2010</v>
      </c>
      <c r="F56" s="2"/>
      <c r="G56" s="5"/>
      <c r="H56" s="71"/>
      <c r="I56" s="71"/>
      <c r="J56" s="71"/>
      <c r="K56" s="71"/>
      <c r="L56" s="16" t="str">
        <f t="shared" si="3"/>
        <v/>
      </c>
      <c r="M56" s="64" t="str">
        <f t="shared" si="10"/>
        <v/>
      </c>
      <c r="N56" s="64"/>
      <c r="O56" s="18" t="str">
        <f t="shared" si="4"/>
        <v/>
      </c>
      <c r="P56" s="17">
        <f t="shared" si="1"/>
        <v>2010</v>
      </c>
      <c r="Q56" s="2"/>
      <c r="R56" s="65" t="str">
        <f t="shared" si="5"/>
        <v/>
      </c>
      <c r="S56" s="65"/>
      <c r="T56" s="66" t="str">
        <f t="shared" si="6"/>
        <v/>
      </c>
      <c r="U56" s="67"/>
      <c r="V56" s="68" t="str">
        <f t="shared" si="7"/>
        <v/>
      </c>
      <c r="W56" s="68"/>
    </row>
    <row r="57" spans="2:23" x14ac:dyDescent="0.15">
      <c r="B57" s="11">
        <v>48</v>
      </c>
      <c r="C57" s="64" t="str">
        <f t="shared" si="8"/>
        <v/>
      </c>
      <c r="D57" s="64"/>
      <c r="E57" s="17">
        <f t="shared" si="9"/>
        <v>2010</v>
      </c>
      <c r="F57" s="2"/>
      <c r="G57" s="5"/>
      <c r="H57" s="71"/>
      <c r="I57" s="71"/>
      <c r="J57" s="71"/>
      <c r="K57" s="71"/>
      <c r="L57" s="16" t="str">
        <f t="shared" si="3"/>
        <v/>
      </c>
      <c r="M57" s="64" t="str">
        <f t="shared" si="10"/>
        <v/>
      </c>
      <c r="N57" s="64"/>
      <c r="O57" s="18" t="str">
        <f t="shared" si="4"/>
        <v/>
      </c>
      <c r="P57" s="17">
        <f t="shared" si="1"/>
        <v>2010</v>
      </c>
      <c r="Q57" s="2"/>
      <c r="R57" s="65" t="str">
        <f t="shared" si="5"/>
        <v/>
      </c>
      <c r="S57" s="65"/>
      <c r="T57" s="66" t="str">
        <f t="shared" si="6"/>
        <v/>
      </c>
      <c r="U57" s="67"/>
      <c r="V57" s="68" t="str">
        <f t="shared" si="7"/>
        <v/>
      </c>
      <c r="W57" s="68"/>
    </row>
    <row r="58" spans="2:23" x14ac:dyDescent="0.15">
      <c r="B58" s="11">
        <v>49</v>
      </c>
      <c r="C58" s="64" t="str">
        <f t="shared" si="8"/>
        <v/>
      </c>
      <c r="D58" s="64"/>
      <c r="E58" s="17">
        <f t="shared" si="9"/>
        <v>2010</v>
      </c>
      <c r="F58" s="2"/>
      <c r="G58" s="5"/>
      <c r="H58" s="71"/>
      <c r="I58" s="71"/>
      <c r="J58" s="71"/>
      <c r="K58" s="71"/>
      <c r="L58" s="16" t="str">
        <f t="shared" si="3"/>
        <v/>
      </c>
      <c r="M58" s="64" t="str">
        <f t="shared" si="10"/>
        <v/>
      </c>
      <c r="N58" s="64"/>
      <c r="O58" s="18" t="str">
        <f t="shared" si="4"/>
        <v/>
      </c>
      <c r="P58" s="17">
        <f t="shared" si="1"/>
        <v>2010</v>
      </c>
      <c r="Q58" s="2"/>
      <c r="R58" s="65" t="str">
        <f t="shared" si="5"/>
        <v/>
      </c>
      <c r="S58" s="65"/>
      <c r="T58" s="66" t="str">
        <f t="shared" si="6"/>
        <v/>
      </c>
      <c r="U58" s="67"/>
      <c r="V58" s="68" t="str">
        <f t="shared" si="7"/>
        <v/>
      </c>
      <c r="W58" s="68"/>
    </row>
    <row r="59" spans="2:23" x14ac:dyDescent="0.15">
      <c r="B59" s="11">
        <v>50</v>
      </c>
      <c r="C59" s="64" t="str">
        <f t="shared" si="8"/>
        <v/>
      </c>
      <c r="D59" s="64"/>
      <c r="E59" s="17">
        <f t="shared" si="9"/>
        <v>2010</v>
      </c>
      <c r="F59" s="2"/>
      <c r="G59" s="5"/>
      <c r="H59" s="71"/>
      <c r="I59" s="71"/>
      <c r="J59" s="71"/>
      <c r="K59" s="71"/>
      <c r="L59" s="16" t="str">
        <f t="shared" si="3"/>
        <v/>
      </c>
      <c r="M59" s="64" t="str">
        <f t="shared" si="10"/>
        <v/>
      </c>
      <c r="N59" s="64"/>
      <c r="O59" s="18" t="str">
        <f t="shared" si="4"/>
        <v/>
      </c>
      <c r="P59" s="17">
        <f t="shared" si="1"/>
        <v>2010</v>
      </c>
      <c r="Q59" s="2"/>
      <c r="R59" s="65" t="str">
        <f t="shared" si="5"/>
        <v/>
      </c>
      <c r="S59" s="65"/>
      <c r="T59" s="66" t="str">
        <f t="shared" si="6"/>
        <v/>
      </c>
      <c r="U59" s="67"/>
      <c r="V59" s="68" t="str">
        <f t="shared" si="7"/>
        <v/>
      </c>
      <c r="W59" s="68"/>
    </row>
    <row r="60" spans="2:23" x14ac:dyDescent="0.15">
      <c r="B60" s="11">
        <v>51</v>
      </c>
      <c r="C60" s="64" t="str">
        <f t="shared" si="8"/>
        <v/>
      </c>
      <c r="D60" s="64"/>
      <c r="E60" s="17">
        <f t="shared" si="9"/>
        <v>2010</v>
      </c>
      <c r="F60" s="2"/>
      <c r="G60" s="5"/>
      <c r="H60" s="71"/>
      <c r="I60" s="71"/>
      <c r="J60" s="71"/>
      <c r="K60" s="71"/>
      <c r="L60" s="16" t="str">
        <f t="shared" si="3"/>
        <v/>
      </c>
      <c r="M60" s="64" t="str">
        <f t="shared" si="10"/>
        <v/>
      </c>
      <c r="N60" s="64"/>
      <c r="O60" s="18" t="str">
        <f t="shared" si="4"/>
        <v/>
      </c>
      <c r="P60" s="17">
        <f t="shared" si="1"/>
        <v>2010</v>
      </c>
      <c r="Q60" s="2"/>
      <c r="R60" s="65" t="str">
        <f t="shared" si="5"/>
        <v/>
      </c>
      <c r="S60" s="65"/>
      <c r="T60" s="66" t="str">
        <f t="shared" si="6"/>
        <v/>
      </c>
      <c r="U60" s="67"/>
      <c r="V60" s="68" t="str">
        <f t="shared" si="7"/>
        <v/>
      </c>
      <c r="W60" s="68"/>
    </row>
    <row r="61" spans="2:23" x14ac:dyDescent="0.15">
      <c r="B61" s="11">
        <v>52</v>
      </c>
      <c r="C61" s="64" t="str">
        <f t="shared" si="8"/>
        <v/>
      </c>
      <c r="D61" s="64"/>
      <c r="E61" s="17">
        <f t="shared" si="9"/>
        <v>2010</v>
      </c>
      <c r="F61" s="2"/>
      <c r="G61" s="5"/>
      <c r="H61" s="71"/>
      <c r="I61" s="71"/>
      <c r="J61" s="71"/>
      <c r="K61" s="71"/>
      <c r="L61" s="16" t="str">
        <f t="shared" si="3"/>
        <v/>
      </c>
      <c r="M61" s="64" t="str">
        <f t="shared" si="10"/>
        <v/>
      </c>
      <c r="N61" s="64"/>
      <c r="O61" s="18" t="str">
        <f t="shared" si="4"/>
        <v/>
      </c>
      <c r="P61" s="17">
        <f t="shared" si="1"/>
        <v>2010</v>
      </c>
      <c r="Q61" s="2"/>
      <c r="R61" s="65" t="str">
        <f t="shared" si="5"/>
        <v/>
      </c>
      <c r="S61" s="65"/>
      <c r="T61" s="66" t="str">
        <f t="shared" si="6"/>
        <v/>
      </c>
      <c r="U61" s="67"/>
      <c r="V61" s="68" t="str">
        <f t="shared" si="7"/>
        <v/>
      </c>
      <c r="W61" s="68"/>
    </row>
    <row r="62" spans="2:23" x14ac:dyDescent="0.15">
      <c r="B62" s="11">
        <v>53</v>
      </c>
      <c r="C62" s="64" t="str">
        <f t="shared" si="8"/>
        <v/>
      </c>
      <c r="D62" s="64"/>
      <c r="E62" s="17">
        <f t="shared" si="9"/>
        <v>2010</v>
      </c>
      <c r="F62" s="2"/>
      <c r="G62" s="5"/>
      <c r="H62" s="71"/>
      <c r="I62" s="71"/>
      <c r="J62" s="71"/>
      <c r="K62" s="71"/>
      <c r="L62" s="16" t="str">
        <f t="shared" si="3"/>
        <v/>
      </c>
      <c r="M62" s="64" t="str">
        <f t="shared" si="10"/>
        <v/>
      </c>
      <c r="N62" s="64"/>
      <c r="O62" s="18" t="str">
        <f t="shared" si="4"/>
        <v/>
      </c>
      <c r="P62" s="17">
        <f t="shared" si="1"/>
        <v>2010</v>
      </c>
      <c r="Q62" s="2"/>
      <c r="R62" s="65" t="str">
        <f t="shared" si="5"/>
        <v/>
      </c>
      <c r="S62" s="65"/>
      <c r="T62" s="66" t="str">
        <f t="shared" si="6"/>
        <v/>
      </c>
      <c r="U62" s="67"/>
      <c r="V62" s="68" t="str">
        <f t="shared" si="7"/>
        <v/>
      </c>
      <c r="W62" s="68"/>
    </row>
    <row r="63" spans="2:23" x14ac:dyDescent="0.15">
      <c r="B63" s="11">
        <v>54</v>
      </c>
      <c r="C63" s="64" t="str">
        <f t="shared" si="8"/>
        <v/>
      </c>
      <c r="D63" s="64"/>
      <c r="E63" s="17">
        <f t="shared" si="9"/>
        <v>2010</v>
      </c>
      <c r="F63" s="2"/>
      <c r="G63" s="5"/>
      <c r="H63" s="71"/>
      <c r="I63" s="71"/>
      <c r="J63" s="71"/>
      <c r="K63" s="71"/>
      <c r="L63" s="16" t="str">
        <f t="shared" si="3"/>
        <v/>
      </c>
      <c r="M63" s="64" t="str">
        <f t="shared" si="10"/>
        <v/>
      </c>
      <c r="N63" s="64"/>
      <c r="O63" s="18" t="str">
        <f t="shared" si="4"/>
        <v/>
      </c>
      <c r="P63" s="17">
        <f t="shared" si="1"/>
        <v>2010</v>
      </c>
      <c r="Q63" s="2"/>
      <c r="R63" s="65" t="str">
        <f t="shared" si="5"/>
        <v/>
      </c>
      <c r="S63" s="65"/>
      <c r="T63" s="66" t="str">
        <f t="shared" si="6"/>
        <v/>
      </c>
      <c r="U63" s="67"/>
      <c r="V63" s="68" t="str">
        <f t="shared" si="7"/>
        <v/>
      </c>
      <c r="W63" s="68"/>
    </row>
    <row r="64" spans="2:23" x14ac:dyDescent="0.15">
      <c r="B64" s="11">
        <v>55</v>
      </c>
      <c r="C64" s="64" t="str">
        <f t="shared" si="8"/>
        <v/>
      </c>
      <c r="D64" s="64"/>
      <c r="E64" s="17">
        <f t="shared" si="9"/>
        <v>2010</v>
      </c>
      <c r="F64" s="2"/>
      <c r="G64" s="5"/>
      <c r="H64" s="71"/>
      <c r="I64" s="71"/>
      <c r="J64" s="71"/>
      <c r="K64" s="71"/>
      <c r="L64" s="16" t="str">
        <f t="shared" si="3"/>
        <v/>
      </c>
      <c r="M64" s="64" t="str">
        <f t="shared" si="10"/>
        <v/>
      </c>
      <c r="N64" s="64"/>
      <c r="O64" s="18" t="str">
        <f t="shared" si="4"/>
        <v/>
      </c>
      <c r="P64" s="17">
        <f t="shared" si="1"/>
        <v>2010</v>
      </c>
      <c r="Q64" s="2"/>
      <c r="R64" s="65" t="str">
        <f t="shared" si="5"/>
        <v/>
      </c>
      <c r="S64" s="65"/>
      <c r="T64" s="66" t="str">
        <f t="shared" si="6"/>
        <v/>
      </c>
      <c r="U64" s="67"/>
      <c r="V64" s="68" t="str">
        <f t="shared" si="7"/>
        <v/>
      </c>
      <c r="W64" s="68"/>
    </row>
    <row r="65" spans="2:23" x14ac:dyDescent="0.15">
      <c r="B65" s="11">
        <v>56</v>
      </c>
      <c r="C65" s="64" t="str">
        <f t="shared" si="8"/>
        <v/>
      </c>
      <c r="D65" s="64"/>
      <c r="E65" s="17">
        <f t="shared" si="9"/>
        <v>2010</v>
      </c>
      <c r="F65" s="2"/>
      <c r="G65" s="5"/>
      <c r="H65" s="71"/>
      <c r="I65" s="71"/>
      <c r="J65" s="71"/>
      <c r="K65" s="71"/>
      <c r="L65" s="16" t="str">
        <f t="shared" si="3"/>
        <v/>
      </c>
      <c r="M65" s="64" t="str">
        <f t="shared" si="10"/>
        <v/>
      </c>
      <c r="N65" s="64"/>
      <c r="O65" s="18" t="str">
        <f t="shared" si="4"/>
        <v/>
      </c>
      <c r="P65" s="17">
        <f t="shared" si="1"/>
        <v>2010</v>
      </c>
      <c r="Q65" s="2"/>
      <c r="R65" s="65" t="str">
        <f t="shared" si="5"/>
        <v/>
      </c>
      <c r="S65" s="65"/>
      <c r="T65" s="66" t="str">
        <f t="shared" si="6"/>
        <v/>
      </c>
      <c r="U65" s="67"/>
      <c r="V65" s="68" t="str">
        <f t="shared" si="7"/>
        <v/>
      </c>
      <c r="W65" s="68"/>
    </row>
    <row r="66" spans="2:23" x14ac:dyDescent="0.15">
      <c r="B66" s="11">
        <v>57</v>
      </c>
      <c r="C66" s="64" t="str">
        <f t="shared" si="8"/>
        <v/>
      </c>
      <c r="D66" s="64"/>
      <c r="E66" s="17">
        <f t="shared" si="9"/>
        <v>2010</v>
      </c>
      <c r="F66" s="2"/>
      <c r="G66" s="5"/>
      <c r="H66" s="71"/>
      <c r="I66" s="71"/>
      <c r="J66" s="71"/>
      <c r="K66" s="71"/>
      <c r="L66" s="16" t="str">
        <f t="shared" si="3"/>
        <v/>
      </c>
      <c r="M66" s="64" t="str">
        <f t="shared" si="10"/>
        <v/>
      </c>
      <c r="N66" s="64"/>
      <c r="O66" s="18" t="str">
        <f t="shared" si="4"/>
        <v/>
      </c>
      <c r="P66" s="17">
        <f t="shared" si="1"/>
        <v>2010</v>
      </c>
      <c r="Q66" s="2"/>
      <c r="R66" s="65" t="str">
        <f t="shared" si="5"/>
        <v/>
      </c>
      <c r="S66" s="65"/>
      <c r="T66" s="66" t="str">
        <f t="shared" si="6"/>
        <v/>
      </c>
      <c r="U66" s="67"/>
      <c r="V66" s="68" t="str">
        <f t="shared" si="7"/>
        <v/>
      </c>
      <c r="W66" s="68"/>
    </row>
    <row r="67" spans="2:23" x14ac:dyDescent="0.15">
      <c r="B67" s="11">
        <v>58</v>
      </c>
      <c r="C67" s="64" t="str">
        <f t="shared" si="8"/>
        <v/>
      </c>
      <c r="D67" s="64"/>
      <c r="E67" s="17">
        <f t="shared" si="9"/>
        <v>2010</v>
      </c>
      <c r="F67" s="2"/>
      <c r="G67" s="5"/>
      <c r="H67" s="71"/>
      <c r="I67" s="71"/>
      <c r="J67" s="71"/>
      <c r="K67" s="71"/>
      <c r="L67" s="16" t="str">
        <f t="shared" si="3"/>
        <v/>
      </c>
      <c r="M67" s="64" t="str">
        <f t="shared" si="10"/>
        <v/>
      </c>
      <c r="N67" s="64"/>
      <c r="O67" s="18" t="str">
        <f t="shared" si="4"/>
        <v/>
      </c>
      <c r="P67" s="17">
        <f t="shared" si="1"/>
        <v>2010</v>
      </c>
      <c r="Q67" s="2"/>
      <c r="R67" s="65" t="str">
        <f t="shared" si="5"/>
        <v/>
      </c>
      <c r="S67" s="65"/>
      <c r="T67" s="66" t="str">
        <f t="shared" si="6"/>
        <v/>
      </c>
      <c r="U67" s="67"/>
      <c r="V67" s="68" t="str">
        <f t="shared" si="7"/>
        <v/>
      </c>
      <c r="W67" s="68"/>
    </row>
    <row r="68" spans="2:23" x14ac:dyDescent="0.15">
      <c r="B68" s="11">
        <v>59</v>
      </c>
      <c r="C68" s="64" t="str">
        <f t="shared" si="8"/>
        <v/>
      </c>
      <c r="D68" s="64"/>
      <c r="E68" s="17">
        <f t="shared" si="9"/>
        <v>2010</v>
      </c>
      <c r="F68" s="2"/>
      <c r="G68" s="5"/>
      <c r="H68" s="71"/>
      <c r="I68" s="71"/>
      <c r="J68" s="71"/>
      <c r="K68" s="71"/>
      <c r="L68" s="16" t="str">
        <f t="shared" si="3"/>
        <v/>
      </c>
      <c r="M68" s="64" t="str">
        <f t="shared" si="10"/>
        <v/>
      </c>
      <c r="N68" s="64"/>
      <c r="O68" s="18" t="str">
        <f t="shared" si="4"/>
        <v/>
      </c>
      <c r="P68" s="17">
        <f t="shared" si="1"/>
        <v>2010</v>
      </c>
      <c r="Q68" s="2"/>
      <c r="R68" s="65" t="str">
        <f t="shared" si="5"/>
        <v/>
      </c>
      <c r="S68" s="65"/>
      <c r="T68" s="66" t="str">
        <f t="shared" si="6"/>
        <v/>
      </c>
      <c r="U68" s="67"/>
      <c r="V68" s="68" t="str">
        <f t="shared" si="7"/>
        <v/>
      </c>
      <c r="W68" s="68"/>
    </row>
    <row r="69" spans="2:23" x14ac:dyDescent="0.15">
      <c r="B69" s="11">
        <v>60</v>
      </c>
      <c r="C69" s="64" t="str">
        <f t="shared" si="8"/>
        <v/>
      </c>
      <c r="D69" s="64"/>
      <c r="E69" s="17">
        <f t="shared" si="9"/>
        <v>2010</v>
      </c>
      <c r="F69" s="2"/>
      <c r="G69" s="5"/>
      <c r="H69" s="71"/>
      <c r="I69" s="71"/>
      <c r="J69" s="71"/>
      <c r="K69" s="71"/>
      <c r="L69" s="16" t="str">
        <f t="shared" si="3"/>
        <v/>
      </c>
      <c r="M69" s="64" t="str">
        <f t="shared" si="10"/>
        <v/>
      </c>
      <c r="N69" s="64"/>
      <c r="O69" s="18" t="str">
        <f t="shared" si="4"/>
        <v/>
      </c>
      <c r="P69" s="17">
        <f t="shared" si="1"/>
        <v>2010</v>
      </c>
      <c r="Q69" s="2"/>
      <c r="R69" s="65" t="str">
        <f t="shared" si="5"/>
        <v/>
      </c>
      <c r="S69" s="65"/>
      <c r="T69" s="66" t="str">
        <f t="shared" si="6"/>
        <v/>
      </c>
      <c r="U69" s="67"/>
      <c r="V69" s="68" t="str">
        <f t="shared" si="7"/>
        <v/>
      </c>
      <c r="W69" s="68"/>
    </row>
    <row r="70" spans="2:23" x14ac:dyDescent="0.15">
      <c r="B70" s="11">
        <v>61</v>
      </c>
      <c r="C70" s="64" t="str">
        <f t="shared" si="8"/>
        <v/>
      </c>
      <c r="D70" s="64"/>
      <c r="E70" s="17">
        <f t="shared" si="9"/>
        <v>2010</v>
      </c>
      <c r="F70" s="2"/>
      <c r="G70" s="11"/>
      <c r="H70" s="71"/>
      <c r="I70" s="71"/>
      <c r="J70" s="71"/>
      <c r="K70" s="71"/>
      <c r="L70" s="16" t="str">
        <f t="shared" si="3"/>
        <v/>
      </c>
      <c r="M70" s="64" t="str">
        <f t="shared" ref="M70:M94" si="11">IF(F70="","",C70*$P$2)</f>
        <v/>
      </c>
      <c r="N70" s="64"/>
      <c r="O70" s="18" t="str">
        <f t="shared" si="4"/>
        <v/>
      </c>
      <c r="P70" s="17">
        <f t="shared" si="1"/>
        <v>2010</v>
      </c>
      <c r="Q70" s="2"/>
      <c r="R70" s="65" t="str">
        <f t="shared" si="5"/>
        <v/>
      </c>
      <c r="S70" s="65"/>
      <c r="T70" s="66" t="str">
        <f t="shared" si="6"/>
        <v/>
      </c>
      <c r="U70" s="67"/>
      <c r="V70" s="68" t="str">
        <f t="shared" si="7"/>
        <v/>
      </c>
      <c r="W70" s="68"/>
    </row>
    <row r="71" spans="2:23" x14ac:dyDescent="0.15">
      <c r="B71" s="11">
        <v>62</v>
      </c>
      <c r="C71" s="64" t="str">
        <f t="shared" si="8"/>
        <v/>
      </c>
      <c r="D71" s="64"/>
      <c r="E71" s="17">
        <f t="shared" si="9"/>
        <v>2010</v>
      </c>
      <c r="F71" s="2"/>
      <c r="G71" s="11"/>
      <c r="H71" s="71"/>
      <c r="I71" s="71"/>
      <c r="J71" s="71"/>
      <c r="K71" s="71"/>
      <c r="L71" s="16" t="str">
        <f t="shared" si="3"/>
        <v/>
      </c>
      <c r="M71" s="64" t="str">
        <f t="shared" si="11"/>
        <v/>
      </c>
      <c r="N71" s="64"/>
      <c r="O71" s="18" t="str">
        <f t="shared" si="4"/>
        <v/>
      </c>
      <c r="P71" s="17">
        <f t="shared" si="1"/>
        <v>2010</v>
      </c>
      <c r="Q71" s="2"/>
      <c r="R71" s="65" t="str">
        <f t="shared" si="5"/>
        <v/>
      </c>
      <c r="S71" s="65"/>
      <c r="T71" s="66" t="str">
        <f t="shared" si="6"/>
        <v/>
      </c>
      <c r="U71" s="67"/>
      <c r="V71" s="68" t="str">
        <f t="shared" si="7"/>
        <v/>
      </c>
      <c r="W71" s="68"/>
    </row>
    <row r="72" spans="2:23" x14ac:dyDescent="0.15">
      <c r="B72" s="11">
        <v>63</v>
      </c>
      <c r="C72" s="64" t="str">
        <f t="shared" si="8"/>
        <v/>
      </c>
      <c r="D72" s="64"/>
      <c r="E72" s="17">
        <f t="shared" si="9"/>
        <v>2010</v>
      </c>
      <c r="F72" s="2"/>
      <c r="G72" s="11"/>
      <c r="H72" s="71"/>
      <c r="I72" s="71"/>
      <c r="J72" s="71"/>
      <c r="K72" s="71"/>
      <c r="L72" s="16" t="str">
        <f t="shared" si="3"/>
        <v/>
      </c>
      <c r="M72" s="64" t="str">
        <f t="shared" si="11"/>
        <v/>
      </c>
      <c r="N72" s="64"/>
      <c r="O72" s="18" t="str">
        <f t="shared" si="4"/>
        <v/>
      </c>
      <c r="P72" s="17">
        <f t="shared" si="1"/>
        <v>2010</v>
      </c>
      <c r="Q72" s="2"/>
      <c r="R72" s="65" t="str">
        <f t="shared" si="5"/>
        <v/>
      </c>
      <c r="S72" s="65"/>
      <c r="T72" s="66" t="str">
        <f t="shared" si="6"/>
        <v/>
      </c>
      <c r="U72" s="67"/>
      <c r="V72" s="68" t="str">
        <f t="shared" si="7"/>
        <v/>
      </c>
      <c r="W72" s="68"/>
    </row>
    <row r="73" spans="2:23" x14ac:dyDescent="0.15">
      <c r="B73" s="11">
        <v>64</v>
      </c>
      <c r="C73" s="64" t="str">
        <f t="shared" si="8"/>
        <v/>
      </c>
      <c r="D73" s="64"/>
      <c r="E73" s="17">
        <f t="shared" si="9"/>
        <v>2010</v>
      </c>
      <c r="F73" s="2"/>
      <c r="G73" s="11"/>
      <c r="H73" s="71"/>
      <c r="I73" s="71"/>
      <c r="J73" s="71"/>
      <c r="K73" s="71"/>
      <c r="L73" s="16" t="str">
        <f t="shared" si="3"/>
        <v/>
      </c>
      <c r="M73" s="64" t="str">
        <f t="shared" si="11"/>
        <v/>
      </c>
      <c r="N73" s="64"/>
      <c r="O73" s="18" t="str">
        <f t="shared" si="4"/>
        <v/>
      </c>
      <c r="P73" s="17">
        <f t="shared" si="1"/>
        <v>2010</v>
      </c>
      <c r="Q73" s="2"/>
      <c r="R73" s="65" t="str">
        <f t="shared" si="5"/>
        <v/>
      </c>
      <c r="S73" s="65"/>
      <c r="T73" s="66" t="str">
        <f t="shared" si="6"/>
        <v/>
      </c>
      <c r="U73" s="67"/>
      <c r="V73" s="68" t="str">
        <f t="shared" si="7"/>
        <v/>
      </c>
      <c r="W73" s="68"/>
    </row>
    <row r="74" spans="2:23" x14ac:dyDescent="0.15">
      <c r="B74" s="11">
        <v>65</v>
      </c>
      <c r="C74" s="64" t="str">
        <f t="shared" si="8"/>
        <v/>
      </c>
      <c r="D74" s="64"/>
      <c r="E74" s="17">
        <f t="shared" si="9"/>
        <v>2010</v>
      </c>
      <c r="F74" s="2"/>
      <c r="G74" s="11"/>
      <c r="H74" s="71"/>
      <c r="I74" s="71"/>
      <c r="J74" s="71"/>
      <c r="K74" s="71"/>
      <c r="L74" s="16" t="str">
        <f t="shared" si="3"/>
        <v/>
      </c>
      <c r="M74" s="64" t="str">
        <f t="shared" si="11"/>
        <v/>
      </c>
      <c r="N74" s="64"/>
      <c r="O74" s="18" t="str">
        <f t="shared" si="4"/>
        <v/>
      </c>
      <c r="P74" s="17">
        <f t="shared" ref="P74:P109" si="12">E74</f>
        <v>2010</v>
      </c>
      <c r="Q74" s="2"/>
      <c r="R74" s="65" t="str">
        <f t="shared" si="5"/>
        <v/>
      </c>
      <c r="S74" s="65"/>
      <c r="T74" s="66" t="str">
        <f t="shared" si="6"/>
        <v/>
      </c>
      <c r="U74" s="67"/>
      <c r="V74" s="68" t="str">
        <f t="shared" si="7"/>
        <v/>
      </c>
      <c r="W74" s="68"/>
    </row>
    <row r="75" spans="2:23" x14ac:dyDescent="0.15">
      <c r="B75" s="11">
        <v>66</v>
      </c>
      <c r="C75" s="64" t="str">
        <f t="shared" si="8"/>
        <v/>
      </c>
      <c r="D75" s="64"/>
      <c r="E75" s="17">
        <f t="shared" si="9"/>
        <v>2010</v>
      </c>
      <c r="F75" s="2"/>
      <c r="G75" s="11"/>
      <c r="H75" s="71"/>
      <c r="I75" s="71"/>
      <c r="J75" s="71"/>
      <c r="K75" s="71"/>
      <c r="L75" s="16" t="str">
        <f t="shared" ref="L75:L109" si="13">IF(J75="","",ROUNDUP(IF(G75="買",H75-J75,J75-H75)*100,0)+5)</f>
        <v/>
      </c>
      <c r="M75" s="64" t="str">
        <f t="shared" si="11"/>
        <v/>
      </c>
      <c r="N75" s="64"/>
      <c r="O75" s="18" t="str">
        <f t="shared" ref="O75:O109" si="14">IF(L75="","",ROUNDDOWN(M75/(L75/100)/100000,2))</f>
        <v/>
      </c>
      <c r="P75" s="17">
        <f t="shared" si="12"/>
        <v>2010</v>
      </c>
      <c r="Q75" s="2"/>
      <c r="R75" s="65" t="str">
        <f t="shared" ref="R75:R109" si="15">IF(J75="","",IF(G75="買",H75-(L75*0.01),H75+(L75*0.01)))</f>
        <v/>
      </c>
      <c r="S75" s="65"/>
      <c r="T75" s="66" t="str">
        <f t="shared" ref="T75:T109" si="16">IF(Q75="","",V75*O75*100000/100)</f>
        <v/>
      </c>
      <c r="U75" s="67"/>
      <c r="V75" s="68" t="str">
        <f t="shared" ref="V75:V109" si="17">IF(Q75="","",IF(G75="買",R75-H75,H75-R75)*100)</f>
        <v/>
      </c>
      <c r="W75" s="68"/>
    </row>
    <row r="76" spans="2:23" x14ac:dyDescent="0.15">
      <c r="B76" s="11">
        <v>67</v>
      </c>
      <c r="C76" s="64" t="str">
        <f t="shared" ref="C76:C109" si="18">IF(T75="","",C75+T75)</f>
        <v/>
      </c>
      <c r="D76" s="64"/>
      <c r="E76" s="17">
        <f t="shared" ref="E76:E109" si="19">E75</f>
        <v>2010</v>
      </c>
      <c r="F76" s="2"/>
      <c r="G76" s="11"/>
      <c r="H76" s="71"/>
      <c r="I76" s="71"/>
      <c r="J76" s="71"/>
      <c r="K76" s="71"/>
      <c r="L76" s="16" t="str">
        <f t="shared" si="13"/>
        <v/>
      </c>
      <c r="M76" s="64" t="str">
        <f t="shared" si="11"/>
        <v/>
      </c>
      <c r="N76" s="64"/>
      <c r="O76" s="18" t="str">
        <f t="shared" si="14"/>
        <v/>
      </c>
      <c r="P76" s="17">
        <f t="shared" si="12"/>
        <v>2010</v>
      </c>
      <c r="Q76" s="2"/>
      <c r="R76" s="65" t="str">
        <f t="shared" si="15"/>
        <v/>
      </c>
      <c r="S76" s="65"/>
      <c r="T76" s="66" t="str">
        <f t="shared" si="16"/>
        <v/>
      </c>
      <c r="U76" s="67"/>
      <c r="V76" s="68" t="str">
        <f t="shared" si="17"/>
        <v/>
      </c>
      <c r="W76" s="68"/>
    </row>
    <row r="77" spans="2:23" x14ac:dyDescent="0.15">
      <c r="B77" s="11">
        <v>68</v>
      </c>
      <c r="C77" s="64" t="str">
        <f t="shared" si="18"/>
        <v/>
      </c>
      <c r="D77" s="64"/>
      <c r="E77" s="17">
        <f t="shared" si="19"/>
        <v>2010</v>
      </c>
      <c r="F77" s="2"/>
      <c r="G77" s="11"/>
      <c r="H77" s="71"/>
      <c r="I77" s="71"/>
      <c r="J77" s="71"/>
      <c r="K77" s="71"/>
      <c r="L77" s="16" t="str">
        <f t="shared" si="13"/>
        <v/>
      </c>
      <c r="M77" s="64" t="str">
        <f t="shared" si="11"/>
        <v/>
      </c>
      <c r="N77" s="64"/>
      <c r="O77" s="18" t="str">
        <f t="shared" si="14"/>
        <v/>
      </c>
      <c r="P77" s="17">
        <f t="shared" si="12"/>
        <v>2010</v>
      </c>
      <c r="Q77" s="2"/>
      <c r="R77" s="65" t="str">
        <f t="shared" si="15"/>
        <v/>
      </c>
      <c r="S77" s="65"/>
      <c r="T77" s="66" t="str">
        <f t="shared" si="16"/>
        <v/>
      </c>
      <c r="U77" s="67"/>
      <c r="V77" s="68" t="str">
        <f t="shared" si="17"/>
        <v/>
      </c>
      <c r="W77" s="68"/>
    </row>
    <row r="78" spans="2:23" x14ac:dyDescent="0.15">
      <c r="B78" s="11">
        <v>69</v>
      </c>
      <c r="C78" s="64" t="str">
        <f t="shared" si="18"/>
        <v/>
      </c>
      <c r="D78" s="64"/>
      <c r="E78" s="17">
        <f t="shared" si="19"/>
        <v>2010</v>
      </c>
      <c r="F78" s="2"/>
      <c r="G78" s="11"/>
      <c r="H78" s="71"/>
      <c r="I78" s="71"/>
      <c r="J78" s="71"/>
      <c r="K78" s="71"/>
      <c r="L78" s="16" t="str">
        <f t="shared" si="13"/>
        <v/>
      </c>
      <c r="M78" s="64" t="str">
        <f t="shared" si="11"/>
        <v/>
      </c>
      <c r="N78" s="64"/>
      <c r="O78" s="18" t="str">
        <f t="shared" si="14"/>
        <v/>
      </c>
      <c r="P78" s="17">
        <f t="shared" si="12"/>
        <v>2010</v>
      </c>
      <c r="Q78" s="2"/>
      <c r="R78" s="65" t="str">
        <f t="shared" si="15"/>
        <v/>
      </c>
      <c r="S78" s="65"/>
      <c r="T78" s="66" t="str">
        <f t="shared" si="16"/>
        <v/>
      </c>
      <c r="U78" s="67"/>
      <c r="V78" s="68" t="str">
        <f t="shared" si="17"/>
        <v/>
      </c>
      <c r="W78" s="68"/>
    </row>
    <row r="79" spans="2:23" x14ac:dyDescent="0.15">
      <c r="B79" s="11">
        <v>70</v>
      </c>
      <c r="C79" s="64" t="str">
        <f t="shared" si="18"/>
        <v/>
      </c>
      <c r="D79" s="64"/>
      <c r="E79" s="17">
        <f t="shared" si="19"/>
        <v>2010</v>
      </c>
      <c r="F79" s="2"/>
      <c r="G79" s="11"/>
      <c r="H79" s="71"/>
      <c r="I79" s="71"/>
      <c r="J79" s="71"/>
      <c r="K79" s="71"/>
      <c r="L79" s="16" t="str">
        <f t="shared" si="13"/>
        <v/>
      </c>
      <c r="M79" s="64" t="str">
        <f t="shared" si="11"/>
        <v/>
      </c>
      <c r="N79" s="64"/>
      <c r="O79" s="18" t="str">
        <f t="shared" si="14"/>
        <v/>
      </c>
      <c r="P79" s="17">
        <f t="shared" si="12"/>
        <v>2010</v>
      </c>
      <c r="Q79" s="2"/>
      <c r="R79" s="65" t="str">
        <f t="shared" si="15"/>
        <v/>
      </c>
      <c r="S79" s="65"/>
      <c r="T79" s="66" t="str">
        <f t="shared" si="16"/>
        <v/>
      </c>
      <c r="U79" s="67"/>
      <c r="V79" s="68" t="str">
        <f t="shared" si="17"/>
        <v/>
      </c>
      <c r="W79" s="68"/>
    </row>
    <row r="80" spans="2:23" x14ac:dyDescent="0.15">
      <c r="B80" s="11">
        <v>71</v>
      </c>
      <c r="C80" s="64" t="str">
        <f t="shared" si="18"/>
        <v/>
      </c>
      <c r="D80" s="64"/>
      <c r="E80" s="17">
        <f t="shared" si="19"/>
        <v>2010</v>
      </c>
      <c r="F80" s="2"/>
      <c r="G80" s="11"/>
      <c r="H80" s="71"/>
      <c r="I80" s="71"/>
      <c r="J80" s="71"/>
      <c r="K80" s="71"/>
      <c r="L80" s="16" t="str">
        <f t="shared" si="13"/>
        <v/>
      </c>
      <c r="M80" s="64" t="str">
        <f t="shared" si="11"/>
        <v/>
      </c>
      <c r="N80" s="64"/>
      <c r="O80" s="18" t="str">
        <f t="shared" si="14"/>
        <v/>
      </c>
      <c r="P80" s="17">
        <f t="shared" si="12"/>
        <v>2010</v>
      </c>
      <c r="Q80" s="2"/>
      <c r="R80" s="65" t="str">
        <f t="shared" si="15"/>
        <v/>
      </c>
      <c r="S80" s="65"/>
      <c r="T80" s="66" t="str">
        <f t="shared" si="16"/>
        <v/>
      </c>
      <c r="U80" s="67"/>
      <c r="V80" s="68" t="str">
        <f t="shared" si="17"/>
        <v/>
      </c>
      <c r="W80" s="68"/>
    </row>
    <row r="81" spans="2:23" x14ac:dyDescent="0.15">
      <c r="B81" s="11">
        <v>72</v>
      </c>
      <c r="C81" s="64" t="str">
        <f t="shared" si="18"/>
        <v/>
      </c>
      <c r="D81" s="64"/>
      <c r="E81" s="17">
        <f t="shared" si="19"/>
        <v>2010</v>
      </c>
      <c r="F81" s="2"/>
      <c r="G81" s="11"/>
      <c r="H81" s="71"/>
      <c r="I81" s="71"/>
      <c r="J81" s="71"/>
      <c r="K81" s="71"/>
      <c r="L81" s="16" t="str">
        <f t="shared" si="13"/>
        <v/>
      </c>
      <c r="M81" s="64" t="str">
        <f t="shared" si="11"/>
        <v/>
      </c>
      <c r="N81" s="64"/>
      <c r="O81" s="18" t="str">
        <f t="shared" si="14"/>
        <v/>
      </c>
      <c r="P81" s="17">
        <f t="shared" si="12"/>
        <v>2010</v>
      </c>
      <c r="Q81" s="2"/>
      <c r="R81" s="65" t="str">
        <f t="shared" si="15"/>
        <v/>
      </c>
      <c r="S81" s="65"/>
      <c r="T81" s="66" t="str">
        <f t="shared" si="16"/>
        <v/>
      </c>
      <c r="U81" s="67"/>
      <c r="V81" s="68" t="str">
        <f t="shared" si="17"/>
        <v/>
      </c>
      <c r="W81" s="68"/>
    </row>
    <row r="82" spans="2:23" x14ac:dyDescent="0.15">
      <c r="B82" s="11">
        <v>73</v>
      </c>
      <c r="C82" s="64" t="str">
        <f t="shared" si="18"/>
        <v/>
      </c>
      <c r="D82" s="64"/>
      <c r="E82" s="17">
        <f t="shared" si="19"/>
        <v>2010</v>
      </c>
      <c r="F82" s="2"/>
      <c r="G82" s="11"/>
      <c r="H82" s="71"/>
      <c r="I82" s="71"/>
      <c r="J82" s="71"/>
      <c r="K82" s="71"/>
      <c r="L82" s="16" t="str">
        <f t="shared" si="13"/>
        <v/>
      </c>
      <c r="M82" s="64" t="str">
        <f t="shared" si="11"/>
        <v/>
      </c>
      <c r="N82" s="64"/>
      <c r="O82" s="18" t="str">
        <f t="shared" si="14"/>
        <v/>
      </c>
      <c r="P82" s="17">
        <f t="shared" si="12"/>
        <v>2010</v>
      </c>
      <c r="Q82" s="2"/>
      <c r="R82" s="65" t="str">
        <f t="shared" si="15"/>
        <v/>
      </c>
      <c r="S82" s="65"/>
      <c r="T82" s="66" t="str">
        <f t="shared" si="16"/>
        <v/>
      </c>
      <c r="U82" s="67"/>
      <c r="V82" s="68" t="str">
        <f t="shared" si="17"/>
        <v/>
      </c>
      <c r="W82" s="68"/>
    </row>
    <row r="83" spans="2:23" x14ac:dyDescent="0.15">
      <c r="B83" s="11">
        <v>74</v>
      </c>
      <c r="C83" s="64" t="str">
        <f t="shared" si="18"/>
        <v/>
      </c>
      <c r="D83" s="64"/>
      <c r="E83" s="17">
        <f t="shared" si="19"/>
        <v>2010</v>
      </c>
      <c r="F83" s="2"/>
      <c r="G83" s="11"/>
      <c r="H83" s="71"/>
      <c r="I83" s="71"/>
      <c r="J83" s="71"/>
      <c r="K83" s="71"/>
      <c r="L83" s="16" t="str">
        <f t="shared" si="13"/>
        <v/>
      </c>
      <c r="M83" s="64" t="str">
        <f t="shared" si="11"/>
        <v/>
      </c>
      <c r="N83" s="64"/>
      <c r="O83" s="18" t="str">
        <f t="shared" si="14"/>
        <v/>
      </c>
      <c r="P83" s="17">
        <f t="shared" si="12"/>
        <v>2010</v>
      </c>
      <c r="Q83" s="2"/>
      <c r="R83" s="65" t="str">
        <f t="shared" si="15"/>
        <v/>
      </c>
      <c r="S83" s="65"/>
      <c r="T83" s="66" t="str">
        <f t="shared" si="16"/>
        <v/>
      </c>
      <c r="U83" s="67"/>
      <c r="V83" s="68" t="str">
        <f t="shared" si="17"/>
        <v/>
      </c>
      <c r="W83" s="68"/>
    </row>
    <row r="84" spans="2:23" x14ac:dyDescent="0.15">
      <c r="B84" s="11">
        <v>75</v>
      </c>
      <c r="C84" s="64" t="str">
        <f t="shared" si="18"/>
        <v/>
      </c>
      <c r="D84" s="64"/>
      <c r="E84" s="17">
        <f t="shared" si="19"/>
        <v>2010</v>
      </c>
      <c r="F84" s="2"/>
      <c r="G84" s="11"/>
      <c r="H84" s="71"/>
      <c r="I84" s="71"/>
      <c r="J84" s="71"/>
      <c r="K84" s="71"/>
      <c r="L84" s="16" t="str">
        <f t="shared" si="13"/>
        <v/>
      </c>
      <c r="M84" s="64" t="str">
        <f t="shared" si="11"/>
        <v/>
      </c>
      <c r="N84" s="64"/>
      <c r="O84" s="18" t="str">
        <f t="shared" si="14"/>
        <v/>
      </c>
      <c r="P84" s="17">
        <f t="shared" si="12"/>
        <v>2010</v>
      </c>
      <c r="Q84" s="2"/>
      <c r="R84" s="65" t="str">
        <f t="shared" si="15"/>
        <v/>
      </c>
      <c r="S84" s="65"/>
      <c r="T84" s="66" t="str">
        <f t="shared" si="16"/>
        <v/>
      </c>
      <c r="U84" s="67"/>
      <c r="V84" s="68" t="str">
        <f t="shared" si="17"/>
        <v/>
      </c>
      <c r="W84" s="68"/>
    </row>
    <row r="85" spans="2:23" x14ac:dyDescent="0.15">
      <c r="B85" s="11">
        <v>76</v>
      </c>
      <c r="C85" s="64" t="str">
        <f t="shared" si="18"/>
        <v/>
      </c>
      <c r="D85" s="64"/>
      <c r="E85" s="17">
        <f t="shared" si="19"/>
        <v>2010</v>
      </c>
      <c r="F85" s="2"/>
      <c r="G85" s="11"/>
      <c r="H85" s="71"/>
      <c r="I85" s="71"/>
      <c r="J85" s="71"/>
      <c r="K85" s="71"/>
      <c r="L85" s="16" t="str">
        <f t="shared" si="13"/>
        <v/>
      </c>
      <c r="M85" s="64" t="str">
        <f t="shared" si="11"/>
        <v/>
      </c>
      <c r="N85" s="64"/>
      <c r="O85" s="18" t="str">
        <f t="shared" si="14"/>
        <v/>
      </c>
      <c r="P85" s="17">
        <f t="shared" si="12"/>
        <v>2010</v>
      </c>
      <c r="Q85" s="2"/>
      <c r="R85" s="65" t="str">
        <f t="shared" si="15"/>
        <v/>
      </c>
      <c r="S85" s="65"/>
      <c r="T85" s="66" t="str">
        <f t="shared" si="16"/>
        <v/>
      </c>
      <c r="U85" s="67"/>
      <c r="V85" s="68" t="str">
        <f t="shared" si="17"/>
        <v/>
      </c>
      <c r="W85" s="68"/>
    </row>
    <row r="86" spans="2:23" x14ac:dyDescent="0.15">
      <c r="B86" s="11">
        <v>77</v>
      </c>
      <c r="C86" s="64" t="str">
        <f t="shared" si="18"/>
        <v/>
      </c>
      <c r="D86" s="64"/>
      <c r="E86" s="17">
        <f t="shared" si="19"/>
        <v>2010</v>
      </c>
      <c r="F86" s="2"/>
      <c r="G86" s="11"/>
      <c r="H86" s="71"/>
      <c r="I86" s="71"/>
      <c r="J86" s="71"/>
      <c r="K86" s="71"/>
      <c r="L86" s="16" t="str">
        <f t="shared" si="13"/>
        <v/>
      </c>
      <c r="M86" s="64" t="str">
        <f t="shared" si="11"/>
        <v/>
      </c>
      <c r="N86" s="64"/>
      <c r="O86" s="18" t="str">
        <f t="shared" si="14"/>
        <v/>
      </c>
      <c r="P86" s="17">
        <f t="shared" si="12"/>
        <v>2010</v>
      </c>
      <c r="Q86" s="2"/>
      <c r="R86" s="65" t="str">
        <f t="shared" si="15"/>
        <v/>
      </c>
      <c r="S86" s="65"/>
      <c r="T86" s="66" t="str">
        <f t="shared" si="16"/>
        <v/>
      </c>
      <c r="U86" s="67"/>
      <c r="V86" s="68" t="str">
        <f t="shared" si="17"/>
        <v/>
      </c>
      <c r="W86" s="68"/>
    </row>
    <row r="87" spans="2:23" x14ac:dyDescent="0.15">
      <c r="B87" s="11">
        <v>78</v>
      </c>
      <c r="C87" s="64" t="str">
        <f t="shared" si="18"/>
        <v/>
      </c>
      <c r="D87" s="64"/>
      <c r="E87" s="17">
        <f t="shared" si="19"/>
        <v>2010</v>
      </c>
      <c r="F87" s="2"/>
      <c r="G87" s="11"/>
      <c r="H87" s="71"/>
      <c r="I87" s="71"/>
      <c r="J87" s="71"/>
      <c r="K87" s="71"/>
      <c r="L87" s="16" t="str">
        <f t="shared" si="13"/>
        <v/>
      </c>
      <c r="M87" s="64" t="str">
        <f t="shared" si="11"/>
        <v/>
      </c>
      <c r="N87" s="64"/>
      <c r="O87" s="18" t="str">
        <f t="shared" si="14"/>
        <v/>
      </c>
      <c r="P87" s="17">
        <f t="shared" si="12"/>
        <v>2010</v>
      </c>
      <c r="Q87" s="2"/>
      <c r="R87" s="65" t="str">
        <f t="shared" si="15"/>
        <v/>
      </c>
      <c r="S87" s="65"/>
      <c r="T87" s="66" t="str">
        <f t="shared" si="16"/>
        <v/>
      </c>
      <c r="U87" s="67"/>
      <c r="V87" s="68" t="str">
        <f t="shared" si="17"/>
        <v/>
      </c>
      <c r="W87" s="68"/>
    </row>
    <row r="88" spans="2:23" x14ac:dyDescent="0.15">
      <c r="B88" s="11">
        <v>79</v>
      </c>
      <c r="C88" s="64" t="str">
        <f t="shared" si="18"/>
        <v/>
      </c>
      <c r="D88" s="64"/>
      <c r="E88" s="17">
        <f t="shared" si="19"/>
        <v>2010</v>
      </c>
      <c r="F88" s="2"/>
      <c r="G88" s="11"/>
      <c r="H88" s="71"/>
      <c r="I88" s="71"/>
      <c r="J88" s="71"/>
      <c r="K88" s="71"/>
      <c r="L88" s="16" t="str">
        <f t="shared" si="13"/>
        <v/>
      </c>
      <c r="M88" s="64" t="str">
        <f t="shared" si="11"/>
        <v/>
      </c>
      <c r="N88" s="64"/>
      <c r="O88" s="18" t="str">
        <f t="shared" si="14"/>
        <v/>
      </c>
      <c r="P88" s="17">
        <f t="shared" si="12"/>
        <v>2010</v>
      </c>
      <c r="Q88" s="2"/>
      <c r="R88" s="65" t="str">
        <f t="shared" si="15"/>
        <v/>
      </c>
      <c r="S88" s="65"/>
      <c r="T88" s="66" t="str">
        <f t="shared" si="16"/>
        <v/>
      </c>
      <c r="U88" s="67"/>
      <c r="V88" s="68" t="str">
        <f t="shared" si="17"/>
        <v/>
      </c>
      <c r="W88" s="68"/>
    </row>
    <row r="89" spans="2:23" x14ac:dyDescent="0.15">
      <c r="B89" s="11">
        <v>80</v>
      </c>
      <c r="C89" s="64" t="str">
        <f t="shared" si="18"/>
        <v/>
      </c>
      <c r="D89" s="64"/>
      <c r="E89" s="17">
        <f t="shared" si="19"/>
        <v>2010</v>
      </c>
      <c r="F89" s="2"/>
      <c r="G89" s="11"/>
      <c r="H89" s="71"/>
      <c r="I89" s="71"/>
      <c r="J89" s="71"/>
      <c r="K89" s="71"/>
      <c r="L89" s="16" t="str">
        <f t="shared" si="13"/>
        <v/>
      </c>
      <c r="M89" s="64" t="str">
        <f t="shared" si="11"/>
        <v/>
      </c>
      <c r="N89" s="64"/>
      <c r="O89" s="18" t="str">
        <f t="shared" si="14"/>
        <v/>
      </c>
      <c r="P89" s="17">
        <f t="shared" si="12"/>
        <v>2010</v>
      </c>
      <c r="Q89" s="2"/>
      <c r="R89" s="65" t="str">
        <f t="shared" si="15"/>
        <v/>
      </c>
      <c r="S89" s="65"/>
      <c r="T89" s="66" t="str">
        <f t="shared" si="16"/>
        <v/>
      </c>
      <c r="U89" s="67"/>
      <c r="V89" s="68" t="str">
        <f t="shared" si="17"/>
        <v/>
      </c>
      <c r="W89" s="68"/>
    </row>
    <row r="90" spans="2:23" x14ac:dyDescent="0.15">
      <c r="B90" s="11">
        <v>81</v>
      </c>
      <c r="C90" s="64" t="str">
        <f t="shared" si="18"/>
        <v/>
      </c>
      <c r="D90" s="64"/>
      <c r="E90" s="17">
        <f t="shared" si="19"/>
        <v>2010</v>
      </c>
      <c r="F90" s="2"/>
      <c r="G90" s="11"/>
      <c r="H90" s="71"/>
      <c r="I90" s="71"/>
      <c r="J90" s="71"/>
      <c r="K90" s="71"/>
      <c r="L90" s="16" t="str">
        <f t="shared" si="13"/>
        <v/>
      </c>
      <c r="M90" s="64" t="str">
        <f t="shared" si="11"/>
        <v/>
      </c>
      <c r="N90" s="64"/>
      <c r="O90" s="18" t="str">
        <f t="shared" si="14"/>
        <v/>
      </c>
      <c r="P90" s="17">
        <f t="shared" si="12"/>
        <v>2010</v>
      </c>
      <c r="Q90" s="2"/>
      <c r="R90" s="65" t="str">
        <f t="shared" si="15"/>
        <v/>
      </c>
      <c r="S90" s="65"/>
      <c r="T90" s="66" t="str">
        <f t="shared" si="16"/>
        <v/>
      </c>
      <c r="U90" s="67"/>
      <c r="V90" s="68" t="str">
        <f t="shared" si="17"/>
        <v/>
      </c>
      <c r="W90" s="68"/>
    </row>
    <row r="91" spans="2:23" x14ac:dyDescent="0.15">
      <c r="B91" s="11">
        <v>82</v>
      </c>
      <c r="C91" s="64" t="str">
        <f t="shared" si="18"/>
        <v/>
      </c>
      <c r="D91" s="64"/>
      <c r="E91" s="17">
        <f t="shared" si="19"/>
        <v>2010</v>
      </c>
      <c r="F91" s="2"/>
      <c r="G91" s="11"/>
      <c r="H91" s="71"/>
      <c r="I91" s="71"/>
      <c r="J91" s="71"/>
      <c r="K91" s="71"/>
      <c r="L91" s="16" t="str">
        <f t="shared" si="13"/>
        <v/>
      </c>
      <c r="M91" s="64" t="str">
        <f t="shared" si="11"/>
        <v/>
      </c>
      <c r="N91" s="64"/>
      <c r="O91" s="18" t="str">
        <f t="shared" si="14"/>
        <v/>
      </c>
      <c r="P91" s="17">
        <f t="shared" si="12"/>
        <v>2010</v>
      </c>
      <c r="Q91" s="2"/>
      <c r="R91" s="65" t="str">
        <f t="shared" si="15"/>
        <v/>
      </c>
      <c r="S91" s="65"/>
      <c r="T91" s="66" t="str">
        <f t="shared" si="16"/>
        <v/>
      </c>
      <c r="U91" s="67"/>
      <c r="V91" s="68" t="str">
        <f t="shared" si="17"/>
        <v/>
      </c>
      <c r="W91" s="68"/>
    </row>
    <row r="92" spans="2:23" x14ac:dyDescent="0.15">
      <c r="B92" s="11">
        <v>83</v>
      </c>
      <c r="C92" s="64" t="str">
        <f t="shared" si="18"/>
        <v/>
      </c>
      <c r="D92" s="64"/>
      <c r="E92" s="17">
        <f t="shared" si="19"/>
        <v>2010</v>
      </c>
      <c r="F92" s="2"/>
      <c r="G92" s="11"/>
      <c r="H92" s="71"/>
      <c r="I92" s="71"/>
      <c r="J92" s="71"/>
      <c r="K92" s="71"/>
      <c r="L92" s="16" t="str">
        <f t="shared" si="13"/>
        <v/>
      </c>
      <c r="M92" s="64" t="str">
        <f t="shared" si="11"/>
        <v/>
      </c>
      <c r="N92" s="64"/>
      <c r="O92" s="18" t="str">
        <f t="shared" si="14"/>
        <v/>
      </c>
      <c r="P92" s="17">
        <f t="shared" si="12"/>
        <v>2010</v>
      </c>
      <c r="Q92" s="2"/>
      <c r="R92" s="65" t="str">
        <f t="shared" si="15"/>
        <v/>
      </c>
      <c r="S92" s="65"/>
      <c r="T92" s="66" t="str">
        <f t="shared" si="16"/>
        <v/>
      </c>
      <c r="U92" s="67"/>
      <c r="V92" s="68" t="str">
        <f t="shared" si="17"/>
        <v/>
      </c>
      <c r="W92" s="68"/>
    </row>
    <row r="93" spans="2:23" x14ac:dyDescent="0.15">
      <c r="B93" s="11">
        <v>84</v>
      </c>
      <c r="C93" s="64" t="str">
        <f t="shared" si="18"/>
        <v/>
      </c>
      <c r="D93" s="64"/>
      <c r="E93" s="17">
        <f t="shared" si="19"/>
        <v>2010</v>
      </c>
      <c r="F93" s="2"/>
      <c r="G93" s="11"/>
      <c r="H93" s="71"/>
      <c r="I93" s="71"/>
      <c r="J93" s="71"/>
      <c r="K93" s="71"/>
      <c r="L93" s="16" t="str">
        <f t="shared" si="13"/>
        <v/>
      </c>
      <c r="M93" s="64" t="str">
        <f t="shared" si="11"/>
        <v/>
      </c>
      <c r="N93" s="64"/>
      <c r="O93" s="18" t="str">
        <f t="shared" si="14"/>
        <v/>
      </c>
      <c r="P93" s="17">
        <f t="shared" si="12"/>
        <v>2010</v>
      </c>
      <c r="Q93" s="2"/>
      <c r="R93" s="65" t="str">
        <f t="shared" si="15"/>
        <v/>
      </c>
      <c r="S93" s="65"/>
      <c r="T93" s="66" t="str">
        <f t="shared" si="16"/>
        <v/>
      </c>
      <c r="U93" s="67"/>
      <c r="V93" s="68" t="str">
        <f t="shared" si="17"/>
        <v/>
      </c>
      <c r="W93" s="68"/>
    </row>
    <row r="94" spans="2:23" x14ac:dyDescent="0.15">
      <c r="B94" s="11">
        <v>85</v>
      </c>
      <c r="C94" s="64" t="str">
        <f t="shared" si="18"/>
        <v/>
      </c>
      <c r="D94" s="64"/>
      <c r="E94" s="17">
        <f t="shared" si="19"/>
        <v>2010</v>
      </c>
      <c r="F94" s="2"/>
      <c r="G94" s="11"/>
      <c r="H94" s="71"/>
      <c r="I94" s="71"/>
      <c r="J94" s="71"/>
      <c r="K94" s="71"/>
      <c r="L94" s="16" t="str">
        <f t="shared" si="13"/>
        <v/>
      </c>
      <c r="M94" s="64" t="str">
        <f t="shared" si="11"/>
        <v/>
      </c>
      <c r="N94" s="64"/>
      <c r="O94" s="18" t="str">
        <f t="shared" si="14"/>
        <v/>
      </c>
      <c r="P94" s="17">
        <f t="shared" si="12"/>
        <v>2010</v>
      </c>
      <c r="Q94" s="2"/>
      <c r="R94" s="65" t="str">
        <f t="shared" si="15"/>
        <v/>
      </c>
      <c r="S94" s="65"/>
      <c r="T94" s="66" t="str">
        <f t="shared" si="16"/>
        <v/>
      </c>
      <c r="U94" s="67"/>
      <c r="V94" s="68" t="str">
        <f t="shared" si="17"/>
        <v/>
      </c>
      <c r="W94" s="68"/>
    </row>
    <row r="95" spans="2:23" x14ac:dyDescent="0.15">
      <c r="B95" s="11">
        <v>86</v>
      </c>
      <c r="C95" s="64" t="str">
        <f t="shared" si="18"/>
        <v/>
      </c>
      <c r="D95" s="64"/>
      <c r="E95" s="17">
        <f t="shared" si="19"/>
        <v>2010</v>
      </c>
      <c r="F95" s="2"/>
      <c r="G95" s="11"/>
      <c r="H95" s="71"/>
      <c r="I95" s="71"/>
      <c r="J95" s="71"/>
      <c r="K95" s="71"/>
      <c r="L95" s="16" t="str">
        <f t="shared" si="13"/>
        <v/>
      </c>
      <c r="M95" s="64" t="str">
        <f t="shared" ref="M95:M109" si="20">IF(F95="","",C95*$P$2)</f>
        <v/>
      </c>
      <c r="N95" s="64"/>
      <c r="O95" s="18" t="str">
        <f t="shared" si="14"/>
        <v/>
      </c>
      <c r="P95" s="17">
        <f t="shared" si="12"/>
        <v>2010</v>
      </c>
      <c r="Q95" s="2"/>
      <c r="R95" s="65" t="str">
        <f t="shared" si="15"/>
        <v/>
      </c>
      <c r="S95" s="65"/>
      <c r="T95" s="66" t="str">
        <f t="shared" si="16"/>
        <v/>
      </c>
      <c r="U95" s="67"/>
      <c r="V95" s="68" t="str">
        <f t="shared" si="17"/>
        <v/>
      </c>
      <c r="W95" s="68"/>
    </row>
    <row r="96" spans="2:23" x14ac:dyDescent="0.15">
      <c r="B96" s="11">
        <v>87</v>
      </c>
      <c r="C96" s="64" t="str">
        <f t="shared" si="18"/>
        <v/>
      </c>
      <c r="D96" s="64"/>
      <c r="E96" s="17">
        <f t="shared" si="19"/>
        <v>2010</v>
      </c>
      <c r="F96" s="2"/>
      <c r="G96" s="11"/>
      <c r="H96" s="71"/>
      <c r="I96" s="71"/>
      <c r="J96" s="71"/>
      <c r="K96" s="71"/>
      <c r="L96" s="16" t="str">
        <f t="shared" si="13"/>
        <v/>
      </c>
      <c r="M96" s="64" t="str">
        <f t="shared" si="20"/>
        <v/>
      </c>
      <c r="N96" s="64"/>
      <c r="O96" s="18" t="str">
        <f t="shared" si="14"/>
        <v/>
      </c>
      <c r="P96" s="17">
        <f t="shared" si="12"/>
        <v>2010</v>
      </c>
      <c r="Q96" s="2"/>
      <c r="R96" s="65" t="str">
        <f t="shared" si="15"/>
        <v/>
      </c>
      <c r="S96" s="65"/>
      <c r="T96" s="66" t="str">
        <f t="shared" si="16"/>
        <v/>
      </c>
      <c r="U96" s="67"/>
      <c r="V96" s="68" t="str">
        <f t="shared" si="17"/>
        <v/>
      </c>
      <c r="W96" s="68"/>
    </row>
    <row r="97" spans="2:23" x14ac:dyDescent="0.15">
      <c r="B97" s="11">
        <v>88</v>
      </c>
      <c r="C97" s="64" t="str">
        <f t="shared" si="18"/>
        <v/>
      </c>
      <c r="D97" s="64"/>
      <c r="E97" s="17">
        <f t="shared" si="19"/>
        <v>2010</v>
      </c>
      <c r="F97" s="2"/>
      <c r="G97" s="11"/>
      <c r="H97" s="71"/>
      <c r="I97" s="71"/>
      <c r="J97" s="71"/>
      <c r="K97" s="71"/>
      <c r="L97" s="16" t="str">
        <f t="shared" si="13"/>
        <v/>
      </c>
      <c r="M97" s="64" t="str">
        <f t="shared" si="20"/>
        <v/>
      </c>
      <c r="N97" s="64"/>
      <c r="O97" s="18" t="str">
        <f t="shared" si="14"/>
        <v/>
      </c>
      <c r="P97" s="17">
        <f t="shared" si="12"/>
        <v>2010</v>
      </c>
      <c r="Q97" s="2"/>
      <c r="R97" s="65" t="str">
        <f t="shared" si="15"/>
        <v/>
      </c>
      <c r="S97" s="65"/>
      <c r="T97" s="66" t="str">
        <f t="shared" si="16"/>
        <v/>
      </c>
      <c r="U97" s="67"/>
      <c r="V97" s="68" t="str">
        <f t="shared" si="17"/>
        <v/>
      </c>
      <c r="W97" s="68"/>
    </row>
    <row r="98" spans="2:23" x14ac:dyDescent="0.15">
      <c r="B98" s="11">
        <v>89</v>
      </c>
      <c r="C98" s="64" t="str">
        <f t="shared" si="18"/>
        <v/>
      </c>
      <c r="D98" s="64"/>
      <c r="E98" s="17">
        <f t="shared" si="19"/>
        <v>2010</v>
      </c>
      <c r="F98" s="2"/>
      <c r="G98" s="11"/>
      <c r="H98" s="71"/>
      <c r="I98" s="71"/>
      <c r="J98" s="71"/>
      <c r="K98" s="71"/>
      <c r="L98" s="16" t="str">
        <f t="shared" si="13"/>
        <v/>
      </c>
      <c r="M98" s="64" t="str">
        <f t="shared" si="20"/>
        <v/>
      </c>
      <c r="N98" s="64"/>
      <c r="O98" s="18" t="str">
        <f t="shared" si="14"/>
        <v/>
      </c>
      <c r="P98" s="17">
        <f t="shared" si="12"/>
        <v>2010</v>
      </c>
      <c r="Q98" s="2"/>
      <c r="R98" s="65" t="str">
        <f t="shared" si="15"/>
        <v/>
      </c>
      <c r="S98" s="65"/>
      <c r="T98" s="66" t="str">
        <f t="shared" si="16"/>
        <v/>
      </c>
      <c r="U98" s="67"/>
      <c r="V98" s="68" t="str">
        <f t="shared" si="17"/>
        <v/>
      </c>
      <c r="W98" s="68"/>
    </row>
    <row r="99" spans="2:23" x14ac:dyDescent="0.15">
      <c r="B99" s="11">
        <v>90</v>
      </c>
      <c r="C99" s="64" t="str">
        <f t="shared" si="18"/>
        <v/>
      </c>
      <c r="D99" s="64"/>
      <c r="E99" s="17">
        <f t="shared" si="19"/>
        <v>2010</v>
      </c>
      <c r="F99" s="2"/>
      <c r="G99" s="11"/>
      <c r="H99" s="71"/>
      <c r="I99" s="71"/>
      <c r="J99" s="71"/>
      <c r="K99" s="71"/>
      <c r="L99" s="16" t="str">
        <f t="shared" si="13"/>
        <v/>
      </c>
      <c r="M99" s="64" t="str">
        <f t="shared" si="20"/>
        <v/>
      </c>
      <c r="N99" s="64"/>
      <c r="O99" s="18" t="str">
        <f t="shared" si="14"/>
        <v/>
      </c>
      <c r="P99" s="17">
        <f t="shared" si="12"/>
        <v>2010</v>
      </c>
      <c r="Q99" s="2"/>
      <c r="R99" s="65" t="str">
        <f t="shared" si="15"/>
        <v/>
      </c>
      <c r="S99" s="65"/>
      <c r="T99" s="66" t="str">
        <f t="shared" si="16"/>
        <v/>
      </c>
      <c r="U99" s="67"/>
      <c r="V99" s="68" t="str">
        <f t="shared" si="17"/>
        <v/>
      </c>
      <c r="W99" s="68"/>
    </row>
    <row r="100" spans="2:23" x14ac:dyDescent="0.15">
      <c r="B100" s="11">
        <v>91</v>
      </c>
      <c r="C100" s="64" t="str">
        <f t="shared" si="18"/>
        <v/>
      </c>
      <c r="D100" s="64"/>
      <c r="E100" s="17">
        <f t="shared" si="19"/>
        <v>2010</v>
      </c>
      <c r="F100" s="2"/>
      <c r="G100" s="11"/>
      <c r="H100" s="71"/>
      <c r="I100" s="71"/>
      <c r="J100" s="71"/>
      <c r="K100" s="71"/>
      <c r="L100" s="16" t="str">
        <f t="shared" si="13"/>
        <v/>
      </c>
      <c r="M100" s="64" t="str">
        <f t="shared" si="20"/>
        <v/>
      </c>
      <c r="N100" s="64"/>
      <c r="O100" s="18" t="str">
        <f t="shared" si="14"/>
        <v/>
      </c>
      <c r="P100" s="17">
        <f t="shared" si="12"/>
        <v>2010</v>
      </c>
      <c r="Q100" s="2"/>
      <c r="R100" s="65" t="str">
        <f t="shared" si="15"/>
        <v/>
      </c>
      <c r="S100" s="65"/>
      <c r="T100" s="66" t="str">
        <f t="shared" si="16"/>
        <v/>
      </c>
      <c r="U100" s="67"/>
      <c r="V100" s="68" t="str">
        <f t="shared" si="17"/>
        <v/>
      </c>
      <c r="W100" s="68"/>
    </row>
    <row r="101" spans="2:23" x14ac:dyDescent="0.15">
      <c r="B101" s="11">
        <v>92</v>
      </c>
      <c r="C101" s="64" t="str">
        <f t="shared" si="18"/>
        <v/>
      </c>
      <c r="D101" s="64"/>
      <c r="E101" s="17">
        <f t="shared" si="19"/>
        <v>2010</v>
      </c>
      <c r="F101" s="2"/>
      <c r="G101" s="11"/>
      <c r="H101" s="71"/>
      <c r="I101" s="71"/>
      <c r="J101" s="71"/>
      <c r="K101" s="71"/>
      <c r="L101" s="16" t="str">
        <f t="shared" si="13"/>
        <v/>
      </c>
      <c r="M101" s="64" t="str">
        <f t="shared" si="20"/>
        <v/>
      </c>
      <c r="N101" s="64"/>
      <c r="O101" s="18" t="str">
        <f t="shared" si="14"/>
        <v/>
      </c>
      <c r="P101" s="17">
        <f t="shared" si="12"/>
        <v>2010</v>
      </c>
      <c r="Q101" s="2"/>
      <c r="R101" s="65" t="str">
        <f t="shared" si="15"/>
        <v/>
      </c>
      <c r="S101" s="65"/>
      <c r="T101" s="66" t="str">
        <f t="shared" si="16"/>
        <v/>
      </c>
      <c r="U101" s="67"/>
      <c r="V101" s="68" t="str">
        <f t="shared" si="17"/>
        <v/>
      </c>
      <c r="W101" s="68"/>
    </row>
    <row r="102" spans="2:23" x14ac:dyDescent="0.15">
      <c r="B102" s="11">
        <v>93</v>
      </c>
      <c r="C102" s="64" t="str">
        <f t="shared" si="18"/>
        <v/>
      </c>
      <c r="D102" s="64"/>
      <c r="E102" s="17">
        <f t="shared" si="19"/>
        <v>2010</v>
      </c>
      <c r="F102" s="2"/>
      <c r="G102" s="11"/>
      <c r="H102" s="71"/>
      <c r="I102" s="71"/>
      <c r="J102" s="71"/>
      <c r="K102" s="71"/>
      <c r="L102" s="16" t="str">
        <f t="shared" si="13"/>
        <v/>
      </c>
      <c r="M102" s="64" t="str">
        <f t="shared" si="20"/>
        <v/>
      </c>
      <c r="N102" s="64"/>
      <c r="O102" s="18" t="str">
        <f t="shared" si="14"/>
        <v/>
      </c>
      <c r="P102" s="17">
        <f t="shared" si="12"/>
        <v>2010</v>
      </c>
      <c r="Q102" s="2"/>
      <c r="R102" s="65" t="str">
        <f t="shared" si="15"/>
        <v/>
      </c>
      <c r="S102" s="65"/>
      <c r="T102" s="66" t="str">
        <f t="shared" si="16"/>
        <v/>
      </c>
      <c r="U102" s="67"/>
      <c r="V102" s="68" t="str">
        <f t="shared" si="17"/>
        <v/>
      </c>
      <c r="W102" s="68"/>
    </row>
    <row r="103" spans="2:23" x14ac:dyDescent="0.15">
      <c r="B103" s="11">
        <v>94</v>
      </c>
      <c r="C103" s="64" t="str">
        <f t="shared" si="18"/>
        <v/>
      </c>
      <c r="D103" s="64"/>
      <c r="E103" s="17">
        <f t="shared" si="19"/>
        <v>2010</v>
      </c>
      <c r="F103" s="2"/>
      <c r="G103" s="11"/>
      <c r="H103" s="71"/>
      <c r="I103" s="71"/>
      <c r="J103" s="71"/>
      <c r="K103" s="71"/>
      <c r="L103" s="16" t="str">
        <f t="shared" si="13"/>
        <v/>
      </c>
      <c r="M103" s="64" t="str">
        <f t="shared" si="20"/>
        <v/>
      </c>
      <c r="N103" s="64"/>
      <c r="O103" s="18" t="str">
        <f t="shared" si="14"/>
        <v/>
      </c>
      <c r="P103" s="17">
        <f t="shared" si="12"/>
        <v>2010</v>
      </c>
      <c r="Q103" s="2"/>
      <c r="R103" s="65" t="str">
        <f t="shared" si="15"/>
        <v/>
      </c>
      <c r="S103" s="65"/>
      <c r="T103" s="66" t="str">
        <f t="shared" si="16"/>
        <v/>
      </c>
      <c r="U103" s="67"/>
      <c r="V103" s="68" t="str">
        <f t="shared" si="17"/>
        <v/>
      </c>
      <c r="W103" s="68"/>
    </row>
    <row r="104" spans="2:23" x14ac:dyDescent="0.15">
      <c r="B104" s="11">
        <v>95</v>
      </c>
      <c r="C104" s="64" t="str">
        <f t="shared" si="18"/>
        <v/>
      </c>
      <c r="D104" s="64"/>
      <c r="E104" s="17">
        <f t="shared" si="19"/>
        <v>2010</v>
      </c>
      <c r="F104" s="2"/>
      <c r="G104" s="11"/>
      <c r="H104" s="71"/>
      <c r="I104" s="71"/>
      <c r="J104" s="71"/>
      <c r="K104" s="71"/>
      <c r="L104" s="16" t="str">
        <f t="shared" si="13"/>
        <v/>
      </c>
      <c r="M104" s="64" t="str">
        <f t="shared" si="20"/>
        <v/>
      </c>
      <c r="N104" s="64"/>
      <c r="O104" s="18" t="str">
        <f t="shared" si="14"/>
        <v/>
      </c>
      <c r="P104" s="17">
        <f t="shared" si="12"/>
        <v>2010</v>
      </c>
      <c r="Q104" s="2"/>
      <c r="R104" s="65" t="str">
        <f t="shared" si="15"/>
        <v/>
      </c>
      <c r="S104" s="65"/>
      <c r="T104" s="66" t="str">
        <f t="shared" si="16"/>
        <v/>
      </c>
      <c r="U104" s="67"/>
      <c r="V104" s="68" t="str">
        <f t="shared" si="17"/>
        <v/>
      </c>
      <c r="W104" s="68"/>
    </row>
    <row r="105" spans="2:23" x14ac:dyDescent="0.15">
      <c r="B105" s="11">
        <v>96</v>
      </c>
      <c r="C105" s="64" t="str">
        <f t="shared" si="18"/>
        <v/>
      </c>
      <c r="D105" s="64"/>
      <c r="E105" s="17">
        <f t="shared" si="19"/>
        <v>2010</v>
      </c>
      <c r="F105" s="2"/>
      <c r="G105" s="11"/>
      <c r="H105" s="71"/>
      <c r="I105" s="71"/>
      <c r="J105" s="71"/>
      <c r="K105" s="71"/>
      <c r="L105" s="16" t="str">
        <f t="shared" si="13"/>
        <v/>
      </c>
      <c r="M105" s="64" t="str">
        <f t="shared" si="20"/>
        <v/>
      </c>
      <c r="N105" s="64"/>
      <c r="O105" s="18" t="str">
        <f t="shared" si="14"/>
        <v/>
      </c>
      <c r="P105" s="17">
        <f t="shared" si="12"/>
        <v>2010</v>
      </c>
      <c r="Q105" s="2"/>
      <c r="R105" s="65" t="str">
        <f t="shared" si="15"/>
        <v/>
      </c>
      <c r="S105" s="65"/>
      <c r="T105" s="66" t="str">
        <f t="shared" si="16"/>
        <v/>
      </c>
      <c r="U105" s="67"/>
      <c r="V105" s="68" t="str">
        <f t="shared" si="17"/>
        <v/>
      </c>
      <c r="W105" s="68"/>
    </row>
    <row r="106" spans="2:23" x14ac:dyDescent="0.15">
      <c r="B106" s="11">
        <v>97</v>
      </c>
      <c r="C106" s="64" t="str">
        <f t="shared" si="18"/>
        <v/>
      </c>
      <c r="D106" s="64"/>
      <c r="E106" s="17">
        <f t="shared" si="19"/>
        <v>2010</v>
      </c>
      <c r="F106" s="2"/>
      <c r="G106" s="11"/>
      <c r="H106" s="71"/>
      <c r="I106" s="71"/>
      <c r="J106" s="71"/>
      <c r="K106" s="71"/>
      <c r="L106" s="16" t="str">
        <f t="shared" si="13"/>
        <v/>
      </c>
      <c r="M106" s="64" t="str">
        <f t="shared" si="20"/>
        <v/>
      </c>
      <c r="N106" s="64"/>
      <c r="O106" s="18" t="str">
        <f t="shared" si="14"/>
        <v/>
      </c>
      <c r="P106" s="17">
        <f t="shared" si="12"/>
        <v>2010</v>
      </c>
      <c r="Q106" s="2"/>
      <c r="R106" s="65" t="str">
        <f t="shared" si="15"/>
        <v/>
      </c>
      <c r="S106" s="65"/>
      <c r="T106" s="66" t="str">
        <f t="shared" si="16"/>
        <v/>
      </c>
      <c r="U106" s="67"/>
      <c r="V106" s="68" t="str">
        <f t="shared" si="17"/>
        <v/>
      </c>
      <c r="W106" s="68"/>
    </row>
    <row r="107" spans="2:23" x14ac:dyDescent="0.15">
      <c r="B107" s="11">
        <v>98</v>
      </c>
      <c r="C107" s="64" t="str">
        <f t="shared" si="18"/>
        <v/>
      </c>
      <c r="D107" s="64"/>
      <c r="E107" s="17">
        <f t="shared" si="19"/>
        <v>2010</v>
      </c>
      <c r="F107" s="2"/>
      <c r="G107" s="11"/>
      <c r="H107" s="71"/>
      <c r="I107" s="71"/>
      <c r="J107" s="71"/>
      <c r="K107" s="71"/>
      <c r="L107" s="16" t="str">
        <f t="shared" si="13"/>
        <v/>
      </c>
      <c r="M107" s="64" t="str">
        <f t="shared" si="20"/>
        <v/>
      </c>
      <c r="N107" s="64"/>
      <c r="O107" s="18" t="str">
        <f t="shared" si="14"/>
        <v/>
      </c>
      <c r="P107" s="17">
        <f t="shared" si="12"/>
        <v>2010</v>
      </c>
      <c r="Q107" s="2"/>
      <c r="R107" s="65" t="str">
        <f t="shared" si="15"/>
        <v/>
      </c>
      <c r="S107" s="65"/>
      <c r="T107" s="66" t="str">
        <f t="shared" si="16"/>
        <v/>
      </c>
      <c r="U107" s="67"/>
      <c r="V107" s="68" t="str">
        <f t="shared" si="17"/>
        <v/>
      </c>
      <c r="W107" s="68"/>
    </row>
    <row r="108" spans="2:23" x14ac:dyDescent="0.15">
      <c r="B108" s="11">
        <v>99</v>
      </c>
      <c r="C108" s="64" t="str">
        <f t="shared" si="18"/>
        <v/>
      </c>
      <c r="D108" s="64"/>
      <c r="E108" s="17">
        <f t="shared" si="19"/>
        <v>2010</v>
      </c>
      <c r="F108" s="2"/>
      <c r="G108" s="11"/>
      <c r="H108" s="71"/>
      <c r="I108" s="71"/>
      <c r="J108" s="71"/>
      <c r="K108" s="71"/>
      <c r="L108" s="16" t="str">
        <f t="shared" si="13"/>
        <v/>
      </c>
      <c r="M108" s="64" t="str">
        <f t="shared" si="20"/>
        <v/>
      </c>
      <c r="N108" s="64"/>
      <c r="O108" s="18" t="str">
        <f t="shared" si="14"/>
        <v/>
      </c>
      <c r="P108" s="17">
        <f t="shared" si="12"/>
        <v>2010</v>
      </c>
      <c r="Q108" s="2"/>
      <c r="R108" s="65" t="str">
        <f t="shared" si="15"/>
        <v/>
      </c>
      <c r="S108" s="65"/>
      <c r="T108" s="66" t="str">
        <f t="shared" si="16"/>
        <v/>
      </c>
      <c r="U108" s="67"/>
      <c r="V108" s="68" t="str">
        <f t="shared" si="17"/>
        <v/>
      </c>
      <c r="W108" s="68"/>
    </row>
    <row r="109" spans="2:23" x14ac:dyDescent="0.15">
      <c r="B109" s="11">
        <v>100</v>
      </c>
      <c r="C109" s="64" t="str">
        <f t="shared" si="18"/>
        <v/>
      </c>
      <c r="D109" s="64"/>
      <c r="E109" s="17">
        <f t="shared" si="19"/>
        <v>2010</v>
      </c>
      <c r="F109" s="2"/>
      <c r="G109" s="11"/>
      <c r="H109" s="71"/>
      <c r="I109" s="71"/>
      <c r="J109" s="71"/>
      <c r="K109" s="71"/>
      <c r="L109" s="16" t="str">
        <f t="shared" si="13"/>
        <v/>
      </c>
      <c r="M109" s="64" t="str">
        <f t="shared" si="20"/>
        <v/>
      </c>
      <c r="N109" s="64"/>
      <c r="O109" s="18" t="str">
        <f t="shared" si="14"/>
        <v/>
      </c>
      <c r="P109" s="17">
        <f t="shared" si="12"/>
        <v>2010</v>
      </c>
      <c r="Q109" s="2"/>
      <c r="R109" s="65" t="str">
        <f t="shared" si="15"/>
        <v/>
      </c>
      <c r="S109" s="65"/>
      <c r="T109" s="66" t="str">
        <f t="shared" si="16"/>
        <v/>
      </c>
      <c r="U109" s="67"/>
      <c r="V109" s="68" t="str">
        <f t="shared" si="17"/>
        <v/>
      </c>
      <c r="W109" s="68"/>
    </row>
  </sheetData>
  <mergeCells count="739">
    <mergeCell ref="C71:D71"/>
    <mergeCell ref="H71:I71"/>
    <mergeCell ref="J71:K71"/>
    <mergeCell ref="M71:N71"/>
    <mergeCell ref="R71:S71"/>
    <mergeCell ref="T71:U71"/>
    <mergeCell ref="V71:W71"/>
    <mergeCell ref="V70:W70"/>
    <mergeCell ref="C70:D70"/>
    <mergeCell ref="H70:I70"/>
    <mergeCell ref="J70:K70"/>
    <mergeCell ref="M70:N70"/>
    <mergeCell ref="R70:S70"/>
    <mergeCell ref="T70:U70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J68:K68"/>
    <mergeCell ref="M68:N68"/>
    <mergeCell ref="R68:S68"/>
    <mergeCell ref="T68:U68"/>
    <mergeCell ref="V66:W66"/>
    <mergeCell ref="C67:D67"/>
    <mergeCell ref="H67:I67"/>
    <mergeCell ref="J67:K67"/>
    <mergeCell ref="M67:N67"/>
    <mergeCell ref="R67:S67"/>
    <mergeCell ref="T67:U67"/>
    <mergeCell ref="V67:W67"/>
    <mergeCell ref="C66:D66"/>
    <mergeCell ref="H66:I66"/>
    <mergeCell ref="J66:K66"/>
    <mergeCell ref="M66:N66"/>
    <mergeCell ref="R66:S66"/>
    <mergeCell ref="T66:U66"/>
    <mergeCell ref="C65:D65"/>
    <mergeCell ref="H65:I65"/>
    <mergeCell ref="J65:K65"/>
    <mergeCell ref="M65:N65"/>
    <mergeCell ref="R65:S65"/>
    <mergeCell ref="T65:U65"/>
    <mergeCell ref="V65:W65"/>
    <mergeCell ref="V64:W64"/>
    <mergeCell ref="C64:D64"/>
    <mergeCell ref="H64:I64"/>
    <mergeCell ref="J64:K64"/>
    <mergeCell ref="M64:N64"/>
    <mergeCell ref="R64:S64"/>
    <mergeCell ref="T64:U64"/>
    <mergeCell ref="V63:W63"/>
    <mergeCell ref="C63:D63"/>
    <mergeCell ref="H63:I63"/>
    <mergeCell ref="J63:K63"/>
    <mergeCell ref="M63:N63"/>
    <mergeCell ref="R63:S63"/>
    <mergeCell ref="T63:U63"/>
    <mergeCell ref="V61:W61"/>
    <mergeCell ref="C62:D62"/>
    <mergeCell ref="H62:I62"/>
    <mergeCell ref="J62:K62"/>
    <mergeCell ref="M62:N62"/>
    <mergeCell ref="R62:S62"/>
    <mergeCell ref="T62:U62"/>
    <mergeCell ref="V62:W62"/>
    <mergeCell ref="C61:D61"/>
    <mergeCell ref="H61:I61"/>
    <mergeCell ref="J61:K61"/>
    <mergeCell ref="M61:N61"/>
    <mergeCell ref="R61:S61"/>
    <mergeCell ref="T61:U61"/>
    <mergeCell ref="V59:W59"/>
    <mergeCell ref="C60:D60"/>
    <mergeCell ref="H60:I60"/>
    <mergeCell ref="J60:K60"/>
    <mergeCell ref="M60:N60"/>
    <mergeCell ref="R60:S60"/>
    <mergeCell ref="T60:U60"/>
    <mergeCell ref="V60:W60"/>
    <mergeCell ref="C59:D59"/>
    <mergeCell ref="H59:I59"/>
    <mergeCell ref="J59:K59"/>
    <mergeCell ref="M59:N59"/>
    <mergeCell ref="R59:S59"/>
    <mergeCell ref="T59:U59"/>
    <mergeCell ref="V57:W57"/>
    <mergeCell ref="C58:D58"/>
    <mergeCell ref="H58:I58"/>
    <mergeCell ref="J58:K58"/>
    <mergeCell ref="M58:N58"/>
    <mergeCell ref="R58:S58"/>
    <mergeCell ref="T58:U58"/>
    <mergeCell ref="V58:W58"/>
    <mergeCell ref="C57:D57"/>
    <mergeCell ref="H57:I57"/>
    <mergeCell ref="J57:K57"/>
    <mergeCell ref="M57:N57"/>
    <mergeCell ref="R57:S57"/>
    <mergeCell ref="T57:U57"/>
    <mergeCell ref="V55:W55"/>
    <mergeCell ref="C56:D56"/>
    <mergeCell ref="H56:I56"/>
    <mergeCell ref="J56:K56"/>
    <mergeCell ref="M56:N56"/>
    <mergeCell ref="R56:S56"/>
    <mergeCell ref="T56:U56"/>
    <mergeCell ref="V56:W56"/>
    <mergeCell ref="C55:D55"/>
    <mergeCell ref="H55:I55"/>
    <mergeCell ref="J55:K55"/>
    <mergeCell ref="M55:N55"/>
    <mergeCell ref="R55:S55"/>
    <mergeCell ref="T55:U55"/>
    <mergeCell ref="V53:W53"/>
    <mergeCell ref="C54:D54"/>
    <mergeCell ref="H54:I54"/>
    <mergeCell ref="J54:K54"/>
    <mergeCell ref="M54:N54"/>
    <mergeCell ref="R54:S54"/>
    <mergeCell ref="T54:U54"/>
    <mergeCell ref="V54:W54"/>
    <mergeCell ref="C53:D53"/>
    <mergeCell ref="H53:I53"/>
    <mergeCell ref="J53:K53"/>
    <mergeCell ref="M53:N53"/>
    <mergeCell ref="R53:S53"/>
    <mergeCell ref="T53:U53"/>
    <mergeCell ref="V51:W51"/>
    <mergeCell ref="C52:D52"/>
    <mergeCell ref="H52:I52"/>
    <mergeCell ref="J52:K52"/>
    <mergeCell ref="M52:N52"/>
    <mergeCell ref="R52:S52"/>
    <mergeCell ref="T52:U52"/>
    <mergeCell ref="V52:W52"/>
    <mergeCell ref="C51:D51"/>
    <mergeCell ref="H51:I51"/>
    <mergeCell ref="J51:K51"/>
    <mergeCell ref="M51:N51"/>
    <mergeCell ref="R51:S51"/>
    <mergeCell ref="T51:U51"/>
    <mergeCell ref="V50:W50"/>
    <mergeCell ref="C50:D50"/>
    <mergeCell ref="H50:I50"/>
    <mergeCell ref="J50:K50"/>
    <mergeCell ref="M50:N50"/>
    <mergeCell ref="R50:S50"/>
    <mergeCell ref="T50:U50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J48:K48"/>
    <mergeCell ref="M48:N48"/>
    <mergeCell ref="R48:S48"/>
    <mergeCell ref="T48:U48"/>
    <mergeCell ref="V46:W46"/>
    <mergeCell ref="C47:D47"/>
    <mergeCell ref="H47:I47"/>
    <mergeCell ref="J47:K47"/>
    <mergeCell ref="M47:N47"/>
    <mergeCell ref="R47:S47"/>
    <mergeCell ref="T47:U47"/>
    <mergeCell ref="V47:W47"/>
    <mergeCell ref="C46:D46"/>
    <mergeCell ref="H46:I46"/>
    <mergeCell ref="J46:K46"/>
    <mergeCell ref="M46:N46"/>
    <mergeCell ref="R46:S46"/>
    <mergeCell ref="T46:U46"/>
    <mergeCell ref="V45:W45"/>
    <mergeCell ref="C45:D45"/>
    <mergeCell ref="H45:I45"/>
    <mergeCell ref="J45:K45"/>
    <mergeCell ref="M45:N45"/>
    <mergeCell ref="R45:S45"/>
    <mergeCell ref="T45:U45"/>
    <mergeCell ref="V43:W43"/>
    <mergeCell ref="C44:D44"/>
    <mergeCell ref="H44:I44"/>
    <mergeCell ref="J44:K44"/>
    <mergeCell ref="M44:N44"/>
    <mergeCell ref="R44:S44"/>
    <mergeCell ref="T44:U44"/>
    <mergeCell ref="V44:W44"/>
    <mergeCell ref="C43:D43"/>
    <mergeCell ref="H43:I43"/>
    <mergeCell ref="J43:K43"/>
    <mergeCell ref="M43:N43"/>
    <mergeCell ref="R43:S43"/>
    <mergeCell ref="T43:U43"/>
    <mergeCell ref="C42:D42"/>
    <mergeCell ref="H42:I42"/>
    <mergeCell ref="J42:K42"/>
    <mergeCell ref="M42:N42"/>
    <mergeCell ref="R42:S42"/>
    <mergeCell ref="T42:U42"/>
    <mergeCell ref="V42:W42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J40:K40"/>
    <mergeCell ref="M40:N40"/>
    <mergeCell ref="R40:S40"/>
    <mergeCell ref="T40:U40"/>
    <mergeCell ref="V38:W38"/>
    <mergeCell ref="C39:D39"/>
    <mergeCell ref="H39:I39"/>
    <mergeCell ref="J39:K39"/>
    <mergeCell ref="M39:N39"/>
    <mergeCell ref="R39:S39"/>
    <mergeCell ref="T39:U39"/>
    <mergeCell ref="V39:W39"/>
    <mergeCell ref="C38:D38"/>
    <mergeCell ref="H38:I38"/>
    <mergeCell ref="J38:K38"/>
    <mergeCell ref="M38:N38"/>
    <mergeCell ref="R38:S38"/>
    <mergeCell ref="T38:U38"/>
    <mergeCell ref="C37:D37"/>
    <mergeCell ref="H37:I37"/>
    <mergeCell ref="J37:K37"/>
    <mergeCell ref="M37:N37"/>
    <mergeCell ref="R37:S37"/>
    <mergeCell ref="T37:U37"/>
    <mergeCell ref="V37:W37"/>
    <mergeCell ref="V35:W35"/>
    <mergeCell ref="C36:D36"/>
    <mergeCell ref="H36:I36"/>
    <mergeCell ref="J36:K36"/>
    <mergeCell ref="M36:N36"/>
    <mergeCell ref="R36:S36"/>
    <mergeCell ref="T36:U36"/>
    <mergeCell ref="V36:W36"/>
    <mergeCell ref="C35:D35"/>
    <mergeCell ref="H35:I35"/>
    <mergeCell ref="J35:K35"/>
    <mergeCell ref="M35:N35"/>
    <mergeCell ref="R35:S35"/>
    <mergeCell ref="T35:U35"/>
    <mergeCell ref="V34:W34"/>
    <mergeCell ref="C34:D34"/>
    <mergeCell ref="H34:I34"/>
    <mergeCell ref="J34:K34"/>
    <mergeCell ref="M34:N34"/>
    <mergeCell ref="R34:S34"/>
    <mergeCell ref="T34:U34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J32:K32"/>
    <mergeCell ref="M32:N32"/>
    <mergeCell ref="R32:S32"/>
    <mergeCell ref="T32:U32"/>
    <mergeCell ref="V30:W30"/>
    <mergeCell ref="C31:D31"/>
    <mergeCell ref="H31:I31"/>
    <mergeCell ref="J31:K31"/>
    <mergeCell ref="M31:N31"/>
    <mergeCell ref="R31:S31"/>
    <mergeCell ref="T31:U31"/>
    <mergeCell ref="V31:W31"/>
    <mergeCell ref="C30:D30"/>
    <mergeCell ref="H30:I30"/>
    <mergeCell ref="J30:K30"/>
    <mergeCell ref="M30:N30"/>
    <mergeCell ref="R30:S30"/>
    <mergeCell ref="T30:U30"/>
    <mergeCell ref="V29:W29"/>
    <mergeCell ref="C29:D29"/>
    <mergeCell ref="H29:I29"/>
    <mergeCell ref="J29:K29"/>
    <mergeCell ref="M29:N29"/>
    <mergeCell ref="R29:S29"/>
    <mergeCell ref="T29:U29"/>
    <mergeCell ref="C28:D28"/>
    <mergeCell ref="H28:I28"/>
    <mergeCell ref="J28:K28"/>
    <mergeCell ref="M28:N28"/>
    <mergeCell ref="R28:S28"/>
    <mergeCell ref="T28:U28"/>
    <mergeCell ref="V28:W28"/>
    <mergeCell ref="V26:W26"/>
    <mergeCell ref="C27:D27"/>
    <mergeCell ref="H27:I27"/>
    <mergeCell ref="J27:K27"/>
    <mergeCell ref="M27:N27"/>
    <mergeCell ref="R27:S27"/>
    <mergeCell ref="T27:U27"/>
    <mergeCell ref="V27:W27"/>
    <mergeCell ref="C26:D26"/>
    <mergeCell ref="H26:I26"/>
    <mergeCell ref="J26:K26"/>
    <mergeCell ref="M26:N26"/>
    <mergeCell ref="R26:S26"/>
    <mergeCell ref="T26:U26"/>
    <mergeCell ref="V25:W25"/>
    <mergeCell ref="C25:D25"/>
    <mergeCell ref="H25:I25"/>
    <mergeCell ref="J25:K25"/>
    <mergeCell ref="M25:N25"/>
    <mergeCell ref="R25:S25"/>
    <mergeCell ref="T25:U25"/>
    <mergeCell ref="V24:W24"/>
    <mergeCell ref="C24:D24"/>
    <mergeCell ref="H24:I24"/>
    <mergeCell ref="J24:K24"/>
    <mergeCell ref="M24:N24"/>
    <mergeCell ref="R24:S24"/>
    <mergeCell ref="T24:U24"/>
    <mergeCell ref="C23:D23"/>
    <mergeCell ref="H23:I23"/>
    <mergeCell ref="J23:K23"/>
    <mergeCell ref="M23:N23"/>
    <mergeCell ref="R23:S23"/>
    <mergeCell ref="T23:U23"/>
    <mergeCell ref="V23:W23"/>
    <mergeCell ref="C22:D22"/>
    <mergeCell ref="H22:I22"/>
    <mergeCell ref="J22:K22"/>
    <mergeCell ref="M22:N22"/>
    <mergeCell ref="R22:S22"/>
    <mergeCell ref="T22:U22"/>
    <mergeCell ref="V22:W22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J20:K20"/>
    <mergeCell ref="M20:N20"/>
    <mergeCell ref="R20:S20"/>
    <mergeCell ref="T20:U20"/>
    <mergeCell ref="V18:W18"/>
    <mergeCell ref="C19:D19"/>
    <mergeCell ref="H19:I19"/>
    <mergeCell ref="J19:K19"/>
    <mergeCell ref="M19:N19"/>
    <mergeCell ref="R19:S19"/>
    <mergeCell ref="T19:U19"/>
    <mergeCell ref="V19:W19"/>
    <mergeCell ref="C18:D18"/>
    <mergeCell ref="H18:I18"/>
    <mergeCell ref="J18:K18"/>
    <mergeCell ref="M18:N18"/>
    <mergeCell ref="R18:S18"/>
    <mergeCell ref="T18:U18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J16:K16"/>
    <mergeCell ref="M16:N16"/>
    <mergeCell ref="R16:S16"/>
    <mergeCell ref="T16:U16"/>
    <mergeCell ref="V14:W14"/>
    <mergeCell ref="C15:D15"/>
    <mergeCell ref="H15:I15"/>
    <mergeCell ref="J15:K15"/>
    <mergeCell ref="M15:N15"/>
    <mergeCell ref="R15:S15"/>
    <mergeCell ref="T15:U15"/>
    <mergeCell ref="V15:W15"/>
    <mergeCell ref="C14:D14"/>
    <mergeCell ref="H14:I14"/>
    <mergeCell ref="J14:K14"/>
    <mergeCell ref="M14:N14"/>
    <mergeCell ref="R14:S14"/>
    <mergeCell ref="T14:U14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J12:K12"/>
    <mergeCell ref="M12:N12"/>
    <mergeCell ref="R12:S12"/>
    <mergeCell ref="T12:U12"/>
    <mergeCell ref="V10:W10"/>
    <mergeCell ref="C11:D11"/>
    <mergeCell ref="H11:I11"/>
    <mergeCell ref="J11:K11"/>
    <mergeCell ref="M11:N11"/>
    <mergeCell ref="R11:S11"/>
    <mergeCell ref="T11:U11"/>
    <mergeCell ref="V11:W11"/>
    <mergeCell ref="C10:D10"/>
    <mergeCell ref="H10:I10"/>
    <mergeCell ref="J10:K10"/>
    <mergeCell ref="M10:N10"/>
    <mergeCell ref="R10:S10"/>
    <mergeCell ref="T10:U10"/>
    <mergeCell ref="P5:Q5"/>
    <mergeCell ref="B6:D6"/>
    <mergeCell ref="E6:H6"/>
    <mergeCell ref="I6:J6"/>
    <mergeCell ref="K6:M6"/>
    <mergeCell ref="N6:Q6"/>
    <mergeCell ref="T9:U9"/>
    <mergeCell ref="V9:W9"/>
    <mergeCell ref="B8:B9"/>
    <mergeCell ref="C8:D9"/>
    <mergeCell ref="E8:K8"/>
    <mergeCell ref="L8:N8"/>
    <mergeCell ref="O8:O9"/>
    <mergeCell ref="P8:W8"/>
    <mergeCell ref="H9:I9"/>
    <mergeCell ref="J9:K9"/>
    <mergeCell ref="M9:N9"/>
    <mergeCell ref="R9:S9"/>
    <mergeCell ref="B2:D2"/>
    <mergeCell ref="E2:G2"/>
    <mergeCell ref="H2:J2"/>
    <mergeCell ref="K2:M2"/>
    <mergeCell ref="N2:O2"/>
    <mergeCell ref="P2:Q2"/>
    <mergeCell ref="C72:D72"/>
    <mergeCell ref="H72:I72"/>
    <mergeCell ref="J72:K72"/>
    <mergeCell ref="M72:N7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R72:S72"/>
    <mergeCell ref="T72:U72"/>
    <mergeCell ref="V72:W72"/>
    <mergeCell ref="C73:D73"/>
    <mergeCell ref="H73:I73"/>
    <mergeCell ref="J73:K73"/>
    <mergeCell ref="M73:N73"/>
    <mergeCell ref="R73:S73"/>
    <mergeCell ref="T73:U73"/>
    <mergeCell ref="V73:W73"/>
    <mergeCell ref="C74:D74"/>
    <mergeCell ref="H74:I74"/>
    <mergeCell ref="J74:K74"/>
    <mergeCell ref="M74:N74"/>
    <mergeCell ref="R74:S74"/>
    <mergeCell ref="T74:U74"/>
    <mergeCell ref="V74:W74"/>
    <mergeCell ref="C75:D75"/>
    <mergeCell ref="H75:I75"/>
    <mergeCell ref="J75:K75"/>
    <mergeCell ref="M75:N75"/>
    <mergeCell ref="R75:S75"/>
    <mergeCell ref="T75:U75"/>
    <mergeCell ref="V75:W75"/>
    <mergeCell ref="C76:D76"/>
    <mergeCell ref="H76:I76"/>
    <mergeCell ref="J76:K76"/>
    <mergeCell ref="M76:N76"/>
    <mergeCell ref="R76:S76"/>
    <mergeCell ref="T76:U76"/>
    <mergeCell ref="V76:W76"/>
    <mergeCell ref="C77:D77"/>
    <mergeCell ref="H77:I77"/>
    <mergeCell ref="J77:K77"/>
    <mergeCell ref="M77:N77"/>
    <mergeCell ref="R77:S77"/>
    <mergeCell ref="T77:U77"/>
    <mergeCell ref="V77:W77"/>
    <mergeCell ref="C78:D78"/>
    <mergeCell ref="H78:I78"/>
    <mergeCell ref="J78:K78"/>
    <mergeCell ref="M78:N78"/>
    <mergeCell ref="R78:S78"/>
    <mergeCell ref="T78:U78"/>
    <mergeCell ref="V78:W78"/>
    <mergeCell ref="C79:D79"/>
    <mergeCell ref="H79:I79"/>
    <mergeCell ref="J79:K79"/>
    <mergeCell ref="M79:N79"/>
    <mergeCell ref="R79:S79"/>
    <mergeCell ref="T79:U79"/>
    <mergeCell ref="V79:W79"/>
    <mergeCell ref="C80:D80"/>
    <mergeCell ref="H80:I80"/>
    <mergeCell ref="J80:K80"/>
    <mergeCell ref="M80:N80"/>
    <mergeCell ref="R80:S80"/>
    <mergeCell ref="T80:U80"/>
    <mergeCell ref="V80:W80"/>
    <mergeCell ref="C81:D81"/>
    <mergeCell ref="H81:I81"/>
    <mergeCell ref="J81:K81"/>
    <mergeCell ref="M81:N81"/>
    <mergeCell ref="R81:S81"/>
    <mergeCell ref="T81:U81"/>
    <mergeCell ref="V81:W81"/>
    <mergeCell ref="C82:D82"/>
    <mergeCell ref="H82:I82"/>
    <mergeCell ref="J82:K82"/>
    <mergeCell ref="M82:N82"/>
    <mergeCell ref="R82:S82"/>
    <mergeCell ref="T82:U82"/>
    <mergeCell ref="V82:W82"/>
    <mergeCell ref="C83:D83"/>
    <mergeCell ref="H83:I83"/>
    <mergeCell ref="J83:K83"/>
    <mergeCell ref="M83:N83"/>
    <mergeCell ref="R83:S83"/>
    <mergeCell ref="T83:U83"/>
    <mergeCell ref="V83:W83"/>
    <mergeCell ref="C84:D84"/>
    <mergeCell ref="H84:I84"/>
    <mergeCell ref="J84:K84"/>
    <mergeCell ref="M84:N84"/>
    <mergeCell ref="R84:S84"/>
    <mergeCell ref="T84:U84"/>
    <mergeCell ref="V84:W84"/>
    <mergeCell ref="C85:D85"/>
    <mergeCell ref="H85:I85"/>
    <mergeCell ref="J85:K85"/>
    <mergeCell ref="M85:N85"/>
    <mergeCell ref="R85:S85"/>
    <mergeCell ref="T85:U85"/>
    <mergeCell ref="V85:W85"/>
    <mergeCell ref="C86:D86"/>
    <mergeCell ref="H86:I86"/>
    <mergeCell ref="J86:K86"/>
    <mergeCell ref="M86:N86"/>
    <mergeCell ref="R86:S86"/>
    <mergeCell ref="T86:U86"/>
    <mergeCell ref="V86:W86"/>
    <mergeCell ref="C87:D87"/>
    <mergeCell ref="H87:I87"/>
    <mergeCell ref="J87:K87"/>
    <mergeCell ref="M87:N87"/>
    <mergeCell ref="R87:S87"/>
    <mergeCell ref="T87:U87"/>
    <mergeCell ref="V87:W87"/>
    <mergeCell ref="C88:D88"/>
    <mergeCell ref="H88:I88"/>
    <mergeCell ref="J88:K88"/>
    <mergeCell ref="M88:N88"/>
    <mergeCell ref="R88:S88"/>
    <mergeCell ref="T88:U88"/>
    <mergeCell ref="V88:W88"/>
    <mergeCell ref="C89:D89"/>
    <mergeCell ref="H89:I89"/>
    <mergeCell ref="J89:K89"/>
    <mergeCell ref="M89:N89"/>
    <mergeCell ref="R89:S89"/>
    <mergeCell ref="T89:U89"/>
    <mergeCell ref="V89:W89"/>
    <mergeCell ref="C90:D90"/>
    <mergeCell ref="H90:I90"/>
    <mergeCell ref="J90:K90"/>
    <mergeCell ref="M90:N90"/>
    <mergeCell ref="R90:S90"/>
    <mergeCell ref="T90:U90"/>
    <mergeCell ref="V90:W90"/>
    <mergeCell ref="C91:D91"/>
    <mergeCell ref="H91:I91"/>
    <mergeCell ref="J91:K91"/>
    <mergeCell ref="M91:N91"/>
    <mergeCell ref="R91:S91"/>
    <mergeCell ref="T91:U91"/>
    <mergeCell ref="V91:W91"/>
    <mergeCell ref="C92:D92"/>
    <mergeCell ref="H92:I92"/>
    <mergeCell ref="J92:K92"/>
    <mergeCell ref="M92:N92"/>
    <mergeCell ref="R92:S92"/>
    <mergeCell ref="T92:U92"/>
    <mergeCell ref="V92:W92"/>
    <mergeCell ref="C95:D95"/>
    <mergeCell ref="H95:I95"/>
    <mergeCell ref="J95:K95"/>
    <mergeCell ref="M95:N95"/>
    <mergeCell ref="R95:S95"/>
    <mergeCell ref="T95:U95"/>
    <mergeCell ref="V95:W95"/>
    <mergeCell ref="C93:D93"/>
    <mergeCell ref="H93:I93"/>
    <mergeCell ref="J93:K93"/>
    <mergeCell ref="M93:N93"/>
    <mergeCell ref="R93:S93"/>
    <mergeCell ref="T93:U93"/>
    <mergeCell ref="V93:W93"/>
    <mergeCell ref="C94:D94"/>
    <mergeCell ref="H94:I94"/>
    <mergeCell ref="J94:K94"/>
    <mergeCell ref="C96:D96"/>
    <mergeCell ref="H96:I96"/>
    <mergeCell ref="J96:K96"/>
    <mergeCell ref="M96:N96"/>
    <mergeCell ref="R96:S96"/>
    <mergeCell ref="T96:U96"/>
    <mergeCell ref="V96:W96"/>
    <mergeCell ref="C97:D97"/>
    <mergeCell ref="H97:I97"/>
    <mergeCell ref="J97:K97"/>
    <mergeCell ref="M97:N97"/>
    <mergeCell ref="R97:S97"/>
    <mergeCell ref="T97:U97"/>
    <mergeCell ref="V97:W97"/>
    <mergeCell ref="C98:D98"/>
    <mergeCell ref="H98:I98"/>
    <mergeCell ref="J98:K98"/>
    <mergeCell ref="M98:N98"/>
    <mergeCell ref="R98:S98"/>
    <mergeCell ref="T98:U98"/>
    <mergeCell ref="V98:W98"/>
    <mergeCell ref="C99:D99"/>
    <mergeCell ref="H99:I99"/>
    <mergeCell ref="J99:K99"/>
    <mergeCell ref="M99:N99"/>
    <mergeCell ref="R99:S99"/>
    <mergeCell ref="T99:U99"/>
    <mergeCell ref="V99:W99"/>
    <mergeCell ref="C100:D100"/>
    <mergeCell ref="H100:I100"/>
    <mergeCell ref="J100:K100"/>
    <mergeCell ref="M100:N100"/>
    <mergeCell ref="R100:S100"/>
    <mergeCell ref="T100:U100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T105:U105"/>
    <mergeCell ref="V105:W105"/>
    <mergeCell ref="C102:D102"/>
    <mergeCell ref="H102:I102"/>
    <mergeCell ref="J102:K102"/>
    <mergeCell ref="M102:N102"/>
    <mergeCell ref="R102:S102"/>
    <mergeCell ref="T102:U102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9:D109"/>
    <mergeCell ref="H109:I109"/>
    <mergeCell ref="J109:K109"/>
    <mergeCell ref="M109:N109"/>
    <mergeCell ref="R109:S109"/>
    <mergeCell ref="T109:U109"/>
    <mergeCell ref="V109:W109"/>
    <mergeCell ref="C106:D106"/>
    <mergeCell ref="H106:I106"/>
    <mergeCell ref="J106:K106"/>
    <mergeCell ref="M106:N106"/>
    <mergeCell ref="R106:S106"/>
    <mergeCell ref="T106:U106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M94:N94"/>
    <mergeCell ref="R94:S94"/>
    <mergeCell ref="T94:U94"/>
    <mergeCell ref="V94:W94"/>
    <mergeCell ref="N5:O5"/>
    <mergeCell ref="C108:D108"/>
    <mergeCell ref="H108:I108"/>
    <mergeCell ref="J108:K108"/>
    <mergeCell ref="M108:N108"/>
    <mergeCell ref="R108:S108"/>
    <mergeCell ref="T108:U108"/>
    <mergeCell ref="V108:W108"/>
    <mergeCell ref="C104:D104"/>
    <mergeCell ref="H104:I104"/>
    <mergeCell ref="J104:K104"/>
    <mergeCell ref="M104:N104"/>
    <mergeCell ref="R104:S104"/>
    <mergeCell ref="T104:U104"/>
    <mergeCell ref="V104:W104"/>
    <mergeCell ref="C105:D105"/>
    <mergeCell ref="H105:I105"/>
    <mergeCell ref="J105:K105"/>
    <mergeCell ref="M105:N105"/>
    <mergeCell ref="R105:S105"/>
  </mergeCells>
  <phoneticPr fontId="1"/>
  <conditionalFormatting sqref="G39:G69 G15:G37 G10:G12">
    <cfRule type="cellIs" dxfId="15" priority="15" operator="equal">
      <formula>"買"</formula>
    </cfRule>
    <cfRule type="cellIs" dxfId="14" priority="16" operator="equal">
      <formula>"売"</formula>
    </cfRule>
  </conditionalFormatting>
  <conditionalFormatting sqref="G13">
    <cfRule type="cellIs" dxfId="13" priority="21" operator="equal">
      <formula>"買"</formula>
    </cfRule>
    <cfRule type="cellIs" dxfId="12" priority="22" operator="equal">
      <formula>"売"</formula>
    </cfRule>
  </conditionalFormatting>
  <conditionalFormatting sqref="G14">
    <cfRule type="cellIs" dxfId="11" priority="19" operator="equal">
      <formula>"買"</formula>
    </cfRule>
    <cfRule type="cellIs" dxfId="10" priority="20" operator="equal">
      <formula>"売"</formula>
    </cfRule>
  </conditionalFormatting>
  <conditionalFormatting sqref="G38">
    <cfRule type="cellIs" dxfId="9" priority="13" operator="equal">
      <formula>"買"</formula>
    </cfRule>
    <cfRule type="cellIs" dxfId="8" priority="14" operator="equal">
      <formula>"売"</formula>
    </cfRule>
  </conditionalFormatting>
  <conditionalFormatting sqref="G93:G94">
    <cfRule type="cellIs" dxfId="7" priority="1" operator="equal">
      <formula>"買"</formula>
    </cfRule>
    <cfRule type="cellIs" dxfId="6" priority="2" operator="equal">
      <formula>"売"</formula>
    </cfRule>
  </conditionalFormatting>
  <conditionalFormatting sqref="G70:G78">
    <cfRule type="cellIs" dxfId="5" priority="7" operator="equal">
      <formula>"買"</formula>
    </cfRule>
    <cfRule type="cellIs" dxfId="4" priority="8" operator="equal">
      <formula>"売"</formula>
    </cfRule>
  </conditionalFormatting>
  <conditionalFormatting sqref="G79:G92">
    <cfRule type="cellIs" dxfId="3" priority="5" operator="equal">
      <formula>"買"</formula>
    </cfRule>
    <cfRule type="cellIs" dxfId="2" priority="6" operator="equal">
      <formula>"売"</formula>
    </cfRule>
  </conditionalFormatting>
  <conditionalFormatting sqref="G95:G109">
    <cfRule type="cellIs" dxfId="1" priority="3" operator="equal">
      <formula>"買"</formula>
    </cfRule>
    <cfRule type="cellIs" dxfId="0" priority="4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フィボナッチ</vt:lpstr>
      <vt:lpstr>＋ヘッド＆ショルダー</vt:lpstr>
      <vt:lpstr>気づき</vt:lpstr>
      <vt:lpstr>検証終了通貨</vt:lpstr>
      <vt:lpstr>ドル円・クロス円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Atsushi Kawai</cp:lastModifiedBy>
  <dcterms:created xsi:type="dcterms:W3CDTF">2015-07-02T17:28:41Z</dcterms:created>
  <dcterms:modified xsi:type="dcterms:W3CDTF">2015-09-04T15:53:19Z</dcterms:modified>
</cp:coreProperties>
</file>