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uran_000\Desktop\"/>
    </mc:Choice>
  </mc:AlternateContent>
  <bookViews>
    <workbookView xWindow="0" yWindow="0" windowWidth="15345" windowHeight="4650" activeTab="2"/>
  </bookViews>
  <sheets>
    <sheet name="合計" sheetId="17" r:id="rId1"/>
    <sheet name="データ(クロス円用)" sheetId="14" r:id="rId2"/>
    <sheet name="画像(9月1週目）" sheetId="13" r:id="rId3"/>
    <sheet name="画像" sheetId="16" r:id="rId4"/>
    <sheet name="データ(ドルストレート用)" sheetId="15" r:id="rId5"/>
  </sheets>
  <definedNames>
    <definedName name="_xlnm._FilterDatabase" localSheetId="1" hidden="1">'データ(クロス円用)'!$A$10:$Y$275</definedName>
    <definedName name="_xlnm._FilterDatabase" localSheetId="4" hidden="1">'データ(ドルストレート用)'!$A$10:$Y$277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7" l="1"/>
  <c r="E17" i="17"/>
  <c r="C17" i="17"/>
  <c r="B17" i="17"/>
  <c r="L16" i="17"/>
  <c r="J16" i="17"/>
  <c r="I16" i="17"/>
  <c r="K16" i="17" s="1"/>
  <c r="H16" i="17"/>
  <c r="G16" i="17"/>
  <c r="D16" i="17"/>
  <c r="L15" i="17"/>
  <c r="K15" i="17"/>
  <c r="J15" i="17"/>
  <c r="I15" i="17"/>
  <c r="G15" i="17"/>
  <c r="H15" i="17" s="1"/>
  <c r="D15" i="17"/>
  <c r="L14" i="17"/>
  <c r="J14" i="17"/>
  <c r="K14" i="17" s="1"/>
  <c r="I14" i="17"/>
  <c r="G14" i="17"/>
  <c r="H14" i="17" s="1"/>
  <c r="D14" i="17"/>
  <c r="L13" i="17"/>
  <c r="J13" i="17"/>
  <c r="I13" i="17"/>
  <c r="K13" i="17" s="1"/>
  <c r="G13" i="17"/>
  <c r="H13" i="17" s="1"/>
  <c r="D13" i="17"/>
  <c r="L12" i="17"/>
  <c r="J12" i="17"/>
  <c r="I12" i="17"/>
  <c r="K12" i="17" s="1"/>
  <c r="H12" i="17"/>
  <c r="G12" i="17"/>
  <c r="D12" i="17"/>
  <c r="L11" i="17"/>
  <c r="K11" i="17"/>
  <c r="J11" i="17"/>
  <c r="I11" i="17"/>
  <c r="G11" i="17"/>
  <c r="H11" i="17" s="1"/>
  <c r="D11" i="17"/>
  <c r="L10" i="17"/>
  <c r="J10" i="17"/>
  <c r="K10" i="17" s="1"/>
  <c r="I10" i="17"/>
  <c r="G10" i="17"/>
  <c r="H10" i="17" s="1"/>
  <c r="D10" i="17"/>
  <c r="L9" i="17"/>
  <c r="J9" i="17"/>
  <c r="I9" i="17"/>
  <c r="K9" i="17" s="1"/>
  <c r="G9" i="17"/>
  <c r="H9" i="17" s="1"/>
  <c r="D9" i="17"/>
  <c r="L8" i="17"/>
  <c r="L17" i="17" s="1"/>
  <c r="J8" i="17"/>
  <c r="J17" i="17" s="1"/>
  <c r="I8" i="17"/>
  <c r="G8" i="17"/>
  <c r="G17" i="17" s="1"/>
  <c r="D8" i="17"/>
  <c r="D17" i="17" s="1"/>
  <c r="B3" i="17" s="1"/>
  <c r="U41" i="14"/>
  <c r="H8" i="17" l="1"/>
  <c r="H17" i="17" s="1"/>
  <c r="K8" i="17"/>
  <c r="K17" i="17" s="1"/>
  <c r="I17" i="17"/>
  <c r="I3" i="17"/>
  <c r="G3" i="17"/>
  <c r="P39" i="14"/>
  <c r="N30" i="14" l="1"/>
  <c r="P38" i="14"/>
  <c r="Q38" i="14" s="1"/>
  <c r="P36" i="14"/>
  <c r="N38" i="14"/>
  <c r="N36" i="14"/>
  <c r="P28" i="14"/>
  <c r="P27" i="14"/>
  <c r="N32" i="14"/>
  <c r="O32" i="14" s="1"/>
  <c r="N31" i="14"/>
  <c r="N29" i="14"/>
  <c r="N25" i="14"/>
  <c r="N22" i="14"/>
  <c r="N28" i="14" l="1"/>
  <c r="U22" i="14"/>
  <c r="U32" i="14" l="1"/>
  <c r="P33" i="14" l="1"/>
  <c r="Q33" i="14" s="1"/>
  <c r="P32" i="14"/>
  <c r="Q32" i="14" s="1"/>
  <c r="P31" i="14"/>
  <c r="Q31" i="14" s="1"/>
  <c r="P30" i="14"/>
  <c r="Q30" i="14" s="1"/>
  <c r="P29" i="14"/>
  <c r="Q29" i="14" s="1"/>
  <c r="F16" i="15" l="1"/>
  <c r="F15" i="15"/>
  <c r="F14" i="15"/>
  <c r="P19" i="14" l="1"/>
  <c r="Q19" i="14" s="1"/>
  <c r="N19" i="14"/>
  <c r="S16" i="15"/>
  <c r="F18" i="15"/>
  <c r="F19" i="15"/>
  <c r="F20" i="15"/>
  <c r="F21" i="15"/>
  <c r="F24" i="15"/>
  <c r="F25" i="15"/>
  <c r="P7" i="14"/>
  <c r="N7" i="14"/>
  <c r="N15" i="15" l="1"/>
  <c r="F27" i="15" s="1"/>
  <c r="P15" i="15" l="1"/>
  <c r="Q15" i="15" s="1"/>
  <c r="P16" i="15"/>
  <c r="Q16" i="15" s="1"/>
  <c r="P17" i="15"/>
  <c r="Q17" i="15" s="1"/>
  <c r="P18" i="15"/>
  <c r="Q18" i="15" s="1"/>
  <c r="P19" i="15"/>
  <c r="Q19" i="15" s="1"/>
  <c r="P20" i="15"/>
  <c r="Q20" i="15" s="1"/>
  <c r="P21" i="15"/>
  <c r="Q21" i="15" s="1"/>
  <c r="P22" i="15"/>
  <c r="Q22" i="15" s="1"/>
  <c r="P23" i="15"/>
  <c r="Q23" i="15" s="1"/>
  <c r="P24" i="15"/>
  <c r="Q24" i="15" s="1"/>
  <c r="P25" i="15"/>
  <c r="Q25" i="15" s="1"/>
  <c r="P26" i="15"/>
  <c r="Q26" i="15" s="1"/>
  <c r="P27" i="15"/>
  <c r="Q27" i="15" s="1"/>
  <c r="P28" i="15"/>
  <c r="Q28" i="15" s="1"/>
  <c r="P29" i="15"/>
  <c r="Q29" i="15" s="1"/>
  <c r="P30" i="15"/>
  <c r="Q30" i="15" s="1"/>
  <c r="P31" i="15"/>
  <c r="Q31" i="15" s="1"/>
  <c r="P32" i="15"/>
  <c r="Q32" i="15" s="1"/>
  <c r="P33" i="15"/>
  <c r="Q33" i="15" s="1"/>
  <c r="P34" i="15"/>
  <c r="Q34" i="15" s="1"/>
  <c r="P35" i="15"/>
  <c r="Q35" i="15" s="1"/>
  <c r="P36" i="15"/>
  <c r="Q36" i="15" s="1"/>
  <c r="P37" i="15"/>
  <c r="Q37" i="15" s="1"/>
  <c r="P38" i="15"/>
  <c r="Q38" i="15" s="1"/>
  <c r="P39" i="15"/>
  <c r="Q39" i="15" s="1"/>
  <c r="P40" i="15"/>
  <c r="Q40" i="15" s="1"/>
  <c r="P41" i="15"/>
  <c r="Q41" i="15" s="1"/>
  <c r="P42" i="15"/>
  <c r="Q42" i="15" s="1"/>
  <c r="P43" i="15"/>
  <c r="Q43" i="15" s="1"/>
  <c r="P44" i="15"/>
  <c r="Q44" i="15" s="1"/>
  <c r="P45" i="15"/>
  <c r="Q45" i="15" s="1"/>
  <c r="P46" i="15"/>
  <c r="Q46" i="15" s="1"/>
  <c r="P47" i="15"/>
  <c r="Q47" i="15" s="1"/>
  <c r="P48" i="15"/>
  <c r="Q48" i="15" s="1"/>
  <c r="P49" i="15"/>
  <c r="Q49" i="15" s="1"/>
  <c r="P50" i="15"/>
  <c r="Q50" i="15" s="1"/>
  <c r="P51" i="15"/>
  <c r="Q51" i="15" s="1"/>
  <c r="P52" i="15"/>
  <c r="Q52" i="15" s="1"/>
  <c r="P53" i="15"/>
  <c r="Q53" i="15" s="1"/>
  <c r="P54" i="15"/>
  <c r="Q54" i="15" s="1"/>
  <c r="P55" i="15"/>
  <c r="Q55" i="15" s="1"/>
  <c r="P56" i="15"/>
  <c r="Q56" i="15" s="1"/>
  <c r="P57" i="15"/>
  <c r="Q57" i="15" s="1"/>
  <c r="P58" i="15"/>
  <c r="Q58" i="15" s="1"/>
  <c r="P59" i="15"/>
  <c r="Q59" i="15" s="1"/>
  <c r="P60" i="15"/>
  <c r="Q60" i="15" s="1"/>
  <c r="P61" i="15"/>
  <c r="Q61" i="15" s="1"/>
  <c r="P62" i="15"/>
  <c r="Q62" i="15" s="1"/>
  <c r="P63" i="15"/>
  <c r="Q63" i="15" s="1"/>
  <c r="P64" i="15"/>
  <c r="Q64" i="15" s="1"/>
  <c r="P65" i="15"/>
  <c r="Q65" i="15" s="1"/>
  <c r="P66" i="15"/>
  <c r="Q66" i="15" s="1"/>
  <c r="P67" i="15"/>
  <c r="Q67" i="15" s="1"/>
  <c r="P68" i="15"/>
  <c r="Q68" i="15" s="1"/>
  <c r="P69" i="15"/>
  <c r="Q69" i="15" s="1"/>
  <c r="P70" i="15"/>
  <c r="Q70" i="15" s="1"/>
  <c r="P71" i="15"/>
  <c r="Q71" i="15" s="1"/>
  <c r="P72" i="15"/>
  <c r="Q72" i="15" s="1"/>
  <c r="P73" i="15"/>
  <c r="Q73" i="15" s="1"/>
  <c r="P74" i="15"/>
  <c r="Q74" i="15" s="1"/>
  <c r="P75" i="15"/>
  <c r="Q75" i="15" s="1"/>
  <c r="P76" i="15"/>
  <c r="Q76" i="15" s="1"/>
  <c r="P77" i="15"/>
  <c r="Q77" i="15" s="1"/>
  <c r="P78" i="15"/>
  <c r="Q78" i="15" s="1"/>
  <c r="P79" i="15"/>
  <c r="Q79" i="15" s="1"/>
  <c r="P80" i="15"/>
  <c r="Q80" i="15" s="1"/>
  <c r="P81" i="15"/>
  <c r="Q81" i="15" s="1"/>
  <c r="P82" i="15"/>
  <c r="Q82" i="15" s="1"/>
  <c r="P83" i="15"/>
  <c r="Q83" i="15" s="1"/>
  <c r="P84" i="15"/>
  <c r="Q84" i="15" s="1"/>
  <c r="P85" i="15"/>
  <c r="Q85" i="15" s="1"/>
  <c r="P86" i="15"/>
  <c r="Q86" i="15" s="1"/>
  <c r="P87" i="15"/>
  <c r="Q87" i="15" s="1"/>
  <c r="P88" i="15"/>
  <c r="Q88" i="15" s="1"/>
  <c r="P89" i="15"/>
  <c r="Q89" i="15" s="1"/>
  <c r="P90" i="15"/>
  <c r="Q90" i="15" s="1"/>
  <c r="P91" i="15"/>
  <c r="Q91" i="15" s="1"/>
  <c r="P92" i="15"/>
  <c r="Q92" i="15" s="1"/>
  <c r="P93" i="15"/>
  <c r="Q93" i="15" s="1"/>
  <c r="P94" i="15"/>
  <c r="Q94" i="15" s="1"/>
  <c r="P95" i="15"/>
  <c r="Q95" i="15" s="1"/>
  <c r="P96" i="15"/>
  <c r="Q96" i="15" s="1"/>
  <c r="P97" i="15"/>
  <c r="Q97" i="15" s="1"/>
  <c r="P98" i="15"/>
  <c r="Q98" i="15" s="1"/>
  <c r="P99" i="15"/>
  <c r="Q99" i="15" s="1"/>
  <c r="P100" i="15"/>
  <c r="Q100" i="15" s="1"/>
  <c r="P101" i="15"/>
  <c r="Q101" i="15" s="1"/>
  <c r="P102" i="15"/>
  <c r="Q102" i="15" s="1"/>
  <c r="P103" i="15"/>
  <c r="Q103" i="15" s="1"/>
  <c r="P104" i="15"/>
  <c r="Q104" i="15" s="1"/>
  <c r="P105" i="15"/>
  <c r="Q105" i="15" s="1"/>
  <c r="P106" i="15"/>
  <c r="Q106" i="15" s="1"/>
  <c r="P107" i="15"/>
  <c r="Q107" i="15" s="1"/>
  <c r="P108" i="15"/>
  <c r="Q108" i="15" s="1"/>
  <c r="P109" i="15"/>
  <c r="Q109" i="15" s="1"/>
  <c r="P110" i="15"/>
  <c r="Q110" i="15" s="1"/>
  <c r="P111" i="15"/>
  <c r="Q111" i="15" s="1"/>
  <c r="P112" i="15"/>
  <c r="Q112" i="15" s="1"/>
  <c r="P113" i="15"/>
  <c r="Q113" i="15" s="1"/>
  <c r="P114" i="15"/>
  <c r="Q114" i="15" s="1"/>
  <c r="P115" i="15"/>
  <c r="Q115" i="15" s="1"/>
  <c r="P116" i="15"/>
  <c r="Q116" i="15" s="1"/>
  <c r="P117" i="15"/>
  <c r="Q117" i="15" s="1"/>
  <c r="P118" i="15"/>
  <c r="Q118" i="15" s="1"/>
  <c r="P119" i="15"/>
  <c r="N16" i="15"/>
  <c r="N17" i="15"/>
  <c r="F29" i="15" s="1"/>
  <c r="N18" i="15"/>
  <c r="N19" i="15"/>
  <c r="N20" i="15"/>
  <c r="N21" i="15"/>
  <c r="N22" i="15"/>
  <c r="F34" i="15" s="1"/>
  <c r="N23" i="15"/>
  <c r="F35" i="15" s="1"/>
  <c r="N24" i="15"/>
  <c r="N25" i="15"/>
  <c r="N26" i="15"/>
  <c r="N27" i="15"/>
  <c r="F39" i="15" s="1"/>
  <c r="N28" i="15"/>
  <c r="F40" i="15" s="1"/>
  <c r="N29" i="15"/>
  <c r="N30" i="15"/>
  <c r="F42" i="15" s="1"/>
  <c r="N31" i="15"/>
  <c r="N32" i="15"/>
  <c r="F44" i="15" s="1"/>
  <c r="N33" i="15"/>
  <c r="N34" i="15"/>
  <c r="F46" i="15" s="1"/>
  <c r="N35" i="15"/>
  <c r="N36" i="15"/>
  <c r="F48" i="15" s="1"/>
  <c r="N37" i="15"/>
  <c r="N38" i="15"/>
  <c r="F50" i="15" s="1"/>
  <c r="N39" i="15"/>
  <c r="N40" i="15"/>
  <c r="F52" i="15" s="1"/>
  <c r="N41" i="15"/>
  <c r="N42" i="15"/>
  <c r="F54" i="15" s="1"/>
  <c r="N43" i="15"/>
  <c r="N44" i="15"/>
  <c r="F56" i="15" s="1"/>
  <c r="N45" i="15"/>
  <c r="N46" i="15"/>
  <c r="F58" i="15" s="1"/>
  <c r="N47" i="15"/>
  <c r="N48" i="15"/>
  <c r="F60" i="15" s="1"/>
  <c r="N49" i="15"/>
  <c r="N50" i="15"/>
  <c r="F62" i="15" s="1"/>
  <c r="N51" i="15"/>
  <c r="N52" i="15"/>
  <c r="F64" i="15" s="1"/>
  <c r="N53" i="15"/>
  <c r="N54" i="15"/>
  <c r="F66" i="15" s="1"/>
  <c r="N55" i="15"/>
  <c r="N56" i="15"/>
  <c r="F68" i="15" s="1"/>
  <c r="N57" i="15"/>
  <c r="N58" i="15"/>
  <c r="F70" i="15" s="1"/>
  <c r="N59" i="15"/>
  <c r="N60" i="15"/>
  <c r="F72" i="15" s="1"/>
  <c r="N61" i="15"/>
  <c r="N62" i="15"/>
  <c r="F74" i="15" s="1"/>
  <c r="N63" i="15"/>
  <c r="N64" i="15"/>
  <c r="F76" i="15" s="1"/>
  <c r="N65" i="15"/>
  <c r="N66" i="15"/>
  <c r="F78" i="15" s="1"/>
  <c r="N67" i="15"/>
  <c r="N68" i="15"/>
  <c r="F80" i="15" s="1"/>
  <c r="N69" i="15"/>
  <c r="N70" i="15"/>
  <c r="F82" i="15" s="1"/>
  <c r="N71" i="15"/>
  <c r="N72" i="15"/>
  <c r="F84" i="15" s="1"/>
  <c r="N73" i="15"/>
  <c r="N74" i="15"/>
  <c r="F86" i="15" s="1"/>
  <c r="N75" i="15"/>
  <c r="N76" i="15"/>
  <c r="F88" i="15" s="1"/>
  <c r="N77" i="15"/>
  <c r="N78" i="15"/>
  <c r="F90" i="15" s="1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P14" i="15"/>
  <c r="Q14" i="15" s="1"/>
  <c r="N14" i="15"/>
  <c r="S119" i="15"/>
  <c r="W118" i="15"/>
  <c r="S118" i="15"/>
  <c r="W117" i="15"/>
  <c r="S117" i="15"/>
  <c r="W116" i="15"/>
  <c r="S116" i="15"/>
  <c r="W115" i="15"/>
  <c r="S115" i="15"/>
  <c r="W114" i="15"/>
  <c r="S114" i="15"/>
  <c r="W113" i="15"/>
  <c r="S113" i="15"/>
  <c r="W112" i="15"/>
  <c r="S112" i="15"/>
  <c r="W111" i="15"/>
  <c r="S111" i="15"/>
  <c r="W110" i="15"/>
  <c r="S110" i="15"/>
  <c r="W109" i="15"/>
  <c r="S109" i="15"/>
  <c r="W108" i="15"/>
  <c r="S108" i="15"/>
  <c r="W107" i="15"/>
  <c r="S107" i="15"/>
  <c r="W106" i="15"/>
  <c r="S106" i="15"/>
  <c r="W105" i="15"/>
  <c r="S105" i="15"/>
  <c r="W104" i="15"/>
  <c r="S104" i="15"/>
  <c r="W103" i="15"/>
  <c r="S103" i="15"/>
  <c r="W102" i="15"/>
  <c r="S102" i="15"/>
  <c r="W101" i="15"/>
  <c r="S101" i="15"/>
  <c r="W100" i="15"/>
  <c r="S100" i="15"/>
  <c r="W99" i="15"/>
  <c r="S99" i="15"/>
  <c r="U112" i="15" s="1"/>
  <c r="W98" i="15"/>
  <c r="S98" i="15"/>
  <c r="W97" i="15"/>
  <c r="S97" i="15"/>
  <c r="W96" i="15"/>
  <c r="S96" i="15"/>
  <c r="W95" i="15"/>
  <c r="S95" i="15"/>
  <c r="W94" i="15"/>
  <c r="S94" i="15"/>
  <c r="W93" i="15"/>
  <c r="S93" i="15"/>
  <c r="W92" i="15"/>
  <c r="S92" i="15"/>
  <c r="W91" i="15"/>
  <c r="S91" i="15"/>
  <c r="W90" i="15"/>
  <c r="S90" i="15"/>
  <c r="U95" i="15" s="1"/>
  <c r="W89" i="15"/>
  <c r="S89" i="15"/>
  <c r="W88" i="15"/>
  <c r="S88" i="15"/>
  <c r="W87" i="15"/>
  <c r="S87" i="15"/>
  <c r="W86" i="15"/>
  <c r="U86" i="15"/>
  <c r="S86" i="15"/>
  <c r="W85" i="15"/>
  <c r="S85" i="15"/>
  <c r="W84" i="15"/>
  <c r="S84" i="15"/>
  <c r="W83" i="15"/>
  <c r="S83" i="15"/>
  <c r="W82" i="15"/>
  <c r="S82" i="15"/>
  <c r="W81" i="15"/>
  <c r="S81" i="15"/>
  <c r="W80" i="15"/>
  <c r="S80" i="15"/>
  <c r="W79" i="15"/>
  <c r="S79" i="15"/>
  <c r="W78" i="15"/>
  <c r="S78" i="15"/>
  <c r="W77" i="15"/>
  <c r="S77" i="15"/>
  <c r="W76" i="15"/>
  <c r="S76" i="15"/>
  <c r="W75" i="15"/>
  <c r="S75" i="15"/>
  <c r="W74" i="15"/>
  <c r="S74" i="15"/>
  <c r="W73" i="15"/>
  <c r="S73" i="15"/>
  <c r="W72" i="15"/>
  <c r="S72" i="15"/>
  <c r="W71" i="15"/>
  <c r="S71" i="15"/>
  <c r="W70" i="15"/>
  <c r="S70" i="15"/>
  <c r="W69" i="15"/>
  <c r="S69" i="15"/>
  <c r="U77" i="15" s="1"/>
  <c r="W68" i="15"/>
  <c r="S68" i="15"/>
  <c r="W67" i="15"/>
  <c r="S67" i="15"/>
  <c r="W66" i="15"/>
  <c r="S66" i="15"/>
  <c r="W65" i="15"/>
  <c r="S65" i="15"/>
  <c r="W64" i="15"/>
  <c r="S64" i="15"/>
  <c r="W63" i="15"/>
  <c r="S63" i="15"/>
  <c r="W62" i="15"/>
  <c r="S62" i="15"/>
  <c r="W61" i="15"/>
  <c r="S61" i="15"/>
  <c r="W60" i="15"/>
  <c r="S60" i="15"/>
  <c r="U65" i="15" s="1"/>
  <c r="W59" i="15"/>
  <c r="S59" i="15"/>
  <c r="W58" i="15"/>
  <c r="S58" i="15"/>
  <c r="W57" i="15"/>
  <c r="S57" i="15"/>
  <c r="W56" i="15"/>
  <c r="S56" i="15"/>
  <c r="W55" i="15"/>
  <c r="S55" i="15"/>
  <c r="W54" i="15"/>
  <c r="S54" i="15"/>
  <c r="W53" i="15"/>
  <c r="S53" i="15"/>
  <c r="W52" i="15"/>
  <c r="S52" i="15"/>
  <c r="U56" i="15" s="1"/>
  <c r="W51" i="15"/>
  <c r="S51" i="15"/>
  <c r="W50" i="15"/>
  <c r="S50" i="15"/>
  <c r="W49" i="15"/>
  <c r="S49" i="15"/>
  <c r="W48" i="15"/>
  <c r="S48" i="15"/>
  <c r="W47" i="15"/>
  <c r="S47" i="15"/>
  <c r="W46" i="15"/>
  <c r="S46" i="15"/>
  <c r="W45" i="15"/>
  <c r="S45" i="15"/>
  <c r="U48" i="15" s="1"/>
  <c r="W44" i="15"/>
  <c r="S44" i="15"/>
  <c r="W43" i="15"/>
  <c r="S43" i="15"/>
  <c r="W42" i="15"/>
  <c r="S42" i="15"/>
  <c r="W41" i="15"/>
  <c r="S41" i="15"/>
  <c r="W40" i="15"/>
  <c r="S40" i="15"/>
  <c r="W39" i="15"/>
  <c r="S39" i="15"/>
  <c r="W38" i="15"/>
  <c r="S38" i="15"/>
  <c r="W37" i="15"/>
  <c r="S37" i="15"/>
  <c r="W36" i="15"/>
  <c r="S36" i="15"/>
  <c r="U42" i="15" s="1"/>
  <c r="W35" i="15"/>
  <c r="S35" i="15"/>
  <c r="W34" i="15"/>
  <c r="S34" i="15"/>
  <c r="W33" i="15"/>
  <c r="S33" i="15"/>
  <c r="W32" i="15"/>
  <c r="S32" i="15"/>
  <c r="W31" i="15"/>
  <c r="S31" i="15"/>
  <c r="W30" i="15"/>
  <c r="S30" i="15"/>
  <c r="W29" i="15"/>
  <c r="S29" i="15"/>
  <c r="W28" i="15"/>
  <c r="S28" i="15"/>
  <c r="W27" i="15"/>
  <c r="S27" i="15"/>
  <c r="U33" i="15" s="1"/>
  <c r="W26" i="15"/>
  <c r="S26" i="15"/>
  <c r="W25" i="15"/>
  <c r="S25" i="15"/>
  <c r="W24" i="15"/>
  <c r="S24" i="15"/>
  <c r="W23" i="15"/>
  <c r="S23" i="15"/>
  <c r="W22" i="15"/>
  <c r="S22" i="15"/>
  <c r="W21" i="15"/>
  <c r="S21" i="15"/>
  <c r="W20" i="15"/>
  <c r="S20" i="15"/>
  <c r="W19" i="15"/>
  <c r="S19" i="15"/>
  <c r="W18" i="15"/>
  <c r="S18" i="15"/>
  <c r="W17" i="15"/>
  <c r="S17" i="15"/>
  <c r="W16" i="15"/>
  <c r="W15" i="15"/>
  <c r="W14" i="15"/>
  <c r="L11" i="15"/>
  <c r="F112" i="15" l="1"/>
  <c r="O112" i="15" s="1"/>
  <c r="O88" i="15"/>
  <c r="F100" i="15"/>
  <c r="O100" i="15" s="1"/>
  <c r="O80" i="15"/>
  <c r="F92" i="15"/>
  <c r="O92" i="15" s="1"/>
  <c r="O68" i="15"/>
  <c r="O56" i="15"/>
  <c r="O44" i="15"/>
  <c r="O24" i="15"/>
  <c r="F36" i="15"/>
  <c r="O36" i="15" s="1"/>
  <c r="F118" i="15"/>
  <c r="O118" i="15" s="1"/>
  <c r="O106" i="15"/>
  <c r="O14" i="15"/>
  <c r="F26" i="15"/>
  <c r="O113" i="15"/>
  <c r="F117" i="15"/>
  <c r="O117" i="15" s="1"/>
  <c r="O101" i="15"/>
  <c r="F113" i="15"/>
  <c r="F109" i="15"/>
  <c r="O109" i="15" s="1"/>
  <c r="O93" i="15"/>
  <c r="F105" i="15"/>
  <c r="O105" i="15" s="1"/>
  <c r="F101" i="15"/>
  <c r="O85" i="15"/>
  <c r="F97" i="15"/>
  <c r="O97" i="15" s="1"/>
  <c r="F93" i="15"/>
  <c r="F89" i="15"/>
  <c r="O89" i="15" s="1"/>
  <c r="F85" i="15"/>
  <c r="F81" i="15"/>
  <c r="O81" i="15" s="1"/>
  <c r="F77" i="15"/>
  <c r="O77" i="15" s="1"/>
  <c r="F73" i="15"/>
  <c r="O73" i="15" s="1"/>
  <c r="F69" i="15"/>
  <c r="O69" i="15" s="1"/>
  <c r="F65" i="15"/>
  <c r="O65" i="15" s="1"/>
  <c r="F61" i="15"/>
  <c r="O61" i="15" s="1"/>
  <c r="F57" i="15"/>
  <c r="O57" i="15" s="1"/>
  <c r="F53" i="15"/>
  <c r="O53" i="15" s="1"/>
  <c r="F49" i="15"/>
  <c r="O49" i="15" s="1"/>
  <c r="O37" i="15"/>
  <c r="F45" i="15"/>
  <c r="O45" i="15" s="1"/>
  <c r="F41" i="15"/>
  <c r="O41" i="15" s="1"/>
  <c r="O29" i="15"/>
  <c r="F37" i="15"/>
  <c r="O25" i="15"/>
  <c r="F33" i="15"/>
  <c r="O33" i="15" s="1"/>
  <c r="O21" i="15"/>
  <c r="O96" i="15"/>
  <c r="F108" i="15"/>
  <c r="O108" i="15" s="1"/>
  <c r="O84" i="15"/>
  <c r="F96" i="15"/>
  <c r="O72" i="15"/>
  <c r="O60" i="15"/>
  <c r="O48" i="15"/>
  <c r="O111" i="15"/>
  <c r="O107" i="15"/>
  <c r="F119" i="15"/>
  <c r="F115" i="15"/>
  <c r="O115" i="15" s="1"/>
  <c r="O99" i="15"/>
  <c r="F111" i="15"/>
  <c r="F107" i="15"/>
  <c r="O91" i="15"/>
  <c r="F103" i="15"/>
  <c r="O103" i="15" s="1"/>
  <c r="F99" i="15"/>
  <c r="O83" i="15"/>
  <c r="F95" i="15"/>
  <c r="O95" i="15" s="1"/>
  <c r="F91" i="15"/>
  <c r="O75" i="15"/>
  <c r="F87" i="15"/>
  <c r="O87" i="15" s="1"/>
  <c r="F83" i="15"/>
  <c r="O67" i="15"/>
  <c r="F79" i="15"/>
  <c r="O79" i="15" s="1"/>
  <c r="F75" i="15"/>
  <c r="O59" i="15"/>
  <c r="F71" i="15"/>
  <c r="O71" i="15" s="1"/>
  <c r="F67" i="15"/>
  <c r="O51" i="15"/>
  <c r="F63" i="15"/>
  <c r="O63" i="15" s="1"/>
  <c r="F59" i="15"/>
  <c r="O43" i="15"/>
  <c r="F55" i="15"/>
  <c r="O55" i="15" s="1"/>
  <c r="O39" i="15"/>
  <c r="F51" i="15"/>
  <c r="O35" i="15"/>
  <c r="F47" i="15"/>
  <c r="O47" i="15" s="1"/>
  <c r="F43" i="15"/>
  <c r="F31" i="15"/>
  <c r="O31" i="15" s="1"/>
  <c r="O19" i="15"/>
  <c r="O104" i="15"/>
  <c r="F116" i="15"/>
  <c r="O116" i="15" s="1"/>
  <c r="F104" i="15"/>
  <c r="O76" i="15"/>
  <c r="O64" i="15"/>
  <c r="O52" i="15"/>
  <c r="O40" i="15"/>
  <c r="O20" i="15"/>
  <c r="F32" i="15"/>
  <c r="O32" i="15" s="1"/>
  <c r="F114" i="15"/>
  <c r="O114" i="15" s="1"/>
  <c r="O102" i="15"/>
  <c r="F110" i="15"/>
  <c r="O110" i="15" s="1"/>
  <c r="F106" i="15"/>
  <c r="O94" i="15"/>
  <c r="F102" i="15"/>
  <c r="O90" i="15"/>
  <c r="F98" i="15"/>
  <c r="O98" i="15" s="1"/>
  <c r="O86" i="15"/>
  <c r="F94" i="15"/>
  <c r="O82" i="15"/>
  <c r="O78" i="15"/>
  <c r="O74" i="15"/>
  <c r="O70" i="15"/>
  <c r="O66" i="15"/>
  <c r="O62" i="15"/>
  <c r="O58" i="15"/>
  <c r="O54" i="15"/>
  <c r="O50" i="15"/>
  <c r="O46" i="15"/>
  <c r="O42" i="15"/>
  <c r="O26" i="15"/>
  <c r="F38" i="15"/>
  <c r="O38" i="15" s="1"/>
  <c r="O34" i="15"/>
  <c r="F30" i="15"/>
  <c r="O30" i="15" s="1"/>
  <c r="O18" i="15"/>
  <c r="O27" i="15"/>
  <c r="F28" i="15"/>
  <c r="O28" i="15" s="1"/>
  <c r="Q5" i="15"/>
  <c r="W12" i="15"/>
  <c r="P2" i="15"/>
  <c r="U23" i="15"/>
  <c r="N10" i="15"/>
  <c r="F22" i="15" s="1"/>
  <c r="O22" i="15" s="1"/>
  <c r="K5" i="15"/>
  <c r="F17" i="15" s="1"/>
  <c r="O17" i="15" s="1"/>
  <c r="O2" i="15"/>
  <c r="N11" i="15"/>
  <c r="F23" i="15" s="1"/>
  <c r="O23" i="15" s="1"/>
  <c r="P11" i="15"/>
  <c r="R5" i="15"/>
  <c r="M5" i="15"/>
  <c r="P16" i="14"/>
  <c r="W11" i="15" l="1"/>
  <c r="R14" i="15"/>
  <c r="O15" i="15" s="1"/>
  <c r="N15" i="14"/>
  <c r="S117" i="14" l="1"/>
  <c r="P117" i="14"/>
  <c r="N117" i="14"/>
  <c r="S116" i="14"/>
  <c r="P116" i="14"/>
  <c r="Q116" i="14" s="1"/>
  <c r="N116" i="14"/>
  <c r="S115" i="14"/>
  <c r="P115" i="14"/>
  <c r="Q115" i="14" s="1"/>
  <c r="N115" i="14"/>
  <c r="S114" i="14"/>
  <c r="P114" i="14"/>
  <c r="Q114" i="14" s="1"/>
  <c r="N114" i="14"/>
  <c r="S113" i="14"/>
  <c r="P113" i="14"/>
  <c r="Q113" i="14" s="1"/>
  <c r="N113" i="14"/>
  <c r="S112" i="14"/>
  <c r="P112" i="14"/>
  <c r="Q112" i="14" s="1"/>
  <c r="N112" i="14"/>
  <c r="S111" i="14"/>
  <c r="P111" i="14"/>
  <c r="Q111" i="14" s="1"/>
  <c r="N111" i="14"/>
  <c r="S110" i="14"/>
  <c r="P110" i="14"/>
  <c r="Q110" i="14" s="1"/>
  <c r="N110" i="14"/>
  <c r="S109" i="14"/>
  <c r="P109" i="14"/>
  <c r="Q109" i="14" s="1"/>
  <c r="N109" i="14"/>
  <c r="S108" i="14"/>
  <c r="P108" i="14"/>
  <c r="Q108" i="14" s="1"/>
  <c r="N108" i="14"/>
  <c r="S107" i="14"/>
  <c r="P107" i="14"/>
  <c r="Q107" i="14" s="1"/>
  <c r="N107" i="14"/>
  <c r="S106" i="14"/>
  <c r="P106" i="14"/>
  <c r="Q106" i="14" s="1"/>
  <c r="N106" i="14"/>
  <c r="S105" i="14"/>
  <c r="P105" i="14"/>
  <c r="Q105" i="14" s="1"/>
  <c r="N105" i="14"/>
  <c r="S104" i="14"/>
  <c r="P104" i="14"/>
  <c r="Q104" i="14" s="1"/>
  <c r="N104" i="14"/>
  <c r="S103" i="14"/>
  <c r="P103" i="14"/>
  <c r="Q103" i="14" s="1"/>
  <c r="N103" i="14"/>
  <c r="S102" i="14"/>
  <c r="P102" i="14"/>
  <c r="Q102" i="14" s="1"/>
  <c r="N102" i="14"/>
  <c r="S101" i="14"/>
  <c r="P101" i="14"/>
  <c r="Q101" i="14" s="1"/>
  <c r="N101" i="14"/>
  <c r="S100" i="14"/>
  <c r="P100" i="14"/>
  <c r="Q100" i="14" s="1"/>
  <c r="N100" i="14"/>
  <c r="S99" i="14"/>
  <c r="P99" i="14"/>
  <c r="Q99" i="14" s="1"/>
  <c r="N99" i="14"/>
  <c r="S98" i="14"/>
  <c r="P98" i="14"/>
  <c r="Q98" i="14" s="1"/>
  <c r="N98" i="14"/>
  <c r="S97" i="14"/>
  <c r="P97" i="14"/>
  <c r="Q97" i="14" s="1"/>
  <c r="N97" i="14"/>
  <c r="S96" i="14"/>
  <c r="P96" i="14"/>
  <c r="Q96" i="14" s="1"/>
  <c r="N96" i="14"/>
  <c r="S95" i="14"/>
  <c r="P95" i="14"/>
  <c r="Q95" i="14" s="1"/>
  <c r="N95" i="14"/>
  <c r="S94" i="14"/>
  <c r="P94" i="14"/>
  <c r="Q94" i="14" s="1"/>
  <c r="N94" i="14"/>
  <c r="S93" i="14"/>
  <c r="P93" i="14"/>
  <c r="Q93" i="14" s="1"/>
  <c r="N93" i="14"/>
  <c r="S92" i="14"/>
  <c r="P92" i="14"/>
  <c r="Q92" i="14" s="1"/>
  <c r="N92" i="14"/>
  <c r="S91" i="14"/>
  <c r="P91" i="14"/>
  <c r="Q91" i="14" s="1"/>
  <c r="N91" i="14"/>
  <c r="S90" i="14"/>
  <c r="P90" i="14"/>
  <c r="Q90" i="14" s="1"/>
  <c r="N90" i="14"/>
  <c r="S89" i="14"/>
  <c r="P89" i="14"/>
  <c r="Q89" i="14" s="1"/>
  <c r="N89" i="14"/>
  <c r="S88" i="14"/>
  <c r="P88" i="14"/>
  <c r="Q88" i="14" s="1"/>
  <c r="N88" i="14"/>
  <c r="S87" i="14"/>
  <c r="P87" i="14"/>
  <c r="Q87" i="14" s="1"/>
  <c r="N87" i="14"/>
  <c r="S86" i="14"/>
  <c r="P86" i="14"/>
  <c r="Q86" i="14" s="1"/>
  <c r="N86" i="14"/>
  <c r="S85" i="14"/>
  <c r="P85" i="14"/>
  <c r="Q85" i="14" s="1"/>
  <c r="N85" i="14"/>
  <c r="S84" i="14"/>
  <c r="P84" i="14"/>
  <c r="Q84" i="14" s="1"/>
  <c r="N84" i="14"/>
  <c r="S83" i="14"/>
  <c r="P83" i="14"/>
  <c r="Q83" i="14" s="1"/>
  <c r="N83" i="14"/>
  <c r="S82" i="14"/>
  <c r="P82" i="14"/>
  <c r="Q82" i="14" s="1"/>
  <c r="N82" i="14"/>
  <c r="S81" i="14"/>
  <c r="P81" i="14"/>
  <c r="Q81" i="14" s="1"/>
  <c r="N81" i="14"/>
  <c r="S80" i="14"/>
  <c r="P80" i="14"/>
  <c r="Q80" i="14" s="1"/>
  <c r="N80" i="14"/>
  <c r="S79" i="14"/>
  <c r="P79" i="14"/>
  <c r="Q79" i="14" s="1"/>
  <c r="N79" i="14"/>
  <c r="S78" i="14"/>
  <c r="P78" i="14"/>
  <c r="Q78" i="14" s="1"/>
  <c r="N78" i="14"/>
  <c r="S77" i="14"/>
  <c r="P77" i="14"/>
  <c r="Q77" i="14" s="1"/>
  <c r="N77" i="14"/>
  <c r="S76" i="14"/>
  <c r="P76" i="14"/>
  <c r="Q76" i="14" s="1"/>
  <c r="N76" i="14"/>
  <c r="S75" i="14"/>
  <c r="P75" i="14"/>
  <c r="Q75" i="14" s="1"/>
  <c r="N75" i="14"/>
  <c r="S74" i="14"/>
  <c r="P74" i="14"/>
  <c r="Q74" i="14" s="1"/>
  <c r="N74" i="14"/>
  <c r="S73" i="14"/>
  <c r="P73" i="14"/>
  <c r="Q73" i="14" s="1"/>
  <c r="N73" i="14"/>
  <c r="S72" i="14"/>
  <c r="P72" i="14"/>
  <c r="Q72" i="14" s="1"/>
  <c r="N72" i="14"/>
  <c r="S71" i="14"/>
  <c r="P71" i="14"/>
  <c r="Q71" i="14" s="1"/>
  <c r="N71" i="14"/>
  <c r="S70" i="14"/>
  <c r="P70" i="14"/>
  <c r="Q70" i="14" s="1"/>
  <c r="N70" i="14"/>
  <c r="S69" i="14"/>
  <c r="P69" i="14"/>
  <c r="Q69" i="14" s="1"/>
  <c r="N69" i="14"/>
  <c r="S68" i="14"/>
  <c r="P68" i="14"/>
  <c r="Q68" i="14" s="1"/>
  <c r="N68" i="14"/>
  <c r="S67" i="14"/>
  <c r="P67" i="14"/>
  <c r="Q67" i="14" s="1"/>
  <c r="N67" i="14"/>
  <c r="S66" i="14"/>
  <c r="P66" i="14"/>
  <c r="Q66" i="14" s="1"/>
  <c r="N66" i="14"/>
  <c r="S65" i="14"/>
  <c r="P65" i="14"/>
  <c r="Q65" i="14" s="1"/>
  <c r="N65" i="14"/>
  <c r="S64" i="14"/>
  <c r="P64" i="14"/>
  <c r="Q64" i="14" s="1"/>
  <c r="N64" i="14"/>
  <c r="S63" i="14"/>
  <c r="P63" i="14"/>
  <c r="Q63" i="14" s="1"/>
  <c r="N63" i="14"/>
  <c r="S62" i="14"/>
  <c r="P62" i="14"/>
  <c r="Q62" i="14" s="1"/>
  <c r="N62" i="14"/>
  <c r="S61" i="14"/>
  <c r="P61" i="14"/>
  <c r="Q61" i="14" s="1"/>
  <c r="N61" i="14"/>
  <c r="S60" i="14"/>
  <c r="P60" i="14"/>
  <c r="Q60" i="14" s="1"/>
  <c r="N60" i="14"/>
  <c r="S59" i="14"/>
  <c r="P59" i="14"/>
  <c r="Q59" i="14" s="1"/>
  <c r="N59" i="14"/>
  <c r="S58" i="14"/>
  <c r="P58" i="14"/>
  <c r="Q58" i="14" s="1"/>
  <c r="N58" i="14"/>
  <c r="S57" i="14"/>
  <c r="P57" i="14"/>
  <c r="Q57" i="14" s="1"/>
  <c r="N57" i="14"/>
  <c r="S56" i="14"/>
  <c r="P56" i="14"/>
  <c r="Q56" i="14" s="1"/>
  <c r="N56" i="14"/>
  <c r="S55" i="14"/>
  <c r="P55" i="14"/>
  <c r="Q55" i="14" s="1"/>
  <c r="N55" i="14"/>
  <c r="S54" i="14"/>
  <c r="P54" i="14"/>
  <c r="Q54" i="14" s="1"/>
  <c r="N54" i="14"/>
  <c r="S53" i="14"/>
  <c r="P53" i="14"/>
  <c r="Q53" i="14" s="1"/>
  <c r="N53" i="14"/>
  <c r="S52" i="14"/>
  <c r="P52" i="14"/>
  <c r="Q52" i="14" s="1"/>
  <c r="N52" i="14"/>
  <c r="S51" i="14"/>
  <c r="P51" i="14"/>
  <c r="Q51" i="14" s="1"/>
  <c r="N51" i="14"/>
  <c r="S50" i="14"/>
  <c r="P50" i="14"/>
  <c r="Q50" i="14" s="1"/>
  <c r="N50" i="14"/>
  <c r="S49" i="14"/>
  <c r="P49" i="14"/>
  <c r="Q49" i="14" s="1"/>
  <c r="N49" i="14"/>
  <c r="S48" i="14"/>
  <c r="P48" i="14"/>
  <c r="Q48" i="14" s="1"/>
  <c r="N48" i="14"/>
  <c r="S47" i="14"/>
  <c r="P47" i="14"/>
  <c r="Q47" i="14" s="1"/>
  <c r="N47" i="14"/>
  <c r="S46" i="14"/>
  <c r="P46" i="14"/>
  <c r="Q46" i="14" s="1"/>
  <c r="N46" i="14"/>
  <c r="S45" i="14"/>
  <c r="P45" i="14"/>
  <c r="Q45" i="14" s="1"/>
  <c r="N45" i="14"/>
  <c r="S44" i="14"/>
  <c r="P44" i="14"/>
  <c r="Q44" i="14" s="1"/>
  <c r="N44" i="14"/>
  <c r="S43" i="14"/>
  <c r="P43" i="14"/>
  <c r="Q43" i="14" s="1"/>
  <c r="N43" i="14"/>
  <c r="S42" i="14"/>
  <c r="P42" i="14"/>
  <c r="Q42" i="14" s="1"/>
  <c r="N42" i="14"/>
  <c r="S41" i="14"/>
  <c r="P41" i="14"/>
  <c r="Q41" i="14" s="1"/>
  <c r="N41" i="14"/>
  <c r="S40" i="14"/>
  <c r="P40" i="14"/>
  <c r="Q40" i="14" s="1"/>
  <c r="N40" i="14"/>
  <c r="N39" i="14"/>
  <c r="S38" i="14"/>
  <c r="S34" i="14"/>
  <c r="P34" i="14"/>
  <c r="Q34" i="14" s="1"/>
  <c r="N34" i="14"/>
  <c r="S32" i="14"/>
  <c r="S31" i="14"/>
  <c r="S30" i="14"/>
  <c r="S29" i="14"/>
  <c r="N27" i="14"/>
  <c r="S25" i="14"/>
  <c r="P25" i="14"/>
  <c r="Q25" i="14" s="1"/>
  <c r="P24" i="14"/>
  <c r="N24" i="14"/>
  <c r="P23" i="14"/>
  <c r="N23" i="14"/>
  <c r="S22" i="14"/>
  <c r="P22" i="14"/>
  <c r="Q22" i="14" s="1"/>
  <c r="P21" i="14"/>
  <c r="N21" i="14"/>
  <c r="P20" i="14"/>
  <c r="N20" i="14"/>
  <c r="S19" i="14"/>
  <c r="S18" i="14"/>
  <c r="P18" i="14"/>
  <c r="Q18" i="14" s="1"/>
  <c r="N18" i="14"/>
  <c r="N16" i="14"/>
  <c r="P15" i="14"/>
  <c r="P14" i="14"/>
  <c r="N14" i="14"/>
  <c r="O14" i="14" s="1"/>
  <c r="U21" i="14" l="1"/>
  <c r="U40" i="14"/>
  <c r="U31" i="14"/>
  <c r="Q14" i="14"/>
  <c r="R14" i="14" s="1"/>
  <c r="O15" i="14" s="1"/>
  <c r="S2" i="14"/>
  <c r="P5" i="14"/>
  <c r="N5" i="14"/>
  <c r="R2" i="14"/>
  <c r="Q15" i="14" l="1"/>
  <c r="R15" i="14" s="1"/>
  <c r="Q16" i="14" s="1"/>
  <c r="O16" i="14" l="1"/>
  <c r="R16" i="14"/>
  <c r="O18" i="14" s="1"/>
  <c r="N5" i="15"/>
  <c r="R18" i="14" l="1"/>
  <c r="O29" i="14" s="1"/>
  <c r="R19" i="14" l="1"/>
  <c r="Q20" i="14" s="1"/>
  <c r="R20" i="14" s="1"/>
  <c r="O20" i="14" l="1"/>
  <c r="O36" i="14" l="1"/>
  <c r="Q21" i="14"/>
  <c r="R21" i="14" s="1"/>
  <c r="O21" i="14" l="1"/>
  <c r="Q23" i="14" l="1"/>
  <c r="Q24" i="14"/>
  <c r="O22" i="14"/>
  <c r="R22" i="14" s="1"/>
  <c r="R23" i="14" s="1"/>
  <c r="R24" i="14" s="1"/>
  <c r="O30" i="14" l="1"/>
  <c r="U24" i="14"/>
  <c r="U23" i="14" s="1"/>
  <c r="O31" i="14"/>
  <c r="Q27" i="14"/>
  <c r="O23" i="14"/>
  <c r="O27" i="14" l="1"/>
  <c r="O24" i="14"/>
  <c r="O25" i="14" l="1"/>
  <c r="R25" i="14" s="1"/>
  <c r="R27" i="14" s="1"/>
  <c r="Q28" i="14" l="1"/>
  <c r="O28" i="14" l="1"/>
  <c r="R28" i="14"/>
  <c r="R29" i="14" s="1"/>
  <c r="R30" i="14" s="1"/>
  <c r="R31" i="14" s="1"/>
  <c r="R32" i="14" s="1"/>
  <c r="R33" i="14" s="1"/>
  <c r="U34" i="14" l="1"/>
  <c r="U33" i="14" s="1"/>
  <c r="Q5" i="14"/>
  <c r="O34" i="14" l="1"/>
  <c r="R34" i="14" s="1"/>
  <c r="R36" i="14" s="1"/>
  <c r="O38" i="14" l="1"/>
  <c r="R38" i="14" s="1"/>
  <c r="R39" i="14" s="1"/>
  <c r="F44" i="14" l="1"/>
  <c r="O44" i="14" s="1"/>
  <c r="F45" i="14" l="1"/>
  <c r="F46" i="14" l="1"/>
  <c r="O39" i="14" l="1"/>
  <c r="F47" i="14"/>
  <c r="F43" i="14" l="1"/>
  <c r="F48" i="14"/>
  <c r="O40" i="14" l="1"/>
  <c r="R40" i="14" s="1"/>
  <c r="F49" i="14"/>
  <c r="O41" i="14" l="1"/>
  <c r="R41" i="14" s="1"/>
  <c r="F50" i="14"/>
  <c r="O50" i="14" s="1"/>
  <c r="F51" i="14" l="1"/>
  <c r="O42" i="14" l="1"/>
  <c r="R42" i="14" s="1"/>
  <c r="F52" i="14"/>
  <c r="O43" i="14" l="1"/>
  <c r="F53" i="14"/>
  <c r="R43" i="14" l="1"/>
  <c r="F54" i="14" l="1"/>
  <c r="R44" i="14"/>
  <c r="L5" i="15"/>
  <c r="P5" i="15" s="1"/>
  <c r="O16" i="15"/>
  <c r="R16" i="15"/>
  <c r="R17" i="15"/>
  <c r="R18" i="15" s="1"/>
  <c r="R19" i="15" s="1"/>
  <c r="R20" i="15" s="1"/>
  <c r="R21" i="15" s="1"/>
  <c r="R22" i="15" s="1"/>
  <c r="R23" i="15" s="1"/>
  <c r="R24" i="15" s="1"/>
  <c r="R25" i="15" s="1"/>
  <c r="R26" i="15" s="1"/>
  <c r="O45" i="14" l="1"/>
  <c r="F55" i="14"/>
  <c r="O55" i="14" s="1"/>
  <c r="U26" i="15"/>
  <c r="U25" i="15" s="1"/>
  <c r="R27" i="15"/>
  <c r="U24" i="15"/>
  <c r="R45" i="14" l="1"/>
  <c r="R28" i="15"/>
  <c r="R29" i="15" s="1"/>
  <c r="R30" i="15" s="1"/>
  <c r="R31" i="15" s="1"/>
  <c r="R32" i="15" s="1"/>
  <c r="R33" i="15" s="1"/>
  <c r="R34" i="15" s="1"/>
  <c r="R35" i="15" s="1"/>
  <c r="R36" i="15" s="1"/>
  <c r="O46" i="14" l="1"/>
  <c r="F56" i="14"/>
  <c r="R37" i="15"/>
  <c r="R38" i="15" s="1"/>
  <c r="R39" i="15" s="1"/>
  <c r="R40" i="15" s="1"/>
  <c r="R41" i="15" s="1"/>
  <c r="R42" i="15" s="1"/>
  <c r="R43" i="15" s="1"/>
  <c r="R44" i="15" s="1"/>
  <c r="R45" i="15" s="1"/>
  <c r="U36" i="15"/>
  <c r="U35" i="15" s="1"/>
  <c r="U34" i="15"/>
  <c r="R46" i="14" l="1"/>
  <c r="R46" i="15"/>
  <c r="R47" i="15" s="1"/>
  <c r="R48" i="15" s="1"/>
  <c r="R49" i="15" s="1"/>
  <c r="R50" i="15" s="1"/>
  <c r="R51" i="15" s="1"/>
  <c r="U45" i="15"/>
  <c r="U44" i="15" s="1"/>
  <c r="U43" i="15"/>
  <c r="O47" i="14" l="1"/>
  <c r="F57" i="14"/>
  <c r="U51" i="15"/>
  <c r="U50" i="15" s="1"/>
  <c r="R52" i="15"/>
  <c r="U49" i="15"/>
  <c r="R47" i="14" l="1"/>
  <c r="R53" i="15"/>
  <c r="R54" i="15" s="1"/>
  <c r="R55" i="15" s="1"/>
  <c r="R56" i="15" s="1"/>
  <c r="O48" i="14" l="1"/>
  <c r="F58" i="14"/>
  <c r="O58" i="14" s="1"/>
  <c r="V59" i="15"/>
  <c r="R57" i="15"/>
  <c r="R58" i="15" s="1"/>
  <c r="R59" i="15" s="1"/>
  <c r="R48" i="14" l="1"/>
  <c r="U57" i="15"/>
  <c r="R60" i="15"/>
  <c r="U59" i="15"/>
  <c r="U58" i="15" s="1"/>
  <c r="O49" i="14" l="1"/>
  <c r="F59" i="14"/>
  <c r="R61" i="15"/>
  <c r="R62" i="15" s="1"/>
  <c r="R63" i="15" s="1"/>
  <c r="R64" i="15" s="1"/>
  <c r="R49" i="14" l="1"/>
  <c r="V67" i="15"/>
  <c r="R65" i="15"/>
  <c r="R66" i="15" s="1"/>
  <c r="R67" i="15" s="1"/>
  <c r="R68" i="15" s="1"/>
  <c r="F60" i="14" l="1"/>
  <c r="R50" i="14"/>
  <c r="U68" i="15"/>
  <c r="U67" i="15" s="1"/>
  <c r="R69" i="15"/>
  <c r="U66" i="15"/>
  <c r="O51" i="14" l="1"/>
  <c r="F61" i="14"/>
  <c r="R70" i="15"/>
  <c r="R71" i="15" s="1"/>
  <c r="R72" i="15" s="1"/>
  <c r="R73" i="15" s="1"/>
  <c r="R51" i="14" l="1"/>
  <c r="R74" i="15"/>
  <c r="R75" i="15" s="1"/>
  <c r="R76" i="15" s="1"/>
  <c r="R77" i="15" s="1"/>
  <c r="R78" i="15" s="1"/>
  <c r="R79" i="15" s="1"/>
  <c r="R80" i="15" s="1"/>
  <c r="V76" i="15"/>
  <c r="O52" i="14" l="1"/>
  <c r="F62" i="14"/>
  <c r="U80" i="15"/>
  <c r="U79" i="15" s="1"/>
  <c r="R81" i="15"/>
  <c r="U78" i="15"/>
  <c r="R52" i="14" l="1"/>
  <c r="R82" i="15"/>
  <c r="R83" i="15" s="1"/>
  <c r="R84" i="15" s="1"/>
  <c r="R85" i="15" s="1"/>
  <c r="O53" i="14" l="1"/>
  <c r="F63" i="14"/>
  <c r="O63" i="14" s="1"/>
  <c r="R86" i="15"/>
  <c r="R87" i="15" s="1"/>
  <c r="R88" i="15" s="1"/>
  <c r="R89" i="15" s="1"/>
  <c r="V88" i="15"/>
  <c r="R53" i="14" l="1"/>
  <c r="U87" i="15"/>
  <c r="R90" i="15"/>
  <c r="U89" i="15"/>
  <c r="U88" i="15" s="1"/>
  <c r="O54" i="14" l="1"/>
  <c r="F64" i="14"/>
  <c r="R91" i="15"/>
  <c r="R92" i="15" s="1"/>
  <c r="R93" i="15" s="1"/>
  <c r="R94" i="15" s="1"/>
  <c r="R95" i="15" s="1"/>
  <c r="R96" i="15" s="1"/>
  <c r="R97" i="15" s="1"/>
  <c r="R98" i="15" s="1"/>
  <c r="R54" i="14" l="1"/>
  <c r="U98" i="15"/>
  <c r="U97" i="15" s="1"/>
  <c r="R99" i="15"/>
  <c r="U96" i="15"/>
  <c r="F65" i="14" l="1"/>
  <c r="R55" i="14"/>
  <c r="R100" i="15"/>
  <c r="R101" i="15" s="1"/>
  <c r="R102" i="15" s="1"/>
  <c r="R103" i="15" s="1"/>
  <c r="O56" i="14" l="1"/>
  <c r="R56" i="14" s="1"/>
  <c r="F66" i="14"/>
  <c r="V106" i="15"/>
  <c r="R104" i="15"/>
  <c r="R105" i="15" s="1"/>
  <c r="R106" i="15" s="1"/>
  <c r="R107" i="15" s="1"/>
  <c r="R108" i="15" s="1"/>
  <c r="R109" i="15" s="1"/>
  <c r="O57" i="14" l="1"/>
  <c r="F67" i="14"/>
  <c r="O67" i="14" s="1"/>
  <c r="R110" i="15"/>
  <c r="R111" i="15" s="1"/>
  <c r="R112" i="15" s="1"/>
  <c r="R113" i="15" s="1"/>
  <c r="R114" i="15" s="1"/>
  <c r="R115" i="15" s="1"/>
  <c r="V113" i="15"/>
  <c r="R57" i="14" l="1"/>
  <c r="U113" i="15"/>
  <c r="U115" i="15"/>
  <c r="U114" i="15" s="1"/>
  <c r="S5" i="15" s="1"/>
  <c r="R116" i="15"/>
  <c r="R117" i="15" s="1"/>
  <c r="R118" i="15" s="1"/>
  <c r="F68" i="14" l="1"/>
  <c r="R58" i="14"/>
  <c r="O59" i="14" l="1"/>
  <c r="F69" i="14"/>
  <c r="R59" i="14" l="1"/>
  <c r="O60" i="14" l="1"/>
  <c r="F70" i="14"/>
  <c r="R60" i="14" l="1"/>
  <c r="O61" i="14" l="1"/>
  <c r="F71" i="14"/>
  <c r="R61" i="14" l="1"/>
  <c r="O62" i="14" l="1"/>
  <c r="F72" i="14"/>
  <c r="O72" i="14" s="1"/>
  <c r="R62" i="14" l="1"/>
  <c r="F73" i="14" l="1"/>
  <c r="R63" i="14"/>
  <c r="O64" i="14" l="1"/>
  <c r="R64" i="14" s="1"/>
  <c r="F74" i="14"/>
  <c r="O65" i="14" l="1"/>
  <c r="R65" i="14" s="1"/>
  <c r="F75" i="14"/>
  <c r="O66" i="14" l="1"/>
  <c r="F76" i="14"/>
  <c r="R66" i="14" l="1"/>
  <c r="F77" i="14" l="1"/>
  <c r="R67" i="14"/>
  <c r="O68" i="14" l="1"/>
  <c r="F78" i="14"/>
  <c r="R68" i="14" l="1"/>
  <c r="O69" i="14" l="1"/>
  <c r="F79" i="14"/>
  <c r="O79" i="14" s="1"/>
  <c r="R69" i="14" l="1"/>
  <c r="O70" i="14" l="1"/>
  <c r="F80" i="14"/>
  <c r="R70" i="14" l="1"/>
  <c r="O71" i="14" l="1"/>
  <c r="F81" i="14"/>
  <c r="R71" i="14" l="1"/>
  <c r="F82" i="14" l="1"/>
  <c r="R72" i="14"/>
  <c r="O73" i="14" l="1"/>
  <c r="R73" i="14" s="1"/>
  <c r="F83" i="14"/>
  <c r="O74" i="14" l="1"/>
  <c r="R74" i="14" s="1"/>
  <c r="F84" i="14"/>
  <c r="O84" i="14" s="1"/>
  <c r="O75" i="14" l="1"/>
  <c r="R75" i="14" s="1"/>
  <c r="F85" i="14"/>
  <c r="O76" i="14" l="1"/>
  <c r="R76" i="14" s="1"/>
  <c r="F86" i="14"/>
  <c r="O77" i="14" l="1"/>
  <c r="R77" i="14" s="1"/>
  <c r="F87" i="14"/>
  <c r="O78" i="14" l="1"/>
  <c r="F88" i="14"/>
  <c r="O88" i="14" s="1"/>
  <c r="R78" i="14" l="1"/>
  <c r="F89" i="14" l="1"/>
  <c r="R79" i="14"/>
  <c r="O80" i="14" l="1"/>
  <c r="F90" i="14"/>
  <c r="R80" i="14" l="1"/>
  <c r="O81" i="14" l="1"/>
  <c r="F91" i="14"/>
  <c r="R81" i="14" l="1"/>
  <c r="O82" i="14" l="1"/>
  <c r="F92" i="14"/>
  <c r="R82" i="14" l="1"/>
  <c r="O83" i="14" l="1"/>
  <c r="F93" i="14"/>
  <c r="R83" i="14" l="1"/>
  <c r="F94" i="14" l="1"/>
  <c r="R84" i="14"/>
  <c r="O85" i="14" l="1"/>
  <c r="R85" i="14" s="1"/>
  <c r="F95" i="14"/>
  <c r="O86" i="14" l="1"/>
  <c r="R86" i="14" s="1"/>
  <c r="F96" i="14"/>
  <c r="O87" i="14" l="1"/>
  <c r="F97" i="14"/>
  <c r="O97" i="14" s="1"/>
  <c r="R87" i="14" l="1"/>
  <c r="F98" i="14" l="1"/>
  <c r="R88" i="14"/>
  <c r="O89" i="14" l="1"/>
  <c r="F99" i="14"/>
  <c r="R89" i="14" l="1"/>
  <c r="O90" i="14" l="1"/>
  <c r="F100" i="14"/>
  <c r="R90" i="14" l="1"/>
  <c r="O91" i="14" l="1"/>
  <c r="F101" i="14"/>
  <c r="R91" i="14" l="1"/>
  <c r="O92" i="14" l="1"/>
  <c r="F102" i="14"/>
  <c r="O102" i="14" s="1"/>
  <c r="R92" i="14" l="1"/>
  <c r="O93" i="14" l="1"/>
  <c r="R93" i="14" s="1"/>
  <c r="F103" i="14"/>
  <c r="O94" i="14" l="1"/>
  <c r="R94" i="14" s="1"/>
  <c r="F104" i="14"/>
  <c r="O95" i="14" l="1"/>
  <c r="R95" i="14" s="1"/>
  <c r="F105" i="14"/>
  <c r="O96" i="14" l="1"/>
  <c r="F106" i="14"/>
  <c r="R96" i="14" l="1"/>
  <c r="F107" i="14" l="1"/>
  <c r="R97" i="14"/>
  <c r="O98" i="14" l="1"/>
  <c r="F108" i="14"/>
  <c r="O108" i="14" s="1"/>
  <c r="R98" i="14" l="1"/>
  <c r="O99" i="14" l="1"/>
  <c r="F109" i="14"/>
  <c r="R99" i="14" l="1"/>
  <c r="O100" i="14" l="1"/>
  <c r="F110" i="14"/>
  <c r="R100" i="14" l="1"/>
  <c r="O101" i="14" l="1"/>
  <c r="F111" i="14"/>
  <c r="R101" i="14" l="1"/>
  <c r="F112" i="14" l="1"/>
  <c r="R102" i="14"/>
  <c r="O103" i="14" l="1"/>
  <c r="R103" i="14" s="1"/>
  <c r="F113" i="14"/>
  <c r="O104" i="14" l="1"/>
  <c r="R104" i="14" s="1"/>
  <c r="F114" i="14"/>
  <c r="O114" i="14" s="1"/>
  <c r="O105" i="14" l="1"/>
  <c r="R105" i="14" s="1"/>
  <c r="F115" i="14"/>
  <c r="O106" i="14" l="1"/>
  <c r="R106" i="14" s="1"/>
  <c r="F116" i="14"/>
  <c r="O107" i="14" l="1"/>
  <c r="R107" i="14" s="1"/>
  <c r="F117" i="14"/>
  <c r="R108" i="14" l="1"/>
  <c r="O109" i="14" s="1"/>
  <c r="R109" i="14" s="1"/>
  <c r="O110" i="14" s="1"/>
  <c r="R110" i="14" s="1"/>
  <c r="O111" i="14" s="1"/>
  <c r="R111" i="14" s="1"/>
  <c r="O112" i="14" s="1"/>
  <c r="R112" i="14" s="1"/>
  <c r="O113" i="14" s="1"/>
  <c r="R113" i="14" l="1"/>
  <c r="R114" i="14" l="1"/>
  <c r="O115" i="14" s="1"/>
  <c r="R115" i="14" s="1"/>
  <c r="O116" i="14" s="1"/>
  <c r="R116" i="14" l="1"/>
  <c r="O5" i="14"/>
  <c r="S5" i="14" s="1"/>
</calcChain>
</file>

<file path=xl/sharedStrings.xml><?xml version="1.0" encoding="utf-8"?>
<sst xmlns="http://schemas.openxmlformats.org/spreadsheetml/2006/main" count="270" uniqueCount="116">
  <si>
    <t>初期投資金額　</t>
    <rPh sb="0" eb="2">
      <t>ショキ</t>
    </rPh>
    <rPh sb="2" eb="4">
      <t>トウシ</t>
    </rPh>
    <rPh sb="4" eb="6">
      <t>キンガク</t>
    </rPh>
    <phoneticPr fontId="1"/>
  </si>
  <si>
    <t>損切り</t>
    <rPh sb="0" eb="2">
      <t>ソンギ</t>
    </rPh>
    <phoneticPr fontId="1"/>
  </si>
  <si>
    <t>売買</t>
    <rPh sb="0" eb="2">
      <t>バイバイ</t>
    </rPh>
    <phoneticPr fontId="1"/>
  </si>
  <si>
    <t>ロット</t>
    <phoneticPr fontId="1"/>
  </si>
  <si>
    <t>エントリー日時</t>
    <rPh sb="5" eb="7">
      <t>ニチジ</t>
    </rPh>
    <phoneticPr fontId="1"/>
  </si>
  <si>
    <t>エントリー価格</t>
    <rPh sb="5" eb="7">
      <t>カカク</t>
    </rPh>
    <phoneticPr fontId="1"/>
  </si>
  <si>
    <t>ストップ</t>
    <phoneticPr fontId="1"/>
  </si>
  <si>
    <t>決済日時</t>
    <rPh sb="0" eb="2">
      <t>ケッサイ</t>
    </rPh>
    <rPh sb="2" eb="4">
      <t>ニチジ</t>
    </rPh>
    <phoneticPr fontId="1"/>
  </si>
  <si>
    <t>決済価格</t>
    <rPh sb="0" eb="2">
      <t>ケッサイ</t>
    </rPh>
    <rPh sb="2" eb="4">
      <t>カカク</t>
    </rPh>
    <phoneticPr fontId="1"/>
  </si>
  <si>
    <t>利益pips</t>
    <rPh sb="0" eb="2">
      <t>リエキ</t>
    </rPh>
    <phoneticPr fontId="1"/>
  </si>
  <si>
    <t>損益pips</t>
    <rPh sb="0" eb="2">
      <t>ソンエキ</t>
    </rPh>
    <phoneticPr fontId="1"/>
  </si>
  <si>
    <t>※.1ロット＝10000通貨</t>
    <rPh sb="12" eb="14">
      <t>ツウカ</t>
    </rPh>
    <phoneticPr fontId="1"/>
  </si>
  <si>
    <t>リスクリワード</t>
    <phoneticPr fontId="1"/>
  </si>
  <si>
    <t>総資金</t>
    <rPh sb="0" eb="1">
      <t>ソウ</t>
    </rPh>
    <rPh sb="1" eb="3">
      <t>シキン</t>
    </rPh>
    <phoneticPr fontId="1"/>
  </si>
  <si>
    <t>利益額</t>
    <rPh sb="0" eb="2">
      <t>リエキ</t>
    </rPh>
    <rPh sb="2" eb="3">
      <t>ガク</t>
    </rPh>
    <phoneticPr fontId="1"/>
  </si>
  <si>
    <t>損益額</t>
    <rPh sb="0" eb="2">
      <t>ソンエキ</t>
    </rPh>
    <rPh sb="2" eb="3">
      <t>ガク</t>
    </rPh>
    <phoneticPr fontId="1"/>
  </si>
  <si>
    <t>勝率</t>
    <rPh sb="0" eb="2">
      <t>ショウリツ</t>
    </rPh>
    <phoneticPr fontId="1"/>
  </si>
  <si>
    <t>回数</t>
    <rPh sb="0" eb="2">
      <t>カイスウ</t>
    </rPh>
    <phoneticPr fontId="1"/>
  </si>
  <si>
    <t>総獲得pips</t>
    <rPh sb="0" eb="1">
      <t>ソウ</t>
    </rPh>
    <rPh sb="1" eb="3">
      <t>カクトク</t>
    </rPh>
    <phoneticPr fontId="1"/>
  </si>
  <si>
    <t>総利益</t>
    <rPh sb="0" eb="1">
      <t>ソウ</t>
    </rPh>
    <rPh sb="1" eb="3">
      <t>リエキ</t>
    </rPh>
    <phoneticPr fontId="1"/>
  </si>
  <si>
    <t>総損失pips</t>
    <rPh sb="0" eb="1">
      <t>ソウ</t>
    </rPh>
    <rPh sb="1" eb="3">
      <t>ソンシツ</t>
    </rPh>
    <phoneticPr fontId="1"/>
  </si>
  <si>
    <t>総損失</t>
    <rPh sb="0" eb="1">
      <t>ソウ</t>
    </rPh>
    <rPh sb="1" eb="3">
      <t>ソンシツ</t>
    </rPh>
    <phoneticPr fontId="1"/>
  </si>
  <si>
    <t>勝敗</t>
    <rPh sb="0" eb="2">
      <t>ショウハイ</t>
    </rPh>
    <phoneticPr fontId="1"/>
  </si>
  <si>
    <t>最大連敗</t>
    <rPh sb="0" eb="2">
      <t>サイダイ</t>
    </rPh>
    <rPh sb="2" eb="4">
      <t>レンパイ</t>
    </rPh>
    <phoneticPr fontId="1"/>
  </si>
  <si>
    <t>総資産</t>
    <rPh sb="0" eb="3">
      <t>ソウシサン</t>
    </rPh>
    <phoneticPr fontId="1"/>
  </si>
  <si>
    <t>収支</t>
    <rPh sb="0" eb="2">
      <t>シュウシ</t>
    </rPh>
    <phoneticPr fontId="1"/>
  </si>
  <si>
    <t>１．移動平均線の１０SMAと２０SＭＡ、両⽅の上にキャンドルがあれば買 い⽅向、下なら売り⽅向。</t>
  </si>
  <si>
    <t>２．MAに触って（またいでもOK）、EBが出現したらエントリー待ち。</t>
  </si>
  <si>
    <t>３．EBのエントリールール成⽴（EB⾼値／安値ブレイク）で、エントリー</t>
  </si>
  <si>
    <t>４．ストップはEBのストップ（EB安値／⾼値）</t>
  </si>
  <si>
    <r>
      <t>５．決済はストップをあげる／さげる。  
　　　</t>
    </r>
    <r>
      <rPr>
        <b/>
        <sz val="11"/>
        <color rgb="FFFF0000"/>
        <rFont val="ＭＳ Ｐゴシック"/>
        <family val="3"/>
        <charset val="128"/>
      </rPr>
      <t>a.ダウ理論で動かす</t>
    </r>
    <r>
      <rPr>
        <sz val="11"/>
        <color indexed="8"/>
        <rFont val="ＭＳ Ｐゴシック"/>
        <family val="3"/>
        <charset val="128"/>
      </rPr>
      <t>   b.EBがまた出たら（エントリー条件をみたしたら）動かす   
　　　c.EB,PB,ダウ理論が出たら動かす</t>
    </r>
    <phoneticPr fontId="1"/>
  </si>
  <si>
    <t>利益率</t>
    <rPh sb="0" eb="2">
      <t>リエキ</t>
    </rPh>
    <rPh sb="2" eb="3">
      <t>リツ</t>
    </rPh>
    <phoneticPr fontId="1"/>
  </si>
  <si>
    <t>勝ち数</t>
    <rPh sb="0" eb="1">
      <t>カ</t>
    </rPh>
    <rPh sb="2" eb="3">
      <t>スウ</t>
    </rPh>
    <phoneticPr fontId="1"/>
  </si>
  <si>
    <t>負け数</t>
    <rPh sb="0" eb="1">
      <t>マ</t>
    </rPh>
    <rPh sb="2" eb="3">
      <t>スウ</t>
    </rPh>
    <phoneticPr fontId="1"/>
  </si>
  <si>
    <t>年利益率</t>
    <rPh sb="0" eb="1">
      <t>ネン</t>
    </rPh>
    <rPh sb="1" eb="3">
      <t>リエキ</t>
    </rPh>
    <rPh sb="3" eb="4">
      <t>リツ</t>
    </rPh>
    <phoneticPr fontId="1"/>
  </si>
  <si>
    <t>通貨</t>
    <rPh sb="0" eb="2">
      <t>ツウカ</t>
    </rPh>
    <phoneticPr fontId="1"/>
  </si>
  <si>
    <t>GBPJPY</t>
    <phoneticPr fontId="1"/>
  </si>
  <si>
    <t>2015年</t>
    <rPh sb="4" eb="5">
      <t>ネン</t>
    </rPh>
    <phoneticPr fontId="1"/>
  </si>
  <si>
    <t>時間足</t>
    <rPh sb="0" eb="2">
      <t>ジカン</t>
    </rPh>
    <rPh sb="2" eb="3">
      <t>アシ</t>
    </rPh>
    <phoneticPr fontId="1"/>
  </si>
  <si>
    <t>負</t>
    <rPh sb="0" eb="1">
      <t>マ</t>
    </rPh>
    <phoneticPr fontId="1"/>
  </si>
  <si>
    <t>ドル円レート</t>
    <rPh sb="2" eb="3">
      <t>エン</t>
    </rPh>
    <phoneticPr fontId="1"/>
  </si>
  <si>
    <t>売</t>
    <rPh sb="0" eb="1">
      <t>ウ</t>
    </rPh>
    <phoneticPr fontId="1"/>
  </si>
  <si>
    <t>売</t>
    <rPh sb="0" eb="1">
      <t>ウ</t>
    </rPh>
    <phoneticPr fontId="1"/>
  </si>
  <si>
    <t>USDJPY</t>
    <phoneticPr fontId="1"/>
  </si>
  <si>
    <t>売</t>
    <rPh sb="0" eb="1">
      <t>ウ</t>
    </rPh>
    <phoneticPr fontId="1"/>
  </si>
  <si>
    <t>1H</t>
    <phoneticPr fontId="1"/>
  </si>
  <si>
    <t>1H</t>
    <phoneticPr fontId="1"/>
  </si>
  <si>
    <t>4H</t>
    <phoneticPr fontId="1"/>
  </si>
  <si>
    <t>負</t>
    <rPh sb="0" eb="1">
      <t>マ</t>
    </rPh>
    <phoneticPr fontId="1"/>
  </si>
  <si>
    <t>勝</t>
    <rPh sb="0" eb="1">
      <t>カ</t>
    </rPh>
    <phoneticPr fontId="1"/>
  </si>
  <si>
    <t>買</t>
    <rPh sb="0" eb="1">
      <t>カ</t>
    </rPh>
    <phoneticPr fontId="1"/>
  </si>
  <si>
    <t>8/17 18.32</t>
    <phoneticPr fontId="1"/>
  </si>
  <si>
    <t>勝</t>
    <rPh sb="0" eb="1">
      <t>カ</t>
    </rPh>
    <phoneticPr fontId="1"/>
  </si>
  <si>
    <t>2015年8月2週</t>
    <rPh sb="4" eb="5">
      <t>ネン</t>
    </rPh>
    <rPh sb="6" eb="7">
      <t>ガツ</t>
    </rPh>
    <rPh sb="8" eb="9">
      <t>シュウ</t>
    </rPh>
    <phoneticPr fontId="1"/>
  </si>
  <si>
    <t>2015年8月3週</t>
    <rPh sb="4" eb="5">
      <t>ネン</t>
    </rPh>
    <rPh sb="6" eb="7">
      <t>ガツ</t>
    </rPh>
    <rPh sb="8" eb="9">
      <t>シュウ</t>
    </rPh>
    <phoneticPr fontId="1"/>
  </si>
  <si>
    <t>EURUSD</t>
    <phoneticPr fontId="1"/>
  </si>
  <si>
    <t>4H</t>
    <phoneticPr fontId="1"/>
  </si>
  <si>
    <t>1H</t>
    <phoneticPr fontId="1"/>
  </si>
  <si>
    <t>スワップ</t>
    <phoneticPr fontId="1"/>
  </si>
  <si>
    <t>買</t>
    <rPh sb="0" eb="1">
      <t>カ</t>
    </rPh>
    <phoneticPr fontId="1"/>
  </si>
  <si>
    <t>NZDJPY</t>
    <phoneticPr fontId="1"/>
  </si>
  <si>
    <t>1H</t>
    <phoneticPr fontId="1"/>
  </si>
  <si>
    <t>売</t>
    <rPh sb="0" eb="1">
      <t>バイ</t>
    </rPh>
    <phoneticPr fontId="1"/>
  </si>
  <si>
    <t>EURUSD</t>
    <phoneticPr fontId="1"/>
  </si>
  <si>
    <t>GBPJPY</t>
    <phoneticPr fontId="1"/>
  </si>
  <si>
    <t>1H</t>
    <phoneticPr fontId="1"/>
  </si>
  <si>
    <t>買</t>
    <rPh sb="0" eb="1">
      <t>バイ</t>
    </rPh>
    <phoneticPr fontId="1"/>
  </si>
  <si>
    <t>AUDJPY</t>
    <phoneticPr fontId="1"/>
  </si>
  <si>
    <t>USDCAD</t>
    <phoneticPr fontId="1"/>
  </si>
  <si>
    <t>4H</t>
    <phoneticPr fontId="1"/>
  </si>
  <si>
    <t>売</t>
    <rPh sb="0" eb="1">
      <t>ウ</t>
    </rPh>
    <phoneticPr fontId="1"/>
  </si>
  <si>
    <t>負</t>
    <rPh sb="0" eb="1">
      <t>マ</t>
    </rPh>
    <phoneticPr fontId="1"/>
  </si>
  <si>
    <t>2015年8月4週</t>
    <rPh sb="4" eb="5">
      <t>ネン</t>
    </rPh>
    <rPh sb="6" eb="7">
      <t>ガツ</t>
    </rPh>
    <rPh sb="8" eb="9">
      <t>シュウ</t>
    </rPh>
    <phoneticPr fontId="1"/>
  </si>
  <si>
    <t>8/25 1015</t>
    <phoneticPr fontId="1"/>
  </si>
  <si>
    <r>
      <t>５．決済はストップをあげる／さげる。  
　　　</t>
    </r>
    <r>
      <rPr>
        <b/>
        <sz val="11"/>
        <color rgb="FFFF0000"/>
        <rFont val="ＭＳ Ｐゴシック"/>
        <family val="3"/>
        <charset val="128"/>
      </rPr>
      <t>a.ダウ理論で動かす</t>
    </r>
    <r>
      <rPr>
        <sz val="11"/>
        <color indexed="8"/>
        <rFont val="ＭＳ Ｐゴシック"/>
        <family val="3"/>
        <charset val="128"/>
      </rPr>
      <t>   b.EBがまた出たら（エントリー条件をみたしたら）動かす   
　　　c.EB,PB,ダウ理論が出たら動かす</t>
    </r>
    <phoneticPr fontId="1"/>
  </si>
  <si>
    <t>AUDNZD</t>
    <phoneticPr fontId="1"/>
  </si>
  <si>
    <t>USDCHF</t>
    <phoneticPr fontId="1"/>
  </si>
  <si>
    <t>4H</t>
  </si>
  <si>
    <t>勝</t>
    <rPh sb="0" eb="1">
      <t>カ</t>
    </rPh>
    <phoneticPr fontId="1"/>
  </si>
  <si>
    <t>1H</t>
    <phoneticPr fontId="1"/>
  </si>
  <si>
    <t>※.1ロット＝10万通貨</t>
    <rPh sb="9" eb="10">
      <t>マン</t>
    </rPh>
    <rPh sb="10" eb="12">
      <t>ツウカ</t>
    </rPh>
    <phoneticPr fontId="1"/>
  </si>
  <si>
    <t>EURUSD</t>
    <phoneticPr fontId="1"/>
  </si>
  <si>
    <t>2015年8月5週</t>
    <rPh sb="4" eb="5">
      <t>ネン</t>
    </rPh>
    <rPh sb="6" eb="7">
      <t>ガツ</t>
    </rPh>
    <rPh sb="8" eb="9">
      <t>シュウ</t>
    </rPh>
    <phoneticPr fontId="1"/>
  </si>
  <si>
    <t>USDCAD</t>
    <phoneticPr fontId="1"/>
  </si>
  <si>
    <t>USDCHF</t>
    <phoneticPr fontId="1"/>
  </si>
  <si>
    <t>1H</t>
    <phoneticPr fontId="1"/>
  </si>
  <si>
    <t>EURUSD</t>
  </si>
  <si>
    <t>2015年9月1週</t>
    <rPh sb="4" eb="5">
      <t>ネン</t>
    </rPh>
    <rPh sb="6" eb="7">
      <t>ガツ</t>
    </rPh>
    <rPh sb="8" eb="9">
      <t>シュウ</t>
    </rPh>
    <phoneticPr fontId="1"/>
  </si>
  <si>
    <t>RR</t>
    <phoneticPr fontId="1"/>
  </si>
  <si>
    <t>RR</t>
    <phoneticPr fontId="1"/>
  </si>
  <si>
    <t>GBPUSD</t>
    <phoneticPr fontId="1"/>
  </si>
  <si>
    <t>AUDUSD</t>
    <phoneticPr fontId="1"/>
  </si>
  <si>
    <t>保有中</t>
    <rPh sb="0" eb="3">
      <t>ホユウチュウ</t>
    </rPh>
    <phoneticPr fontId="1"/>
  </si>
  <si>
    <t>エントリーしてから
全てドルストレートに気づく
・・・まだまだです</t>
    <rPh sb="10" eb="11">
      <t>スベ</t>
    </rPh>
    <rPh sb="20" eb="21">
      <t>キ</t>
    </rPh>
    <phoneticPr fontId="1"/>
  </si>
  <si>
    <t>RR</t>
    <phoneticPr fontId="1"/>
  </si>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</sst>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5" formatCode="&quot;¥&quot;#,##0;&quot;¥&quot;\-#,##0"/>
    <numFmt numFmtId="6" formatCode="&quot;¥&quot;#,##0;[Red]&quot;¥&quot;\-#,##0"/>
    <numFmt numFmtId="176" formatCode="0.0_ "/>
    <numFmt numFmtId="177" formatCode="0_ "/>
    <numFmt numFmtId="178" formatCode="0.000"/>
    <numFmt numFmtId="179" formatCode="0.0"/>
    <numFmt numFmtId="180" formatCode="0.0%"/>
    <numFmt numFmtId="181" formatCode="m/d\ h:mm"/>
    <numFmt numFmtId="182" formatCode="0.00_ "/>
    <numFmt numFmtId="183" formatCode="0.00000"/>
    <numFmt numFmtId="184" formatCode="0.0_);[Red]\(0.0\)"/>
    <numFmt numFmtId="185" formatCode="yyyy/m/d;@"/>
    <numFmt numFmtId="186" formatCode="m/d;@"/>
    <numFmt numFmtId="187" formatCode="&quot;¥&quot;#,##0_);[Red]\(&quot;¥&quot;#,##0\)"/>
    <numFmt numFmtId="188" formatCode="0_);[Red]\(0\)"/>
    <numFmt numFmtId="189" formatCode="#,##0_ ;[Red]\-#,##0\ "/>
  </numFmts>
  <fonts count="13"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rgb="FF7030A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>
      <alignment vertical="center"/>
    </xf>
  </cellStyleXfs>
  <cellXfs count="180">
    <xf numFmtId="0" fontId="0" fillId="0" borderId="0" xfId="0">
      <alignment vertical="center"/>
    </xf>
    <xf numFmtId="0" fontId="0" fillId="3" borderId="0" xfId="0" applyFill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" fontId="2" fillId="5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6" borderId="0" xfId="0" applyFill="1" applyAlignment="1">
      <alignment horizontal="center" vertical="center"/>
    </xf>
    <xf numFmtId="1" fontId="2" fillId="7" borderId="0" xfId="0" applyNumberFormat="1" applyFont="1" applyFill="1" applyAlignment="1">
      <alignment horizontal="center" vertical="center"/>
    </xf>
    <xf numFmtId="1" fontId="0" fillId="7" borderId="0" xfId="0" applyNumberFormat="1" applyFill="1">
      <alignment vertical="center"/>
    </xf>
    <xf numFmtId="0" fontId="2" fillId="8" borderId="0" xfId="0" applyFont="1" applyFill="1" applyAlignment="1">
      <alignment horizontal="center" vertical="center"/>
    </xf>
    <xf numFmtId="1" fontId="2" fillId="8" borderId="0" xfId="0" applyNumberFormat="1" applyFont="1" applyFill="1" applyAlignment="1">
      <alignment horizontal="center" vertical="center"/>
    </xf>
    <xf numFmtId="1" fontId="0" fillId="8" borderId="0" xfId="0" applyNumberFormat="1" applyFill="1">
      <alignment vertical="center"/>
    </xf>
    <xf numFmtId="178" fontId="0" fillId="2" borderId="0" xfId="0" applyNumberFormat="1" applyFill="1" applyAlignment="1">
      <alignment horizontal="center" vertical="center"/>
    </xf>
    <xf numFmtId="177" fontId="0" fillId="8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9" borderId="0" xfId="0" applyFill="1">
      <alignment vertical="center"/>
    </xf>
    <xf numFmtId="1" fontId="0" fillId="0" borderId="0" xfId="0" applyNumberFormat="1">
      <alignment vertic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179" fontId="0" fillId="0" borderId="0" xfId="0" applyNumberFormat="1">
      <alignment vertical="center"/>
    </xf>
    <xf numFmtId="0" fontId="0" fillId="0" borderId="0" xfId="0" applyNumberFormat="1">
      <alignment vertical="center"/>
    </xf>
    <xf numFmtId="9" fontId="0" fillId="0" borderId="0" xfId="1" applyFont="1">
      <alignment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5" fontId="0" fillId="0" borderId="0" xfId="0" applyNumberFormat="1">
      <alignment vertical="center"/>
    </xf>
    <xf numFmtId="0" fontId="2" fillId="4" borderId="0" xfId="0" applyFont="1" applyFill="1">
      <alignment vertical="center"/>
    </xf>
    <xf numFmtId="0" fontId="2" fillId="5" borderId="0" xfId="0" applyFont="1" applyFill="1">
      <alignment vertical="center"/>
    </xf>
    <xf numFmtId="5" fontId="0" fillId="9" borderId="0" xfId="0" applyNumberFormat="1" applyFill="1">
      <alignment vertical="center"/>
    </xf>
    <xf numFmtId="180" fontId="0" fillId="0" borderId="0" xfId="1" applyNumberFormat="1" applyFont="1">
      <alignment vertical="center"/>
    </xf>
    <xf numFmtId="180" fontId="0" fillId="0" borderId="0" xfId="0" applyNumberFormat="1">
      <alignment vertical="center"/>
    </xf>
    <xf numFmtId="10" fontId="0" fillId="0" borderId="0" xfId="1" applyNumberFormat="1" applyFont="1">
      <alignment vertical="center"/>
    </xf>
    <xf numFmtId="55" fontId="3" fillId="0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0" fillId="0" borderId="0" xfId="0" applyNumberFormat="1" applyFont="1" applyAlignment="1">
      <alignment horizontal="center" vertical="center"/>
    </xf>
    <xf numFmtId="181" fontId="0" fillId="0" borderId="0" xfId="0" applyNumberFormat="1" applyFill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181" fontId="2" fillId="0" borderId="0" xfId="0" applyNumberFormat="1" applyFont="1" applyFill="1" applyAlignment="1">
      <alignment horizontal="center" vertical="center"/>
    </xf>
    <xf numFmtId="181" fontId="3" fillId="0" borderId="0" xfId="0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179" fontId="2" fillId="4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18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80" fontId="0" fillId="0" borderId="0" xfId="1" applyNumberFormat="1" applyFont="1" applyFill="1">
      <alignment vertical="center"/>
    </xf>
    <xf numFmtId="5" fontId="0" fillId="0" borderId="0" xfId="0" applyNumberFormat="1" applyFill="1">
      <alignment vertical="center"/>
    </xf>
    <xf numFmtId="0" fontId="0" fillId="0" borderId="1" xfId="0" applyFill="1" applyBorder="1">
      <alignment vertical="center"/>
    </xf>
    <xf numFmtId="178" fontId="0" fillId="0" borderId="2" xfId="0" applyNumberFormat="1" applyFill="1" applyBorder="1">
      <alignment vertical="center"/>
    </xf>
    <xf numFmtId="0" fontId="0" fillId="0" borderId="3" xfId="0" applyFill="1" applyBorder="1">
      <alignment vertical="center"/>
    </xf>
    <xf numFmtId="180" fontId="0" fillId="0" borderId="4" xfId="1" applyNumberFormat="1" applyFont="1" applyFill="1" applyBorder="1">
      <alignment vertical="center"/>
    </xf>
    <xf numFmtId="0" fontId="0" fillId="0" borderId="5" xfId="0" applyFill="1" applyBorder="1">
      <alignment vertical="center"/>
    </xf>
    <xf numFmtId="5" fontId="0" fillId="0" borderId="6" xfId="0" applyNumberFormat="1" applyFill="1" applyBorder="1">
      <alignment vertical="center"/>
    </xf>
    <xf numFmtId="1" fontId="0" fillId="0" borderId="0" xfId="0" applyNumberFormat="1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5" fontId="0" fillId="0" borderId="0" xfId="0" applyNumberFormat="1" applyFill="1" applyBorder="1">
      <alignment vertical="center"/>
    </xf>
    <xf numFmtId="177" fontId="0" fillId="0" borderId="0" xfId="0" applyNumberFormat="1" applyFill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182" fontId="0" fillId="0" borderId="0" xfId="0" applyNumberForma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81" fontId="0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0" xfId="0" applyFont="1" applyFill="1" applyAlignment="1">
      <alignment horizontal="center" vertical="center"/>
    </xf>
    <xf numFmtId="182" fontId="0" fillId="10" borderId="0" xfId="0" applyNumberFormat="1" applyFill="1" applyAlignment="1">
      <alignment horizontal="center" vertical="center"/>
    </xf>
    <xf numFmtId="181" fontId="0" fillId="10" borderId="0" xfId="0" applyNumberFormat="1" applyFont="1" applyFill="1" applyAlignment="1">
      <alignment horizontal="center" vertical="center"/>
    </xf>
    <xf numFmtId="177" fontId="0" fillId="10" borderId="0" xfId="0" applyNumberFormat="1" applyFill="1" applyAlignment="1">
      <alignment horizontal="center" vertical="center"/>
    </xf>
    <xf numFmtId="178" fontId="0" fillId="10" borderId="0" xfId="0" applyNumberFormat="1" applyFill="1" applyAlignment="1">
      <alignment horizontal="center" vertical="center"/>
    </xf>
    <xf numFmtId="181" fontId="0" fillId="10" borderId="0" xfId="0" applyNumberFormat="1" applyFill="1" applyAlignment="1">
      <alignment horizontal="center" vertical="center"/>
    </xf>
    <xf numFmtId="0" fontId="6" fillId="10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5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77" fontId="0" fillId="11" borderId="0" xfId="0" applyNumberFormat="1" applyFill="1" applyAlignment="1">
      <alignment horizontal="center" vertical="center"/>
    </xf>
    <xf numFmtId="180" fontId="0" fillId="0" borderId="6" xfId="1" applyNumberFormat="1" applyFont="1" applyFill="1" applyBorder="1">
      <alignment vertical="center"/>
    </xf>
    <xf numFmtId="181" fontId="6" fillId="10" borderId="0" xfId="0" applyNumberFormat="1" applyFont="1" applyFill="1" applyAlignment="1">
      <alignment horizontal="center" vertical="center"/>
    </xf>
    <xf numFmtId="0" fontId="0" fillId="0" borderId="7" xfId="0" applyNumberFormat="1" applyFont="1" applyFill="1" applyBorder="1" applyAlignment="1" applyProtection="1">
      <alignment vertical="center"/>
    </xf>
    <xf numFmtId="5" fontId="7" fillId="12" borderId="8" xfId="2" applyNumberFormat="1" applyFont="1" applyFill="1" applyBorder="1" applyAlignment="1" applyProtection="1">
      <alignment horizontal="center"/>
    </xf>
    <xf numFmtId="5" fontId="7" fillId="12" borderId="9" xfId="2" applyNumberFormat="1" applyFont="1" applyFill="1" applyBorder="1" applyAlignment="1" applyProtection="1">
      <alignment horizontal="center"/>
    </xf>
    <xf numFmtId="5" fontId="7" fillId="12" borderId="10" xfId="2" applyNumberFormat="1" applyFont="1" applyFill="1" applyBorder="1" applyAlignment="1" applyProtection="1">
      <alignment horizontal="center"/>
    </xf>
    <xf numFmtId="0" fontId="0" fillId="0" borderId="11" xfId="0" applyNumberFormat="1" applyFont="1" applyFill="1" applyBorder="1" applyAlignment="1" applyProtection="1">
      <alignment vertical="center"/>
    </xf>
    <xf numFmtId="5" fontId="7" fillId="12" borderId="11" xfId="2" applyNumberFormat="1" applyFont="1" applyFill="1" applyBorder="1" applyAlignment="1" applyProtection="1">
      <alignment horizontal="center"/>
    </xf>
    <xf numFmtId="5" fontId="7" fillId="12" borderId="12" xfId="2" applyNumberFormat="1" applyFont="1" applyFill="1" applyBorder="1" applyAlignment="1" applyProtection="1">
      <alignment horizontal="center"/>
    </xf>
    <xf numFmtId="0" fontId="0" fillId="0" borderId="3" xfId="0" applyNumberFormat="1" applyFont="1" applyFill="1" applyBorder="1" applyAlignment="1" applyProtection="1">
      <alignment vertical="center"/>
    </xf>
    <xf numFmtId="0" fontId="8" fillId="13" borderId="13" xfId="2" applyNumberFormat="1" applyFont="1" applyFill="1" applyBorder="1" applyAlignment="1" applyProtection="1">
      <alignment vertical="center"/>
    </xf>
    <xf numFmtId="5" fontId="9" fillId="0" borderId="14" xfId="2" applyNumberFormat="1" applyFont="1" applyFill="1" applyBorder="1" applyAlignment="1" applyProtection="1">
      <alignment horizontal="center" vertical="center"/>
    </xf>
    <xf numFmtId="184" fontId="8" fillId="13" borderId="15" xfId="2" applyNumberFormat="1" applyFont="1" applyFill="1" applyBorder="1" applyAlignment="1" applyProtection="1">
      <alignment vertical="center"/>
    </xf>
    <xf numFmtId="185" fontId="8" fillId="0" borderId="16" xfId="2" applyNumberFormat="1" applyFont="1" applyFill="1" applyBorder="1" applyAlignment="1" applyProtection="1">
      <alignment horizontal="center" vertical="center"/>
    </xf>
    <xf numFmtId="185" fontId="8" fillId="0" borderId="17" xfId="2" applyNumberFormat="1" applyFont="1" applyFill="1" applyBorder="1" applyAlignment="1" applyProtection="1">
      <alignment horizontal="center" vertical="center"/>
    </xf>
    <xf numFmtId="0" fontId="8" fillId="0" borderId="0" xfId="2" applyNumberFormat="1" applyFont="1" applyFill="1" applyBorder="1" applyAlignment="1" applyProtection="1">
      <alignment vertical="center"/>
    </xf>
    <xf numFmtId="0" fontId="8" fillId="13" borderId="18" xfId="2" applyNumberFormat="1" applyFont="1" applyFill="1" applyBorder="1" applyAlignment="1" applyProtection="1">
      <alignment vertical="center"/>
    </xf>
    <xf numFmtId="5" fontId="8" fillId="0" borderId="12" xfId="2" applyNumberFormat="1" applyFont="1" applyFill="1" applyBorder="1" applyAlignment="1" applyProtection="1">
      <alignment horizontal="center" vertical="center"/>
    </xf>
    <xf numFmtId="5" fontId="8" fillId="0" borderId="19" xfId="2" applyNumberFormat="1" applyFont="1" applyFill="1" applyBorder="1" applyAlignment="1" applyProtection="1">
      <alignment horizontal="center" vertical="center"/>
    </xf>
    <xf numFmtId="184" fontId="8" fillId="13" borderId="13" xfId="2" applyNumberFormat="1" applyFont="1" applyFill="1" applyBorder="1" applyAlignment="1" applyProtection="1">
      <alignment vertical="center"/>
    </xf>
    <xf numFmtId="9" fontId="8" fillId="0" borderId="20" xfId="2" applyNumberFormat="1" applyFont="1" applyFill="1" applyBorder="1" applyAlignment="1" applyProtection="1">
      <alignment horizontal="center" vertical="center"/>
    </xf>
    <xf numFmtId="5" fontId="8" fillId="0" borderId="21" xfId="2" applyNumberFormat="1" applyFont="1" applyFill="1" applyBorder="1" applyAlignment="1" applyProtection="1">
      <alignment horizontal="center" vertical="center"/>
    </xf>
    <xf numFmtId="6" fontId="8" fillId="13" borderId="13" xfId="2" applyNumberFormat="1" applyFont="1" applyFill="1" applyBorder="1" applyAlignment="1" applyProtection="1">
      <alignment vertical="center"/>
    </xf>
    <xf numFmtId="6" fontId="8" fillId="0" borderId="17" xfId="2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vertical="center"/>
    </xf>
    <xf numFmtId="0" fontId="8" fillId="14" borderId="0" xfId="2" applyNumberFormat="1" applyFont="1" applyFill="1" applyBorder="1" applyAlignment="1" applyProtection="1">
      <alignment vertical="center"/>
    </xf>
    <xf numFmtId="5" fontId="8" fillId="14" borderId="0" xfId="2" applyNumberFormat="1" applyFont="1" applyFill="1" applyBorder="1" applyAlignment="1" applyProtection="1">
      <alignment horizontal="center" vertical="center"/>
    </xf>
    <xf numFmtId="184" fontId="8" fillId="14" borderId="0" xfId="2" applyNumberFormat="1" applyFont="1" applyFill="1" applyBorder="1" applyAlignment="1" applyProtection="1">
      <alignment vertical="center"/>
    </xf>
    <xf numFmtId="5" fontId="7" fillId="12" borderId="22" xfId="2" applyNumberFormat="1" applyFont="1" applyFill="1" applyBorder="1" applyAlignment="1" applyProtection="1">
      <alignment horizontal="center"/>
    </xf>
    <xf numFmtId="6" fontId="8" fillId="14" borderId="0" xfId="2" applyNumberFormat="1" applyFont="1" applyFill="1" applyBorder="1" applyAlignment="1" applyProtection="1">
      <alignment vertical="center"/>
    </xf>
    <xf numFmtId="6" fontId="8" fillId="14" borderId="0" xfId="2" applyNumberFormat="1" applyFont="1" applyFill="1" applyBorder="1" applyAlignment="1" applyProtection="1">
      <alignment horizontal="center" vertical="center"/>
    </xf>
    <xf numFmtId="0" fontId="0" fillId="14" borderId="0" xfId="0" applyNumberFormat="1" applyFont="1" applyFill="1" applyBorder="1" applyAlignment="1" applyProtection="1">
      <alignment vertical="center"/>
    </xf>
    <xf numFmtId="0" fontId="8" fillId="14" borderId="23" xfId="2" applyNumberFormat="1" applyFont="1" applyFill="1" applyBorder="1" applyAlignment="1" applyProtection="1">
      <alignment vertical="center"/>
    </xf>
    <xf numFmtId="5" fontId="8" fillId="14" borderId="23" xfId="2" applyNumberFormat="1" applyFont="1" applyFill="1" applyBorder="1" applyAlignment="1" applyProtection="1">
      <alignment horizontal="center" vertical="center"/>
    </xf>
    <xf numFmtId="5" fontId="10" fillId="14" borderId="23" xfId="2" applyNumberFormat="1" applyFont="1" applyFill="1" applyBorder="1" applyAlignment="1" applyProtection="1">
      <alignment horizontal="center" vertical="center"/>
    </xf>
    <xf numFmtId="184" fontId="8" fillId="14" borderId="23" xfId="2" applyNumberFormat="1" applyFont="1" applyFill="1" applyBorder="1" applyAlignment="1" applyProtection="1">
      <alignment vertical="center"/>
    </xf>
    <xf numFmtId="9" fontId="8" fillId="14" borderId="9" xfId="2" applyNumberFormat="1" applyFont="1" applyFill="1" applyBorder="1" applyAlignment="1" applyProtection="1">
      <alignment horizontal="center" vertical="center"/>
    </xf>
    <xf numFmtId="6" fontId="8" fillId="14" borderId="23" xfId="2" applyNumberFormat="1" applyFont="1" applyFill="1" applyBorder="1" applyAlignment="1" applyProtection="1">
      <alignment vertical="center"/>
    </xf>
    <xf numFmtId="6" fontId="8" fillId="14" borderId="23" xfId="2" applyNumberFormat="1" applyFont="1" applyFill="1" applyBorder="1" applyAlignment="1" applyProtection="1">
      <alignment horizontal="center" vertical="center"/>
    </xf>
    <xf numFmtId="0" fontId="0" fillId="14" borderId="23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8" fillId="0" borderId="24" xfId="2" applyNumberFormat="1" applyFont="1" applyFill="1" applyBorder="1" applyAlignment="1" applyProtection="1"/>
    <xf numFmtId="5" fontId="7" fillId="12" borderId="24" xfId="2" applyNumberFormat="1" applyFont="1" applyFill="1" applyBorder="1" applyAlignment="1" applyProtection="1">
      <alignment horizontal="center"/>
    </xf>
    <xf numFmtId="5" fontId="8" fillId="0" borderId="24" xfId="2" applyNumberFormat="1" applyFont="1" applyFill="1" applyBorder="1" applyAlignment="1" applyProtection="1">
      <alignment horizontal="center" vertical="center"/>
    </xf>
    <xf numFmtId="5" fontId="7" fillId="12" borderId="14" xfId="2" applyNumberFormat="1" applyFont="1" applyFill="1" applyBorder="1" applyAlignment="1" applyProtection="1">
      <alignment horizontal="center"/>
    </xf>
    <xf numFmtId="5" fontId="8" fillId="0" borderId="0" xfId="2" applyNumberFormat="1" applyFont="1" applyFill="1" applyBorder="1" applyAlignment="1" applyProtection="1">
      <alignment horizontal="center" vertical="center"/>
    </xf>
    <xf numFmtId="0" fontId="0" fillId="0" borderId="24" xfId="0" applyNumberFormat="1" applyFont="1" applyFill="1" applyBorder="1" applyAlignment="1" applyProtection="1">
      <alignment vertical="center"/>
    </xf>
    <xf numFmtId="0" fontId="10" fillId="13" borderId="25" xfId="2" applyNumberFormat="1" applyFont="1" applyFill="1" applyBorder="1" applyAlignment="1" applyProtection="1">
      <alignment horizontal="center" vertical="center"/>
    </xf>
    <xf numFmtId="0" fontId="8" fillId="13" borderId="26" xfId="2" applyNumberFormat="1" applyFont="1" applyFill="1" applyBorder="1" applyAlignment="1" applyProtection="1">
      <alignment horizontal="center" vertical="center"/>
    </xf>
    <xf numFmtId="0" fontId="8" fillId="13" borderId="27" xfId="2" applyNumberFormat="1" applyFont="1" applyFill="1" applyBorder="1" applyAlignment="1" applyProtection="1">
      <alignment horizontal="center" vertical="center" wrapText="1"/>
    </xf>
    <xf numFmtId="0" fontId="8" fillId="13" borderId="28" xfId="2" applyNumberFormat="1" applyFont="1" applyFill="1" applyBorder="1" applyAlignment="1" applyProtection="1">
      <alignment horizontal="center" vertical="center"/>
    </xf>
    <xf numFmtId="184" fontId="8" fillId="13" borderId="27" xfId="2" applyNumberFormat="1" applyFont="1" applyFill="1" applyBorder="1" applyAlignment="1" applyProtection="1">
      <alignment horizontal="center" vertical="center" wrapText="1"/>
    </xf>
    <xf numFmtId="186" fontId="8" fillId="13" borderId="27" xfId="2" applyNumberFormat="1" applyFont="1" applyFill="1" applyBorder="1" applyAlignment="1" applyProtection="1">
      <alignment horizontal="center" vertical="center"/>
    </xf>
    <xf numFmtId="187" fontId="8" fillId="13" borderId="29" xfId="2" applyNumberFormat="1" applyFont="1" applyFill="1" applyBorder="1" applyAlignment="1" applyProtection="1">
      <alignment horizontal="center" vertical="center"/>
    </xf>
    <xf numFmtId="0" fontId="8" fillId="13" borderId="30" xfId="2" applyNumberFormat="1" applyFont="1" applyFill="1" applyBorder="1" applyAlignment="1" applyProtection="1">
      <alignment horizontal="center" vertical="center" wrapText="1"/>
    </xf>
    <xf numFmtId="55" fontId="7" fillId="0" borderId="8" xfId="2" applyNumberFormat="1" applyFont="1" applyFill="1" applyBorder="1" applyAlignment="1" applyProtection="1">
      <alignment horizontal="center" vertical="center"/>
    </xf>
    <xf numFmtId="187" fontId="7" fillId="0" borderId="31" xfId="2" applyNumberFormat="1" applyFont="1" applyFill="1" applyBorder="1" applyAlignment="1" applyProtection="1">
      <alignment horizontal="right" vertical="center"/>
    </xf>
    <xf numFmtId="187" fontId="7" fillId="0" borderId="32" xfId="2" applyNumberFormat="1" applyFont="1" applyFill="1" applyBorder="1" applyAlignment="1" applyProtection="1">
      <alignment horizontal="right" vertical="center"/>
    </xf>
    <xf numFmtId="6" fontId="7" fillId="0" borderId="32" xfId="2" applyNumberFormat="1" applyFont="1" applyFill="1" applyBorder="1" applyAlignment="1" applyProtection="1">
      <alignment horizontal="right" vertical="center"/>
    </xf>
    <xf numFmtId="188" fontId="7" fillId="0" borderId="32" xfId="2" applyNumberFormat="1" applyFont="1" applyFill="1" applyBorder="1" applyAlignment="1" applyProtection="1">
      <alignment horizontal="right" vertical="center"/>
    </xf>
    <xf numFmtId="189" fontId="7" fillId="0" borderId="32" xfId="2" applyNumberFormat="1" applyFont="1" applyFill="1" applyBorder="1" applyAlignment="1" applyProtection="1">
      <alignment horizontal="right" vertical="center"/>
    </xf>
    <xf numFmtId="180" fontId="7" fillId="0" borderId="32" xfId="2" applyNumberFormat="1" applyFont="1" applyFill="1" applyBorder="1" applyAlignment="1" applyProtection="1">
      <alignment vertical="center"/>
    </xf>
    <xf numFmtId="187" fontId="7" fillId="0" borderId="32" xfId="2" applyNumberFormat="1" applyFont="1" applyFill="1" applyBorder="1" applyAlignment="1" applyProtection="1">
      <alignment vertical="center"/>
    </xf>
    <xf numFmtId="182" fontId="7" fillId="0" borderId="32" xfId="2" applyNumberFormat="1" applyFont="1" applyFill="1" applyBorder="1" applyAlignment="1" applyProtection="1">
      <alignment vertical="center"/>
    </xf>
    <xf numFmtId="182" fontId="7" fillId="0" borderId="10" xfId="2" applyNumberFormat="1" applyFont="1" applyFill="1" applyBorder="1" applyAlignment="1" applyProtection="1">
      <alignment vertical="center"/>
    </xf>
    <xf numFmtId="187" fontId="0" fillId="0" borderId="31" xfId="0" applyNumberFormat="1" applyFont="1" applyFill="1" applyBorder="1" applyAlignment="1" applyProtection="1">
      <alignment vertical="center"/>
    </xf>
    <xf numFmtId="187" fontId="0" fillId="0" borderId="32" xfId="0" applyNumberFormat="1" applyFont="1" applyFill="1" applyBorder="1" applyAlignment="1" applyProtection="1">
      <alignment vertical="center"/>
    </xf>
    <xf numFmtId="0" fontId="0" fillId="0" borderId="32" xfId="0" applyNumberFormat="1" applyFont="1" applyFill="1" applyBorder="1" applyAlignment="1" applyProtection="1">
      <alignment vertical="center"/>
    </xf>
    <xf numFmtId="187" fontId="0" fillId="0" borderId="33" xfId="0" applyNumberFormat="1" applyFont="1" applyFill="1" applyBorder="1" applyAlignment="1" applyProtection="1">
      <alignment vertical="center"/>
    </xf>
    <xf numFmtId="187" fontId="0" fillId="0" borderId="34" xfId="0" applyNumberFormat="1" applyFont="1" applyFill="1" applyBorder="1" applyAlignment="1" applyProtection="1">
      <alignment vertical="center"/>
    </xf>
    <xf numFmtId="6" fontId="7" fillId="0" borderId="34" xfId="2" applyNumberFormat="1" applyFont="1" applyFill="1" applyBorder="1" applyAlignment="1" applyProtection="1">
      <alignment horizontal="right" vertical="center"/>
    </xf>
    <xf numFmtId="0" fontId="0" fillId="0" borderId="34" xfId="0" applyNumberFormat="1" applyFont="1" applyFill="1" applyBorder="1" applyAlignment="1" applyProtection="1">
      <alignment vertical="center"/>
    </xf>
    <xf numFmtId="188" fontId="7" fillId="0" borderId="34" xfId="2" applyNumberFormat="1" applyFont="1" applyFill="1" applyBorder="1" applyAlignment="1" applyProtection="1">
      <alignment horizontal="right" vertical="center"/>
    </xf>
    <xf numFmtId="180" fontId="7" fillId="0" borderId="34" xfId="2" applyNumberFormat="1" applyFont="1" applyFill="1" applyBorder="1" applyAlignment="1" applyProtection="1">
      <alignment vertical="center"/>
    </xf>
    <xf numFmtId="187" fontId="7" fillId="0" borderId="34" xfId="2" applyNumberFormat="1" applyFont="1" applyFill="1" applyBorder="1" applyAlignment="1" applyProtection="1">
      <alignment vertical="center"/>
    </xf>
    <xf numFmtId="182" fontId="7" fillId="0" borderId="34" xfId="2" applyNumberFormat="1" applyFont="1" applyFill="1" applyBorder="1" applyAlignment="1" applyProtection="1">
      <alignment vertical="center"/>
    </xf>
    <xf numFmtId="182" fontId="7" fillId="0" borderId="35" xfId="2" applyNumberFormat="1" applyFont="1" applyFill="1" applyBorder="1" applyAlignment="1" applyProtection="1">
      <alignment vertical="center"/>
    </xf>
    <xf numFmtId="5" fontId="2" fillId="0" borderId="36" xfId="0" applyNumberFormat="1" applyFont="1" applyFill="1" applyBorder="1" applyAlignment="1" applyProtection="1">
      <alignment vertical="center"/>
    </xf>
    <xf numFmtId="187" fontId="2" fillId="0" borderId="37" xfId="0" applyNumberFormat="1" applyFont="1" applyFill="1" applyBorder="1" applyAlignment="1" applyProtection="1">
      <alignment vertical="center"/>
    </xf>
    <xf numFmtId="6" fontId="2" fillId="0" borderId="37" xfId="0" applyNumberFormat="1" applyFont="1" applyFill="1" applyBorder="1" applyAlignment="1" applyProtection="1">
      <alignment vertical="center"/>
    </xf>
    <xf numFmtId="189" fontId="2" fillId="0" borderId="37" xfId="0" applyNumberFormat="1" applyFont="1" applyFill="1" applyBorder="1" applyAlignment="1" applyProtection="1">
      <alignment vertical="center"/>
    </xf>
    <xf numFmtId="188" fontId="2" fillId="0" borderId="37" xfId="0" applyNumberFormat="1" applyFont="1" applyFill="1" applyBorder="1" applyAlignment="1" applyProtection="1">
      <alignment vertical="center"/>
    </xf>
    <xf numFmtId="180" fontId="11" fillId="0" borderId="37" xfId="0" applyNumberFormat="1" applyFont="1" applyFill="1" applyBorder="1" applyAlignment="1" applyProtection="1">
      <alignment vertical="center"/>
    </xf>
    <xf numFmtId="182" fontId="2" fillId="0" borderId="38" xfId="0" applyNumberFormat="1" applyFont="1" applyFill="1" applyBorder="1" applyAlignment="1" applyProtection="1">
      <alignment vertical="center"/>
    </xf>
    <xf numFmtId="182" fontId="2" fillId="0" borderId="39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2" xfId="0" applyNumberFormat="1" applyFont="1" applyFill="1" applyBorder="1" applyAlignment="1" applyProtection="1">
      <alignment vertical="center"/>
    </xf>
    <xf numFmtId="0" fontId="12" fillId="0" borderId="10" xfId="0" applyNumberFormat="1" applyFont="1" applyFill="1" applyBorder="1" applyAlignment="1" applyProtection="1">
      <alignment vertical="center"/>
    </xf>
  </cellXfs>
  <cellStyles count="3">
    <cellStyle name="パーセント" xfId="1" builtinId="5"/>
    <cellStyle name="標準" xfId="0" builtinId="0"/>
    <cellStyle name="標準 3" xfId="2"/>
  </cellStyles>
  <dxfs count="69"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CC99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.png"/><Relationship Id="rId26" Type="http://schemas.openxmlformats.org/officeDocument/2006/relationships/image" Target="../media/image6.png"/><Relationship Id="rId3" Type="http://schemas.openxmlformats.org/officeDocument/2006/relationships/image" Target="../media/image15.png"/><Relationship Id="rId21" Type="http://schemas.openxmlformats.org/officeDocument/2006/relationships/image" Target="../media/image31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.png"/><Relationship Id="rId25" Type="http://schemas.openxmlformats.org/officeDocument/2006/relationships/image" Target="../media/image5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0.png"/><Relationship Id="rId29" Type="http://schemas.openxmlformats.org/officeDocument/2006/relationships/image" Target="../media/image9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1.png"/><Relationship Id="rId32" Type="http://schemas.openxmlformats.org/officeDocument/2006/relationships/image" Target="../media/image12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4.png"/><Relationship Id="rId28" Type="http://schemas.openxmlformats.org/officeDocument/2006/relationships/image" Target="../media/image8.png"/><Relationship Id="rId10" Type="http://schemas.openxmlformats.org/officeDocument/2006/relationships/image" Target="../media/image22.png"/><Relationship Id="rId19" Type="http://schemas.openxmlformats.org/officeDocument/2006/relationships/image" Target="../media/image29.png"/><Relationship Id="rId31" Type="http://schemas.openxmlformats.org/officeDocument/2006/relationships/image" Target="../media/image11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2.png"/><Relationship Id="rId27" Type="http://schemas.openxmlformats.org/officeDocument/2006/relationships/image" Target="../media/image7.png"/><Relationship Id="rId30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0</xdr:row>
      <xdr:rowOff>0</xdr:rowOff>
    </xdr:from>
    <xdr:to>
      <xdr:col>19</xdr:col>
      <xdr:colOff>513283</xdr:colOff>
      <xdr:row>31</xdr:row>
      <xdr:rowOff>75526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0"/>
          <a:ext cx="8533333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85114</xdr:colOff>
      <xdr:row>31</xdr:row>
      <xdr:rowOff>66002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885714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8</xdr:col>
      <xdr:colOff>570743</xdr:colOff>
      <xdr:row>63</xdr:row>
      <xdr:rowOff>56479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486400"/>
          <a:ext cx="6057143" cy="53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20</xdr:col>
      <xdr:colOff>560962</xdr:colOff>
      <xdr:row>63</xdr:row>
      <xdr:rowOff>104098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72200" y="5486400"/>
          <a:ext cx="8104762" cy="5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14</xdr:col>
      <xdr:colOff>113086</xdr:colOff>
      <xdr:row>95</xdr:row>
      <xdr:rowOff>66002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0972800"/>
          <a:ext cx="9714286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16</xdr:col>
      <xdr:colOff>455771</xdr:colOff>
      <xdr:row>127</xdr:row>
      <xdr:rowOff>94574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6459200"/>
          <a:ext cx="11428571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13</xdr:col>
      <xdr:colOff>141743</xdr:colOff>
      <xdr:row>159</xdr:row>
      <xdr:rowOff>94574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945600"/>
          <a:ext cx="9057143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13</xdr:col>
      <xdr:colOff>179838</xdr:colOff>
      <xdr:row>191</xdr:row>
      <xdr:rowOff>66002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7432000"/>
          <a:ext cx="9095238" cy="5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504825</xdr:colOff>
      <xdr:row>96</xdr:row>
      <xdr:rowOff>0</xdr:rowOff>
    </xdr:from>
    <xdr:to>
      <xdr:col>26</xdr:col>
      <xdr:colOff>303968</xdr:colOff>
      <xdr:row>127</xdr:row>
      <xdr:rowOff>94574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77625" y="16459200"/>
          <a:ext cx="6657143" cy="54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533400</xdr:colOff>
      <xdr:row>96</xdr:row>
      <xdr:rowOff>9525</xdr:rowOff>
    </xdr:from>
    <xdr:to>
      <xdr:col>37</xdr:col>
      <xdr:colOff>322933</xdr:colOff>
      <xdr:row>127</xdr:row>
      <xdr:rowOff>75527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64200" y="16468725"/>
          <a:ext cx="7333333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10</xdr:col>
      <xdr:colOff>94381</xdr:colOff>
      <xdr:row>223</xdr:row>
      <xdr:rowOff>75526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2918400"/>
          <a:ext cx="6952381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10</xdr:col>
      <xdr:colOff>275333</xdr:colOff>
      <xdr:row>255</xdr:row>
      <xdr:rowOff>66002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8404800"/>
          <a:ext cx="7133333" cy="5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141314</xdr:colOff>
      <xdr:row>31</xdr:row>
      <xdr:rowOff>56479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5714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18</xdr:col>
      <xdr:colOff>46076</xdr:colOff>
      <xdr:row>63</xdr:row>
      <xdr:rowOff>37431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86400"/>
          <a:ext cx="12390476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17</xdr:col>
      <xdr:colOff>531876</xdr:colOff>
      <xdr:row>96</xdr:row>
      <xdr:rowOff>85029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972800"/>
          <a:ext cx="12190476" cy="5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18</xdr:col>
      <xdr:colOff>131790</xdr:colOff>
      <xdr:row>128</xdr:row>
      <xdr:rowOff>56479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630650"/>
          <a:ext cx="12476190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18</xdr:col>
      <xdr:colOff>198457</xdr:colOff>
      <xdr:row>160</xdr:row>
      <xdr:rowOff>94574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117050"/>
          <a:ext cx="12542857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18</xdr:col>
      <xdr:colOff>227028</xdr:colOff>
      <xdr:row>193</xdr:row>
      <xdr:rowOff>94552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7603450"/>
          <a:ext cx="12571428" cy="5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18</xdr:col>
      <xdr:colOff>179409</xdr:colOff>
      <xdr:row>226</xdr:row>
      <xdr:rowOff>56457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261300"/>
          <a:ext cx="12523809" cy="5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16</xdr:col>
      <xdr:colOff>74819</xdr:colOff>
      <xdr:row>259</xdr:row>
      <xdr:rowOff>113600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8919150"/>
          <a:ext cx="11047619" cy="5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15</xdr:col>
      <xdr:colOff>132048</xdr:colOff>
      <xdr:row>292</xdr:row>
      <xdr:rowOff>94552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4577000"/>
          <a:ext cx="10419048" cy="5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15</xdr:col>
      <xdr:colOff>379667</xdr:colOff>
      <xdr:row>325</xdr:row>
      <xdr:rowOff>75505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0234850"/>
          <a:ext cx="10666667" cy="5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15</xdr:col>
      <xdr:colOff>122524</xdr:colOff>
      <xdr:row>358</xdr:row>
      <xdr:rowOff>85029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5892700"/>
          <a:ext cx="10409524" cy="5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3</xdr:col>
      <xdr:colOff>294981</xdr:colOff>
      <xdr:row>383</xdr:row>
      <xdr:rowOff>9009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1550550"/>
          <a:ext cx="2352381" cy="412380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359</xdr:row>
      <xdr:rowOff>0</xdr:rowOff>
    </xdr:from>
    <xdr:to>
      <xdr:col>10</xdr:col>
      <xdr:colOff>142317</xdr:colOff>
      <xdr:row>390</xdr:row>
      <xdr:rowOff>66002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33650" y="61550550"/>
          <a:ext cx="4466667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370</xdr:row>
      <xdr:rowOff>114300</xdr:rowOff>
    </xdr:from>
    <xdr:to>
      <xdr:col>2</xdr:col>
      <xdr:colOff>333188</xdr:colOff>
      <xdr:row>372</xdr:row>
      <xdr:rowOff>47590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" y="63550800"/>
          <a:ext cx="1495238" cy="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6</xdr:col>
      <xdr:colOff>456629</xdr:colOff>
      <xdr:row>422</xdr:row>
      <xdr:rowOff>94574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7036950"/>
          <a:ext cx="4571429" cy="540952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391</xdr:row>
      <xdr:rowOff>0</xdr:rowOff>
    </xdr:from>
    <xdr:to>
      <xdr:col>15</xdr:col>
      <xdr:colOff>256457</xdr:colOff>
      <xdr:row>422</xdr:row>
      <xdr:rowOff>56479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00600" y="67036950"/>
          <a:ext cx="5742857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7</xdr:col>
      <xdr:colOff>85114</xdr:colOff>
      <xdr:row>454</xdr:row>
      <xdr:rowOff>66002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72523350"/>
          <a:ext cx="4885714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8</xdr:col>
      <xdr:colOff>570743</xdr:colOff>
      <xdr:row>486</xdr:row>
      <xdr:rowOff>56479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78009750"/>
          <a:ext cx="6057143" cy="5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8</xdr:col>
      <xdr:colOff>18362</xdr:colOff>
      <xdr:row>518</xdr:row>
      <xdr:rowOff>66002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83496150"/>
          <a:ext cx="5504762" cy="5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487</xdr:row>
      <xdr:rowOff>0</xdr:rowOff>
    </xdr:from>
    <xdr:to>
      <xdr:col>16</xdr:col>
      <xdr:colOff>85050</xdr:colOff>
      <xdr:row>518</xdr:row>
      <xdr:rowOff>66002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657850" y="83496150"/>
          <a:ext cx="5400000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9</xdr:col>
      <xdr:colOff>418276</xdr:colOff>
      <xdr:row>550</xdr:row>
      <xdr:rowOff>94574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88982550"/>
          <a:ext cx="6590476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17</xdr:col>
      <xdr:colOff>674733</xdr:colOff>
      <xdr:row>582</xdr:row>
      <xdr:rowOff>75526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94468950"/>
          <a:ext cx="12333333" cy="53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455</xdr:row>
      <xdr:rowOff>0</xdr:rowOff>
    </xdr:from>
    <xdr:to>
      <xdr:col>20</xdr:col>
      <xdr:colOff>560962</xdr:colOff>
      <xdr:row>486</xdr:row>
      <xdr:rowOff>104098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172200" y="78009750"/>
          <a:ext cx="8104762" cy="5419048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423</xdr:row>
      <xdr:rowOff>0</xdr:rowOff>
    </xdr:from>
    <xdr:to>
      <xdr:col>19</xdr:col>
      <xdr:colOff>437083</xdr:colOff>
      <xdr:row>454</xdr:row>
      <xdr:rowOff>75526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33950" y="72523350"/>
          <a:ext cx="8533333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14</xdr:col>
      <xdr:colOff>113086</xdr:colOff>
      <xdr:row>614</xdr:row>
      <xdr:rowOff>66002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99955350"/>
          <a:ext cx="9714286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16</xdr:col>
      <xdr:colOff>455771</xdr:colOff>
      <xdr:row>646</xdr:row>
      <xdr:rowOff>94574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05441750"/>
          <a:ext cx="11428571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13</xdr:col>
      <xdr:colOff>141743</xdr:colOff>
      <xdr:row>678</xdr:row>
      <xdr:rowOff>94574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10928150"/>
          <a:ext cx="9057143" cy="54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679</xdr:row>
      <xdr:rowOff>0</xdr:rowOff>
    </xdr:from>
    <xdr:to>
      <xdr:col>13</xdr:col>
      <xdr:colOff>179838</xdr:colOff>
      <xdr:row>710</xdr:row>
      <xdr:rowOff>66002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16414550"/>
          <a:ext cx="9095238" cy="5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504825</xdr:colOff>
      <xdr:row>615</xdr:row>
      <xdr:rowOff>0</xdr:rowOff>
    </xdr:from>
    <xdr:to>
      <xdr:col>26</xdr:col>
      <xdr:colOff>303968</xdr:colOff>
      <xdr:row>646</xdr:row>
      <xdr:rowOff>94574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77625" y="105441750"/>
          <a:ext cx="6657143" cy="54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533400</xdr:colOff>
      <xdr:row>615</xdr:row>
      <xdr:rowOff>9525</xdr:rowOff>
    </xdr:from>
    <xdr:to>
      <xdr:col>37</xdr:col>
      <xdr:colOff>322933</xdr:colOff>
      <xdr:row>646</xdr:row>
      <xdr:rowOff>75527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364200" y="105451275"/>
          <a:ext cx="7333333" cy="5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10</xdr:col>
      <xdr:colOff>94381</xdr:colOff>
      <xdr:row>742</xdr:row>
      <xdr:rowOff>75526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21900950"/>
          <a:ext cx="6952381" cy="5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743</xdr:row>
      <xdr:rowOff>0</xdr:rowOff>
    </xdr:from>
    <xdr:to>
      <xdr:col>10</xdr:col>
      <xdr:colOff>275333</xdr:colOff>
      <xdr:row>774</xdr:row>
      <xdr:rowOff>66002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27387350"/>
          <a:ext cx="7133333" cy="5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zoomScaleSheetLayoutView="100" workbookViewId="0">
      <selection activeCell="C10" sqref="C10"/>
    </sheetView>
  </sheetViews>
  <sheetFormatPr defaultColWidth="10" defaultRowHeight="13.5" customHeight="1"/>
  <cols>
    <col min="1" max="1" width="22.75" customWidth="1"/>
    <col min="2" max="2" width="13.625" customWidth="1"/>
    <col min="3" max="3" width="13.875" customWidth="1"/>
    <col min="4" max="4" width="15.625" customWidth="1"/>
    <col min="5" max="5" width="12.375" customWidth="1"/>
    <col min="6" max="6" width="12.25" customWidth="1"/>
    <col min="7" max="7" width="13.25" customWidth="1"/>
    <col min="9" max="9" width="15.75" customWidth="1"/>
    <col min="10" max="10" width="13.125" customWidth="1"/>
    <col min="11" max="11" width="15.5" customWidth="1"/>
    <col min="12" max="12" width="17.625" customWidth="1"/>
    <col min="257" max="257" width="22.75" customWidth="1"/>
    <col min="258" max="258" width="13.625" customWidth="1"/>
    <col min="259" max="259" width="13.875" customWidth="1"/>
    <col min="260" max="260" width="15.625" customWidth="1"/>
    <col min="261" max="261" width="12.375" customWidth="1"/>
    <col min="262" max="262" width="12.25" customWidth="1"/>
    <col min="263" max="263" width="13.25" customWidth="1"/>
    <col min="265" max="265" width="15.75" customWidth="1"/>
    <col min="266" max="266" width="13.125" customWidth="1"/>
    <col min="267" max="267" width="15.5" customWidth="1"/>
    <col min="268" max="268" width="17.625" customWidth="1"/>
    <col min="513" max="513" width="22.75" customWidth="1"/>
    <col min="514" max="514" width="13.625" customWidth="1"/>
    <col min="515" max="515" width="13.875" customWidth="1"/>
    <col min="516" max="516" width="15.625" customWidth="1"/>
    <col min="517" max="517" width="12.375" customWidth="1"/>
    <col min="518" max="518" width="12.25" customWidth="1"/>
    <col min="519" max="519" width="13.25" customWidth="1"/>
    <col min="521" max="521" width="15.75" customWidth="1"/>
    <col min="522" max="522" width="13.125" customWidth="1"/>
    <col min="523" max="523" width="15.5" customWidth="1"/>
    <col min="524" max="524" width="17.625" customWidth="1"/>
    <col min="769" max="769" width="22.75" customWidth="1"/>
    <col min="770" max="770" width="13.625" customWidth="1"/>
    <col min="771" max="771" width="13.875" customWidth="1"/>
    <col min="772" max="772" width="15.625" customWidth="1"/>
    <col min="773" max="773" width="12.375" customWidth="1"/>
    <col min="774" max="774" width="12.25" customWidth="1"/>
    <col min="775" max="775" width="13.25" customWidth="1"/>
    <col min="777" max="777" width="15.75" customWidth="1"/>
    <col min="778" max="778" width="13.125" customWidth="1"/>
    <col min="779" max="779" width="15.5" customWidth="1"/>
    <col min="780" max="780" width="17.625" customWidth="1"/>
    <col min="1025" max="1025" width="22.75" customWidth="1"/>
    <col min="1026" max="1026" width="13.625" customWidth="1"/>
    <col min="1027" max="1027" width="13.875" customWidth="1"/>
    <col min="1028" max="1028" width="15.625" customWidth="1"/>
    <col min="1029" max="1029" width="12.375" customWidth="1"/>
    <col min="1030" max="1030" width="12.25" customWidth="1"/>
    <col min="1031" max="1031" width="13.25" customWidth="1"/>
    <col min="1033" max="1033" width="15.75" customWidth="1"/>
    <col min="1034" max="1034" width="13.125" customWidth="1"/>
    <col min="1035" max="1035" width="15.5" customWidth="1"/>
    <col min="1036" max="1036" width="17.625" customWidth="1"/>
    <col min="1281" max="1281" width="22.75" customWidth="1"/>
    <col min="1282" max="1282" width="13.625" customWidth="1"/>
    <col min="1283" max="1283" width="13.875" customWidth="1"/>
    <col min="1284" max="1284" width="15.625" customWidth="1"/>
    <col min="1285" max="1285" width="12.375" customWidth="1"/>
    <col min="1286" max="1286" width="12.25" customWidth="1"/>
    <col min="1287" max="1287" width="13.25" customWidth="1"/>
    <col min="1289" max="1289" width="15.75" customWidth="1"/>
    <col min="1290" max="1290" width="13.125" customWidth="1"/>
    <col min="1291" max="1291" width="15.5" customWidth="1"/>
    <col min="1292" max="1292" width="17.625" customWidth="1"/>
    <col min="1537" max="1537" width="22.75" customWidth="1"/>
    <col min="1538" max="1538" width="13.625" customWidth="1"/>
    <col min="1539" max="1539" width="13.875" customWidth="1"/>
    <col min="1540" max="1540" width="15.625" customWidth="1"/>
    <col min="1541" max="1541" width="12.375" customWidth="1"/>
    <col min="1542" max="1542" width="12.25" customWidth="1"/>
    <col min="1543" max="1543" width="13.25" customWidth="1"/>
    <col min="1545" max="1545" width="15.75" customWidth="1"/>
    <col min="1546" max="1546" width="13.125" customWidth="1"/>
    <col min="1547" max="1547" width="15.5" customWidth="1"/>
    <col min="1548" max="1548" width="17.625" customWidth="1"/>
    <col min="1793" max="1793" width="22.75" customWidth="1"/>
    <col min="1794" max="1794" width="13.625" customWidth="1"/>
    <col min="1795" max="1795" width="13.875" customWidth="1"/>
    <col min="1796" max="1796" width="15.625" customWidth="1"/>
    <col min="1797" max="1797" width="12.375" customWidth="1"/>
    <col min="1798" max="1798" width="12.25" customWidth="1"/>
    <col min="1799" max="1799" width="13.25" customWidth="1"/>
    <col min="1801" max="1801" width="15.75" customWidth="1"/>
    <col min="1802" max="1802" width="13.125" customWidth="1"/>
    <col min="1803" max="1803" width="15.5" customWidth="1"/>
    <col min="1804" max="1804" width="17.625" customWidth="1"/>
    <col min="2049" max="2049" width="22.75" customWidth="1"/>
    <col min="2050" max="2050" width="13.625" customWidth="1"/>
    <col min="2051" max="2051" width="13.875" customWidth="1"/>
    <col min="2052" max="2052" width="15.625" customWidth="1"/>
    <col min="2053" max="2053" width="12.375" customWidth="1"/>
    <col min="2054" max="2054" width="12.25" customWidth="1"/>
    <col min="2055" max="2055" width="13.25" customWidth="1"/>
    <col min="2057" max="2057" width="15.75" customWidth="1"/>
    <col min="2058" max="2058" width="13.125" customWidth="1"/>
    <col min="2059" max="2059" width="15.5" customWidth="1"/>
    <col min="2060" max="2060" width="17.625" customWidth="1"/>
    <col min="2305" max="2305" width="22.75" customWidth="1"/>
    <col min="2306" max="2306" width="13.625" customWidth="1"/>
    <col min="2307" max="2307" width="13.875" customWidth="1"/>
    <col min="2308" max="2308" width="15.625" customWidth="1"/>
    <col min="2309" max="2309" width="12.375" customWidth="1"/>
    <col min="2310" max="2310" width="12.25" customWidth="1"/>
    <col min="2311" max="2311" width="13.25" customWidth="1"/>
    <col min="2313" max="2313" width="15.75" customWidth="1"/>
    <col min="2314" max="2314" width="13.125" customWidth="1"/>
    <col min="2315" max="2315" width="15.5" customWidth="1"/>
    <col min="2316" max="2316" width="17.625" customWidth="1"/>
    <col min="2561" max="2561" width="22.75" customWidth="1"/>
    <col min="2562" max="2562" width="13.625" customWidth="1"/>
    <col min="2563" max="2563" width="13.875" customWidth="1"/>
    <col min="2564" max="2564" width="15.625" customWidth="1"/>
    <col min="2565" max="2565" width="12.375" customWidth="1"/>
    <col min="2566" max="2566" width="12.25" customWidth="1"/>
    <col min="2567" max="2567" width="13.25" customWidth="1"/>
    <col min="2569" max="2569" width="15.75" customWidth="1"/>
    <col min="2570" max="2570" width="13.125" customWidth="1"/>
    <col min="2571" max="2571" width="15.5" customWidth="1"/>
    <col min="2572" max="2572" width="17.625" customWidth="1"/>
    <col min="2817" max="2817" width="22.75" customWidth="1"/>
    <col min="2818" max="2818" width="13.625" customWidth="1"/>
    <col min="2819" max="2819" width="13.875" customWidth="1"/>
    <col min="2820" max="2820" width="15.625" customWidth="1"/>
    <col min="2821" max="2821" width="12.375" customWidth="1"/>
    <col min="2822" max="2822" width="12.25" customWidth="1"/>
    <col min="2823" max="2823" width="13.25" customWidth="1"/>
    <col min="2825" max="2825" width="15.75" customWidth="1"/>
    <col min="2826" max="2826" width="13.125" customWidth="1"/>
    <col min="2827" max="2827" width="15.5" customWidth="1"/>
    <col min="2828" max="2828" width="17.625" customWidth="1"/>
    <col min="3073" max="3073" width="22.75" customWidth="1"/>
    <col min="3074" max="3074" width="13.625" customWidth="1"/>
    <col min="3075" max="3075" width="13.875" customWidth="1"/>
    <col min="3076" max="3076" width="15.625" customWidth="1"/>
    <col min="3077" max="3077" width="12.375" customWidth="1"/>
    <col min="3078" max="3078" width="12.25" customWidth="1"/>
    <col min="3079" max="3079" width="13.25" customWidth="1"/>
    <col min="3081" max="3081" width="15.75" customWidth="1"/>
    <col min="3082" max="3082" width="13.125" customWidth="1"/>
    <col min="3083" max="3083" width="15.5" customWidth="1"/>
    <col min="3084" max="3084" width="17.625" customWidth="1"/>
    <col min="3329" max="3329" width="22.75" customWidth="1"/>
    <col min="3330" max="3330" width="13.625" customWidth="1"/>
    <col min="3331" max="3331" width="13.875" customWidth="1"/>
    <col min="3332" max="3332" width="15.625" customWidth="1"/>
    <col min="3333" max="3333" width="12.375" customWidth="1"/>
    <col min="3334" max="3334" width="12.25" customWidth="1"/>
    <col min="3335" max="3335" width="13.25" customWidth="1"/>
    <col min="3337" max="3337" width="15.75" customWidth="1"/>
    <col min="3338" max="3338" width="13.125" customWidth="1"/>
    <col min="3339" max="3339" width="15.5" customWidth="1"/>
    <col min="3340" max="3340" width="17.625" customWidth="1"/>
    <col min="3585" max="3585" width="22.75" customWidth="1"/>
    <col min="3586" max="3586" width="13.625" customWidth="1"/>
    <col min="3587" max="3587" width="13.875" customWidth="1"/>
    <col min="3588" max="3588" width="15.625" customWidth="1"/>
    <col min="3589" max="3589" width="12.375" customWidth="1"/>
    <col min="3590" max="3590" width="12.25" customWidth="1"/>
    <col min="3591" max="3591" width="13.25" customWidth="1"/>
    <col min="3593" max="3593" width="15.75" customWidth="1"/>
    <col min="3594" max="3594" width="13.125" customWidth="1"/>
    <col min="3595" max="3595" width="15.5" customWidth="1"/>
    <col min="3596" max="3596" width="17.625" customWidth="1"/>
    <col min="3841" max="3841" width="22.75" customWidth="1"/>
    <col min="3842" max="3842" width="13.625" customWidth="1"/>
    <col min="3843" max="3843" width="13.875" customWidth="1"/>
    <col min="3844" max="3844" width="15.625" customWidth="1"/>
    <col min="3845" max="3845" width="12.375" customWidth="1"/>
    <col min="3846" max="3846" width="12.25" customWidth="1"/>
    <col min="3847" max="3847" width="13.25" customWidth="1"/>
    <col min="3849" max="3849" width="15.75" customWidth="1"/>
    <col min="3850" max="3850" width="13.125" customWidth="1"/>
    <col min="3851" max="3851" width="15.5" customWidth="1"/>
    <col min="3852" max="3852" width="17.625" customWidth="1"/>
    <col min="4097" max="4097" width="22.75" customWidth="1"/>
    <col min="4098" max="4098" width="13.625" customWidth="1"/>
    <col min="4099" max="4099" width="13.875" customWidth="1"/>
    <col min="4100" max="4100" width="15.625" customWidth="1"/>
    <col min="4101" max="4101" width="12.375" customWidth="1"/>
    <col min="4102" max="4102" width="12.25" customWidth="1"/>
    <col min="4103" max="4103" width="13.25" customWidth="1"/>
    <col min="4105" max="4105" width="15.75" customWidth="1"/>
    <col min="4106" max="4106" width="13.125" customWidth="1"/>
    <col min="4107" max="4107" width="15.5" customWidth="1"/>
    <col min="4108" max="4108" width="17.625" customWidth="1"/>
    <col min="4353" max="4353" width="22.75" customWidth="1"/>
    <col min="4354" max="4354" width="13.625" customWidth="1"/>
    <col min="4355" max="4355" width="13.875" customWidth="1"/>
    <col min="4356" max="4356" width="15.625" customWidth="1"/>
    <col min="4357" max="4357" width="12.375" customWidth="1"/>
    <col min="4358" max="4358" width="12.25" customWidth="1"/>
    <col min="4359" max="4359" width="13.25" customWidth="1"/>
    <col min="4361" max="4361" width="15.75" customWidth="1"/>
    <col min="4362" max="4362" width="13.125" customWidth="1"/>
    <col min="4363" max="4363" width="15.5" customWidth="1"/>
    <col min="4364" max="4364" width="17.625" customWidth="1"/>
    <col min="4609" max="4609" width="22.75" customWidth="1"/>
    <col min="4610" max="4610" width="13.625" customWidth="1"/>
    <col min="4611" max="4611" width="13.875" customWidth="1"/>
    <col min="4612" max="4612" width="15.625" customWidth="1"/>
    <col min="4613" max="4613" width="12.375" customWidth="1"/>
    <col min="4614" max="4614" width="12.25" customWidth="1"/>
    <col min="4615" max="4615" width="13.25" customWidth="1"/>
    <col min="4617" max="4617" width="15.75" customWidth="1"/>
    <col min="4618" max="4618" width="13.125" customWidth="1"/>
    <col min="4619" max="4619" width="15.5" customWidth="1"/>
    <col min="4620" max="4620" width="17.625" customWidth="1"/>
    <col min="4865" max="4865" width="22.75" customWidth="1"/>
    <col min="4866" max="4866" width="13.625" customWidth="1"/>
    <col min="4867" max="4867" width="13.875" customWidth="1"/>
    <col min="4868" max="4868" width="15.625" customWidth="1"/>
    <col min="4869" max="4869" width="12.375" customWidth="1"/>
    <col min="4870" max="4870" width="12.25" customWidth="1"/>
    <col min="4871" max="4871" width="13.25" customWidth="1"/>
    <col min="4873" max="4873" width="15.75" customWidth="1"/>
    <col min="4874" max="4874" width="13.125" customWidth="1"/>
    <col min="4875" max="4875" width="15.5" customWidth="1"/>
    <col min="4876" max="4876" width="17.625" customWidth="1"/>
    <col min="5121" max="5121" width="22.75" customWidth="1"/>
    <col min="5122" max="5122" width="13.625" customWidth="1"/>
    <col min="5123" max="5123" width="13.875" customWidth="1"/>
    <col min="5124" max="5124" width="15.625" customWidth="1"/>
    <col min="5125" max="5125" width="12.375" customWidth="1"/>
    <col min="5126" max="5126" width="12.25" customWidth="1"/>
    <col min="5127" max="5127" width="13.25" customWidth="1"/>
    <col min="5129" max="5129" width="15.75" customWidth="1"/>
    <col min="5130" max="5130" width="13.125" customWidth="1"/>
    <col min="5131" max="5131" width="15.5" customWidth="1"/>
    <col min="5132" max="5132" width="17.625" customWidth="1"/>
    <col min="5377" max="5377" width="22.75" customWidth="1"/>
    <col min="5378" max="5378" width="13.625" customWidth="1"/>
    <col min="5379" max="5379" width="13.875" customWidth="1"/>
    <col min="5380" max="5380" width="15.625" customWidth="1"/>
    <col min="5381" max="5381" width="12.375" customWidth="1"/>
    <col min="5382" max="5382" width="12.25" customWidth="1"/>
    <col min="5383" max="5383" width="13.25" customWidth="1"/>
    <col min="5385" max="5385" width="15.75" customWidth="1"/>
    <col min="5386" max="5386" width="13.125" customWidth="1"/>
    <col min="5387" max="5387" width="15.5" customWidth="1"/>
    <col min="5388" max="5388" width="17.625" customWidth="1"/>
    <col min="5633" max="5633" width="22.75" customWidth="1"/>
    <col min="5634" max="5634" width="13.625" customWidth="1"/>
    <col min="5635" max="5635" width="13.875" customWidth="1"/>
    <col min="5636" max="5636" width="15.625" customWidth="1"/>
    <col min="5637" max="5637" width="12.375" customWidth="1"/>
    <col min="5638" max="5638" width="12.25" customWidth="1"/>
    <col min="5639" max="5639" width="13.25" customWidth="1"/>
    <col min="5641" max="5641" width="15.75" customWidth="1"/>
    <col min="5642" max="5642" width="13.125" customWidth="1"/>
    <col min="5643" max="5643" width="15.5" customWidth="1"/>
    <col min="5644" max="5644" width="17.625" customWidth="1"/>
    <col min="5889" max="5889" width="22.75" customWidth="1"/>
    <col min="5890" max="5890" width="13.625" customWidth="1"/>
    <col min="5891" max="5891" width="13.875" customWidth="1"/>
    <col min="5892" max="5892" width="15.625" customWidth="1"/>
    <col min="5893" max="5893" width="12.375" customWidth="1"/>
    <col min="5894" max="5894" width="12.25" customWidth="1"/>
    <col min="5895" max="5895" width="13.25" customWidth="1"/>
    <col min="5897" max="5897" width="15.75" customWidth="1"/>
    <col min="5898" max="5898" width="13.125" customWidth="1"/>
    <col min="5899" max="5899" width="15.5" customWidth="1"/>
    <col min="5900" max="5900" width="17.625" customWidth="1"/>
    <col min="6145" max="6145" width="22.75" customWidth="1"/>
    <col min="6146" max="6146" width="13.625" customWidth="1"/>
    <col min="6147" max="6147" width="13.875" customWidth="1"/>
    <col min="6148" max="6148" width="15.625" customWidth="1"/>
    <col min="6149" max="6149" width="12.375" customWidth="1"/>
    <col min="6150" max="6150" width="12.25" customWidth="1"/>
    <col min="6151" max="6151" width="13.25" customWidth="1"/>
    <col min="6153" max="6153" width="15.75" customWidth="1"/>
    <col min="6154" max="6154" width="13.125" customWidth="1"/>
    <col min="6155" max="6155" width="15.5" customWidth="1"/>
    <col min="6156" max="6156" width="17.625" customWidth="1"/>
    <col min="6401" max="6401" width="22.75" customWidth="1"/>
    <col min="6402" max="6402" width="13.625" customWidth="1"/>
    <col min="6403" max="6403" width="13.875" customWidth="1"/>
    <col min="6404" max="6404" width="15.625" customWidth="1"/>
    <col min="6405" max="6405" width="12.375" customWidth="1"/>
    <col min="6406" max="6406" width="12.25" customWidth="1"/>
    <col min="6407" max="6407" width="13.25" customWidth="1"/>
    <col min="6409" max="6409" width="15.75" customWidth="1"/>
    <col min="6410" max="6410" width="13.125" customWidth="1"/>
    <col min="6411" max="6411" width="15.5" customWidth="1"/>
    <col min="6412" max="6412" width="17.625" customWidth="1"/>
    <col min="6657" max="6657" width="22.75" customWidth="1"/>
    <col min="6658" max="6658" width="13.625" customWidth="1"/>
    <col min="6659" max="6659" width="13.875" customWidth="1"/>
    <col min="6660" max="6660" width="15.625" customWidth="1"/>
    <col min="6661" max="6661" width="12.375" customWidth="1"/>
    <col min="6662" max="6662" width="12.25" customWidth="1"/>
    <col min="6663" max="6663" width="13.25" customWidth="1"/>
    <col min="6665" max="6665" width="15.75" customWidth="1"/>
    <col min="6666" max="6666" width="13.125" customWidth="1"/>
    <col min="6667" max="6667" width="15.5" customWidth="1"/>
    <col min="6668" max="6668" width="17.625" customWidth="1"/>
    <col min="6913" max="6913" width="22.75" customWidth="1"/>
    <col min="6914" max="6914" width="13.625" customWidth="1"/>
    <col min="6915" max="6915" width="13.875" customWidth="1"/>
    <col min="6916" max="6916" width="15.625" customWidth="1"/>
    <col min="6917" max="6917" width="12.375" customWidth="1"/>
    <col min="6918" max="6918" width="12.25" customWidth="1"/>
    <col min="6919" max="6919" width="13.25" customWidth="1"/>
    <col min="6921" max="6921" width="15.75" customWidth="1"/>
    <col min="6922" max="6922" width="13.125" customWidth="1"/>
    <col min="6923" max="6923" width="15.5" customWidth="1"/>
    <col min="6924" max="6924" width="17.625" customWidth="1"/>
    <col min="7169" max="7169" width="22.75" customWidth="1"/>
    <col min="7170" max="7170" width="13.625" customWidth="1"/>
    <col min="7171" max="7171" width="13.875" customWidth="1"/>
    <col min="7172" max="7172" width="15.625" customWidth="1"/>
    <col min="7173" max="7173" width="12.375" customWidth="1"/>
    <col min="7174" max="7174" width="12.25" customWidth="1"/>
    <col min="7175" max="7175" width="13.25" customWidth="1"/>
    <col min="7177" max="7177" width="15.75" customWidth="1"/>
    <col min="7178" max="7178" width="13.125" customWidth="1"/>
    <col min="7179" max="7179" width="15.5" customWidth="1"/>
    <col min="7180" max="7180" width="17.625" customWidth="1"/>
    <col min="7425" max="7425" width="22.75" customWidth="1"/>
    <col min="7426" max="7426" width="13.625" customWidth="1"/>
    <col min="7427" max="7427" width="13.875" customWidth="1"/>
    <col min="7428" max="7428" width="15.625" customWidth="1"/>
    <col min="7429" max="7429" width="12.375" customWidth="1"/>
    <col min="7430" max="7430" width="12.25" customWidth="1"/>
    <col min="7431" max="7431" width="13.25" customWidth="1"/>
    <col min="7433" max="7433" width="15.75" customWidth="1"/>
    <col min="7434" max="7434" width="13.125" customWidth="1"/>
    <col min="7435" max="7435" width="15.5" customWidth="1"/>
    <col min="7436" max="7436" width="17.625" customWidth="1"/>
    <col min="7681" max="7681" width="22.75" customWidth="1"/>
    <col min="7682" max="7682" width="13.625" customWidth="1"/>
    <col min="7683" max="7683" width="13.875" customWidth="1"/>
    <col min="7684" max="7684" width="15.625" customWidth="1"/>
    <col min="7685" max="7685" width="12.375" customWidth="1"/>
    <col min="7686" max="7686" width="12.25" customWidth="1"/>
    <col min="7687" max="7687" width="13.25" customWidth="1"/>
    <col min="7689" max="7689" width="15.75" customWidth="1"/>
    <col min="7690" max="7690" width="13.125" customWidth="1"/>
    <col min="7691" max="7691" width="15.5" customWidth="1"/>
    <col min="7692" max="7692" width="17.625" customWidth="1"/>
    <col min="7937" max="7937" width="22.75" customWidth="1"/>
    <col min="7938" max="7938" width="13.625" customWidth="1"/>
    <col min="7939" max="7939" width="13.875" customWidth="1"/>
    <col min="7940" max="7940" width="15.625" customWidth="1"/>
    <col min="7941" max="7941" width="12.375" customWidth="1"/>
    <col min="7942" max="7942" width="12.25" customWidth="1"/>
    <col min="7943" max="7943" width="13.25" customWidth="1"/>
    <col min="7945" max="7945" width="15.75" customWidth="1"/>
    <col min="7946" max="7946" width="13.125" customWidth="1"/>
    <col min="7947" max="7947" width="15.5" customWidth="1"/>
    <col min="7948" max="7948" width="17.625" customWidth="1"/>
    <col min="8193" max="8193" width="22.75" customWidth="1"/>
    <col min="8194" max="8194" width="13.625" customWidth="1"/>
    <col min="8195" max="8195" width="13.875" customWidth="1"/>
    <col min="8196" max="8196" width="15.625" customWidth="1"/>
    <col min="8197" max="8197" width="12.375" customWidth="1"/>
    <col min="8198" max="8198" width="12.25" customWidth="1"/>
    <col min="8199" max="8199" width="13.25" customWidth="1"/>
    <col min="8201" max="8201" width="15.75" customWidth="1"/>
    <col min="8202" max="8202" width="13.125" customWidth="1"/>
    <col min="8203" max="8203" width="15.5" customWidth="1"/>
    <col min="8204" max="8204" width="17.625" customWidth="1"/>
    <col min="8449" max="8449" width="22.75" customWidth="1"/>
    <col min="8450" max="8450" width="13.625" customWidth="1"/>
    <col min="8451" max="8451" width="13.875" customWidth="1"/>
    <col min="8452" max="8452" width="15.625" customWidth="1"/>
    <col min="8453" max="8453" width="12.375" customWidth="1"/>
    <col min="8454" max="8454" width="12.25" customWidth="1"/>
    <col min="8455" max="8455" width="13.25" customWidth="1"/>
    <col min="8457" max="8457" width="15.75" customWidth="1"/>
    <col min="8458" max="8458" width="13.125" customWidth="1"/>
    <col min="8459" max="8459" width="15.5" customWidth="1"/>
    <col min="8460" max="8460" width="17.625" customWidth="1"/>
    <col min="8705" max="8705" width="22.75" customWidth="1"/>
    <col min="8706" max="8706" width="13.625" customWidth="1"/>
    <col min="8707" max="8707" width="13.875" customWidth="1"/>
    <col min="8708" max="8708" width="15.625" customWidth="1"/>
    <col min="8709" max="8709" width="12.375" customWidth="1"/>
    <col min="8710" max="8710" width="12.25" customWidth="1"/>
    <col min="8711" max="8711" width="13.25" customWidth="1"/>
    <col min="8713" max="8713" width="15.75" customWidth="1"/>
    <col min="8714" max="8714" width="13.125" customWidth="1"/>
    <col min="8715" max="8715" width="15.5" customWidth="1"/>
    <col min="8716" max="8716" width="17.625" customWidth="1"/>
    <col min="8961" max="8961" width="22.75" customWidth="1"/>
    <col min="8962" max="8962" width="13.625" customWidth="1"/>
    <col min="8963" max="8963" width="13.875" customWidth="1"/>
    <col min="8964" max="8964" width="15.625" customWidth="1"/>
    <col min="8965" max="8965" width="12.375" customWidth="1"/>
    <col min="8966" max="8966" width="12.25" customWidth="1"/>
    <col min="8967" max="8967" width="13.25" customWidth="1"/>
    <col min="8969" max="8969" width="15.75" customWidth="1"/>
    <col min="8970" max="8970" width="13.125" customWidth="1"/>
    <col min="8971" max="8971" width="15.5" customWidth="1"/>
    <col min="8972" max="8972" width="17.625" customWidth="1"/>
    <col min="9217" max="9217" width="22.75" customWidth="1"/>
    <col min="9218" max="9218" width="13.625" customWidth="1"/>
    <col min="9219" max="9219" width="13.875" customWidth="1"/>
    <col min="9220" max="9220" width="15.625" customWidth="1"/>
    <col min="9221" max="9221" width="12.375" customWidth="1"/>
    <col min="9222" max="9222" width="12.25" customWidth="1"/>
    <col min="9223" max="9223" width="13.25" customWidth="1"/>
    <col min="9225" max="9225" width="15.75" customWidth="1"/>
    <col min="9226" max="9226" width="13.125" customWidth="1"/>
    <col min="9227" max="9227" width="15.5" customWidth="1"/>
    <col min="9228" max="9228" width="17.625" customWidth="1"/>
    <col min="9473" max="9473" width="22.75" customWidth="1"/>
    <col min="9474" max="9474" width="13.625" customWidth="1"/>
    <col min="9475" max="9475" width="13.875" customWidth="1"/>
    <col min="9476" max="9476" width="15.625" customWidth="1"/>
    <col min="9477" max="9477" width="12.375" customWidth="1"/>
    <col min="9478" max="9478" width="12.25" customWidth="1"/>
    <col min="9479" max="9479" width="13.25" customWidth="1"/>
    <col min="9481" max="9481" width="15.75" customWidth="1"/>
    <col min="9482" max="9482" width="13.125" customWidth="1"/>
    <col min="9483" max="9483" width="15.5" customWidth="1"/>
    <col min="9484" max="9484" width="17.625" customWidth="1"/>
    <col min="9729" max="9729" width="22.75" customWidth="1"/>
    <col min="9730" max="9730" width="13.625" customWidth="1"/>
    <col min="9731" max="9731" width="13.875" customWidth="1"/>
    <col min="9732" max="9732" width="15.625" customWidth="1"/>
    <col min="9733" max="9733" width="12.375" customWidth="1"/>
    <col min="9734" max="9734" width="12.25" customWidth="1"/>
    <col min="9735" max="9735" width="13.25" customWidth="1"/>
    <col min="9737" max="9737" width="15.75" customWidth="1"/>
    <col min="9738" max="9738" width="13.125" customWidth="1"/>
    <col min="9739" max="9739" width="15.5" customWidth="1"/>
    <col min="9740" max="9740" width="17.625" customWidth="1"/>
    <col min="9985" max="9985" width="22.75" customWidth="1"/>
    <col min="9986" max="9986" width="13.625" customWidth="1"/>
    <col min="9987" max="9987" width="13.875" customWidth="1"/>
    <col min="9988" max="9988" width="15.625" customWidth="1"/>
    <col min="9989" max="9989" width="12.375" customWidth="1"/>
    <col min="9990" max="9990" width="12.25" customWidth="1"/>
    <col min="9991" max="9991" width="13.25" customWidth="1"/>
    <col min="9993" max="9993" width="15.75" customWidth="1"/>
    <col min="9994" max="9994" width="13.125" customWidth="1"/>
    <col min="9995" max="9995" width="15.5" customWidth="1"/>
    <col min="9996" max="9996" width="17.625" customWidth="1"/>
    <col min="10241" max="10241" width="22.75" customWidth="1"/>
    <col min="10242" max="10242" width="13.625" customWidth="1"/>
    <col min="10243" max="10243" width="13.875" customWidth="1"/>
    <col min="10244" max="10244" width="15.625" customWidth="1"/>
    <col min="10245" max="10245" width="12.375" customWidth="1"/>
    <col min="10246" max="10246" width="12.25" customWidth="1"/>
    <col min="10247" max="10247" width="13.25" customWidth="1"/>
    <col min="10249" max="10249" width="15.75" customWidth="1"/>
    <col min="10250" max="10250" width="13.125" customWidth="1"/>
    <col min="10251" max="10251" width="15.5" customWidth="1"/>
    <col min="10252" max="10252" width="17.625" customWidth="1"/>
    <col min="10497" max="10497" width="22.75" customWidth="1"/>
    <col min="10498" max="10498" width="13.625" customWidth="1"/>
    <col min="10499" max="10499" width="13.875" customWidth="1"/>
    <col min="10500" max="10500" width="15.625" customWidth="1"/>
    <col min="10501" max="10501" width="12.375" customWidth="1"/>
    <col min="10502" max="10502" width="12.25" customWidth="1"/>
    <col min="10503" max="10503" width="13.25" customWidth="1"/>
    <col min="10505" max="10505" width="15.75" customWidth="1"/>
    <col min="10506" max="10506" width="13.125" customWidth="1"/>
    <col min="10507" max="10507" width="15.5" customWidth="1"/>
    <col min="10508" max="10508" width="17.625" customWidth="1"/>
    <col min="10753" max="10753" width="22.75" customWidth="1"/>
    <col min="10754" max="10754" width="13.625" customWidth="1"/>
    <col min="10755" max="10755" width="13.875" customWidth="1"/>
    <col min="10756" max="10756" width="15.625" customWidth="1"/>
    <col min="10757" max="10757" width="12.375" customWidth="1"/>
    <col min="10758" max="10758" width="12.25" customWidth="1"/>
    <col min="10759" max="10759" width="13.25" customWidth="1"/>
    <col min="10761" max="10761" width="15.75" customWidth="1"/>
    <col min="10762" max="10762" width="13.125" customWidth="1"/>
    <col min="10763" max="10763" width="15.5" customWidth="1"/>
    <col min="10764" max="10764" width="17.625" customWidth="1"/>
    <col min="11009" max="11009" width="22.75" customWidth="1"/>
    <col min="11010" max="11010" width="13.625" customWidth="1"/>
    <col min="11011" max="11011" width="13.875" customWidth="1"/>
    <col min="11012" max="11012" width="15.625" customWidth="1"/>
    <col min="11013" max="11013" width="12.375" customWidth="1"/>
    <col min="11014" max="11014" width="12.25" customWidth="1"/>
    <col min="11015" max="11015" width="13.25" customWidth="1"/>
    <col min="11017" max="11017" width="15.75" customWidth="1"/>
    <col min="11018" max="11018" width="13.125" customWidth="1"/>
    <col min="11019" max="11019" width="15.5" customWidth="1"/>
    <col min="11020" max="11020" width="17.625" customWidth="1"/>
    <col min="11265" max="11265" width="22.75" customWidth="1"/>
    <col min="11266" max="11266" width="13.625" customWidth="1"/>
    <col min="11267" max="11267" width="13.875" customWidth="1"/>
    <col min="11268" max="11268" width="15.625" customWidth="1"/>
    <col min="11269" max="11269" width="12.375" customWidth="1"/>
    <col min="11270" max="11270" width="12.25" customWidth="1"/>
    <col min="11271" max="11271" width="13.25" customWidth="1"/>
    <col min="11273" max="11273" width="15.75" customWidth="1"/>
    <col min="11274" max="11274" width="13.125" customWidth="1"/>
    <col min="11275" max="11275" width="15.5" customWidth="1"/>
    <col min="11276" max="11276" width="17.625" customWidth="1"/>
    <col min="11521" max="11521" width="22.75" customWidth="1"/>
    <col min="11522" max="11522" width="13.625" customWidth="1"/>
    <col min="11523" max="11523" width="13.875" customWidth="1"/>
    <col min="11524" max="11524" width="15.625" customWidth="1"/>
    <col min="11525" max="11525" width="12.375" customWidth="1"/>
    <col min="11526" max="11526" width="12.25" customWidth="1"/>
    <col min="11527" max="11527" width="13.25" customWidth="1"/>
    <col min="11529" max="11529" width="15.75" customWidth="1"/>
    <col min="11530" max="11530" width="13.125" customWidth="1"/>
    <col min="11531" max="11531" width="15.5" customWidth="1"/>
    <col min="11532" max="11532" width="17.625" customWidth="1"/>
    <col min="11777" max="11777" width="22.75" customWidth="1"/>
    <col min="11778" max="11778" width="13.625" customWidth="1"/>
    <col min="11779" max="11779" width="13.875" customWidth="1"/>
    <col min="11780" max="11780" width="15.625" customWidth="1"/>
    <col min="11781" max="11781" width="12.375" customWidth="1"/>
    <col min="11782" max="11782" width="12.25" customWidth="1"/>
    <col min="11783" max="11783" width="13.25" customWidth="1"/>
    <col min="11785" max="11785" width="15.75" customWidth="1"/>
    <col min="11786" max="11786" width="13.125" customWidth="1"/>
    <col min="11787" max="11787" width="15.5" customWidth="1"/>
    <col min="11788" max="11788" width="17.625" customWidth="1"/>
    <col min="12033" max="12033" width="22.75" customWidth="1"/>
    <col min="12034" max="12034" width="13.625" customWidth="1"/>
    <col min="12035" max="12035" width="13.875" customWidth="1"/>
    <col min="12036" max="12036" width="15.625" customWidth="1"/>
    <col min="12037" max="12037" width="12.375" customWidth="1"/>
    <col min="12038" max="12038" width="12.25" customWidth="1"/>
    <col min="12039" max="12039" width="13.25" customWidth="1"/>
    <col min="12041" max="12041" width="15.75" customWidth="1"/>
    <col min="12042" max="12042" width="13.125" customWidth="1"/>
    <col min="12043" max="12043" width="15.5" customWidth="1"/>
    <col min="12044" max="12044" width="17.625" customWidth="1"/>
    <col min="12289" max="12289" width="22.75" customWidth="1"/>
    <col min="12290" max="12290" width="13.625" customWidth="1"/>
    <col min="12291" max="12291" width="13.875" customWidth="1"/>
    <col min="12292" max="12292" width="15.625" customWidth="1"/>
    <col min="12293" max="12293" width="12.375" customWidth="1"/>
    <col min="12294" max="12294" width="12.25" customWidth="1"/>
    <col min="12295" max="12295" width="13.25" customWidth="1"/>
    <col min="12297" max="12297" width="15.75" customWidth="1"/>
    <col min="12298" max="12298" width="13.125" customWidth="1"/>
    <col min="12299" max="12299" width="15.5" customWidth="1"/>
    <col min="12300" max="12300" width="17.625" customWidth="1"/>
    <col min="12545" max="12545" width="22.75" customWidth="1"/>
    <col min="12546" max="12546" width="13.625" customWidth="1"/>
    <col min="12547" max="12547" width="13.875" customWidth="1"/>
    <col min="12548" max="12548" width="15.625" customWidth="1"/>
    <col min="12549" max="12549" width="12.375" customWidth="1"/>
    <col min="12550" max="12550" width="12.25" customWidth="1"/>
    <col min="12551" max="12551" width="13.25" customWidth="1"/>
    <col min="12553" max="12553" width="15.75" customWidth="1"/>
    <col min="12554" max="12554" width="13.125" customWidth="1"/>
    <col min="12555" max="12555" width="15.5" customWidth="1"/>
    <col min="12556" max="12556" width="17.625" customWidth="1"/>
    <col min="12801" max="12801" width="22.75" customWidth="1"/>
    <col min="12802" max="12802" width="13.625" customWidth="1"/>
    <col min="12803" max="12803" width="13.875" customWidth="1"/>
    <col min="12804" max="12804" width="15.625" customWidth="1"/>
    <col min="12805" max="12805" width="12.375" customWidth="1"/>
    <col min="12806" max="12806" width="12.25" customWidth="1"/>
    <col min="12807" max="12807" width="13.25" customWidth="1"/>
    <col min="12809" max="12809" width="15.75" customWidth="1"/>
    <col min="12810" max="12810" width="13.125" customWidth="1"/>
    <col min="12811" max="12811" width="15.5" customWidth="1"/>
    <col min="12812" max="12812" width="17.625" customWidth="1"/>
    <col min="13057" max="13057" width="22.75" customWidth="1"/>
    <col min="13058" max="13058" width="13.625" customWidth="1"/>
    <col min="13059" max="13059" width="13.875" customWidth="1"/>
    <col min="13060" max="13060" width="15.625" customWidth="1"/>
    <col min="13061" max="13061" width="12.375" customWidth="1"/>
    <col min="13062" max="13062" width="12.25" customWidth="1"/>
    <col min="13063" max="13063" width="13.25" customWidth="1"/>
    <col min="13065" max="13065" width="15.75" customWidth="1"/>
    <col min="13066" max="13066" width="13.125" customWidth="1"/>
    <col min="13067" max="13067" width="15.5" customWidth="1"/>
    <col min="13068" max="13068" width="17.625" customWidth="1"/>
    <col min="13313" max="13313" width="22.75" customWidth="1"/>
    <col min="13314" max="13314" width="13.625" customWidth="1"/>
    <col min="13315" max="13315" width="13.875" customWidth="1"/>
    <col min="13316" max="13316" width="15.625" customWidth="1"/>
    <col min="13317" max="13317" width="12.375" customWidth="1"/>
    <col min="13318" max="13318" width="12.25" customWidth="1"/>
    <col min="13319" max="13319" width="13.25" customWidth="1"/>
    <col min="13321" max="13321" width="15.75" customWidth="1"/>
    <col min="13322" max="13322" width="13.125" customWidth="1"/>
    <col min="13323" max="13323" width="15.5" customWidth="1"/>
    <col min="13324" max="13324" width="17.625" customWidth="1"/>
    <col min="13569" max="13569" width="22.75" customWidth="1"/>
    <col min="13570" max="13570" width="13.625" customWidth="1"/>
    <col min="13571" max="13571" width="13.875" customWidth="1"/>
    <col min="13572" max="13572" width="15.625" customWidth="1"/>
    <col min="13573" max="13573" width="12.375" customWidth="1"/>
    <col min="13574" max="13574" width="12.25" customWidth="1"/>
    <col min="13575" max="13575" width="13.25" customWidth="1"/>
    <col min="13577" max="13577" width="15.75" customWidth="1"/>
    <col min="13578" max="13578" width="13.125" customWidth="1"/>
    <col min="13579" max="13579" width="15.5" customWidth="1"/>
    <col min="13580" max="13580" width="17.625" customWidth="1"/>
    <col min="13825" max="13825" width="22.75" customWidth="1"/>
    <col min="13826" max="13826" width="13.625" customWidth="1"/>
    <col min="13827" max="13827" width="13.875" customWidth="1"/>
    <col min="13828" max="13828" width="15.625" customWidth="1"/>
    <col min="13829" max="13829" width="12.375" customWidth="1"/>
    <col min="13830" max="13830" width="12.25" customWidth="1"/>
    <col min="13831" max="13831" width="13.25" customWidth="1"/>
    <col min="13833" max="13833" width="15.75" customWidth="1"/>
    <col min="13834" max="13834" width="13.125" customWidth="1"/>
    <col min="13835" max="13835" width="15.5" customWidth="1"/>
    <col min="13836" max="13836" width="17.625" customWidth="1"/>
    <col min="14081" max="14081" width="22.75" customWidth="1"/>
    <col min="14082" max="14082" width="13.625" customWidth="1"/>
    <col min="14083" max="14083" width="13.875" customWidth="1"/>
    <col min="14084" max="14084" width="15.625" customWidth="1"/>
    <col min="14085" max="14085" width="12.375" customWidth="1"/>
    <col min="14086" max="14086" width="12.25" customWidth="1"/>
    <col min="14087" max="14087" width="13.25" customWidth="1"/>
    <col min="14089" max="14089" width="15.75" customWidth="1"/>
    <col min="14090" max="14090" width="13.125" customWidth="1"/>
    <col min="14091" max="14091" width="15.5" customWidth="1"/>
    <col min="14092" max="14092" width="17.625" customWidth="1"/>
    <col min="14337" max="14337" width="22.75" customWidth="1"/>
    <col min="14338" max="14338" width="13.625" customWidth="1"/>
    <col min="14339" max="14339" width="13.875" customWidth="1"/>
    <col min="14340" max="14340" width="15.625" customWidth="1"/>
    <col min="14341" max="14341" width="12.375" customWidth="1"/>
    <col min="14342" max="14342" width="12.25" customWidth="1"/>
    <col min="14343" max="14343" width="13.25" customWidth="1"/>
    <col min="14345" max="14345" width="15.75" customWidth="1"/>
    <col min="14346" max="14346" width="13.125" customWidth="1"/>
    <col min="14347" max="14347" width="15.5" customWidth="1"/>
    <col min="14348" max="14348" width="17.625" customWidth="1"/>
    <col min="14593" max="14593" width="22.75" customWidth="1"/>
    <col min="14594" max="14594" width="13.625" customWidth="1"/>
    <col min="14595" max="14595" width="13.875" customWidth="1"/>
    <col min="14596" max="14596" width="15.625" customWidth="1"/>
    <col min="14597" max="14597" width="12.375" customWidth="1"/>
    <col min="14598" max="14598" width="12.25" customWidth="1"/>
    <col min="14599" max="14599" width="13.25" customWidth="1"/>
    <col min="14601" max="14601" width="15.75" customWidth="1"/>
    <col min="14602" max="14602" width="13.125" customWidth="1"/>
    <col min="14603" max="14603" width="15.5" customWidth="1"/>
    <col min="14604" max="14604" width="17.625" customWidth="1"/>
    <col min="14849" max="14849" width="22.75" customWidth="1"/>
    <col min="14850" max="14850" width="13.625" customWidth="1"/>
    <col min="14851" max="14851" width="13.875" customWidth="1"/>
    <col min="14852" max="14852" width="15.625" customWidth="1"/>
    <col min="14853" max="14853" width="12.375" customWidth="1"/>
    <col min="14854" max="14854" width="12.25" customWidth="1"/>
    <col min="14855" max="14855" width="13.25" customWidth="1"/>
    <col min="14857" max="14857" width="15.75" customWidth="1"/>
    <col min="14858" max="14858" width="13.125" customWidth="1"/>
    <col min="14859" max="14859" width="15.5" customWidth="1"/>
    <col min="14860" max="14860" width="17.625" customWidth="1"/>
    <col min="15105" max="15105" width="22.75" customWidth="1"/>
    <col min="15106" max="15106" width="13.625" customWidth="1"/>
    <col min="15107" max="15107" width="13.875" customWidth="1"/>
    <col min="15108" max="15108" width="15.625" customWidth="1"/>
    <col min="15109" max="15109" width="12.375" customWidth="1"/>
    <col min="15110" max="15110" width="12.25" customWidth="1"/>
    <col min="15111" max="15111" width="13.25" customWidth="1"/>
    <col min="15113" max="15113" width="15.75" customWidth="1"/>
    <col min="15114" max="15114" width="13.125" customWidth="1"/>
    <col min="15115" max="15115" width="15.5" customWidth="1"/>
    <col min="15116" max="15116" width="17.625" customWidth="1"/>
    <col min="15361" max="15361" width="22.75" customWidth="1"/>
    <col min="15362" max="15362" width="13.625" customWidth="1"/>
    <col min="15363" max="15363" width="13.875" customWidth="1"/>
    <col min="15364" max="15364" width="15.625" customWidth="1"/>
    <col min="15365" max="15365" width="12.375" customWidth="1"/>
    <col min="15366" max="15366" width="12.25" customWidth="1"/>
    <col min="15367" max="15367" width="13.25" customWidth="1"/>
    <col min="15369" max="15369" width="15.75" customWidth="1"/>
    <col min="15370" max="15370" width="13.125" customWidth="1"/>
    <col min="15371" max="15371" width="15.5" customWidth="1"/>
    <col min="15372" max="15372" width="17.625" customWidth="1"/>
    <col min="15617" max="15617" width="22.75" customWidth="1"/>
    <col min="15618" max="15618" width="13.625" customWidth="1"/>
    <col min="15619" max="15619" width="13.875" customWidth="1"/>
    <col min="15620" max="15620" width="15.625" customWidth="1"/>
    <col min="15621" max="15621" width="12.375" customWidth="1"/>
    <col min="15622" max="15622" width="12.25" customWidth="1"/>
    <col min="15623" max="15623" width="13.25" customWidth="1"/>
    <col min="15625" max="15625" width="15.75" customWidth="1"/>
    <col min="15626" max="15626" width="13.125" customWidth="1"/>
    <col min="15627" max="15627" width="15.5" customWidth="1"/>
    <col min="15628" max="15628" width="17.625" customWidth="1"/>
    <col min="15873" max="15873" width="22.75" customWidth="1"/>
    <col min="15874" max="15874" width="13.625" customWidth="1"/>
    <col min="15875" max="15875" width="13.875" customWidth="1"/>
    <col min="15876" max="15876" width="15.625" customWidth="1"/>
    <col min="15877" max="15877" width="12.375" customWidth="1"/>
    <col min="15878" max="15878" width="12.25" customWidth="1"/>
    <col min="15879" max="15879" width="13.25" customWidth="1"/>
    <col min="15881" max="15881" width="15.75" customWidth="1"/>
    <col min="15882" max="15882" width="13.125" customWidth="1"/>
    <col min="15883" max="15883" width="15.5" customWidth="1"/>
    <col min="15884" max="15884" width="17.625" customWidth="1"/>
    <col min="16129" max="16129" width="22.75" customWidth="1"/>
    <col min="16130" max="16130" width="13.625" customWidth="1"/>
    <col min="16131" max="16131" width="13.875" customWidth="1"/>
    <col min="16132" max="16132" width="15.625" customWidth="1"/>
    <col min="16133" max="16133" width="12.375" customWidth="1"/>
    <col min="16134" max="16134" width="12.25" customWidth="1"/>
    <col min="16135" max="16135" width="13.25" customWidth="1"/>
    <col min="16137" max="16137" width="15.75" customWidth="1"/>
    <col min="16138" max="16138" width="13.125" customWidth="1"/>
    <col min="16139" max="16139" width="15.5" customWidth="1"/>
    <col min="16140" max="16140" width="17.625" customWidth="1"/>
  </cols>
  <sheetData>
    <row r="1" spans="1:12" ht="19.5" customHeight="1" thickBot="1">
      <c r="A1" s="94"/>
      <c r="B1" s="95" t="s">
        <v>95</v>
      </c>
      <c r="C1" s="96"/>
      <c r="D1" s="97"/>
      <c r="E1" s="98"/>
      <c r="F1" s="99" t="s">
        <v>95</v>
      </c>
      <c r="G1" s="100"/>
      <c r="H1" s="101"/>
    </row>
    <row r="2" spans="1:12" ht="25.5" customHeight="1" thickBot="1">
      <c r="A2" s="102" t="s">
        <v>96</v>
      </c>
      <c r="B2" s="103">
        <v>100000</v>
      </c>
      <c r="C2" s="103"/>
      <c r="D2" s="103"/>
      <c r="E2" s="104" t="s">
        <v>97</v>
      </c>
      <c r="F2" s="105">
        <v>42217</v>
      </c>
      <c r="G2" s="106"/>
      <c r="H2" s="107"/>
      <c r="I2" s="107"/>
    </row>
    <row r="3" spans="1:12" ht="27" customHeight="1" thickBot="1">
      <c r="A3" s="108" t="s">
        <v>98</v>
      </c>
      <c r="B3" s="109">
        <f>SUM(B2+D17)</f>
        <v>122724</v>
      </c>
      <c r="C3" s="109"/>
      <c r="D3" s="110"/>
      <c r="E3" s="111" t="s">
        <v>99</v>
      </c>
      <c r="F3" s="112">
        <v>0.05</v>
      </c>
      <c r="G3" s="113">
        <f>B3*F3</f>
        <v>6136.2000000000007</v>
      </c>
      <c r="H3" s="114" t="s">
        <v>100</v>
      </c>
      <c r="I3" s="115">
        <f>(B3-B2)</f>
        <v>22724</v>
      </c>
      <c r="K3" s="116"/>
    </row>
    <row r="4" spans="1:12" s="123" customFormat="1" ht="17.25" customHeight="1">
      <c r="A4" s="117"/>
      <c r="B4" s="118"/>
      <c r="C4" s="118"/>
      <c r="D4" s="118"/>
      <c r="E4" s="119"/>
      <c r="F4" s="120" t="s">
        <v>95</v>
      </c>
      <c r="G4" s="118"/>
      <c r="H4" s="121"/>
      <c r="I4" s="122"/>
    </row>
    <row r="5" spans="1:12" ht="39" customHeight="1">
      <c r="A5" s="124"/>
      <c r="B5" s="125"/>
      <c r="C5" s="125"/>
      <c r="D5" s="126"/>
      <c r="E5" s="127"/>
      <c r="F5" s="128"/>
      <c r="G5" s="125"/>
      <c r="H5" s="129"/>
      <c r="I5" s="130"/>
      <c r="J5" s="131"/>
      <c r="K5" s="132"/>
      <c r="L5" s="132"/>
    </row>
    <row r="6" spans="1:12" ht="21" customHeight="1" thickBot="1">
      <c r="A6" s="133" t="s">
        <v>101</v>
      </c>
      <c r="B6" s="134" t="s">
        <v>95</v>
      </c>
      <c r="C6" s="134" t="s">
        <v>95</v>
      </c>
      <c r="D6" s="135"/>
      <c r="E6" s="134" t="s">
        <v>95</v>
      </c>
      <c r="F6" s="136" t="s">
        <v>95</v>
      </c>
      <c r="G6" s="137"/>
      <c r="H6" s="107"/>
      <c r="I6" s="107"/>
      <c r="L6" s="138"/>
    </row>
    <row r="7" spans="1:12" ht="28.5">
      <c r="A7" s="139" t="s">
        <v>102</v>
      </c>
      <c r="B7" s="140" t="s">
        <v>103</v>
      </c>
      <c r="C7" s="141" t="s">
        <v>104</v>
      </c>
      <c r="D7" s="142" t="s">
        <v>105</v>
      </c>
      <c r="E7" s="143" t="s">
        <v>106</v>
      </c>
      <c r="F7" s="141" t="s">
        <v>107</v>
      </c>
      <c r="G7" s="143" t="s">
        <v>108</v>
      </c>
      <c r="H7" s="142" t="s">
        <v>109</v>
      </c>
      <c r="I7" s="144" t="s">
        <v>110</v>
      </c>
      <c r="J7" s="145" t="s">
        <v>111</v>
      </c>
      <c r="K7" s="141" t="s">
        <v>112</v>
      </c>
      <c r="L7" s="146" t="s">
        <v>113</v>
      </c>
    </row>
    <row r="8" spans="1:12" ht="24.95" customHeight="1">
      <c r="A8" s="147">
        <v>42217</v>
      </c>
      <c r="B8" s="148">
        <v>65396</v>
      </c>
      <c r="C8" s="149">
        <v>42672</v>
      </c>
      <c r="D8" s="150">
        <f t="shared" ref="D8:D16" si="0">SUM(B8-C8)</f>
        <v>22724</v>
      </c>
      <c r="E8" s="151">
        <v>9</v>
      </c>
      <c r="F8" s="152">
        <v>11</v>
      </c>
      <c r="G8" s="151">
        <f t="shared" ref="G8:G16" si="1">SUM(E8+F8)</f>
        <v>20</v>
      </c>
      <c r="H8" s="153">
        <f t="shared" ref="H8:H16" si="2">E8/G8</f>
        <v>0.45</v>
      </c>
      <c r="I8" s="154">
        <f t="shared" ref="I8:J16" si="3">B8/E8</f>
        <v>7266.2222222222226</v>
      </c>
      <c r="J8" s="154">
        <f t="shared" si="3"/>
        <v>3879.2727272727275</v>
      </c>
      <c r="K8" s="155">
        <f t="shared" ref="K8:K16" si="4">I8/J8</f>
        <v>1.8730887805690954</v>
      </c>
      <c r="L8" s="156">
        <f t="shared" ref="L8:L16" si="5">B8/C8</f>
        <v>1.5325271841019872</v>
      </c>
    </row>
    <row r="9" spans="1:12" ht="24.95" customHeight="1">
      <c r="A9" s="147">
        <v>42248</v>
      </c>
      <c r="B9" s="157"/>
      <c r="C9" s="158"/>
      <c r="D9" s="150">
        <f t="shared" si="0"/>
        <v>0</v>
      </c>
      <c r="E9" s="159"/>
      <c r="F9" s="159"/>
      <c r="G9" s="151">
        <f t="shared" si="1"/>
        <v>0</v>
      </c>
      <c r="H9" s="153" t="e">
        <f t="shared" si="2"/>
        <v>#DIV/0!</v>
      </c>
      <c r="I9" s="154" t="e">
        <f t="shared" si="3"/>
        <v>#DIV/0!</v>
      </c>
      <c r="J9" s="154" t="e">
        <f t="shared" si="3"/>
        <v>#DIV/0!</v>
      </c>
      <c r="K9" s="155" t="e">
        <f t="shared" si="4"/>
        <v>#DIV/0!</v>
      </c>
      <c r="L9" s="156" t="e">
        <f t="shared" si="5"/>
        <v>#DIV/0!</v>
      </c>
    </row>
    <row r="10" spans="1:12" ht="24.95" customHeight="1">
      <c r="A10" s="147">
        <v>42278</v>
      </c>
      <c r="B10" s="157"/>
      <c r="C10" s="158"/>
      <c r="D10" s="150">
        <f t="shared" si="0"/>
        <v>0</v>
      </c>
      <c r="E10" s="159"/>
      <c r="F10" s="159"/>
      <c r="G10" s="151">
        <f t="shared" si="1"/>
        <v>0</v>
      </c>
      <c r="H10" s="153" t="e">
        <f t="shared" si="2"/>
        <v>#DIV/0!</v>
      </c>
      <c r="I10" s="154" t="e">
        <f t="shared" si="3"/>
        <v>#DIV/0!</v>
      </c>
      <c r="J10" s="154" t="e">
        <f t="shared" si="3"/>
        <v>#DIV/0!</v>
      </c>
      <c r="K10" s="155" t="e">
        <f t="shared" si="4"/>
        <v>#DIV/0!</v>
      </c>
      <c r="L10" s="156" t="e">
        <f t="shared" si="5"/>
        <v>#DIV/0!</v>
      </c>
    </row>
    <row r="11" spans="1:12" ht="24.95" customHeight="1">
      <c r="A11" s="147">
        <v>42309</v>
      </c>
      <c r="B11" s="157"/>
      <c r="C11" s="158"/>
      <c r="D11" s="150">
        <f t="shared" si="0"/>
        <v>0</v>
      </c>
      <c r="E11" s="159"/>
      <c r="F11" s="159"/>
      <c r="G11" s="151">
        <f t="shared" si="1"/>
        <v>0</v>
      </c>
      <c r="H11" s="153" t="e">
        <f t="shared" si="2"/>
        <v>#DIV/0!</v>
      </c>
      <c r="I11" s="154" t="e">
        <f t="shared" si="3"/>
        <v>#DIV/0!</v>
      </c>
      <c r="J11" s="154" t="e">
        <f t="shared" si="3"/>
        <v>#DIV/0!</v>
      </c>
      <c r="K11" s="155" t="e">
        <f t="shared" si="4"/>
        <v>#DIV/0!</v>
      </c>
      <c r="L11" s="156" t="e">
        <f t="shared" si="5"/>
        <v>#DIV/0!</v>
      </c>
    </row>
    <row r="12" spans="1:12" ht="24.95" customHeight="1">
      <c r="A12" s="147">
        <v>42339</v>
      </c>
      <c r="B12" s="157"/>
      <c r="C12" s="149"/>
      <c r="D12" s="150">
        <f t="shared" si="0"/>
        <v>0</v>
      </c>
      <c r="E12" s="159"/>
      <c r="F12" s="159"/>
      <c r="G12" s="151">
        <f t="shared" si="1"/>
        <v>0</v>
      </c>
      <c r="H12" s="153" t="e">
        <f t="shared" si="2"/>
        <v>#DIV/0!</v>
      </c>
      <c r="I12" s="154" t="e">
        <f t="shared" si="3"/>
        <v>#DIV/0!</v>
      </c>
      <c r="J12" s="154" t="e">
        <f t="shared" si="3"/>
        <v>#DIV/0!</v>
      </c>
      <c r="K12" s="155" t="e">
        <f t="shared" si="4"/>
        <v>#DIV/0!</v>
      </c>
      <c r="L12" s="156" t="e">
        <f t="shared" si="5"/>
        <v>#DIV/0!</v>
      </c>
    </row>
    <row r="13" spans="1:12" ht="24.95" customHeight="1">
      <c r="A13" s="147">
        <v>42370</v>
      </c>
      <c r="B13" s="157"/>
      <c r="C13" s="158"/>
      <c r="D13" s="150">
        <f t="shared" si="0"/>
        <v>0</v>
      </c>
      <c r="E13" s="159"/>
      <c r="F13" s="159"/>
      <c r="G13" s="151">
        <f t="shared" si="1"/>
        <v>0</v>
      </c>
      <c r="H13" s="153" t="e">
        <f t="shared" si="2"/>
        <v>#DIV/0!</v>
      </c>
      <c r="I13" s="154" t="e">
        <f t="shared" si="3"/>
        <v>#DIV/0!</v>
      </c>
      <c r="J13" s="154" t="e">
        <f t="shared" si="3"/>
        <v>#DIV/0!</v>
      </c>
      <c r="K13" s="155" t="e">
        <f t="shared" si="4"/>
        <v>#DIV/0!</v>
      </c>
      <c r="L13" s="156" t="e">
        <f t="shared" si="5"/>
        <v>#DIV/0!</v>
      </c>
    </row>
    <row r="14" spans="1:12" ht="24.95" customHeight="1">
      <c r="A14" s="147">
        <v>42401</v>
      </c>
      <c r="B14" s="157"/>
      <c r="C14" s="149"/>
      <c r="D14" s="150">
        <f t="shared" si="0"/>
        <v>0</v>
      </c>
      <c r="E14" s="159"/>
      <c r="F14" s="159"/>
      <c r="G14" s="151">
        <f t="shared" si="1"/>
        <v>0</v>
      </c>
      <c r="H14" s="153" t="e">
        <f t="shared" si="2"/>
        <v>#DIV/0!</v>
      </c>
      <c r="I14" s="154" t="e">
        <f t="shared" si="3"/>
        <v>#DIV/0!</v>
      </c>
      <c r="J14" s="154" t="e">
        <f t="shared" si="3"/>
        <v>#DIV/0!</v>
      </c>
      <c r="K14" s="155" t="e">
        <f t="shared" si="4"/>
        <v>#DIV/0!</v>
      </c>
      <c r="L14" s="156" t="e">
        <f t="shared" si="5"/>
        <v>#DIV/0!</v>
      </c>
    </row>
    <row r="15" spans="1:12" ht="24.95" customHeight="1">
      <c r="A15" s="147">
        <v>42430</v>
      </c>
      <c r="B15" s="157"/>
      <c r="C15" s="149"/>
      <c r="D15" s="150">
        <f t="shared" si="0"/>
        <v>0</v>
      </c>
      <c r="E15" s="159"/>
      <c r="F15" s="159"/>
      <c r="G15" s="151">
        <f t="shared" si="1"/>
        <v>0</v>
      </c>
      <c r="H15" s="153" t="e">
        <f t="shared" si="2"/>
        <v>#DIV/0!</v>
      </c>
      <c r="I15" s="154" t="e">
        <f t="shared" si="3"/>
        <v>#DIV/0!</v>
      </c>
      <c r="J15" s="154" t="e">
        <f t="shared" si="3"/>
        <v>#DIV/0!</v>
      </c>
      <c r="K15" s="155" t="e">
        <f t="shared" si="4"/>
        <v>#DIV/0!</v>
      </c>
      <c r="L15" s="156" t="e">
        <f t="shared" si="5"/>
        <v>#DIV/0!</v>
      </c>
    </row>
    <row r="16" spans="1:12" ht="24.95" customHeight="1" thickBot="1">
      <c r="A16" s="147">
        <v>42461</v>
      </c>
      <c r="B16" s="160"/>
      <c r="C16" s="161"/>
      <c r="D16" s="162">
        <f t="shared" si="0"/>
        <v>0</v>
      </c>
      <c r="E16" s="163"/>
      <c r="F16" s="163"/>
      <c r="G16" s="164">
        <f t="shared" si="1"/>
        <v>0</v>
      </c>
      <c r="H16" s="165" t="e">
        <f t="shared" si="2"/>
        <v>#DIV/0!</v>
      </c>
      <c r="I16" s="166" t="e">
        <f t="shared" si="3"/>
        <v>#DIV/0!</v>
      </c>
      <c r="J16" s="166" t="e">
        <f t="shared" si="3"/>
        <v>#DIV/0!</v>
      </c>
      <c r="K16" s="167" t="e">
        <f t="shared" si="4"/>
        <v>#DIV/0!</v>
      </c>
      <c r="L16" s="168" t="e">
        <f t="shared" si="5"/>
        <v>#DIV/0!</v>
      </c>
    </row>
    <row r="17" spans="1:12" ht="24.95" customHeight="1" thickTop="1">
      <c r="A17" s="147">
        <v>42491</v>
      </c>
      <c r="B17" s="169">
        <f t="shared" ref="B17:G17" si="6">SUM(B8:B16)</f>
        <v>65396</v>
      </c>
      <c r="C17" s="170">
        <f t="shared" si="6"/>
        <v>42672</v>
      </c>
      <c r="D17" s="171">
        <f t="shared" si="6"/>
        <v>22724</v>
      </c>
      <c r="E17" s="172">
        <f t="shared" si="6"/>
        <v>9</v>
      </c>
      <c r="F17" s="173">
        <f t="shared" si="6"/>
        <v>11</v>
      </c>
      <c r="G17" s="172">
        <f t="shared" si="6"/>
        <v>20</v>
      </c>
      <c r="H17" s="174" t="e">
        <f>AVERAGE(H8:H16)</f>
        <v>#DIV/0!</v>
      </c>
      <c r="I17" s="170" t="e">
        <f>AVERAGE(I8:I16)</f>
        <v>#DIV/0!</v>
      </c>
      <c r="J17" s="170" t="e">
        <f>AVERAGE(J8:J16)</f>
        <v>#DIV/0!</v>
      </c>
      <c r="K17" s="175" t="e">
        <f>AVERAGE(K8:K16)</f>
        <v>#DIV/0!</v>
      </c>
      <c r="L17" s="176" t="e">
        <f>AVERAGE(L8:L16)</f>
        <v>#DIV/0!</v>
      </c>
    </row>
    <row r="18" spans="1:12">
      <c r="A18" s="177"/>
      <c r="J18" s="178"/>
      <c r="K18" s="179" t="s">
        <v>114</v>
      </c>
      <c r="L18" s="179" t="s">
        <v>115</v>
      </c>
    </row>
    <row r="19" spans="1:12">
      <c r="A19" s="177"/>
    </row>
  </sheetData>
  <mergeCells count="5">
    <mergeCell ref="B1:D1"/>
    <mergeCell ref="F1:G1"/>
    <mergeCell ref="B2:D2"/>
    <mergeCell ref="F2:G2"/>
    <mergeCell ref="B3:D3"/>
  </mergeCells>
  <phoneticPr fontId="1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topLeftCell="C1" zoomScale="85" zoomScaleNormal="85" workbookViewId="0">
      <pane ySplit="12" topLeftCell="A25" activePane="bottomLeft" state="frozen"/>
      <selection pane="bottomLeft" activeCell="N18" sqref="N18"/>
    </sheetView>
  </sheetViews>
  <sheetFormatPr defaultRowHeight="13.5"/>
  <cols>
    <col min="1" max="1" width="5.25" customWidth="1"/>
    <col min="2" max="2" width="8.375" bestFit="1" customWidth="1"/>
    <col min="3" max="3" width="7.125" bestFit="1" customWidth="1"/>
    <col min="4" max="4" width="7.125" customWidth="1"/>
    <col min="5" max="5" width="5.25" style="39" bestFit="1" customWidth="1"/>
    <col min="7" max="7" width="15.375" style="42" bestFit="1" customWidth="1"/>
    <col min="8" max="8" width="13.125" bestFit="1" customWidth="1"/>
    <col min="9" max="9" width="10.5" bestFit="1" customWidth="1"/>
    <col min="10" max="10" width="15.875" style="42" bestFit="1" customWidth="1"/>
    <col min="12" max="12" width="5.25" bestFit="1" customWidth="1"/>
    <col min="13" max="13" width="7.875" bestFit="1" customWidth="1"/>
    <col min="14" max="14" width="8.875" style="22" bestFit="1" customWidth="1"/>
    <col min="15" max="15" width="8.875" customWidth="1"/>
    <col min="16" max="16" width="8.875" bestFit="1" customWidth="1"/>
    <col min="17" max="17" width="11" bestFit="1" customWidth="1"/>
    <col min="18" max="18" width="11.25" bestFit="1" customWidth="1"/>
    <col min="19" max="20" width="12.625" bestFit="1" customWidth="1"/>
    <col min="21" max="21" width="11.5" bestFit="1" customWidth="1"/>
    <col min="22" max="22" width="11" bestFit="1" customWidth="1"/>
  </cols>
  <sheetData>
    <row r="1" spans="1:23">
      <c r="A1" t="s">
        <v>26</v>
      </c>
      <c r="F1" s="5"/>
      <c r="G1" s="39"/>
      <c r="I1" s="5"/>
      <c r="J1" s="39"/>
      <c r="N1" s="87" t="s">
        <v>0</v>
      </c>
      <c r="O1" s="87"/>
      <c r="P1" s="87" t="s">
        <v>1</v>
      </c>
      <c r="Q1" s="87"/>
      <c r="R1" s="41" t="s">
        <v>16</v>
      </c>
      <c r="S1" s="18" t="s">
        <v>89</v>
      </c>
      <c r="U1" s="88"/>
      <c r="V1" s="88"/>
    </row>
    <row r="2" spans="1:23">
      <c r="A2" t="s">
        <v>27</v>
      </c>
      <c r="F2" s="5"/>
      <c r="G2" s="39"/>
      <c r="I2" s="5"/>
      <c r="J2" s="39"/>
      <c r="N2" s="89">
        <v>100000</v>
      </c>
      <c r="O2" s="89"/>
      <c r="P2" s="90">
        <v>0.05</v>
      </c>
      <c r="Q2" s="90"/>
      <c r="R2" s="40">
        <f>COUNTIF(N14:N117,"&gt;1")/COUNTIF(A14:A117,"&gt;=1")</f>
        <v>0.1</v>
      </c>
      <c r="S2" s="10" t="e">
        <f>AVERAGE(S14:S117)</f>
        <v>#VALUE!</v>
      </c>
      <c r="U2" s="88"/>
      <c r="V2" s="88"/>
    </row>
    <row r="3" spans="1:23">
      <c r="A3" t="s">
        <v>28</v>
      </c>
      <c r="F3" s="5"/>
      <c r="G3" s="39"/>
      <c r="I3" s="5"/>
      <c r="J3" s="39"/>
      <c r="N3"/>
    </row>
    <row r="4" spans="1:23">
      <c r="A4" t="s">
        <v>29</v>
      </c>
      <c r="F4" s="5"/>
      <c r="G4" s="39"/>
      <c r="I4" s="5"/>
      <c r="J4" s="39"/>
      <c r="N4" s="13" t="s">
        <v>18</v>
      </c>
      <c r="O4" s="13" t="s">
        <v>19</v>
      </c>
      <c r="P4" s="15" t="s">
        <v>20</v>
      </c>
      <c r="Q4" s="16" t="s">
        <v>21</v>
      </c>
      <c r="R4" s="19" t="s">
        <v>23</v>
      </c>
      <c r="S4" s="21" t="s">
        <v>24</v>
      </c>
    </row>
    <row r="5" spans="1:23" ht="13.5" customHeight="1">
      <c r="A5" s="86" t="s">
        <v>74</v>
      </c>
      <c r="B5" s="86"/>
      <c r="C5" s="86"/>
      <c r="D5" s="86"/>
      <c r="E5" s="86"/>
      <c r="F5" s="86"/>
      <c r="G5" s="86"/>
      <c r="H5" s="86"/>
      <c r="I5" s="86"/>
      <c r="J5" s="86"/>
      <c r="N5" s="14">
        <f>SUM(N14:N275)</f>
        <v>1021.2999999999993</v>
      </c>
      <c r="O5" s="14">
        <f>SUM(O14:O275)</f>
        <v>68481.094999999958</v>
      </c>
      <c r="P5" s="17">
        <f>SUM(P14:P275)</f>
        <v>-405.20000000000516</v>
      </c>
      <c r="Q5" s="17">
        <f>SUM(Q14:Q275)</f>
        <v>-48134.920000000639</v>
      </c>
      <c r="R5" s="17"/>
      <c r="S5" s="33">
        <f>N2+O5+Q5</f>
        <v>120346.17499999933</v>
      </c>
      <c r="V5" s="35"/>
    </row>
    <row r="6" spans="1:23">
      <c r="A6" s="86"/>
      <c r="B6" s="86"/>
      <c r="C6" s="86"/>
      <c r="D6" s="86"/>
      <c r="E6" s="86"/>
      <c r="F6" s="86"/>
      <c r="G6" s="86"/>
      <c r="H6" s="86"/>
      <c r="I6" s="86"/>
      <c r="J6" s="86"/>
      <c r="K6" s="24"/>
      <c r="L6" s="24"/>
      <c r="M6" s="24"/>
      <c r="N6" s="31" t="s">
        <v>32</v>
      </c>
      <c r="P6" s="32" t="s">
        <v>33</v>
      </c>
      <c r="Q6" s="24"/>
      <c r="R6" s="24"/>
      <c r="S6" s="25"/>
    </row>
    <row r="7" spans="1:23">
      <c r="A7" s="86"/>
      <c r="B7" s="86"/>
      <c r="C7" s="86"/>
      <c r="D7" s="86"/>
      <c r="E7" s="86"/>
      <c r="F7" s="86"/>
      <c r="G7" s="86"/>
      <c r="H7" s="86"/>
      <c r="I7" s="86"/>
      <c r="J7" s="86"/>
      <c r="K7" s="24"/>
      <c r="L7" s="24"/>
      <c r="M7" s="24"/>
      <c r="N7">
        <f>COUNTIF(L14:L176,"勝")</f>
        <v>10</v>
      </c>
      <c r="P7">
        <f>COUNTIF(L14:L176,"負")</f>
        <v>12</v>
      </c>
      <c r="Q7" s="24"/>
      <c r="R7" s="24"/>
    </row>
    <row r="8" spans="1:23">
      <c r="A8" s="86"/>
      <c r="B8" s="86"/>
      <c r="C8" s="86"/>
      <c r="D8" s="86"/>
      <c r="E8" s="86"/>
      <c r="F8" s="86"/>
      <c r="G8" s="86"/>
      <c r="H8" s="86"/>
      <c r="I8" s="86"/>
      <c r="J8" s="86"/>
      <c r="K8" s="24"/>
      <c r="L8" s="24"/>
      <c r="M8" s="24"/>
      <c r="N8" s="24"/>
      <c r="O8" s="24"/>
      <c r="P8" s="24"/>
      <c r="Q8" s="24"/>
      <c r="R8" s="24"/>
    </row>
    <row r="9" spans="1:23">
      <c r="E9" s="20"/>
      <c r="F9" s="38"/>
      <c r="G9" s="20"/>
      <c r="H9" s="38"/>
      <c r="I9" s="38"/>
      <c r="J9" s="20"/>
      <c r="K9" s="38"/>
      <c r="L9" s="38"/>
      <c r="M9" s="55"/>
      <c r="N9" s="38"/>
      <c r="O9" s="38"/>
      <c r="P9" s="38"/>
      <c r="Q9" s="38"/>
      <c r="R9" s="38"/>
      <c r="S9" s="38"/>
    </row>
    <row r="10" spans="1:23">
      <c r="G10"/>
      <c r="J10"/>
      <c r="N10"/>
    </row>
    <row r="11" spans="1:23">
      <c r="F11" t="s">
        <v>80</v>
      </c>
      <c r="G11" s="39"/>
      <c r="J11" s="39"/>
      <c r="N11"/>
      <c r="R11" s="27"/>
      <c r="W11" s="34"/>
    </row>
    <row r="12" spans="1:23">
      <c r="A12" s="12" t="s">
        <v>17</v>
      </c>
      <c r="B12" s="12" t="s">
        <v>35</v>
      </c>
      <c r="C12" s="12" t="s">
        <v>38</v>
      </c>
      <c r="D12" s="12"/>
      <c r="E12" s="1" t="s">
        <v>2</v>
      </c>
      <c r="F12" s="1" t="s">
        <v>3</v>
      </c>
      <c r="G12" s="1" t="s">
        <v>4</v>
      </c>
      <c r="H12" s="1" t="s">
        <v>5</v>
      </c>
      <c r="I12" s="1" t="s">
        <v>6</v>
      </c>
      <c r="J12" s="1" t="s">
        <v>7</v>
      </c>
      <c r="K12" s="1" t="s">
        <v>8</v>
      </c>
      <c r="L12" s="1" t="s">
        <v>22</v>
      </c>
      <c r="M12" s="1" t="s">
        <v>58</v>
      </c>
      <c r="N12" s="1" t="s">
        <v>9</v>
      </c>
      <c r="O12" s="1" t="s">
        <v>14</v>
      </c>
      <c r="P12" s="1" t="s">
        <v>10</v>
      </c>
      <c r="Q12" s="1" t="s">
        <v>15</v>
      </c>
      <c r="R12" s="1" t="s">
        <v>13</v>
      </c>
      <c r="S12" s="1" t="s">
        <v>88</v>
      </c>
      <c r="T12" s="6"/>
    </row>
    <row r="13" spans="1:23">
      <c r="A13" s="6"/>
      <c r="B13" s="6"/>
      <c r="C13" s="6"/>
      <c r="D13" s="6"/>
      <c r="E13" s="6"/>
      <c r="F13" s="6"/>
      <c r="G13" s="37" t="s">
        <v>53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3">
      <c r="A14" s="39">
        <v>1</v>
      </c>
      <c r="B14" s="39" t="s">
        <v>36</v>
      </c>
      <c r="C14" s="39" t="s">
        <v>46</v>
      </c>
      <c r="D14" s="56"/>
      <c r="E14" s="39" t="s">
        <v>41</v>
      </c>
      <c r="F14" s="54">
        <v>0.12</v>
      </c>
      <c r="G14" s="42">
        <v>42227.498611111114</v>
      </c>
      <c r="H14" s="39">
        <v>194.077</v>
      </c>
      <c r="I14" s="39">
        <v>194.49100000000001</v>
      </c>
      <c r="J14" s="42">
        <v>42227.638194444444</v>
      </c>
      <c r="K14" s="39">
        <v>194.49100000000001</v>
      </c>
      <c r="L14" s="39" t="s">
        <v>39</v>
      </c>
      <c r="M14" s="56"/>
      <c r="N14" s="7" t="str">
        <f>IFERROR(IF(AND(E14="売",L14="勝"),ABS(H14-K14),IF(AND(E14="買",L14="勝"),ABS(H14-K14),""))*100,"")</f>
        <v/>
      </c>
      <c r="O14" s="7" t="str">
        <f>IFERROR(IF(N14&gt;=1,N14*F14*1000,""),"")</f>
        <v/>
      </c>
      <c r="P14" s="8">
        <f>IFERROR(IF(AND(E14="売",L14="負"),(H14-K14),IF(AND(E14="買",L14="負"),(K14-H14),""))*100,"")</f>
        <v>-41.400000000001569</v>
      </c>
      <c r="Q14" s="9">
        <f>IFERROR(IF(P14&lt;=1,P14*F14*1000,""),"")</f>
        <v>-4968.0000000001883</v>
      </c>
      <c r="R14" s="3">
        <f>IF(L14="ー",N2+0,IF(Q14&lt;1,Q14+N2,O14+N2))</f>
        <v>95031.999999999811</v>
      </c>
      <c r="S14" s="4"/>
    </row>
    <row r="15" spans="1:23">
      <c r="A15" s="39">
        <v>2</v>
      </c>
      <c r="B15" s="48" t="s">
        <v>36</v>
      </c>
      <c r="C15" s="39" t="s">
        <v>47</v>
      </c>
      <c r="D15" s="56"/>
      <c r="E15" s="39" t="s">
        <v>42</v>
      </c>
      <c r="F15" s="54">
        <v>0.08</v>
      </c>
      <c r="G15" s="42">
        <v>42228.636111111111</v>
      </c>
      <c r="H15" s="39">
        <v>194.505</v>
      </c>
      <c r="I15" s="39">
        <v>195.04499999999999</v>
      </c>
      <c r="J15" s="42">
        <v>42229.631249999999</v>
      </c>
      <c r="K15" s="39">
        <v>194.518</v>
      </c>
      <c r="L15" s="39" t="s">
        <v>39</v>
      </c>
      <c r="M15" s="56"/>
      <c r="N15" s="49" t="str">
        <f>IFERROR(IF(AND(E15="売",L15="勝"),ABS(H15-K15),IF(AND(E15="買",L15="勝"),ABS(H15-K15),""))*100,"")</f>
        <v/>
      </c>
      <c r="O15" s="7" t="str">
        <f t="shared" ref="O15:O76" si="0">IFERROR(IF(N15&gt;=1,N15*F15*1000,""),"")</f>
        <v/>
      </c>
      <c r="P15" s="8">
        <f>IFERROR(IF(AND(E15="売",L15="負"),(H15-K15),IF(AND(E15="買",L15="負"),(K15-H15),""))*100,"")</f>
        <v>-1.300000000000523</v>
      </c>
      <c r="Q15" s="9">
        <f t="shared" ref="Q15:Q76" si="1">IFERROR(IF(P15&lt;=1,P15*F15*1000,""),"")</f>
        <v>-104.00000000004184</v>
      </c>
      <c r="R15" s="3">
        <f>IF(L15="ー",R14+0,IF(Q15&lt;1,Q15+R14,O15+R14))</f>
        <v>94927.999999999767</v>
      </c>
      <c r="S15" s="4"/>
    </row>
    <row r="16" spans="1:23">
      <c r="A16" s="39">
        <v>3</v>
      </c>
      <c r="B16" s="39" t="s">
        <v>43</v>
      </c>
      <c r="C16" s="39" t="s">
        <v>45</v>
      </c>
      <c r="D16" s="56"/>
      <c r="E16" s="39" t="s">
        <v>44</v>
      </c>
      <c r="F16" s="54">
        <v>0.35</v>
      </c>
      <c r="G16" s="42">
        <v>42229.875</v>
      </c>
      <c r="H16" s="39">
        <v>124.40300000000001</v>
      </c>
      <c r="I16" s="39">
        <v>124.536</v>
      </c>
      <c r="J16" s="42">
        <v>42229.895833333336</v>
      </c>
      <c r="K16" s="39">
        <v>124.54</v>
      </c>
      <c r="L16" s="39" t="s">
        <v>48</v>
      </c>
      <c r="M16" s="56"/>
      <c r="N16" s="7" t="str">
        <f>IFERROR(IF(AND(E16="売",L16="勝"),ABS(H16-K16),IF(AND(E16="買",L16="勝"),ABS(H16-K16),""))*10000,"")</f>
        <v/>
      </c>
      <c r="O16" s="7" t="str">
        <f t="shared" si="0"/>
        <v/>
      </c>
      <c r="P16" s="8">
        <f>IFERROR(IF(AND(E16="売",L16="負"),(H16-K16),IF(AND(E16="買",L16="負"),(K16-H16),""))*100,"")</f>
        <v>-13.700000000000045</v>
      </c>
      <c r="Q16" s="9">
        <f t="shared" si="1"/>
        <v>-4795.0000000000164</v>
      </c>
      <c r="R16" s="3">
        <f t="shared" ref="R16:R77" si="2">IF(L16="ー",R15+0,IF(Q16&lt;1,Q16+R15,O16+R15))</f>
        <v>90132.999999999753</v>
      </c>
      <c r="S16" s="4"/>
    </row>
    <row r="17" spans="1:25">
      <c r="A17" s="56"/>
      <c r="B17" s="56"/>
      <c r="C17" s="56"/>
      <c r="D17" s="56"/>
      <c r="E17" s="56"/>
      <c r="F17" s="54"/>
      <c r="G17" s="37" t="s">
        <v>54</v>
      </c>
      <c r="H17" s="56"/>
      <c r="I17" s="56"/>
      <c r="K17" s="56"/>
      <c r="L17" s="56"/>
      <c r="M17" s="56"/>
      <c r="N17" s="7"/>
      <c r="O17" s="7"/>
      <c r="P17" s="8"/>
      <c r="Q17" s="9"/>
      <c r="R17" s="3"/>
      <c r="S17" s="4"/>
    </row>
    <row r="18" spans="1:25">
      <c r="A18" s="39">
        <v>4</v>
      </c>
      <c r="B18" s="51" t="s">
        <v>36</v>
      </c>
      <c r="C18" s="51" t="s">
        <v>45</v>
      </c>
      <c r="D18" s="56"/>
      <c r="E18" s="39" t="s">
        <v>50</v>
      </c>
      <c r="F18" s="54">
        <v>0.16</v>
      </c>
      <c r="G18" s="42">
        <v>42230.656944444447</v>
      </c>
      <c r="H18" s="39">
        <v>194.119</v>
      </c>
      <c r="I18" s="39">
        <v>193.84700000000001</v>
      </c>
      <c r="J18" s="42" t="s">
        <v>51</v>
      </c>
      <c r="K18" s="39">
        <v>194.56399999999999</v>
      </c>
      <c r="L18" s="39" t="s">
        <v>52</v>
      </c>
      <c r="M18" s="56"/>
      <c r="N18" s="7">
        <f t="shared" ref="N18:N78" si="3">IFERROR(IF(AND(E18="売",L18="勝"),ABS(H18-K18),IF(AND(E18="買",L18="勝"),ABS(H18-K18),""))*100,"")</f>
        <v>44.499999999999318</v>
      </c>
      <c r="O18" s="7">
        <f>IFERROR(IF(N18&gt;=1,N18*F18*1000,""),"")</f>
        <v>7119.9999999998909</v>
      </c>
      <c r="P18" s="8" t="str">
        <f t="shared" ref="P18:P78" si="4">IFERROR(IF(AND(E18="売",L18="負"),(H18-K18),IF(AND(E18="買",L18="負"),(K18-H18),""))*100,"")</f>
        <v/>
      </c>
      <c r="Q18" s="9" t="str">
        <f t="shared" si="1"/>
        <v/>
      </c>
      <c r="R18" s="3">
        <f>IF(L18="ー",R16+0,IF(Q18&lt;1,Q18+R16,O18+R16))</f>
        <v>97252.999999999651</v>
      </c>
      <c r="S18" s="4">
        <f t="shared" ref="S18:S75" si="5">(K18-H18)/(H18-I18)</f>
        <v>1.6360294117647327</v>
      </c>
    </row>
    <row r="19" spans="1:25">
      <c r="A19" s="39">
        <v>5</v>
      </c>
      <c r="B19" s="56" t="s">
        <v>55</v>
      </c>
      <c r="C19" s="56" t="s">
        <v>57</v>
      </c>
      <c r="D19" s="56">
        <v>124.4</v>
      </c>
      <c r="E19" s="56" t="s">
        <v>41</v>
      </c>
      <c r="F19" s="54">
        <v>0.1</v>
      </c>
      <c r="G19" s="42">
        <v>42233.995138888888</v>
      </c>
      <c r="H19" s="56">
        <v>1.1082799999999999</v>
      </c>
      <c r="I19" s="57">
        <v>1.1121000000000001</v>
      </c>
      <c r="J19" s="42">
        <v>42234.275694444441</v>
      </c>
      <c r="K19" s="56">
        <v>1.1080099999999999</v>
      </c>
      <c r="L19" s="56" t="s">
        <v>52</v>
      </c>
      <c r="M19" s="56">
        <v>-3</v>
      </c>
      <c r="N19" s="49">
        <f>IFERROR(IF(AND(E19="売",L19="勝"),ABS(H19-K19),IF(AND(E19="買",L19="勝"),ABS(H19-K19),""))*10000,"")</f>
        <v>2.6999999999999247</v>
      </c>
      <c r="O19" s="7">
        <v>335</v>
      </c>
      <c r="P19" s="8" t="str">
        <f>IFERROR(IF(AND(E19="売",L19="負"),(H19-K19),IF(AND(E19="買",L19="負"),(K19-H19),""))*10000,"")</f>
        <v/>
      </c>
      <c r="Q19" s="9" t="str">
        <f>IFERROR(IF(P19&lt;=1,P19*F19*D19*10,""),"")</f>
        <v/>
      </c>
      <c r="R19" s="3">
        <f>IF(L19="ー",R18+0,IF(Q19&lt;1,Q19+R18,O19+R18))</f>
        <v>97587.999999999651</v>
      </c>
      <c r="S19" s="4">
        <f t="shared" si="5"/>
        <v>7.0680628272246443E-2</v>
      </c>
    </row>
    <row r="20" spans="1:25">
      <c r="A20" s="39">
        <v>6</v>
      </c>
      <c r="B20" s="39" t="s">
        <v>60</v>
      </c>
      <c r="C20" s="39" t="s">
        <v>61</v>
      </c>
      <c r="D20" s="56"/>
      <c r="E20" s="39" t="s">
        <v>59</v>
      </c>
      <c r="F20" s="54">
        <v>0.2</v>
      </c>
      <c r="G20" s="42">
        <v>42235</v>
      </c>
      <c r="H20" s="39">
        <v>81.87</v>
      </c>
      <c r="I20" s="39">
        <v>81.637</v>
      </c>
      <c r="J20" s="42">
        <v>42235.504166666666</v>
      </c>
      <c r="K20" s="39">
        <v>81.808000000000007</v>
      </c>
      <c r="L20" s="39" t="s">
        <v>39</v>
      </c>
      <c r="M20" s="56">
        <v>9</v>
      </c>
      <c r="N20" s="7" t="str">
        <f t="shared" si="3"/>
        <v/>
      </c>
      <c r="O20" s="7" t="str">
        <f t="shared" si="0"/>
        <v/>
      </c>
      <c r="P20" s="8">
        <f t="shared" si="4"/>
        <v>-6.1999999999997613</v>
      </c>
      <c r="Q20" s="9">
        <f t="shared" si="1"/>
        <v>-1239.9999999999523</v>
      </c>
      <c r="R20" s="3">
        <f t="shared" ref="R20:R25" si="6">IF(L20="ー",R19+0,IF(Q20&lt;1,Q20+R19,O20+R19))</f>
        <v>96347.999999999694</v>
      </c>
      <c r="S20" s="4"/>
      <c r="T20" s="37" t="s">
        <v>54</v>
      </c>
    </row>
    <row r="21" spans="1:25">
      <c r="A21" s="6">
        <v>7</v>
      </c>
      <c r="B21" s="6" t="s">
        <v>36</v>
      </c>
      <c r="C21" s="6" t="s">
        <v>61</v>
      </c>
      <c r="D21" s="6"/>
      <c r="E21" s="6" t="s">
        <v>62</v>
      </c>
      <c r="F21" s="73">
        <v>0.21</v>
      </c>
      <c r="G21" s="44">
        <v>42235.540972222225</v>
      </c>
      <c r="H21" s="6">
        <v>194.65899999999999</v>
      </c>
      <c r="I21" s="6">
        <v>194.88300000000001</v>
      </c>
      <c r="J21" s="44">
        <v>42235.65347222222</v>
      </c>
      <c r="K21" s="6">
        <v>194.88300000000001</v>
      </c>
      <c r="L21" s="6" t="s">
        <v>39</v>
      </c>
      <c r="M21" s="6"/>
      <c r="N21" s="7" t="str">
        <f t="shared" si="3"/>
        <v/>
      </c>
      <c r="O21" s="7" t="str">
        <f t="shared" si="0"/>
        <v/>
      </c>
      <c r="P21" s="8">
        <f t="shared" si="4"/>
        <v>-22.400000000001796</v>
      </c>
      <c r="Q21" s="9">
        <f>IFERROR(IF(P21&lt;=1,P21*F21*1000,""),"")</f>
        <v>-4704.0000000003774</v>
      </c>
      <c r="R21" s="3">
        <f t="shared" si="6"/>
        <v>91643.999999999316</v>
      </c>
      <c r="S21" s="72"/>
      <c r="T21" s="61" t="s">
        <v>12</v>
      </c>
      <c r="U21" s="62">
        <f>AVERAGE(S18:S19)</f>
        <v>0.85335502001848962</v>
      </c>
    </row>
    <row r="22" spans="1:25" s="11" customFormat="1">
      <c r="A22" s="6">
        <v>8</v>
      </c>
      <c r="B22" s="6" t="s">
        <v>63</v>
      </c>
      <c r="C22" s="6" t="s">
        <v>56</v>
      </c>
      <c r="D22" s="6">
        <v>124</v>
      </c>
      <c r="E22" s="6" t="s">
        <v>59</v>
      </c>
      <c r="F22" s="73">
        <v>0.04</v>
      </c>
      <c r="G22" s="44">
        <v>42236.541666666664</v>
      </c>
      <c r="H22" s="6">
        <v>1.1134900000000001</v>
      </c>
      <c r="I22" s="6">
        <v>1.10345</v>
      </c>
      <c r="J22" s="44">
        <v>42241.997916666667</v>
      </c>
      <c r="K22" s="6">
        <v>1.1418699999999999</v>
      </c>
      <c r="L22" s="6" t="s">
        <v>49</v>
      </c>
      <c r="M22" s="6">
        <v>-34</v>
      </c>
      <c r="N22" s="7">
        <f>IFERROR(IF(AND(E22="売",L22="勝"),ABS(H22-K22),IF(AND(E22="買",L22="勝"),ABS(H22-K22),""))*10000,"")</f>
        <v>283.79999999999848</v>
      </c>
      <c r="O22" s="7">
        <f t="shared" ref="O22" si="7">IFERROR(IF(N22&gt;=1,N22*F22*D22*10,""),"")</f>
        <v>14076.479999999927</v>
      </c>
      <c r="P22" s="8" t="str">
        <f t="shared" si="4"/>
        <v/>
      </c>
      <c r="Q22" s="9" t="str">
        <f t="shared" si="1"/>
        <v/>
      </c>
      <c r="R22" s="3">
        <f t="shared" si="6"/>
        <v>105720.47999999924</v>
      </c>
      <c r="S22" s="72">
        <f t="shared" si="5"/>
        <v>2.8266932270916048</v>
      </c>
      <c r="T22" s="63" t="s">
        <v>16</v>
      </c>
      <c r="U22" s="64">
        <f>2/6</f>
        <v>0.33333333333333331</v>
      </c>
    </row>
    <row r="23" spans="1:25" s="11" customFormat="1">
      <c r="A23" s="6">
        <v>9</v>
      </c>
      <c r="B23" s="6" t="s">
        <v>64</v>
      </c>
      <c r="C23" s="6" t="s">
        <v>65</v>
      </c>
      <c r="D23" s="6"/>
      <c r="E23" s="6" t="s">
        <v>66</v>
      </c>
      <c r="F23" s="73">
        <v>0.12</v>
      </c>
      <c r="G23" s="44">
        <v>42237.960416666669</v>
      </c>
      <c r="H23" s="6">
        <v>192.39500000000001</v>
      </c>
      <c r="I23" s="6">
        <v>192.018</v>
      </c>
      <c r="J23" s="44">
        <v>42237.99722222222</v>
      </c>
      <c r="K23" s="6">
        <v>192.018</v>
      </c>
      <c r="L23" s="6" t="s">
        <v>39</v>
      </c>
      <c r="M23" s="6"/>
      <c r="N23" s="7" t="str">
        <f t="shared" si="3"/>
        <v/>
      </c>
      <c r="O23" s="7" t="str">
        <f t="shared" si="0"/>
        <v/>
      </c>
      <c r="P23" s="8">
        <f t="shared" si="4"/>
        <v>-37.700000000000955</v>
      </c>
      <c r="Q23" s="9">
        <f t="shared" si="1"/>
        <v>-4524.0000000001146</v>
      </c>
      <c r="R23" s="3">
        <f t="shared" si="6"/>
        <v>101196.47999999912</v>
      </c>
      <c r="S23" s="72"/>
      <c r="T23" s="63" t="s">
        <v>31</v>
      </c>
      <c r="U23" s="64">
        <f>U24/R16</f>
        <v>7.3441247933602918E-2</v>
      </c>
    </row>
    <row r="24" spans="1:25" s="11" customFormat="1">
      <c r="A24" s="6">
        <v>10</v>
      </c>
      <c r="B24" s="6" t="s">
        <v>67</v>
      </c>
      <c r="C24" s="6" t="s">
        <v>65</v>
      </c>
      <c r="D24" s="6"/>
      <c r="E24" s="6" t="s">
        <v>66</v>
      </c>
      <c r="F24" s="73">
        <v>0.22</v>
      </c>
      <c r="G24" s="44">
        <v>42237.970138888886</v>
      </c>
      <c r="H24" s="6">
        <v>90.105000000000004</v>
      </c>
      <c r="I24" s="6">
        <v>89.903000000000006</v>
      </c>
      <c r="J24" s="44">
        <v>42237.997916666667</v>
      </c>
      <c r="K24" s="6">
        <v>89.903000000000006</v>
      </c>
      <c r="L24" s="6" t="s">
        <v>39</v>
      </c>
      <c r="M24" s="6"/>
      <c r="N24" s="7" t="str">
        <f t="shared" si="3"/>
        <v/>
      </c>
      <c r="O24" s="7" t="str">
        <f t="shared" si="0"/>
        <v/>
      </c>
      <c r="P24" s="8">
        <f t="shared" si="4"/>
        <v>-20.199999999999818</v>
      </c>
      <c r="Q24" s="9">
        <f t="shared" si="1"/>
        <v>-4443.99999999996</v>
      </c>
      <c r="R24" s="3">
        <f t="shared" si="6"/>
        <v>96752.479999999166</v>
      </c>
      <c r="S24" s="72"/>
      <c r="T24" s="65" t="s">
        <v>25</v>
      </c>
      <c r="U24" s="66">
        <f>R24-R16</f>
        <v>6619.4799999994138</v>
      </c>
    </row>
    <row r="25" spans="1:25" s="11" customFormat="1">
      <c r="A25" s="6">
        <v>11</v>
      </c>
      <c r="B25" s="6" t="s">
        <v>64</v>
      </c>
      <c r="C25" s="6" t="s">
        <v>65</v>
      </c>
      <c r="D25" s="6"/>
      <c r="E25" s="6" t="s">
        <v>41</v>
      </c>
      <c r="F25" s="73">
        <v>0.05</v>
      </c>
      <c r="G25" s="44">
        <v>42238</v>
      </c>
      <c r="H25" s="6">
        <v>191.78100000000001</v>
      </c>
      <c r="I25" s="6">
        <v>192.50700000000001</v>
      </c>
      <c r="J25" s="44" t="s">
        <v>73</v>
      </c>
      <c r="K25" s="6">
        <v>189.203</v>
      </c>
      <c r="L25" s="6" t="s">
        <v>49</v>
      </c>
      <c r="M25" s="6">
        <v>-10</v>
      </c>
      <c r="N25" s="7">
        <f>IFERROR(IF(AND(E25="売",L25="勝"),ABS(H25-K25),IF(AND(E25="買",L25="勝"),ABS(H25-K25),""))*100,"")</f>
        <v>257.8000000000003</v>
      </c>
      <c r="O25" s="7">
        <f>IFERROR(IF(N25&gt;=1,N25*F25*1000,""),"")</f>
        <v>12890.000000000015</v>
      </c>
      <c r="P25" s="8" t="str">
        <f t="shared" si="4"/>
        <v/>
      </c>
      <c r="Q25" s="9" t="str">
        <f t="shared" si="1"/>
        <v/>
      </c>
      <c r="R25" s="3">
        <f t="shared" si="6"/>
        <v>109642.47999999918</v>
      </c>
      <c r="S25" s="72">
        <f t="shared" si="5"/>
        <v>3.5509641873278324</v>
      </c>
      <c r="U25" s="59"/>
    </row>
    <row r="26" spans="1:25" s="11" customFormat="1">
      <c r="A26" s="6"/>
      <c r="B26" s="6"/>
      <c r="C26" s="6"/>
      <c r="D26" s="6"/>
      <c r="E26" s="6"/>
      <c r="F26" s="73"/>
      <c r="G26" s="37" t="s">
        <v>72</v>
      </c>
      <c r="H26" s="6"/>
      <c r="I26" s="6"/>
      <c r="J26" s="44"/>
      <c r="K26" s="6"/>
      <c r="L26" s="6"/>
      <c r="M26" s="6"/>
      <c r="N26" s="7"/>
      <c r="O26" s="7"/>
      <c r="P26" s="8"/>
      <c r="Q26" s="9"/>
      <c r="R26" s="71"/>
      <c r="S26" s="72"/>
      <c r="U26" s="59"/>
    </row>
    <row r="27" spans="1:25" s="11" customFormat="1">
      <c r="A27" s="6">
        <v>12</v>
      </c>
      <c r="B27" s="6" t="s">
        <v>68</v>
      </c>
      <c r="C27" s="6" t="s">
        <v>69</v>
      </c>
      <c r="D27" s="6">
        <v>121</v>
      </c>
      <c r="E27" s="6" t="s">
        <v>70</v>
      </c>
      <c r="F27" s="73">
        <v>0.08</v>
      </c>
      <c r="G27" s="44">
        <v>42240.707638888889</v>
      </c>
      <c r="H27" s="6">
        <v>1.3215399999999999</v>
      </c>
      <c r="I27" s="6">
        <v>1.3257300000000001</v>
      </c>
      <c r="J27" s="44">
        <v>42240.800000000003</v>
      </c>
      <c r="K27" s="6">
        <v>1.3257300000000001</v>
      </c>
      <c r="L27" s="6" t="s">
        <v>71</v>
      </c>
      <c r="M27" s="6"/>
      <c r="N27" s="7" t="str">
        <f t="shared" si="3"/>
        <v/>
      </c>
      <c r="O27" s="7" t="str">
        <f>IFERROR(IF(N27&gt;=1,N27*F27*1000,""),"")</f>
        <v/>
      </c>
      <c r="P27" s="8">
        <f>IFERROR(IF(AND(E27="売",L27="負"),(H27-K27),IF(AND(E27="買",L27="負"),(K27-H27),""))*10000,"")</f>
        <v>-41.900000000001384</v>
      </c>
      <c r="Q27" s="9">
        <f>IFERROR(IF(P27&lt;=1,P27*F27*D27*10,""),"")</f>
        <v>-4055.9200000001338</v>
      </c>
      <c r="R27" s="3">
        <f>IF(L27="ー",R25+0,IF(Q27&lt;1,Q27+R25,O27+R25))</f>
        <v>105586.55999999905</v>
      </c>
      <c r="S27" s="72"/>
      <c r="U27" s="59"/>
    </row>
    <row r="28" spans="1:25" s="11" customFormat="1">
      <c r="A28" s="6">
        <v>13</v>
      </c>
      <c r="B28" s="6" t="s">
        <v>68</v>
      </c>
      <c r="C28" s="6" t="s">
        <v>47</v>
      </c>
      <c r="D28" s="6">
        <v>120</v>
      </c>
      <c r="E28" s="6" t="s">
        <v>41</v>
      </c>
      <c r="F28" s="73">
        <v>0.05</v>
      </c>
      <c r="G28" s="44">
        <v>42240.965277777781</v>
      </c>
      <c r="H28" s="6">
        <v>1.32273</v>
      </c>
      <c r="I28" s="6">
        <v>1.3291299999999999</v>
      </c>
      <c r="J28" s="44">
        <v>42241.257638888892</v>
      </c>
      <c r="K28" s="6">
        <v>1.3291299999999999</v>
      </c>
      <c r="L28" s="6" t="s">
        <v>39</v>
      </c>
      <c r="M28" s="6">
        <v>-2</v>
      </c>
      <c r="N28" s="7" t="str">
        <f>IFERROR(IF(AND(E28="売",L28="勝"),ABS(H28-K28),IF(AND(E28="買",L28="勝"),ABS(H28-K28),""))*100,"")</f>
        <v/>
      </c>
      <c r="O28" s="7" t="str">
        <f>IFERROR(IF(N28&gt;=1,N28*F28*1000,""),"")</f>
        <v/>
      </c>
      <c r="P28" s="8">
        <f>IFERROR(IF(AND(E28="売",L28="負"),(H28-K28),IF(AND(E28="買",L28="負"),(K28-H28),""))*10000,"")</f>
        <v>-63.999999999999616</v>
      </c>
      <c r="Q28" s="9">
        <f>IFERROR(IF(P28&lt;=1,P28*F28*D28*10,""),"")</f>
        <v>-3839.9999999999773</v>
      </c>
      <c r="R28" s="71">
        <f>IF(L28="ー",R27+0,IF(Q28&lt;1,Q28+R27,O28+R27))</f>
        <v>101746.55999999908</v>
      </c>
      <c r="S28" s="72"/>
      <c r="U28" s="60"/>
    </row>
    <row r="29" spans="1:25" s="11" customFormat="1">
      <c r="A29" s="6">
        <v>14</v>
      </c>
      <c r="B29" s="6" t="s">
        <v>68</v>
      </c>
      <c r="C29" s="6" t="s">
        <v>77</v>
      </c>
      <c r="D29" s="6">
        <v>119.3</v>
      </c>
      <c r="E29" s="6" t="s">
        <v>41</v>
      </c>
      <c r="F29" s="73">
        <v>0.08</v>
      </c>
      <c r="G29" s="44">
        <v>42242.538194444445</v>
      </c>
      <c r="H29" s="6">
        <v>1.33053</v>
      </c>
      <c r="I29" s="6">
        <v>1.3354299999999999</v>
      </c>
      <c r="J29" s="44">
        <v>42244.648611111108</v>
      </c>
      <c r="K29" s="6">
        <v>1.32057</v>
      </c>
      <c r="L29" s="6" t="s">
        <v>49</v>
      </c>
      <c r="M29" s="6">
        <v>-8</v>
      </c>
      <c r="N29" s="7">
        <f>IFERROR(IF(AND(E29="売",L29="勝"),ABS(H29-K29),IF(AND(E29="買",L29="勝"),ABS(H29-K29),""))*10000,"")</f>
        <v>99.599999999999682</v>
      </c>
      <c r="O29" s="7">
        <f t="shared" ref="O29" si="8">IFERROR(IF(N29&gt;=1,N29*F29*D29*10,""),"")</f>
        <v>9505.8239999999714</v>
      </c>
      <c r="P29" s="8" t="str">
        <f t="shared" ref="P29:P32" si="9">IFERROR(IF(AND(E29="売",L29="負"),(H29-K29),IF(AND(E29="買",L29="負"),(K29-H29),""))*10000,"")</f>
        <v/>
      </c>
      <c r="Q29" s="9" t="str">
        <f t="shared" ref="Q29:Q32" si="10">IFERROR(IF(P29&lt;=1,P29*F29*D29*10,""),"")</f>
        <v/>
      </c>
      <c r="R29" s="71">
        <f t="shared" ref="R29:R34" si="11">IF(L29="ー",R28+0,IF(Q29&lt;1,Q29+R28,O29+R28))</f>
        <v>111252.38399999906</v>
      </c>
      <c r="S29" s="72">
        <f t="shared" si="5"/>
        <v>2.0326530612245231</v>
      </c>
    </row>
    <row r="30" spans="1:25" s="11" customFormat="1" ht="13.5" customHeight="1">
      <c r="A30" s="78">
        <v>15</v>
      </c>
      <c r="B30" s="78" t="s">
        <v>75</v>
      </c>
      <c r="C30" s="78" t="s">
        <v>77</v>
      </c>
      <c r="D30" s="78">
        <v>77.599999999999994</v>
      </c>
      <c r="E30" s="78" t="s">
        <v>50</v>
      </c>
      <c r="F30" s="80">
        <v>0.12</v>
      </c>
      <c r="G30" s="84">
        <v>42242.543055555558</v>
      </c>
      <c r="H30" s="78">
        <v>1.1011899999999999</v>
      </c>
      <c r="I30" s="78">
        <v>1.09666</v>
      </c>
      <c r="J30" s="84">
        <v>42248.922222222223</v>
      </c>
      <c r="K30" s="78">
        <v>1.11087</v>
      </c>
      <c r="L30" s="78" t="s">
        <v>49</v>
      </c>
      <c r="M30" s="78">
        <v>-48</v>
      </c>
      <c r="N30" s="7">
        <f>IFERROR(IF(AND(E30="売",L30="勝"),ABS(H30-K30),IF(AND(E30="買",L30="勝"),ABS(H30-K30),""))*10000,"")</f>
        <v>96.800000000001333</v>
      </c>
      <c r="O30" s="7">
        <f t="shared" ref="O30" si="12">IFERROR(IF(N30&gt;=1,N30*F30*D30*10,""),"")</f>
        <v>9014.0160000001233</v>
      </c>
      <c r="P30" s="8" t="str">
        <f t="shared" si="9"/>
        <v/>
      </c>
      <c r="Q30" s="9" t="str">
        <f t="shared" si="10"/>
        <v/>
      </c>
      <c r="R30" s="91">
        <f t="shared" si="11"/>
        <v>120266.39999999918</v>
      </c>
      <c r="S30" s="83">
        <f t="shared" si="5"/>
        <v>2.1368653421634209</v>
      </c>
      <c r="T30" s="37" t="s">
        <v>72</v>
      </c>
      <c r="V30" s="67"/>
      <c r="X30" s="67"/>
      <c r="Y30" s="67"/>
    </row>
    <row r="31" spans="1:25" s="11" customFormat="1" ht="13.5" customHeight="1">
      <c r="A31" s="78">
        <v>16</v>
      </c>
      <c r="B31" s="78" t="s">
        <v>76</v>
      </c>
      <c r="C31" s="78" t="s">
        <v>77</v>
      </c>
      <c r="D31" s="78">
        <v>126.3</v>
      </c>
      <c r="E31" s="78" t="s">
        <v>50</v>
      </c>
      <c r="F31" s="80">
        <v>0.05</v>
      </c>
      <c r="G31" s="84">
        <v>42243.081944444442</v>
      </c>
      <c r="H31" s="78">
        <v>0.94847999999999999</v>
      </c>
      <c r="I31" s="78">
        <v>0.94152000000000002</v>
      </c>
      <c r="J31" s="84">
        <v>42248.686805555553</v>
      </c>
      <c r="K31" s="78">
        <v>0.95872999999999997</v>
      </c>
      <c r="L31" s="78" t="s">
        <v>49</v>
      </c>
      <c r="M31" s="78"/>
      <c r="N31" s="7">
        <f>IFERROR(IF(AND(E31="売",L31="勝"),ABS(H31-K31),IF(AND(E31="買",L31="勝"),ABS(H31-K31),""))*10000,"")</f>
        <v>102.49999999999982</v>
      </c>
      <c r="O31" s="7">
        <f>IFERROR(IF(N31&gt;=1,N31*F31*D31*10,""),"")</f>
        <v>6472.8749999999891</v>
      </c>
      <c r="P31" s="8" t="str">
        <f t="shared" si="9"/>
        <v/>
      </c>
      <c r="Q31" s="9" t="str">
        <f t="shared" si="10"/>
        <v/>
      </c>
      <c r="R31" s="91">
        <f t="shared" si="11"/>
        <v>126739.27499999916</v>
      </c>
      <c r="S31" s="83">
        <f t="shared" si="5"/>
        <v>1.4727011494252917</v>
      </c>
      <c r="T31" s="61" t="s">
        <v>12</v>
      </c>
      <c r="U31" s="62">
        <f>AVERAGE(S29,S22,S25,S32,)</f>
        <v>1.9310046933161096</v>
      </c>
    </row>
    <row r="32" spans="1:25" s="11" customFormat="1" ht="13.5" customHeight="1">
      <c r="A32" s="6">
        <v>17</v>
      </c>
      <c r="B32" s="6" t="s">
        <v>68</v>
      </c>
      <c r="C32" s="6" t="s">
        <v>77</v>
      </c>
      <c r="D32" s="6">
        <v>120</v>
      </c>
      <c r="E32" s="6" t="s">
        <v>41</v>
      </c>
      <c r="F32" s="73">
        <v>0.05</v>
      </c>
      <c r="G32" s="44">
        <v>42242.959722222222</v>
      </c>
      <c r="H32" s="6">
        <v>1.32881</v>
      </c>
      <c r="I32" s="6">
        <v>1.3354299999999999</v>
      </c>
      <c r="J32" s="44">
        <v>42244.648611111108</v>
      </c>
      <c r="K32" s="6">
        <v>1.32057</v>
      </c>
      <c r="L32" s="6" t="s">
        <v>78</v>
      </c>
      <c r="M32" s="6">
        <v>-1</v>
      </c>
      <c r="N32" s="7">
        <f>IFERROR(IF(AND(E32="売",L32="勝"),ABS(H32-K32),IF(AND(E32="買",L32="勝"),ABS(H32-K32),""))*10000,"")</f>
        <v>82.400000000000247</v>
      </c>
      <c r="O32" s="7">
        <f>IFERROR(IF(N32&gt;=1,N32*F32*10*D32,""),"")</f>
        <v>4944.0000000000146</v>
      </c>
      <c r="P32" s="8" t="str">
        <f t="shared" si="9"/>
        <v/>
      </c>
      <c r="Q32" s="9" t="str">
        <f t="shared" si="10"/>
        <v/>
      </c>
      <c r="R32" s="71">
        <f t="shared" si="11"/>
        <v>131683.27499999918</v>
      </c>
      <c r="S32" s="72">
        <f t="shared" si="5"/>
        <v>1.2447129909365882</v>
      </c>
      <c r="T32" s="63" t="s">
        <v>16</v>
      </c>
      <c r="U32" s="64">
        <f>4/7</f>
        <v>0.5714285714285714</v>
      </c>
    </row>
    <row r="33" spans="1:23" s="11" customFormat="1" ht="13.5" customHeight="1">
      <c r="A33" s="6">
        <v>18</v>
      </c>
      <c r="B33" s="6" t="s">
        <v>36</v>
      </c>
      <c r="C33" s="6" t="s">
        <v>77</v>
      </c>
      <c r="D33" s="6"/>
      <c r="E33" s="6" t="s">
        <v>50</v>
      </c>
      <c r="F33" s="73">
        <v>0.1</v>
      </c>
      <c r="G33" s="44">
        <v>42244.575694444444</v>
      </c>
      <c r="H33" s="6">
        <v>186.857</v>
      </c>
      <c r="I33" s="6">
        <v>186.31800000000001</v>
      </c>
      <c r="J33" s="44">
        <v>42244.70416666667</v>
      </c>
      <c r="K33" s="6">
        <v>186.31800000000001</v>
      </c>
      <c r="L33" s="6" t="s">
        <v>39</v>
      </c>
      <c r="M33" s="6"/>
      <c r="N33" s="7"/>
      <c r="O33" s="7"/>
      <c r="P33" s="8">
        <f t="shared" ref="P33" si="13">IFERROR(IF(AND(E33="売",L33="負"),(H33-K33),IF(AND(E33="買",L33="負"),(K33-H33),""))*100,"")</f>
        <v>-53.899999999998727</v>
      </c>
      <c r="Q33" s="9">
        <f t="shared" ref="Q33" si="14">IFERROR(IF(P33&lt;=1,P33*F33*1000,""),"")</f>
        <v>-5389.9999999998727</v>
      </c>
      <c r="R33" s="71">
        <f t="shared" si="11"/>
        <v>126293.27499999931</v>
      </c>
      <c r="S33" s="72"/>
      <c r="T33" s="63" t="s">
        <v>31</v>
      </c>
      <c r="U33" s="64">
        <f>U34/R24</f>
        <v>0.30532338809300186</v>
      </c>
    </row>
    <row r="34" spans="1:23" ht="13.5" customHeight="1">
      <c r="A34" s="6">
        <v>19</v>
      </c>
      <c r="B34" s="6" t="s">
        <v>36</v>
      </c>
      <c r="C34" s="6" t="s">
        <v>79</v>
      </c>
      <c r="D34" s="6"/>
      <c r="E34" s="74" t="s">
        <v>50</v>
      </c>
      <c r="F34" s="73">
        <v>0.06</v>
      </c>
      <c r="G34" s="75">
        <v>42245.047222222223</v>
      </c>
      <c r="H34" s="74">
        <v>186.49</v>
      </c>
      <c r="I34" s="74">
        <v>185.65299999999999</v>
      </c>
      <c r="J34" s="75">
        <v>42247.543749999997</v>
      </c>
      <c r="K34" s="74">
        <v>186.66300000000001</v>
      </c>
      <c r="L34" s="74" t="s">
        <v>49</v>
      </c>
      <c r="M34" s="74">
        <v>-1</v>
      </c>
      <c r="N34" s="7">
        <f t="shared" si="3"/>
        <v>17.300000000000182</v>
      </c>
      <c r="O34" s="7">
        <f t="shared" si="0"/>
        <v>1038.0000000000109</v>
      </c>
      <c r="P34" s="8" t="str">
        <f t="shared" si="4"/>
        <v/>
      </c>
      <c r="Q34" s="9" t="str">
        <f t="shared" si="1"/>
        <v/>
      </c>
      <c r="R34" s="71">
        <f t="shared" si="11"/>
        <v>127331.27499999932</v>
      </c>
      <c r="S34" s="72">
        <f t="shared" si="5"/>
        <v>0.20669056152926907</v>
      </c>
      <c r="T34" s="65" t="s">
        <v>25</v>
      </c>
      <c r="U34" s="66">
        <f>R33-R24</f>
        <v>29540.795000000144</v>
      </c>
    </row>
    <row r="35" spans="1:23" ht="13.5" customHeight="1">
      <c r="A35" s="58"/>
      <c r="B35" s="58"/>
      <c r="C35" s="58"/>
      <c r="D35" s="58"/>
      <c r="E35" s="28"/>
      <c r="F35" s="54"/>
      <c r="G35" s="37" t="s">
        <v>82</v>
      </c>
      <c r="H35" s="28"/>
      <c r="I35" s="28"/>
      <c r="J35" s="43"/>
      <c r="K35" s="28"/>
      <c r="L35" s="28"/>
      <c r="M35" s="28"/>
      <c r="N35" s="76"/>
      <c r="O35" s="76"/>
      <c r="P35" s="77"/>
      <c r="Q35" s="76"/>
      <c r="R35" s="71"/>
      <c r="S35" s="72"/>
      <c r="T35" s="69"/>
      <c r="U35" s="70"/>
    </row>
    <row r="36" spans="1:23" s="11" customFormat="1">
      <c r="A36" s="78">
        <v>20</v>
      </c>
      <c r="B36" s="78" t="s">
        <v>81</v>
      </c>
      <c r="C36" s="78" t="s">
        <v>77</v>
      </c>
      <c r="D36" s="78">
        <v>120</v>
      </c>
      <c r="E36" s="79" t="s">
        <v>41</v>
      </c>
      <c r="F36" s="80">
        <v>7.0000000000000007E-2</v>
      </c>
      <c r="G36" s="81">
        <v>42247.460416666669</v>
      </c>
      <c r="H36" s="79">
        <v>1.1199699999999999</v>
      </c>
      <c r="I36" s="79">
        <v>1.1263300000000001</v>
      </c>
      <c r="J36" s="81">
        <v>42248.501388888886</v>
      </c>
      <c r="K36" s="79">
        <v>1.1263300000000001</v>
      </c>
      <c r="L36" s="79" t="s">
        <v>39</v>
      </c>
      <c r="M36" s="79">
        <v>-2</v>
      </c>
      <c r="N36" s="7" t="str">
        <f>IFERROR(IF(AND(E36="売",L36="勝"),ABS(H36-K36),IF(AND(E36="買",L36="勝"),ABS(H36-K36),""))*10000,"")</f>
        <v/>
      </c>
      <c r="O36" s="7" t="str">
        <f>IFERROR(IF(N36&gt;=1,N36*F36*D36*10,""),"")</f>
        <v/>
      </c>
      <c r="P36" s="8">
        <f>IFERROR(IF(AND(E36="売",L36="負"),(H36-K36),IF(AND(E36="買",L36="負"),(K36-H36),""))*10000,"")</f>
        <v>-63.60000000000143</v>
      </c>
      <c r="Q36" s="9">
        <v>-4607</v>
      </c>
      <c r="R36" s="91">
        <f>IF(L36="ー",R34+0,IF(Q36&lt;1,Q36+R34,O36+R34))</f>
        <v>122724.27499999932</v>
      </c>
      <c r="S36" s="83"/>
      <c r="U36" s="59"/>
    </row>
    <row r="37" spans="1:23" s="11" customFormat="1">
      <c r="A37" s="6"/>
      <c r="B37" s="6"/>
      <c r="C37" s="6"/>
      <c r="D37" s="6"/>
      <c r="E37" s="74"/>
      <c r="F37" s="73"/>
      <c r="G37" s="37" t="s">
        <v>87</v>
      </c>
      <c r="H37" s="74"/>
      <c r="I37" s="74"/>
      <c r="J37" s="75"/>
      <c r="K37" s="74"/>
      <c r="L37" s="74"/>
      <c r="M37" s="74"/>
      <c r="N37" s="76"/>
      <c r="O37" s="76"/>
      <c r="P37" s="77"/>
      <c r="Q37" s="76"/>
      <c r="R37" s="71"/>
      <c r="S37" s="72"/>
      <c r="U37" s="59"/>
    </row>
    <row r="38" spans="1:23" s="11" customFormat="1">
      <c r="A38" s="78">
        <v>21</v>
      </c>
      <c r="B38" s="78" t="s">
        <v>83</v>
      </c>
      <c r="C38" s="78" t="s">
        <v>77</v>
      </c>
      <c r="D38" s="78">
        <v>91</v>
      </c>
      <c r="E38" s="79" t="s">
        <v>41</v>
      </c>
      <c r="F38" s="80">
        <v>0.1</v>
      </c>
      <c r="G38" s="81">
        <v>42248.017361111109</v>
      </c>
      <c r="H38" s="79">
        <v>1.3268599999999999</v>
      </c>
      <c r="I38" s="79">
        <v>1.33283</v>
      </c>
      <c r="J38" s="81">
        <v>42249.240277777775</v>
      </c>
      <c r="K38" s="79">
        <v>1.3234699999999999</v>
      </c>
      <c r="L38" s="79" t="s">
        <v>49</v>
      </c>
      <c r="M38" s="79">
        <v>-3</v>
      </c>
      <c r="N38" s="7">
        <f>IFERROR(IF(AND(E38="売",L38="勝"),ABS(H38-K38),IF(AND(E38="買",L38="勝"),ABS(H38-K38),""))*10000,"")</f>
        <v>33.900000000000041</v>
      </c>
      <c r="O38" s="7">
        <f>IFERROR(IF(N38&gt;=1,N38*F38*D38*10,""),"")</f>
        <v>3084.9000000000033</v>
      </c>
      <c r="P38" s="8" t="str">
        <f>IFERROR(IF(AND(E38="売",L38="負"),(H38-K38),IF(AND(E38="買",L38="負"),(K38-H38),""))*10000,"")</f>
        <v/>
      </c>
      <c r="Q38" s="9" t="str">
        <f>IFERROR(IF(P38&lt;=1,P38*F38*D38*10,""),"")</f>
        <v/>
      </c>
      <c r="R38" s="91">
        <f>IF(L38="ー",R36+0,IF(Q38&lt;1,Q38+R36,O38+R36))</f>
        <v>125809.17499999933</v>
      </c>
      <c r="S38" s="83">
        <f t="shared" si="5"/>
        <v>0.56783919597989729</v>
      </c>
    </row>
    <row r="39" spans="1:23" s="11" customFormat="1">
      <c r="A39" s="78">
        <v>22</v>
      </c>
      <c r="B39" s="78" t="s">
        <v>84</v>
      </c>
      <c r="C39" s="78" t="s">
        <v>85</v>
      </c>
      <c r="D39" s="78">
        <v>119.87</v>
      </c>
      <c r="E39" s="79" t="s">
        <v>41</v>
      </c>
      <c r="F39" s="80">
        <v>0.11</v>
      </c>
      <c r="G39" s="81">
        <v>42248.973611111112</v>
      </c>
      <c r="H39" s="79">
        <v>0.96118000000000003</v>
      </c>
      <c r="I39" s="79">
        <v>0.96506999999999998</v>
      </c>
      <c r="J39" s="81">
        <v>42249.689583333333</v>
      </c>
      <c r="K39" s="79">
        <v>0.96506999999999998</v>
      </c>
      <c r="L39" s="79" t="s">
        <v>39</v>
      </c>
      <c r="M39" s="79">
        <v>-8</v>
      </c>
      <c r="N39" s="7" t="str">
        <f t="shared" si="3"/>
        <v/>
      </c>
      <c r="O39" s="7" t="str">
        <f t="shared" si="0"/>
        <v/>
      </c>
      <c r="P39" s="8">
        <f>IFERROR(IF(AND(E39="売",L39="負"),(H39-K39),IF(AND(E39="買",L39="負"),(K39-H39),""))*10000,"")</f>
        <v>-38.899999999999494</v>
      </c>
      <c r="Q39" s="9">
        <v>-5463</v>
      </c>
      <c r="R39" s="91">
        <f t="shared" ref="R39" si="15">IF(L39="ー",R38+0,IF(Q39&lt;1,Q39+R38,O39+R38))</f>
        <v>120346.17499999933</v>
      </c>
      <c r="S39" s="83"/>
      <c r="T39" s="37" t="s">
        <v>87</v>
      </c>
    </row>
    <row r="40" spans="1:23">
      <c r="A40" s="78">
        <v>23</v>
      </c>
      <c r="B40" s="78" t="s">
        <v>86</v>
      </c>
      <c r="C40" s="78" t="s">
        <v>47</v>
      </c>
      <c r="D40" s="78">
        <v>120.4</v>
      </c>
      <c r="E40" s="78" t="s">
        <v>41</v>
      </c>
      <c r="F40" s="80">
        <v>0.12</v>
      </c>
      <c r="G40" s="84">
        <v>42250.311111111114</v>
      </c>
      <c r="H40" s="78">
        <v>1.12155</v>
      </c>
      <c r="I40" s="78">
        <v>1.1248199999999999</v>
      </c>
      <c r="J40" s="93" t="s">
        <v>92</v>
      </c>
      <c r="K40" s="85" t="s">
        <v>93</v>
      </c>
      <c r="L40" s="85"/>
      <c r="M40" s="85"/>
      <c r="N40" s="7" t="str">
        <f t="shared" si="3"/>
        <v/>
      </c>
      <c r="O40" s="7" t="str">
        <f t="shared" si="0"/>
        <v/>
      </c>
      <c r="P40" s="8" t="str">
        <f t="shared" si="4"/>
        <v/>
      </c>
      <c r="Q40" s="9" t="str">
        <f t="shared" si="1"/>
        <v/>
      </c>
      <c r="R40" s="82" t="e">
        <f>IF(L40="ー",#REF!+0,IF(Q40&lt;1,Q40+#REF!,O40+#REF!))</f>
        <v>#VALUE!</v>
      </c>
      <c r="S40" s="83" t="e">
        <f t="shared" si="5"/>
        <v>#VALUE!</v>
      </c>
      <c r="T40" s="61" t="s">
        <v>94</v>
      </c>
      <c r="U40" s="62">
        <f>AVERAGE(S30,S31,S38)</f>
        <v>1.3924685625228701</v>
      </c>
    </row>
    <row r="41" spans="1:23" s="11" customFormat="1">
      <c r="A41" s="78">
        <v>24</v>
      </c>
      <c r="B41" s="78" t="s">
        <v>90</v>
      </c>
      <c r="C41" s="78" t="s">
        <v>47</v>
      </c>
      <c r="D41" s="78">
        <v>119.2</v>
      </c>
      <c r="E41" s="78" t="s">
        <v>41</v>
      </c>
      <c r="F41" s="80">
        <v>0.06</v>
      </c>
      <c r="G41" s="84">
        <v>42251.998611111114</v>
      </c>
      <c r="H41" s="78">
        <v>1.5206</v>
      </c>
      <c r="I41" s="78">
        <v>1.52739</v>
      </c>
      <c r="J41" s="93" t="s">
        <v>92</v>
      </c>
      <c r="K41" s="85"/>
      <c r="L41" s="85"/>
      <c r="M41" s="85"/>
      <c r="N41" s="7" t="str">
        <f t="shared" si="3"/>
        <v/>
      </c>
      <c r="O41" s="7" t="str">
        <f t="shared" si="0"/>
        <v/>
      </c>
      <c r="P41" s="8" t="str">
        <f t="shared" si="4"/>
        <v/>
      </c>
      <c r="Q41" s="9" t="str">
        <f t="shared" si="1"/>
        <v/>
      </c>
      <c r="R41" s="82" t="e">
        <f t="shared" si="2"/>
        <v>#VALUE!</v>
      </c>
      <c r="S41" s="83">
        <f t="shared" si="5"/>
        <v>223.94698085419492</v>
      </c>
      <c r="T41" s="65" t="s">
        <v>16</v>
      </c>
      <c r="U41" s="92">
        <f>3/5</f>
        <v>0.6</v>
      </c>
      <c r="W41"/>
    </row>
    <row r="42" spans="1:23">
      <c r="A42" s="78">
        <v>26</v>
      </c>
      <c r="B42" s="78" t="s">
        <v>91</v>
      </c>
      <c r="C42" s="78" t="s">
        <v>47</v>
      </c>
      <c r="D42" s="78">
        <v>119.2</v>
      </c>
      <c r="E42" s="78" t="s">
        <v>41</v>
      </c>
      <c r="F42" s="80">
        <v>7.0000000000000007E-2</v>
      </c>
      <c r="G42" s="84">
        <v>42251.992361111108</v>
      </c>
      <c r="H42" s="78">
        <v>0.69323999999999997</v>
      </c>
      <c r="I42" s="78">
        <v>0.70137000000000005</v>
      </c>
      <c r="J42" s="93" t="s">
        <v>92</v>
      </c>
      <c r="K42" s="85"/>
      <c r="L42" s="85"/>
      <c r="M42" s="85"/>
      <c r="N42" s="7" t="str">
        <f t="shared" si="3"/>
        <v/>
      </c>
      <c r="O42" s="7" t="str">
        <f t="shared" si="0"/>
        <v/>
      </c>
      <c r="P42" s="8" t="str">
        <f t="shared" si="4"/>
        <v/>
      </c>
      <c r="Q42" s="9" t="str">
        <f t="shared" si="1"/>
        <v/>
      </c>
      <c r="R42" s="82" t="e">
        <f>IF(L42="ー",#REF!+0,IF(Q42&lt;1,Q42+#REF!,O42+#REF!))</f>
        <v>#VALUE!</v>
      </c>
      <c r="S42" s="83">
        <f t="shared" si="5"/>
        <v>85.269372693726083</v>
      </c>
      <c r="T42" s="11"/>
    </row>
    <row r="43" spans="1:23">
      <c r="A43" s="68">
        <v>27</v>
      </c>
      <c r="B43" s="39"/>
      <c r="C43" s="39"/>
      <c r="D43" s="56"/>
      <c r="F43" s="73" t="str">
        <f>IFERROR(ROUNDDOWN(ABS(R39*$P$2/(H43-I43)/100000),2),"")</f>
        <v/>
      </c>
      <c r="H43" s="6"/>
      <c r="I43" s="6"/>
      <c r="K43" s="6"/>
      <c r="L43" s="6"/>
      <c r="M43" s="6"/>
      <c r="N43" s="7" t="str">
        <f t="shared" si="3"/>
        <v/>
      </c>
      <c r="O43" s="7" t="str">
        <f t="shared" si="0"/>
        <v/>
      </c>
      <c r="P43" s="8" t="str">
        <f t="shared" si="4"/>
        <v/>
      </c>
      <c r="Q43" s="9" t="str">
        <f t="shared" si="1"/>
        <v/>
      </c>
      <c r="R43" s="3" t="e">
        <f t="shared" si="2"/>
        <v>#VALUE!</v>
      </c>
      <c r="S43" s="4" t="e">
        <f t="shared" si="5"/>
        <v>#DIV/0!</v>
      </c>
      <c r="T43" s="11"/>
    </row>
    <row r="44" spans="1:23">
      <c r="A44" s="68">
        <v>28</v>
      </c>
      <c r="B44" s="39"/>
      <c r="C44" s="39"/>
      <c r="D44" s="56"/>
      <c r="F44" s="54" t="str">
        <f>IFERROR(ROUNDDOWN(ABS(R36*$P$2/(H44-I44)/100000),2),"")</f>
        <v/>
      </c>
      <c r="H44" s="6"/>
      <c r="I44" s="6"/>
      <c r="K44" s="6"/>
      <c r="L44" s="6"/>
      <c r="M44" s="6"/>
      <c r="N44" s="7" t="str">
        <f t="shared" si="3"/>
        <v/>
      </c>
      <c r="O44" s="7" t="str">
        <f t="shared" si="0"/>
        <v/>
      </c>
      <c r="P44" s="8" t="str">
        <f t="shared" si="4"/>
        <v/>
      </c>
      <c r="Q44" s="9" t="str">
        <f t="shared" si="1"/>
        <v/>
      </c>
      <c r="R44" s="3" t="e">
        <f t="shared" si="2"/>
        <v>#VALUE!</v>
      </c>
      <c r="S44" s="4" t="e">
        <f t="shared" si="5"/>
        <v>#DIV/0!</v>
      </c>
      <c r="U44" s="10"/>
    </row>
    <row r="45" spans="1:23">
      <c r="A45" s="68">
        <v>29</v>
      </c>
      <c r="B45" s="39"/>
      <c r="C45" s="39"/>
      <c r="D45" s="56"/>
      <c r="F45" s="54" t="str">
        <f>IFERROR(ROUNDDOWN(ABS(#REF!*$P$2/(H45-I45)/100000),2),"")</f>
        <v/>
      </c>
      <c r="H45" s="6"/>
      <c r="I45" s="6"/>
      <c r="K45" s="39"/>
      <c r="L45" s="6"/>
      <c r="M45" s="6"/>
      <c r="N45" s="7" t="str">
        <f t="shared" si="3"/>
        <v/>
      </c>
      <c r="O45" s="7" t="str">
        <f t="shared" si="0"/>
        <v/>
      </c>
      <c r="P45" s="8" t="str">
        <f t="shared" si="4"/>
        <v/>
      </c>
      <c r="Q45" s="9" t="str">
        <f t="shared" si="1"/>
        <v/>
      </c>
      <c r="R45" s="3" t="e">
        <f t="shared" si="2"/>
        <v>#VALUE!</v>
      </c>
      <c r="S45" s="4" t="e">
        <f t="shared" si="5"/>
        <v>#DIV/0!</v>
      </c>
      <c r="U45" s="34"/>
    </row>
    <row r="46" spans="1:23">
      <c r="A46" s="68">
        <v>30</v>
      </c>
      <c r="B46" s="39"/>
      <c r="C46" s="39"/>
      <c r="D46" s="56"/>
      <c r="F46" s="54" t="str">
        <f>IFERROR(ROUNDDOWN(ABS(R38*$P$2/(H46-I46)/100000),2),"")</f>
        <v/>
      </c>
      <c r="H46" s="6"/>
      <c r="I46" s="6"/>
      <c r="K46" s="6"/>
      <c r="L46" s="6"/>
      <c r="M46" s="6"/>
      <c r="N46" s="7" t="str">
        <f t="shared" si="3"/>
        <v/>
      </c>
      <c r="O46" s="7" t="str">
        <f t="shared" si="0"/>
        <v/>
      </c>
      <c r="P46" s="8" t="str">
        <f t="shared" si="4"/>
        <v/>
      </c>
      <c r="Q46" s="9" t="str">
        <f t="shared" si="1"/>
        <v/>
      </c>
      <c r="R46" s="3" t="e">
        <f t="shared" si="2"/>
        <v>#VALUE!</v>
      </c>
      <c r="S46" s="4" t="e">
        <f t="shared" si="5"/>
        <v>#DIV/0!</v>
      </c>
      <c r="U46" s="34"/>
    </row>
    <row r="47" spans="1:23">
      <c r="A47" s="68">
        <v>31</v>
      </c>
      <c r="B47" s="39"/>
      <c r="C47" s="39"/>
      <c r="D47" s="56"/>
      <c r="F47" s="54" t="str">
        <f>IFERROR(ROUNDDOWN(ABS(#REF!*$P$2/(H47-I47)/100000),2),"")</f>
        <v/>
      </c>
      <c r="H47" s="6"/>
      <c r="I47" s="6"/>
      <c r="K47" s="6"/>
      <c r="L47" s="6"/>
      <c r="M47" s="6"/>
      <c r="N47" s="7" t="str">
        <f t="shared" si="3"/>
        <v/>
      </c>
      <c r="O47" s="7" t="str">
        <f t="shared" si="0"/>
        <v/>
      </c>
      <c r="P47" s="8" t="str">
        <f t="shared" si="4"/>
        <v/>
      </c>
      <c r="Q47" s="9" t="str">
        <f t="shared" si="1"/>
        <v/>
      </c>
      <c r="R47" s="3" t="e">
        <f t="shared" si="2"/>
        <v>#VALUE!</v>
      </c>
      <c r="S47" s="4" t="e">
        <f t="shared" si="5"/>
        <v>#DIV/0!</v>
      </c>
      <c r="U47" s="30"/>
    </row>
    <row r="48" spans="1:23">
      <c r="A48" s="68">
        <v>32</v>
      </c>
      <c r="B48" s="39"/>
      <c r="C48" s="39"/>
      <c r="D48" s="56"/>
      <c r="F48" s="54" t="str">
        <f>IFERROR(ROUNDDOWN(ABS(R39*$P$2/(H48-I48)/100000),2),"")</f>
        <v/>
      </c>
      <c r="H48" s="6"/>
      <c r="I48" s="6"/>
      <c r="K48" s="6"/>
      <c r="L48" s="6"/>
      <c r="M48" s="6"/>
      <c r="N48" s="7" t="str">
        <f t="shared" si="3"/>
        <v/>
      </c>
      <c r="O48" s="7" t="str">
        <f t="shared" si="0"/>
        <v/>
      </c>
      <c r="P48" s="8" t="str">
        <f t="shared" si="4"/>
        <v/>
      </c>
      <c r="Q48" s="9" t="str">
        <f t="shared" si="1"/>
        <v/>
      </c>
      <c r="R48" s="3" t="e">
        <f t="shared" si="2"/>
        <v>#VALUE!</v>
      </c>
      <c r="S48" s="4" t="e">
        <f t="shared" si="5"/>
        <v>#DIV/0!</v>
      </c>
      <c r="T48" s="11"/>
    </row>
    <row r="49" spans="1:22">
      <c r="A49" s="68">
        <v>33</v>
      </c>
      <c r="B49" s="39"/>
      <c r="C49" s="39"/>
      <c r="D49" s="56"/>
      <c r="F49" s="54" t="str">
        <f>IFERROR(ROUNDDOWN(ABS(#REF!*$P$2/(H49-I49)/100000),2),"")</f>
        <v/>
      </c>
      <c r="H49" s="39"/>
      <c r="I49" s="39"/>
      <c r="K49" s="39"/>
      <c r="L49" s="39"/>
      <c r="M49" s="56"/>
      <c r="N49" s="7" t="str">
        <f t="shared" si="3"/>
        <v/>
      </c>
      <c r="O49" s="7" t="str">
        <f t="shared" si="0"/>
        <v/>
      </c>
      <c r="P49" s="8" t="str">
        <f t="shared" si="4"/>
        <v/>
      </c>
      <c r="Q49" s="9" t="str">
        <f t="shared" si="1"/>
        <v/>
      </c>
      <c r="R49" s="3" t="e">
        <f t="shared" si="2"/>
        <v>#VALUE!</v>
      </c>
      <c r="S49" s="4" t="e">
        <f t="shared" si="5"/>
        <v>#DIV/0!</v>
      </c>
      <c r="T49" s="11"/>
    </row>
    <row r="50" spans="1:22">
      <c r="A50" s="68">
        <v>34</v>
      </c>
      <c r="B50" s="39"/>
      <c r="C50" s="39"/>
      <c r="D50" s="56"/>
      <c r="F50" s="54" t="str">
        <f>IFERROR(ROUNDDOWN(ABS(R40*$P$2/(H50-I50)/100000),2),"")</f>
        <v/>
      </c>
      <c r="H50" s="39"/>
      <c r="I50" s="39"/>
      <c r="K50" s="39"/>
      <c r="L50" s="39"/>
      <c r="M50" s="56"/>
      <c r="N50" s="7" t="str">
        <f t="shared" si="3"/>
        <v/>
      </c>
      <c r="O50" s="7" t="str">
        <f t="shared" si="0"/>
        <v/>
      </c>
      <c r="P50" s="8" t="str">
        <f t="shared" si="4"/>
        <v/>
      </c>
      <c r="Q50" s="9" t="str">
        <f t="shared" si="1"/>
        <v/>
      </c>
      <c r="R50" s="3" t="e">
        <f t="shared" si="2"/>
        <v>#VALUE!</v>
      </c>
      <c r="S50" s="4" t="e">
        <f t="shared" si="5"/>
        <v>#DIV/0!</v>
      </c>
      <c r="T50" s="11"/>
    </row>
    <row r="51" spans="1:22">
      <c r="A51" s="68">
        <v>35</v>
      </c>
      <c r="B51" s="39"/>
      <c r="C51" s="39"/>
      <c r="D51" s="56"/>
      <c r="E51" s="29"/>
      <c r="F51" s="54" t="str">
        <f>IFERROR(ROUNDDOWN(ABS(R41*$P$2/(H51-I51)/100000),2),"")</f>
        <v/>
      </c>
      <c r="G51" s="45"/>
      <c r="H51" s="29"/>
      <c r="I51" s="29"/>
      <c r="J51" s="45"/>
      <c r="K51" s="29"/>
      <c r="L51" s="29"/>
      <c r="M51" s="29"/>
      <c r="N51" s="7" t="str">
        <f t="shared" si="3"/>
        <v/>
      </c>
      <c r="O51" s="7" t="str">
        <f t="shared" si="0"/>
        <v/>
      </c>
      <c r="P51" s="8" t="str">
        <f t="shared" si="4"/>
        <v/>
      </c>
      <c r="Q51" s="9" t="str">
        <f t="shared" si="1"/>
        <v/>
      </c>
      <c r="R51" s="3" t="e">
        <f t="shared" si="2"/>
        <v>#VALUE!</v>
      </c>
      <c r="S51" s="4" t="e">
        <f t="shared" si="5"/>
        <v>#DIV/0!</v>
      </c>
      <c r="T51" s="11"/>
    </row>
    <row r="52" spans="1:22">
      <c r="A52" s="68">
        <v>36</v>
      </c>
      <c r="B52" s="39"/>
      <c r="C52" s="39"/>
      <c r="D52" s="56"/>
      <c r="E52" s="29"/>
      <c r="F52" s="54" t="str">
        <f>IFERROR(ROUNDDOWN(ABS(#REF!*$P$2/(H52-I52)/100000),2),"")</f>
        <v/>
      </c>
      <c r="G52" s="45"/>
      <c r="H52" s="29"/>
      <c r="I52" s="29"/>
      <c r="J52" s="45"/>
      <c r="K52" s="29"/>
      <c r="L52" s="29"/>
      <c r="M52" s="29"/>
      <c r="N52" s="7" t="str">
        <f t="shared" si="3"/>
        <v/>
      </c>
      <c r="O52" s="7" t="str">
        <f t="shared" si="0"/>
        <v/>
      </c>
      <c r="P52" s="8" t="str">
        <f t="shared" si="4"/>
        <v/>
      </c>
      <c r="Q52" s="9" t="str">
        <f t="shared" si="1"/>
        <v/>
      </c>
      <c r="R52" s="3" t="e">
        <f t="shared" si="2"/>
        <v>#VALUE!</v>
      </c>
      <c r="S52" s="4" t="e">
        <f t="shared" si="5"/>
        <v>#DIV/0!</v>
      </c>
      <c r="U52" s="10"/>
    </row>
    <row r="53" spans="1:22">
      <c r="A53" s="68">
        <v>37</v>
      </c>
      <c r="B53" s="39"/>
      <c r="C53" s="39"/>
      <c r="D53" s="56"/>
      <c r="F53" s="54" t="str">
        <f t="shared" ref="F53:F90" si="16">IFERROR(ROUNDDOWN(ABS(R42*$P$2/(H53-I53)/100000),2),"")</f>
        <v/>
      </c>
      <c r="H53" s="39"/>
      <c r="I53" s="39"/>
      <c r="K53" s="39"/>
      <c r="L53" s="39"/>
      <c r="M53" s="56"/>
      <c r="N53" s="7" t="str">
        <f t="shared" si="3"/>
        <v/>
      </c>
      <c r="O53" s="7" t="str">
        <f t="shared" si="0"/>
        <v/>
      </c>
      <c r="P53" s="8" t="str">
        <f t="shared" si="4"/>
        <v/>
      </c>
      <c r="Q53" s="9" t="str">
        <f t="shared" si="1"/>
        <v/>
      </c>
      <c r="R53" s="3" t="e">
        <f t="shared" si="2"/>
        <v>#VALUE!</v>
      </c>
      <c r="S53" s="4" t="e">
        <f t="shared" si="5"/>
        <v>#DIV/0!</v>
      </c>
      <c r="U53" s="34"/>
    </row>
    <row r="54" spans="1:22">
      <c r="A54" s="68">
        <v>38</v>
      </c>
      <c r="B54" s="39"/>
      <c r="C54" s="39"/>
      <c r="D54" s="56"/>
      <c r="F54" s="54" t="str">
        <f t="shared" si="16"/>
        <v/>
      </c>
      <c r="H54" s="39"/>
      <c r="I54" s="39"/>
      <c r="K54" s="39"/>
      <c r="L54" s="39"/>
      <c r="M54" s="56"/>
      <c r="N54" s="7" t="str">
        <f t="shared" si="3"/>
        <v/>
      </c>
      <c r="O54" s="7" t="str">
        <f t="shared" si="0"/>
        <v/>
      </c>
      <c r="P54" s="8" t="str">
        <f t="shared" si="4"/>
        <v/>
      </c>
      <c r="Q54" s="9" t="str">
        <f t="shared" si="1"/>
        <v/>
      </c>
      <c r="R54" s="3" t="e">
        <f t="shared" si="2"/>
        <v>#VALUE!</v>
      </c>
      <c r="S54" s="4" t="e">
        <f t="shared" si="5"/>
        <v>#DIV/0!</v>
      </c>
      <c r="U54" s="34"/>
    </row>
    <row r="55" spans="1:22">
      <c r="A55" s="68">
        <v>39</v>
      </c>
      <c r="B55" s="39"/>
      <c r="C55" s="39"/>
      <c r="D55" s="56"/>
      <c r="F55" s="54" t="str">
        <f t="shared" si="16"/>
        <v/>
      </c>
      <c r="H55" s="39"/>
      <c r="I55" s="39"/>
      <c r="K55" s="39"/>
      <c r="L55" s="39"/>
      <c r="M55" s="56"/>
      <c r="N55" s="7" t="str">
        <f t="shared" si="3"/>
        <v/>
      </c>
      <c r="O55" s="7" t="str">
        <f t="shared" si="0"/>
        <v/>
      </c>
      <c r="P55" s="8" t="str">
        <f t="shared" si="4"/>
        <v/>
      </c>
      <c r="Q55" s="9" t="str">
        <f t="shared" si="1"/>
        <v/>
      </c>
      <c r="R55" s="3" t="e">
        <f t="shared" si="2"/>
        <v>#VALUE!</v>
      </c>
      <c r="S55" s="4" t="e">
        <f t="shared" si="5"/>
        <v>#DIV/0!</v>
      </c>
      <c r="U55" s="30"/>
    </row>
    <row r="56" spans="1:22">
      <c r="A56" s="68">
        <v>40</v>
      </c>
      <c r="B56" s="39"/>
      <c r="C56" s="39"/>
      <c r="D56" s="56"/>
      <c r="F56" s="54" t="str">
        <f t="shared" si="16"/>
        <v/>
      </c>
      <c r="H56" s="39"/>
      <c r="I56" s="39"/>
      <c r="K56" s="39"/>
      <c r="L56" s="39"/>
      <c r="M56" s="56"/>
      <c r="N56" s="7" t="str">
        <f t="shared" si="3"/>
        <v/>
      </c>
      <c r="O56" s="7" t="str">
        <f t="shared" si="0"/>
        <v/>
      </c>
      <c r="P56" s="8" t="str">
        <f t="shared" si="4"/>
        <v/>
      </c>
      <c r="Q56" s="9" t="str">
        <f t="shared" si="1"/>
        <v/>
      </c>
      <c r="R56" s="3" t="e">
        <f t="shared" si="2"/>
        <v>#VALUE!</v>
      </c>
      <c r="S56" s="4" t="e">
        <f t="shared" si="5"/>
        <v>#DIV/0!</v>
      </c>
      <c r="T56" s="11"/>
    </row>
    <row r="57" spans="1:22">
      <c r="A57" s="68">
        <v>41</v>
      </c>
      <c r="B57" s="39"/>
      <c r="C57" s="39"/>
      <c r="D57" s="56"/>
      <c r="F57" s="54" t="str">
        <f t="shared" si="16"/>
        <v/>
      </c>
      <c r="H57" s="23"/>
      <c r="I57" s="39"/>
      <c r="K57" s="39"/>
      <c r="L57" s="39"/>
      <c r="M57" s="56"/>
      <c r="N57" s="7" t="str">
        <f t="shared" si="3"/>
        <v/>
      </c>
      <c r="O57" s="7" t="str">
        <f t="shared" si="0"/>
        <v/>
      </c>
      <c r="P57" s="8" t="str">
        <f t="shared" si="4"/>
        <v/>
      </c>
      <c r="Q57" s="9" t="str">
        <f t="shared" si="1"/>
        <v/>
      </c>
      <c r="R57" s="3" t="e">
        <f t="shared" si="2"/>
        <v>#VALUE!</v>
      </c>
      <c r="S57" s="4" t="e">
        <f t="shared" si="5"/>
        <v>#DIV/0!</v>
      </c>
      <c r="T57" s="11"/>
      <c r="V57" s="36"/>
    </row>
    <row r="58" spans="1:22">
      <c r="A58" s="68">
        <v>42</v>
      </c>
      <c r="B58" s="39"/>
      <c r="C58" s="39"/>
      <c r="D58" s="56"/>
      <c r="F58" s="54" t="str">
        <f t="shared" si="16"/>
        <v/>
      </c>
      <c r="H58" s="39"/>
      <c r="I58" s="39"/>
      <c r="K58" s="39"/>
      <c r="L58" s="39"/>
      <c r="M58" s="56"/>
      <c r="N58" s="7" t="str">
        <f t="shared" si="3"/>
        <v/>
      </c>
      <c r="O58" s="7" t="str">
        <f t="shared" si="0"/>
        <v/>
      </c>
      <c r="P58" s="8" t="str">
        <f t="shared" si="4"/>
        <v/>
      </c>
      <c r="Q58" s="9" t="str">
        <f t="shared" si="1"/>
        <v/>
      </c>
      <c r="R58" s="3" t="e">
        <f t="shared" si="2"/>
        <v>#VALUE!</v>
      </c>
      <c r="S58" s="4" t="e">
        <f t="shared" si="5"/>
        <v>#DIV/0!</v>
      </c>
      <c r="T58" s="11"/>
    </row>
    <row r="59" spans="1:22">
      <c r="A59" s="68">
        <v>43</v>
      </c>
      <c r="B59" s="39"/>
      <c r="C59" s="39"/>
      <c r="D59" s="56"/>
      <c r="F59" s="54" t="str">
        <f t="shared" si="16"/>
        <v/>
      </c>
      <c r="H59" s="39"/>
      <c r="I59" s="39"/>
      <c r="K59" s="39"/>
      <c r="L59" s="39"/>
      <c r="M59" s="56"/>
      <c r="N59" s="7" t="str">
        <f t="shared" si="3"/>
        <v/>
      </c>
      <c r="O59" s="7" t="str">
        <f t="shared" si="0"/>
        <v/>
      </c>
      <c r="P59" s="8" t="str">
        <f t="shared" si="4"/>
        <v/>
      </c>
      <c r="Q59" s="9" t="str">
        <f t="shared" si="1"/>
        <v/>
      </c>
      <c r="R59" s="3" t="e">
        <f t="shared" si="2"/>
        <v>#VALUE!</v>
      </c>
      <c r="S59" s="4" t="e">
        <f t="shared" si="5"/>
        <v>#DIV/0!</v>
      </c>
      <c r="T59" s="11"/>
    </row>
    <row r="60" spans="1:22">
      <c r="A60" s="68">
        <v>44</v>
      </c>
      <c r="B60" s="39"/>
      <c r="C60" s="39"/>
      <c r="D60" s="56"/>
      <c r="F60" s="54" t="str">
        <f t="shared" si="16"/>
        <v/>
      </c>
      <c r="H60" s="39"/>
      <c r="I60" s="39"/>
      <c r="K60" s="39"/>
      <c r="L60" s="39"/>
      <c r="M60" s="56"/>
      <c r="N60" s="7" t="str">
        <f t="shared" si="3"/>
        <v/>
      </c>
      <c r="O60" s="7" t="str">
        <f t="shared" si="0"/>
        <v/>
      </c>
      <c r="P60" s="8" t="str">
        <f t="shared" si="4"/>
        <v/>
      </c>
      <c r="Q60" s="9" t="str">
        <f t="shared" si="1"/>
        <v/>
      </c>
      <c r="R60" s="3" t="e">
        <f t="shared" si="2"/>
        <v>#VALUE!</v>
      </c>
      <c r="S60" s="4" t="e">
        <f t="shared" si="5"/>
        <v>#DIV/0!</v>
      </c>
      <c r="T60" s="11"/>
    </row>
    <row r="61" spans="1:22">
      <c r="A61" s="68">
        <v>45</v>
      </c>
      <c r="B61" s="39"/>
      <c r="C61" s="39"/>
      <c r="D61" s="56"/>
      <c r="F61" s="54" t="str">
        <f t="shared" si="16"/>
        <v/>
      </c>
      <c r="H61" s="39"/>
      <c r="I61" s="39"/>
      <c r="K61" s="39"/>
      <c r="L61" s="39"/>
      <c r="M61" s="56"/>
      <c r="N61" s="7" t="str">
        <f t="shared" si="3"/>
        <v/>
      </c>
      <c r="O61" s="7" t="str">
        <f t="shared" si="0"/>
        <v/>
      </c>
      <c r="P61" s="8" t="str">
        <f t="shared" si="4"/>
        <v/>
      </c>
      <c r="Q61" s="9" t="str">
        <f t="shared" si="1"/>
        <v/>
      </c>
      <c r="R61" s="3" t="e">
        <f t="shared" si="2"/>
        <v>#VALUE!</v>
      </c>
      <c r="S61" s="4" t="e">
        <f t="shared" si="5"/>
        <v>#DIV/0!</v>
      </c>
      <c r="U61" s="10"/>
    </row>
    <row r="62" spans="1:22">
      <c r="A62" s="68">
        <v>46</v>
      </c>
      <c r="B62" s="39"/>
      <c r="C62" s="39"/>
      <c r="D62" s="56"/>
      <c r="F62" s="54" t="str">
        <f t="shared" si="16"/>
        <v/>
      </c>
      <c r="H62" s="39"/>
      <c r="I62" s="39"/>
      <c r="K62" s="39"/>
      <c r="L62" s="39"/>
      <c r="M62" s="56"/>
      <c r="N62" s="7" t="str">
        <f t="shared" si="3"/>
        <v/>
      </c>
      <c r="O62" s="7" t="str">
        <f t="shared" si="0"/>
        <v/>
      </c>
      <c r="P62" s="8" t="str">
        <f t="shared" si="4"/>
        <v/>
      </c>
      <c r="Q62" s="9" t="str">
        <f t="shared" si="1"/>
        <v/>
      </c>
      <c r="R62" s="3" t="e">
        <f t="shared" si="2"/>
        <v>#VALUE!</v>
      </c>
      <c r="S62" s="4" t="e">
        <f t="shared" si="5"/>
        <v>#DIV/0!</v>
      </c>
      <c r="U62" s="34"/>
    </row>
    <row r="63" spans="1:22">
      <c r="A63" s="68">
        <v>47</v>
      </c>
      <c r="B63" s="39"/>
      <c r="C63" s="39"/>
      <c r="D63" s="56"/>
      <c r="F63" s="54" t="str">
        <f t="shared" si="16"/>
        <v/>
      </c>
      <c r="H63" s="39"/>
      <c r="I63" s="39"/>
      <c r="K63" s="39"/>
      <c r="L63" s="39"/>
      <c r="M63" s="56"/>
      <c r="N63" s="7" t="str">
        <f t="shared" si="3"/>
        <v/>
      </c>
      <c r="O63" s="7" t="str">
        <f t="shared" si="0"/>
        <v/>
      </c>
      <c r="P63" s="8" t="str">
        <f t="shared" si="4"/>
        <v/>
      </c>
      <c r="Q63" s="9" t="str">
        <f t="shared" si="1"/>
        <v/>
      </c>
      <c r="R63" s="3" t="e">
        <f t="shared" si="2"/>
        <v>#VALUE!</v>
      </c>
      <c r="S63" s="4" t="e">
        <f t="shared" si="5"/>
        <v>#DIV/0!</v>
      </c>
      <c r="U63" s="34"/>
    </row>
    <row r="64" spans="1:22">
      <c r="A64" s="68">
        <v>48</v>
      </c>
      <c r="B64" s="39"/>
      <c r="C64" s="39"/>
      <c r="D64" s="56"/>
      <c r="F64" s="54" t="str">
        <f t="shared" si="16"/>
        <v/>
      </c>
      <c r="H64" s="39"/>
      <c r="I64" s="39"/>
      <c r="K64" s="39"/>
      <c r="L64" s="39"/>
      <c r="M64" s="56"/>
      <c r="N64" s="7" t="str">
        <f t="shared" si="3"/>
        <v/>
      </c>
      <c r="O64" s="7" t="str">
        <f t="shared" si="0"/>
        <v/>
      </c>
      <c r="P64" s="8" t="str">
        <f t="shared" si="4"/>
        <v/>
      </c>
      <c r="Q64" s="9" t="str">
        <f t="shared" si="1"/>
        <v/>
      </c>
      <c r="R64" s="3" t="e">
        <f t="shared" si="2"/>
        <v>#VALUE!</v>
      </c>
      <c r="S64" s="4" t="e">
        <f t="shared" si="5"/>
        <v>#DIV/0!</v>
      </c>
      <c r="U64" s="30"/>
    </row>
    <row r="65" spans="1:22">
      <c r="A65" s="68">
        <v>49</v>
      </c>
      <c r="B65" s="39"/>
      <c r="C65" s="39"/>
      <c r="D65" s="56"/>
      <c r="F65" s="54" t="str">
        <f t="shared" si="16"/>
        <v/>
      </c>
      <c r="G65" s="45"/>
      <c r="H65" s="39"/>
      <c r="I65" s="39"/>
      <c r="K65" s="39"/>
      <c r="L65" s="39"/>
      <c r="M65" s="56"/>
      <c r="N65" s="7" t="str">
        <f t="shared" si="3"/>
        <v/>
      </c>
      <c r="O65" s="7" t="str">
        <f t="shared" si="0"/>
        <v/>
      </c>
      <c r="P65" s="8" t="str">
        <f t="shared" si="4"/>
        <v/>
      </c>
      <c r="Q65" s="9" t="str">
        <f t="shared" si="1"/>
        <v/>
      </c>
      <c r="R65" s="3" t="e">
        <f t="shared" si="2"/>
        <v>#VALUE!</v>
      </c>
      <c r="S65" s="4" t="e">
        <f t="shared" si="5"/>
        <v>#DIV/0!</v>
      </c>
      <c r="T65" s="11"/>
      <c r="V65" s="36"/>
    </row>
    <row r="66" spans="1:22">
      <c r="A66" s="68">
        <v>50</v>
      </c>
      <c r="B66" s="39"/>
      <c r="C66" s="39"/>
      <c r="D66" s="56"/>
      <c r="F66" s="54" t="str">
        <f t="shared" si="16"/>
        <v/>
      </c>
      <c r="H66" s="39"/>
      <c r="I66" s="39"/>
      <c r="K66" s="39"/>
      <c r="L66" s="39"/>
      <c r="M66" s="56"/>
      <c r="N66" s="7" t="str">
        <f t="shared" si="3"/>
        <v/>
      </c>
      <c r="O66" s="7" t="str">
        <f t="shared" si="0"/>
        <v/>
      </c>
      <c r="P66" s="8" t="str">
        <f t="shared" si="4"/>
        <v/>
      </c>
      <c r="Q66" s="9" t="str">
        <f t="shared" si="1"/>
        <v/>
      </c>
      <c r="R66" s="3" t="e">
        <f t="shared" si="2"/>
        <v>#VALUE!</v>
      </c>
      <c r="S66" s="4" t="e">
        <f t="shared" si="5"/>
        <v>#DIV/0!</v>
      </c>
      <c r="T66" s="11"/>
    </row>
    <row r="67" spans="1:22">
      <c r="A67" s="68">
        <v>51</v>
      </c>
      <c r="B67" s="39"/>
      <c r="C67" s="39"/>
      <c r="D67" s="56"/>
      <c r="F67" s="54" t="str">
        <f t="shared" si="16"/>
        <v/>
      </c>
      <c r="H67" s="39"/>
      <c r="I67" s="39"/>
      <c r="K67" s="39"/>
      <c r="L67" s="39"/>
      <c r="M67" s="56"/>
      <c r="N67" s="7" t="str">
        <f t="shared" si="3"/>
        <v/>
      </c>
      <c r="O67" s="7" t="str">
        <f t="shared" si="0"/>
        <v/>
      </c>
      <c r="P67" s="8" t="str">
        <f t="shared" si="4"/>
        <v/>
      </c>
      <c r="Q67" s="9" t="str">
        <f t="shared" si="1"/>
        <v/>
      </c>
      <c r="R67" s="3" t="e">
        <f t="shared" si="2"/>
        <v>#VALUE!</v>
      </c>
      <c r="S67" s="4" t="e">
        <f t="shared" si="5"/>
        <v>#DIV/0!</v>
      </c>
      <c r="T67" s="11"/>
    </row>
    <row r="68" spans="1:22">
      <c r="A68" s="68">
        <v>52</v>
      </c>
      <c r="B68" s="39"/>
      <c r="C68" s="39"/>
      <c r="D68" s="56"/>
      <c r="F68" s="54" t="str">
        <f t="shared" si="16"/>
        <v/>
      </c>
      <c r="H68" s="39"/>
      <c r="I68" s="39"/>
      <c r="K68" s="39"/>
      <c r="L68" s="39"/>
      <c r="M68" s="56"/>
      <c r="N68" s="7" t="str">
        <f t="shared" si="3"/>
        <v/>
      </c>
      <c r="O68" s="7" t="str">
        <f t="shared" si="0"/>
        <v/>
      </c>
      <c r="P68" s="8" t="str">
        <f t="shared" si="4"/>
        <v/>
      </c>
      <c r="Q68" s="9" t="str">
        <f t="shared" si="1"/>
        <v/>
      </c>
      <c r="R68" s="3" t="e">
        <f t="shared" si="2"/>
        <v>#VALUE!</v>
      </c>
      <c r="S68" s="4" t="e">
        <f t="shared" si="5"/>
        <v>#DIV/0!</v>
      </c>
      <c r="T68" s="11"/>
    </row>
    <row r="69" spans="1:22">
      <c r="A69" s="68">
        <v>53</v>
      </c>
      <c r="B69" s="39"/>
      <c r="C69" s="39"/>
      <c r="D69" s="56"/>
      <c r="F69" s="54" t="str">
        <f t="shared" si="16"/>
        <v/>
      </c>
      <c r="H69" s="39"/>
      <c r="I69" s="39"/>
      <c r="K69" s="39"/>
      <c r="L69" s="39"/>
      <c r="M69" s="56"/>
      <c r="N69" s="7" t="str">
        <f t="shared" si="3"/>
        <v/>
      </c>
      <c r="O69" s="7" t="str">
        <f t="shared" si="0"/>
        <v/>
      </c>
      <c r="P69" s="8" t="str">
        <f t="shared" si="4"/>
        <v/>
      </c>
      <c r="Q69" s="9" t="str">
        <f t="shared" si="1"/>
        <v/>
      </c>
      <c r="R69" s="3" t="e">
        <f t="shared" si="2"/>
        <v>#VALUE!</v>
      </c>
      <c r="S69" s="4" t="e">
        <f t="shared" si="5"/>
        <v>#DIV/0!</v>
      </c>
      <c r="T69" s="11"/>
    </row>
    <row r="70" spans="1:22">
      <c r="A70" s="68">
        <v>54</v>
      </c>
      <c r="B70" s="39"/>
      <c r="C70" s="39"/>
      <c r="D70" s="56"/>
      <c r="F70" s="54" t="str">
        <f t="shared" si="16"/>
        <v/>
      </c>
      <c r="H70" s="39"/>
      <c r="I70" s="39"/>
      <c r="K70" s="39"/>
      <c r="L70" s="39"/>
      <c r="M70" s="56"/>
      <c r="N70" s="7" t="str">
        <f t="shared" si="3"/>
        <v/>
      </c>
      <c r="O70" s="7" t="str">
        <f t="shared" si="0"/>
        <v/>
      </c>
      <c r="P70" s="8" t="str">
        <f t="shared" si="4"/>
        <v/>
      </c>
      <c r="Q70" s="9" t="str">
        <f t="shared" si="1"/>
        <v/>
      </c>
      <c r="R70" s="3" t="e">
        <f t="shared" si="2"/>
        <v>#VALUE!</v>
      </c>
      <c r="S70" s="4" t="e">
        <f t="shared" si="5"/>
        <v>#DIV/0!</v>
      </c>
      <c r="T70" s="11"/>
    </row>
    <row r="71" spans="1:22">
      <c r="A71" s="68">
        <v>55</v>
      </c>
      <c r="B71" s="39"/>
      <c r="C71" s="39"/>
      <c r="D71" s="56"/>
      <c r="F71" s="54" t="str">
        <f t="shared" si="16"/>
        <v/>
      </c>
      <c r="H71" s="39"/>
      <c r="I71" s="39"/>
      <c r="K71" s="39"/>
      <c r="L71" s="39"/>
      <c r="M71" s="56"/>
      <c r="N71" s="7" t="str">
        <f t="shared" si="3"/>
        <v/>
      </c>
      <c r="O71" s="7" t="str">
        <f t="shared" si="0"/>
        <v/>
      </c>
      <c r="P71" s="8" t="str">
        <f t="shared" si="4"/>
        <v/>
      </c>
      <c r="Q71" s="9" t="str">
        <f t="shared" si="1"/>
        <v/>
      </c>
      <c r="R71" s="3" t="e">
        <f t="shared" si="2"/>
        <v>#VALUE!</v>
      </c>
      <c r="S71" s="4" t="e">
        <f t="shared" si="5"/>
        <v>#DIV/0!</v>
      </c>
      <c r="T71" s="11"/>
    </row>
    <row r="72" spans="1:22">
      <c r="A72" s="68">
        <v>56</v>
      </c>
      <c r="B72" s="39"/>
      <c r="C72" s="39"/>
      <c r="D72" s="56"/>
      <c r="F72" s="54" t="str">
        <f t="shared" si="16"/>
        <v/>
      </c>
      <c r="H72" s="39"/>
      <c r="I72" s="39"/>
      <c r="K72" s="39"/>
      <c r="L72" s="39"/>
      <c r="M72" s="56"/>
      <c r="N72" s="7" t="str">
        <f t="shared" si="3"/>
        <v/>
      </c>
      <c r="O72" s="7" t="str">
        <f t="shared" si="0"/>
        <v/>
      </c>
      <c r="P72" s="8" t="str">
        <f t="shared" si="4"/>
        <v/>
      </c>
      <c r="Q72" s="9" t="str">
        <f t="shared" si="1"/>
        <v/>
      </c>
      <c r="R72" s="3" t="e">
        <f t="shared" si="2"/>
        <v>#VALUE!</v>
      </c>
      <c r="S72" s="4" t="e">
        <f t="shared" si="5"/>
        <v>#DIV/0!</v>
      </c>
      <c r="T72" s="11"/>
    </row>
    <row r="73" spans="1:22">
      <c r="A73" s="68">
        <v>57</v>
      </c>
      <c r="B73" s="39"/>
      <c r="C73" s="39"/>
      <c r="D73" s="56"/>
      <c r="F73" s="54" t="str">
        <f t="shared" si="16"/>
        <v/>
      </c>
      <c r="H73" s="39"/>
      <c r="I73" s="39"/>
      <c r="K73" s="39"/>
      <c r="L73" s="39"/>
      <c r="M73" s="56"/>
      <c r="N73" s="7" t="str">
        <f t="shared" si="3"/>
        <v/>
      </c>
      <c r="O73" s="7" t="str">
        <f t="shared" si="0"/>
        <v/>
      </c>
      <c r="P73" s="8" t="str">
        <f t="shared" si="4"/>
        <v/>
      </c>
      <c r="Q73" s="9" t="str">
        <f t="shared" si="1"/>
        <v/>
      </c>
      <c r="R73" s="3" t="e">
        <f t="shared" si="2"/>
        <v>#VALUE!</v>
      </c>
      <c r="S73" s="4" t="e">
        <f t="shared" si="5"/>
        <v>#DIV/0!</v>
      </c>
      <c r="U73" s="10"/>
    </row>
    <row r="74" spans="1:22">
      <c r="A74" s="68">
        <v>58</v>
      </c>
      <c r="B74" s="39"/>
      <c r="C74" s="39"/>
      <c r="D74" s="56"/>
      <c r="F74" s="54" t="str">
        <f t="shared" si="16"/>
        <v/>
      </c>
      <c r="H74" s="39"/>
      <c r="I74" s="39"/>
      <c r="K74" s="39"/>
      <c r="L74" s="39"/>
      <c r="M74" s="56"/>
      <c r="N74" s="7" t="str">
        <f t="shared" si="3"/>
        <v/>
      </c>
      <c r="O74" s="7" t="str">
        <f t="shared" si="0"/>
        <v/>
      </c>
      <c r="P74" s="8" t="str">
        <f t="shared" si="4"/>
        <v/>
      </c>
      <c r="Q74" s="9" t="str">
        <f t="shared" si="1"/>
        <v/>
      </c>
      <c r="R74" s="3" t="e">
        <f t="shared" si="2"/>
        <v>#VALUE!</v>
      </c>
      <c r="S74" s="4" t="e">
        <f t="shared" si="5"/>
        <v>#DIV/0!</v>
      </c>
      <c r="U74" s="34"/>
      <c r="V74" s="36"/>
    </row>
    <row r="75" spans="1:22">
      <c r="A75" s="68">
        <v>59</v>
      </c>
      <c r="B75" s="39"/>
      <c r="C75" s="39"/>
      <c r="D75" s="56"/>
      <c r="F75" s="54" t="str">
        <f t="shared" si="16"/>
        <v/>
      </c>
      <c r="H75" s="39"/>
      <c r="I75" s="39"/>
      <c r="K75" s="39"/>
      <c r="L75" s="39"/>
      <c r="M75" s="56"/>
      <c r="N75" s="7" t="str">
        <f t="shared" si="3"/>
        <v/>
      </c>
      <c r="O75" s="7" t="str">
        <f t="shared" si="0"/>
        <v/>
      </c>
      <c r="P75" s="8" t="str">
        <f t="shared" si="4"/>
        <v/>
      </c>
      <c r="Q75" s="9" t="str">
        <f t="shared" si="1"/>
        <v/>
      </c>
      <c r="R75" s="3" t="e">
        <f t="shared" si="2"/>
        <v>#VALUE!</v>
      </c>
      <c r="S75" s="4" t="e">
        <f t="shared" si="5"/>
        <v>#DIV/0!</v>
      </c>
      <c r="U75" s="34"/>
    </row>
    <row r="76" spans="1:22">
      <c r="A76" s="68">
        <v>60</v>
      </c>
      <c r="B76" s="39"/>
      <c r="C76" s="39"/>
      <c r="D76" s="56"/>
      <c r="F76" s="54" t="str">
        <f t="shared" si="16"/>
        <v/>
      </c>
      <c r="H76" s="39"/>
      <c r="I76" s="39"/>
      <c r="K76" s="39"/>
      <c r="L76" s="39"/>
      <c r="M76" s="56"/>
      <c r="N76" s="7" t="str">
        <f t="shared" si="3"/>
        <v/>
      </c>
      <c r="O76" s="7" t="str">
        <f t="shared" si="0"/>
        <v/>
      </c>
      <c r="P76" s="8" t="str">
        <f t="shared" si="4"/>
        <v/>
      </c>
      <c r="Q76" s="9" t="str">
        <f t="shared" si="1"/>
        <v/>
      </c>
      <c r="R76" s="3" t="e">
        <f t="shared" si="2"/>
        <v>#VALUE!</v>
      </c>
      <c r="S76" s="4" t="e">
        <f t="shared" ref="S76:S117" si="17">(K76-H76)/(H76-I76)</f>
        <v>#DIV/0!</v>
      </c>
      <c r="U76" s="30"/>
    </row>
    <row r="77" spans="1:22">
      <c r="A77" s="68">
        <v>61</v>
      </c>
      <c r="B77" s="39"/>
      <c r="C77" s="39"/>
      <c r="D77" s="56"/>
      <c r="F77" s="54" t="str">
        <f t="shared" si="16"/>
        <v/>
      </c>
      <c r="H77" s="39"/>
      <c r="I77" s="39"/>
      <c r="K77" s="39"/>
      <c r="L77" s="39"/>
      <c r="M77" s="56"/>
      <c r="N77" s="7" t="str">
        <f t="shared" si="3"/>
        <v/>
      </c>
      <c r="O77" s="7" t="str">
        <f t="shared" ref="O77:O116" si="18">IFERROR(IF(N77&gt;=1,N77*F77*1000,""),"")</f>
        <v/>
      </c>
      <c r="P77" s="8" t="str">
        <f t="shared" si="4"/>
        <v/>
      </c>
      <c r="Q77" s="9" t="str">
        <f t="shared" ref="Q77:Q116" si="19">IFERROR(IF(P77&lt;=1,P77*F77*1000,""),"")</f>
        <v/>
      </c>
      <c r="R77" s="3" t="e">
        <f t="shared" si="2"/>
        <v>#VALUE!</v>
      </c>
      <c r="S77" s="4" t="e">
        <f t="shared" si="17"/>
        <v>#DIV/0!</v>
      </c>
      <c r="T77" s="11"/>
    </row>
    <row r="78" spans="1:22">
      <c r="A78" s="68">
        <v>62</v>
      </c>
      <c r="B78" s="39"/>
      <c r="C78" s="39"/>
      <c r="D78" s="56"/>
      <c r="F78" s="54" t="str">
        <f t="shared" si="16"/>
        <v/>
      </c>
      <c r="H78" s="39"/>
      <c r="I78" s="39"/>
      <c r="K78" s="39"/>
      <c r="L78" s="39"/>
      <c r="M78" s="56"/>
      <c r="N78" s="7" t="str">
        <f t="shared" si="3"/>
        <v/>
      </c>
      <c r="O78" s="7" t="str">
        <f t="shared" si="18"/>
        <v/>
      </c>
      <c r="P78" s="8" t="str">
        <f t="shared" si="4"/>
        <v/>
      </c>
      <c r="Q78" s="9" t="str">
        <f t="shared" si="19"/>
        <v/>
      </c>
      <c r="R78" s="3" t="e">
        <f t="shared" ref="R78:R116" si="20">IF(L78="ー",R77+0,IF(Q78&lt;1,Q78+R77,O78+R77))</f>
        <v>#VALUE!</v>
      </c>
      <c r="S78" s="4" t="e">
        <f t="shared" si="17"/>
        <v>#DIV/0!</v>
      </c>
      <c r="T78" s="11"/>
    </row>
    <row r="79" spans="1:22">
      <c r="A79" s="68">
        <v>63</v>
      </c>
      <c r="B79" s="39"/>
      <c r="C79" s="39"/>
      <c r="D79" s="56"/>
      <c r="F79" s="54" t="str">
        <f t="shared" si="16"/>
        <v/>
      </c>
      <c r="H79" s="39"/>
      <c r="I79" s="39"/>
      <c r="K79" s="39"/>
      <c r="L79" s="39"/>
      <c r="M79" s="56"/>
      <c r="N79" s="7" t="str">
        <f t="shared" ref="N79:N117" si="21">IFERROR(IF(AND(E79="売",L79="勝"),ABS(H79-K79),IF(AND(E79="買",L79="勝"),ABS(H79-K79),""))*100,"")</f>
        <v/>
      </c>
      <c r="O79" s="7" t="str">
        <f t="shared" si="18"/>
        <v/>
      </c>
      <c r="P79" s="8" t="str">
        <f t="shared" ref="P79:P117" si="22">IFERROR(IF(AND(E79="売",L79="負"),(H79-K79),IF(AND(E79="買",L79="負"),(K79-H79),""))*100,"")</f>
        <v/>
      </c>
      <c r="Q79" s="9" t="str">
        <f t="shared" si="19"/>
        <v/>
      </c>
      <c r="R79" s="3" t="e">
        <f t="shared" si="20"/>
        <v>#VALUE!</v>
      </c>
      <c r="S79" s="4" t="e">
        <f t="shared" si="17"/>
        <v>#DIV/0!</v>
      </c>
      <c r="T79" s="11"/>
    </row>
    <row r="80" spans="1:22">
      <c r="A80" s="68">
        <v>64</v>
      </c>
      <c r="B80" s="39"/>
      <c r="C80" s="39"/>
      <c r="D80" s="56"/>
      <c r="F80" s="54" t="str">
        <f t="shared" si="16"/>
        <v/>
      </c>
      <c r="H80" s="39"/>
      <c r="I80" s="39"/>
      <c r="K80" s="39"/>
      <c r="L80" s="39"/>
      <c r="M80" s="56"/>
      <c r="N80" s="7" t="str">
        <f t="shared" si="21"/>
        <v/>
      </c>
      <c r="O80" s="7" t="str">
        <f t="shared" si="18"/>
        <v/>
      </c>
      <c r="P80" s="8" t="str">
        <f t="shared" si="22"/>
        <v/>
      </c>
      <c r="Q80" s="9" t="str">
        <f t="shared" si="19"/>
        <v/>
      </c>
      <c r="R80" s="3" t="e">
        <f t="shared" si="20"/>
        <v>#VALUE!</v>
      </c>
      <c r="S80" s="4" t="e">
        <f t="shared" si="17"/>
        <v>#DIV/0!</v>
      </c>
      <c r="T80" s="11"/>
    </row>
    <row r="81" spans="1:22">
      <c r="A81" s="68">
        <v>65</v>
      </c>
      <c r="B81" s="39"/>
      <c r="C81" s="39"/>
      <c r="D81" s="56"/>
      <c r="F81" s="54" t="str">
        <f t="shared" si="16"/>
        <v/>
      </c>
      <c r="H81" s="39"/>
      <c r="I81" s="39"/>
      <c r="K81" s="39"/>
      <c r="L81" s="39"/>
      <c r="M81" s="56"/>
      <c r="N81" s="7" t="str">
        <f t="shared" si="21"/>
        <v/>
      </c>
      <c r="O81" s="7" t="str">
        <f t="shared" si="18"/>
        <v/>
      </c>
      <c r="P81" s="8" t="str">
        <f t="shared" si="22"/>
        <v/>
      </c>
      <c r="Q81" s="9" t="str">
        <f t="shared" si="19"/>
        <v/>
      </c>
      <c r="R81" s="3" t="e">
        <f t="shared" si="20"/>
        <v>#VALUE!</v>
      </c>
      <c r="S81" s="4" t="e">
        <f t="shared" si="17"/>
        <v>#DIV/0!</v>
      </c>
      <c r="T81" s="11"/>
    </row>
    <row r="82" spans="1:22">
      <c r="A82" s="68">
        <v>66</v>
      </c>
      <c r="B82" s="39"/>
      <c r="C82" s="39"/>
      <c r="D82" s="56"/>
      <c r="F82" s="54" t="str">
        <f t="shared" si="16"/>
        <v/>
      </c>
      <c r="H82" s="39"/>
      <c r="I82" s="39"/>
      <c r="K82" s="39"/>
      <c r="L82" s="39"/>
      <c r="M82" s="56"/>
      <c r="N82" s="7" t="str">
        <f t="shared" si="21"/>
        <v/>
      </c>
      <c r="O82" s="7" t="str">
        <f t="shared" si="18"/>
        <v/>
      </c>
      <c r="P82" s="8" t="str">
        <f t="shared" si="22"/>
        <v/>
      </c>
      <c r="Q82" s="9" t="str">
        <f t="shared" si="19"/>
        <v/>
      </c>
      <c r="R82" s="3" t="e">
        <f t="shared" si="20"/>
        <v>#VALUE!</v>
      </c>
      <c r="S82" s="4" t="e">
        <f t="shared" si="17"/>
        <v>#DIV/0!</v>
      </c>
      <c r="U82" s="10"/>
    </row>
    <row r="83" spans="1:22">
      <c r="A83" s="68">
        <v>67</v>
      </c>
      <c r="B83" s="39"/>
      <c r="C83" s="39"/>
      <c r="D83" s="56"/>
      <c r="F83" s="54" t="str">
        <f t="shared" si="16"/>
        <v/>
      </c>
      <c r="H83" s="39"/>
      <c r="I83" s="39"/>
      <c r="K83" s="39"/>
      <c r="L83" s="39"/>
      <c r="M83" s="56"/>
      <c r="N83" s="7" t="str">
        <f t="shared" si="21"/>
        <v/>
      </c>
      <c r="O83" s="7" t="str">
        <f t="shared" si="18"/>
        <v/>
      </c>
      <c r="P83" s="8" t="str">
        <f t="shared" si="22"/>
        <v/>
      </c>
      <c r="Q83" s="9" t="str">
        <f t="shared" si="19"/>
        <v/>
      </c>
      <c r="R83" s="3" t="e">
        <f t="shared" si="20"/>
        <v>#VALUE!</v>
      </c>
      <c r="S83" s="4" t="e">
        <f t="shared" si="17"/>
        <v>#DIV/0!</v>
      </c>
      <c r="U83" s="34"/>
    </row>
    <row r="84" spans="1:22">
      <c r="A84" s="68">
        <v>68</v>
      </c>
      <c r="B84" s="39"/>
      <c r="C84" s="39"/>
      <c r="D84" s="56"/>
      <c r="F84" s="54" t="str">
        <f t="shared" si="16"/>
        <v/>
      </c>
      <c r="G84" s="46"/>
      <c r="H84" s="39"/>
      <c r="I84" s="39"/>
      <c r="K84" s="39"/>
      <c r="L84" s="39"/>
      <c r="M84" s="56"/>
      <c r="N84" s="7" t="str">
        <f t="shared" si="21"/>
        <v/>
      </c>
      <c r="O84" s="7" t="str">
        <f t="shared" si="18"/>
        <v/>
      </c>
      <c r="P84" s="8" t="str">
        <f t="shared" si="22"/>
        <v/>
      </c>
      <c r="Q84" s="9" t="str">
        <f t="shared" si="19"/>
        <v/>
      </c>
      <c r="R84" s="3" t="e">
        <f t="shared" si="20"/>
        <v>#VALUE!</v>
      </c>
      <c r="S84" s="4" t="e">
        <f t="shared" si="17"/>
        <v>#DIV/0!</v>
      </c>
      <c r="U84" s="34"/>
    </row>
    <row r="85" spans="1:22">
      <c r="A85" s="68">
        <v>69</v>
      </c>
      <c r="B85" s="39"/>
      <c r="C85" s="39"/>
      <c r="D85" s="56"/>
      <c r="F85" s="54" t="str">
        <f t="shared" si="16"/>
        <v/>
      </c>
      <c r="H85" s="39"/>
      <c r="I85" s="39"/>
      <c r="K85" s="39"/>
      <c r="L85" s="39"/>
      <c r="M85" s="56"/>
      <c r="N85" s="7" t="str">
        <f t="shared" si="21"/>
        <v/>
      </c>
      <c r="O85" s="7" t="str">
        <f t="shared" si="18"/>
        <v/>
      </c>
      <c r="P85" s="8" t="str">
        <f t="shared" si="22"/>
        <v/>
      </c>
      <c r="Q85" s="9" t="str">
        <f t="shared" si="19"/>
        <v/>
      </c>
      <c r="R85" s="3" t="e">
        <f t="shared" si="20"/>
        <v>#VALUE!</v>
      </c>
      <c r="S85" s="4" t="e">
        <f t="shared" si="17"/>
        <v>#DIV/0!</v>
      </c>
      <c r="U85" s="30"/>
    </row>
    <row r="86" spans="1:22">
      <c r="A86" s="68">
        <v>70</v>
      </c>
      <c r="B86" s="39"/>
      <c r="C86" s="39"/>
      <c r="D86" s="56"/>
      <c r="F86" s="54" t="str">
        <f t="shared" si="16"/>
        <v/>
      </c>
      <c r="H86" s="39"/>
      <c r="I86" s="39"/>
      <c r="K86" s="39"/>
      <c r="L86" s="39"/>
      <c r="M86" s="56"/>
      <c r="N86" s="7" t="str">
        <f t="shared" si="21"/>
        <v/>
      </c>
      <c r="O86" s="7" t="str">
        <f t="shared" si="18"/>
        <v/>
      </c>
      <c r="P86" s="8" t="str">
        <f t="shared" si="22"/>
        <v/>
      </c>
      <c r="Q86" s="9" t="str">
        <f t="shared" si="19"/>
        <v/>
      </c>
      <c r="R86" s="3" t="e">
        <f t="shared" si="20"/>
        <v>#VALUE!</v>
      </c>
      <c r="S86" s="4" t="e">
        <f t="shared" si="17"/>
        <v>#DIV/0!</v>
      </c>
      <c r="T86" s="11"/>
      <c r="V86" s="36"/>
    </row>
    <row r="87" spans="1:22">
      <c r="A87" s="68">
        <v>71</v>
      </c>
      <c r="B87" s="39"/>
      <c r="C87" s="39"/>
      <c r="D87" s="56"/>
      <c r="F87" s="54" t="str">
        <f t="shared" si="16"/>
        <v/>
      </c>
      <c r="H87" s="39"/>
      <c r="I87" s="39"/>
      <c r="K87" s="39"/>
      <c r="L87" s="39"/>
      <c r="M87" s="56"/>
      <c r="N87" s="7" t="str">
        <f t="shared" si="21"/>
        <v/>
      </c>
      <c r="O87" s="7" t="str">
        <f t="shared" si="18"/>
        <v/>
      </c>
      <c r="P87" s="8" t="str">
        <f t="shared" si="22"/>
        <v/>
      </c>
      <c r="Q87" s="9" t="str">
        <f t="shared" si="19"/>
        <v/>
      </c>
      <c r="R87" s="3" t="e">
        <f t="shared" si="20"/>
        <v>#VALUE!</v>
      </c>
      <c r="S87" s="4" t="e">
        <f t="shared" si="17"/>
        <v>#DIV/0!</v>
      </c>
      <c r="T87" s="11"/>
    </row>
    <row r="88" spans="1:22">
      <c r="A88" s="68">
        <v>72</v>
      </c>
      <c r="B88" s="39"/>
      <c r="C88" s="39"/>
      <c r="D88" s="56"/>
      <c r="F88" s="54" t="str">
        <f t="shared" si="16"/>
        <v/>
      </c>
      <c r="H88" s="39"/>
      <c r="I88" s="39"/>
      <c r="K88" s="39"/>
      <c r="L88" s="39"/>
      <c r="M88" s="56"/>
      <c r="N88" s="7" t="str">
        <f t="shared" si="21"/>
        <v/>
      </c>
      <c r="O88" s="7" t="str">
        <f t="shared" si="18"/>
        <v/>
      </c>
      <c r="P88" s="8" t="str">
        <f t="shared" si="22"/>
        <v/>
      </c>
      <c r="Q88" s="9" t="str">
        <f t="shared" si="19"/>
        <v/>
      </c>
      <c r="R88" s="3" t="e">
        <f t="shared" si="20"/>
        <v>#VALUE!</v>
      </c>
      <c r="S88" s="4" t="e">
        <f t="shared" si="17"/>
        <v>#DIV/0!</v>
      </c>
      <c r="T88" s="11"/>
    </row>
    <row r="89" spans="1:22">
      <c r="A89" s="68">
        <v>73</v>
      </c>
      <c r="B89" s="39"/>
      <c r="C89" s="39"/>
      <c r="D89" s="56"/>
      <c r="F89" s="54" t="str">
        <f t="shared" si="16"/>
        <v/>
      </c>
      <c r="H89" s="39"/>
      <c r="I89" s="39"/>
      <c r="K89" s="39"/>
      <c r="L89" s="39"/>
      <c r="M89" s="56"/>
      <c r="N89" s="7" t="str">
        <f t="shared" si="21"/>
        <v/>
      </c>
      <c r="O89" s="7" t="str">
        <f t="shared" si="18"/>
        <v/>
      </c>
      <c r="P89" s="8" t="str">
        <f t="shared" si="22"/>
        <v/>
      </c>
      <c r="Q89" s="9" t="str">
        <f t="shared" si="19"/>
        <v/>
      </c>
      <c r="R89" s="3" t="e">
        <f t="shared" si="20"/>
        <v>#VALUE!</v>
      </c>
      <c r="S89" s="4" t="e">
        <f t="shared" si="17"/>
        <v>#DIV/0!</v>
      </c>
      <c r="T89" s="11"/>
    </row>
    <row r="90" spans="1:22">
      <c r="A90" s="68">
        <v>74</v>
      </c>
      <c r="B90" s="39"/>
      <c r="C90" s="39"/>
      <c r="D90" s="56"/>
      <c r="F90" s="54" t="str">
        <f t="shared" si="16"/>
        <v/>
      </c>
      <c r="H90" s="39"/>
      <c r="I90" s="39"/>
      <c r="K90" s="39"/>
      <c r="L90" s="39"/>
      <c r="M90" s="56"/>
      <c r="N90" s="7" t="str">
        <f t="shared" si="21"/>
        <v/>
      </c>
      <c r="O90" s="7" t="str">
        <f t="shared" si="18"/>
        <v/>
      </c>
      <c r="P90" s="8" t="str">
        <f t="shared" si="22"/>
        <v/>
      </c>
      <c r="Q90" s="9" t="str">
        <f t="shared" si="19"/>
        <v/>
      </c>
      <c r="R90" s="3" t="e">
        <f t="shared" si="20"/>
        <v>#VALUE!</v>
      </c>
      <c r="S90" s="4" t="e">
        <f t="shared" si="17"/>
        <v>#DIV/0!</v>
      </c>
      <c r="T90" s="11"/>
    </row>
    <row r="91" spans="1:22">
      <c r="A91" s="68">
        <v>75</v>
      </c>
      <c r="B91" s="39"/>
      <c r="C91" s="39"/>
      <c r="D91" s="56"/>
      <c r="F91" s="54" t="str">
        <f t="shared" ref="F91:F117" si="23">IFERROR(ROUNDDOWN(ABS(R80*$P$2/(H91-I91)/100000),2),"")</f>
        <v/>
      </c>
      <c r="H91" s="39"/>
      <c r="I91" s="39"/>
      <c r="K91" s="39"/>
      <c r="L91" s="39"/>
      <c r="M91" s="56"/>
      <c r="N91" s="7" t="str">
        <f t="shared" si="21"/>
        <v/>
      </c>
      <c r="O91" s="7" t="str">
        <f t="shared" si="18"/>
        <v/>
      </c>
      <c r="P91" s="8" t="str">
        <f t="shared" si="22"/>
        <v/>
      </c>
      <c r="Q91" s="9" t="str">
        <f t="shared" si="19"/>
        <v/>
      </c>
      <c r="R91" s="3" t="e">
        <f t="shared" si="20"/>
        <v>#VALUE!</v>
      </c>
      <c r="S91" s="4" t="e">
        <f t="shared" si="17"/>
        <v>#DIV/0!</v>
      </c>
      <c r="U91" s="10"/>
    </row>
    <row r="92" spans="1:22">
      <c r="A92" s="68">
        <v>76</v>
      </c>
      <c r="B92" s="39"/>
      <c r="C92" s="39"/>
      <c r="D92" s="56"/>
      <c r="F92" s="54" t="str">
        <f t="shared" si="23"/>
        <v/>
      </c>
      <c r="H92" s="39"/>
      <c r="I92" s="39"/>
      <c r="K92" s="39"/>
      <c r="L92" s="39"/>
      <c r="M92" s="56"/>
      <c r="N92" s="7" t="str">
        <f t="shared" si="21"/>
        <v/>
      </c>
      <c r="O92" s="7" t="str">
        <f t="shared" si="18"/>
        <v/>
      </c>
      <c r="P92" s="8" t="str">
        <f t="shared" si="22"/>
        <v/>
      </c>
      <c r="Q92" s="9" t="str">
        <f t="shared" si="19"/>
        <v/>
      </c>
      <c r="R92" s="3" t="e">
        <f t="shared" si="20"/>
        <v>#VALUE!</v>
      </c>
      <c r="S92" s="4" t="e">
        <f t="shared" si="17"/>
        <v>#DIV/0!</v>
      </c>
      <c r="U92" s="34"/>
    </row>
    <row r="93" spans="1:22">
      <c r="A93" s="68">
        <v>77</v>
      </c>
      <c r="B93" s="39"/>
      <c r="C93" s="39"/>
      <c r="D93" s="56"/>
      <c r="F93" s="54" t="str">
        <f t="shared" si="23"/>
        <v/>
      </c>
      <c r="H93" s="39"/>
      <c r="I93" s="39"/>
      <c r="K93" s="39"/>
      <c r="L93" s="39"/>
      <c r="M93" s="56"/>
      <c r="N93" s="7" t="str">
        <f t="shared" si="21"/>
        <v/>
      </c>
      <c r="O93" s="7" t="str">
        <f t="shared" si="18"/>
        <v/>
      </c>
      <c r="P93" s="8" t="str">
        <f t="shared" si="22"/>
        <v/>
      </c>
      <c r="Q93" s="9" t="str">
        <f t="shared" si="19"/>
        <v/>
      </c>
      <c r="R93" s="3" t="e">
        <f t="shared" si="20"/>
        <v>#VALUE!</v>
      </c>
      <c r="S93" s="4" t="e">
        <f t="shared" si="17"/>
        <v>#DIV/0!</v>
      </c>
      <c r="U93" s="34"/>
    </row>
    <row r="94" spans="1:22">
      <c r="A94" s="68">
        <v>78</v>
      </c>
      <c r="B94" s="39"/>
      <c r="C94" s="39"/>
      <c r="D94" s="56"/>
      <c r="F94" s="54" t="str">
        <f t="shared" si="23"/>
        <v/>
      </c>
      <c r="H94" s="39"/>
      <c r="I94" s="39"/>
      <c r="K94" s="39"/>
      <c r="L94" s="39"/>
      <c r="M94" s="56"/>
      <c r="N94" s="7" t="str">
        <f t="shared" si="21"/>
        <v/>
      </c>
      <c r="O94" s="7" t="str">
        <f t="shared" si="18"/>
        <v/>
      </c>
      <c r="P94" s="8" t="str">
        <f t="shared" si="22"/>
        <v/>
      </c>
      <c r="Q94" s="9" t="str">
        <f t="shared" si="19"/>
        <v/>
      </c>
      <c r="R94" s="3" t="e">
        <f t="shared" si="20"/>
        <v>#VALUE!</v>
      </c>
      <c r="S94" s="4" t="e">
        <f t="shared" si="17"/>
        <v>#DIV/0!</v>
      </c>
      <c r="U94" s="30"/>
    </row>
    <row r="95" spans="1:22">
      <c r="A95" s="68">
        <v>79</v>
      </c>
      <c r="B95" s="39"/>
      <c r="C95" s="39"/>
      <c r="D95" s="56"/>
      <c r="F95" s="54" t="str">
        <f t="shared" si="23"/>
        <v/>
      </c>
      <c r="H95" s="39"/>
      <c r="I95" s="39"/>
      <c r="K95" s="39"/>
      <c r="L95" s="39"/>
      <c r="M95" s="56"/>
      <c r="N95" s="7" t="str">
        <f t="shared" si="21"/>
        <v/>
      </c>
      <c r="O95" s="7" t="str">
        <f t="shared" si="18"/>
        <v/>
      </c>
      <c r="P95" s="8" t="str">
        <f t="shared" si="22"/>
        <v/>
      </c>
      <c r="Q95" s="9" t="str">
        <f t="shared" si="19"/>
        <v/>
      </c>
      <c r="R95" s="3" t="e">
        <f t="shared" si="20"/>
        <v>#VALUE!</v>
      </c>
      <c r="S95" s="4" t="e">
        <f t="shared" si="17"/>
        <v>#DIV/0!</v>
      </c>
      <c r="T95" s="11"/>
    </row>
    <row r="96" spans="1:22">
      <c r="A96" s="68">
        <v>80</v>
      </c>
      <c r="B96" s="39"/>
      <c r="C96" s="39"/>
      <c r="D96" s="56"/>
      <c r="F96" s="54" t="str">
        <f t="shared" si="23"/>
        <v/>
      </c>
      <c r="H96" s="39"/>
      <c r="I96" s="39"/>
      <c r="K96" s="39"/>
      <c r="L96" s="39"/>
      <c r="M96" s="56"/>
      <c r="N96" s="7" t="str">
        <f t="shared" si="21"/>
        <v/>
      </c>
      <c r="O96" s="7" t="str">
        <f t="shared" si="18"/>
        <v/>
      </c>
      <c r="P96" s="8" t="str">
        <f t="shared" si="22"/>
        <v/>
      </c>
      <c r="Q96" s="9" t="str">
        <f t="shared" si="19"/>
        <v/>
      </c>
      <c r="R96" s="3" t="e">
        <f t="shared" si="20"/>
        <v>#VALUE!</v>
      </c>
      <c r="S96" s="4" t="e">
        <f t="shared" si="17"/>
        <v>#DIV/0!</v>
      </c>
      <c r="T96" s="11"/>
    </row>
    <row r="97" spans="1:22">
      <c r="A97" s="68">
        <v>81</v>
      </c>
      <c r="B97" s="39"/>
      <c r="C97" s="39"/>
      <c r="D97" s="56"/>
      <c r="F97" s="54" t="str">
        <f t="shared" si="23"/>
        <v/>
      </c>
      <c r="H97" s="39"/>
      <c r="I97" s="39"/>
      <c r="K97" s="39"/>
      <c r="L97" s="39"/>
      <c r="M97" s="56"/>
      <c r="N97" s="7" t="str">
        <f t="shared" si="21"/>
        <v/>
      </c>
      <c r="O97" s="7" t="str">
        <f t="shared" si="18"/>
        <v/>
      </c>
      <c r="P97" s="8" t="str">
        <f t="shared" si="22"/>
        <v/>
      </c>
      <c r="Q97" s="9" t="str">
        <f t="shared" si="19"/>
        <v/>
      </c>
      <c r="R97" s="3" t="e">
        <f t="shared" si="20"/>
        <v>#VALUE!</v>
      </c>
      <c r="S97" s="4" t="e">
        <f t="shared" si="17"/>
        <v>#DIV/0!</v>
      </c>
      <c r="T97" s="11"/>
    </row>
    <row r="98" spans="1:22">
      <c r="A98" s="68">
        <v>82</v>
      </c>
      <c r="B98" s="39"/>
      <c r="C98" s="39"/>
      <c r="D98" s="56"/>
      <c r="F98" s="54" t="str">
        <f t="shared" si="23"/>
        <v/>
      </c>
      <c r="H98" s="39"/>
      <c r="I98" s="39"/>
      <c r="K98" s="39"/>
      <c r="L98" s="39"/>
      <c r="M98" s="56"/>
      <c r="N98" s="7" t="str">
        <f t="shared" si="21"/>
        <v/>
      </c>
      <c r="O98" s="7" t="str">
        <f t="shared" si="18"/>
        <v/>
      </c>
      <c r="P98" s="8" t="str">
        <f t="shared" si="22"/>
        <v/>
      </c>
      <c r="Q98" s="9" t="str">
        <f t="shared" si="19"/>
        <v/>
      </c>
      <c r="R98" s="3" t="e">
        <f t="shared" si="20"/>
        <v>#VALUE!</v>
      </c>
      <c r="S98" s="4" t="e">
        <f t="shared" si="17"/>
        <v>#DIV/0!</v>
      </c>
      <c r="T98" s="11"/>
    </row>
    <row r="99" spans="1:22">
      <c r="A99" s="68">
        <v>83</v>
      </c>
      <c r="B99" s="39"/>
      <c r="C99" s="39"/>
      <c r="D99" s="56"/>
      <c r="F99" s="54" t="str">
        <f t="shared" si="23"/>
        <v/>
      </c>
      <c r="H99" s="39"/>
      <c r="I99" s="39"/>
      <c r="K99" s="39"/>
      <c r="L99" s="39"/>
      <c r="M99" s="56"/>
      <c r="N99" s="7" t="str">
        <f t="shared" si="21"/>
        <v/>
      </c>
      <c r="O99" s="7" t="str">
        <f t="shared" si="18"/>
        <v/>
      </c>
      <c r="P99" s="8" t="str">
        <f t="shared" si="22"/>
        <v/>
      </c>
      <c r="Q99" s="9" t="str">
        <f t="shared" si="19"/>
        <v/>
      </c>
      <c r="R99" s="3" t="e">
        <f t="shared" si="20"/>
        <v>#VALUE!</v>
      </c>
      <c r="S99" s="4" t="e">
        <f t="shared" si="17"/>
        <v>#DIV/0!</v>
      </c>
      <c r="T99" s="11"/>
    </row>
    <row r="100" spans="1:22">
      <c r="A100" s="68">
        <v>84</v>
      </c>
      <c r="B100" s="39"/>
      <c r="C100" s="39"/>
      <c r="D100" s="56"/>
      <c r="F100" s="54" t="str">
        <f t="shared" si="23"/>
        <v/>
      </c>
      <c r="H100" s="39"/>
      <c r="I100" s="39"/>
      <c r="K100" s="39"/>
      <c r="L100" s="39"/>
      <c r="M100" s="56"/>
      <c r="N100" s="7" t="str">
        <f t="shared" si="21"/>
        <v/>
      </c>
      <c r="O100" s="7" t="str">
        <f t="shared" si="18"/>
        <v/>
      </c>
      <c r="P100" s="8" t="str">
        <f t="shared" si="22"/>
        <v/>
      </c>
      <c r="Q100" s="9" t="str">
        <f t="shared" si="19"/>
        <v/>
      </c>
      <c r="R100" s="3" t="e">
        <f t="shared" si="20"/>
        <v>#VALUE!</v>
      </c>
      <c r="S100" s="4" t="e">
        <f t="shared" si="17"/>
        <v>#DIV/0!</v>
      </c>
      <c r="T100" s="11"/>
    </row>
    <row r="101" spans="1:22">
      <c r="A101" s="68">
        <v>85</v>
      </c>
      <c r="B101" s="39"/>
      <c r="C101" s="39"/>
      <c r="D101" s="56"/>
      <c r="F101" s="54" t="str">
        <f t="shared" si="23"/>
        <v/>
      </c>
      <c r="H101" s="39"/>
      <c r="I101" s="39"/>
      <c r="K101" s="39"/>
      <c r="L101" s="39"/>
      <c r="M101" s="56"/>
      <c r="N101" s="7" t="str">
        <f t="shared" si="21"/>
        <v/>
      </c>
      <c r="O101" s="7" t="str">
        <f t="shared" si="18"/>
        <v/>
      </c>
      <c r="P101" s="8" t="str">
        <f t="shared" si="22"/>
        <v/>
      </c>
      <c r="Q101" s="9" t="str">
        <f t="shared" si="19"/>
        <v/>
      </c>
      <c r="R101" s="3" t="e">
        <f t="shared" si="20"/>
        <v>#VALUE!</v>
      </c>
      <c r="S101" s="4" t="e">
        <f t="shared" si="17"/>
        <v>#DIV/0!</v>
      </c>
      <c r="T101" s="11"/>
    </row>
    <row r="102" spans="1:22">
      <c r="A102" s="68">
        <v>86</v>
      </c>
      <c r="B102" s="39"/>
      <c r="C102" s="39"/>
      <c r="D102" s="56"/>
      <c r="F102" s="54" t="str">
        <f t="shared" si="23"/>
        <v/>
      </c>
      <c r="H102" s="39"/>
      <c r="I102" s="39"/>
      <c r="K102" s="39"/>
      <c r="L102" s="39"/>
      <c r="M102" s="56"/>
      <c r="N102" s="7" t="str">
        <f t="shared" si="21"/>
        <v/>
      </c>
      <c r="O102" s="7" t="str">
        <f t="shared" si="18"/>
        <v/>
      </c>
      <c r="P102" s="8" t="str">
        <f t="shared" si="22"/>
        <v/>
      </c>
      <c r="Q102" s="9" t="str">
        <f t="shared" si="19"/>
        <v/>
      </c>
      <c r="R102" s="3" t="e">
        <f t="shared" si="20"/>
        <v>#VALUE!</v>
      </c>
      <c r="S102" s="4" t="e">
        <f t="shared" si="17"/>
        <v>#DIV/0!</v>
      </c>
      <c r="T102" s="11"/>
    </row>
    <row r="103" spans="1:22">
      <c r="A103" s="68">
        <v>87</v>
      </c>
      <c r="B103" s="39"/>
      <c r="C103" s="39"/>
      <c r="D103" s="56"/>
      <c r="F103" s="54" t="str">
        <f t="shared" si="23"/>
        <v/>
      </c>
      <c r="H103" s="39"/>
      <c r="I103" s="39"/>
      <c r="K103" s="39"/>
      <c r="L103" s="39"/>
      <c r="M103" s="56"/>
      <c r="N103" s="7" t="str">
        <f t="shared" si="21"/>
        <v/>
      </c>
      <c r="O103" s="7" t="str">
        <f t="shared" si="18"/>
        <v/>
      </c>
      <c r="P103" s="8" t="str">
        <f t="shared" si="22"/>
        <v/>
      </c>
      <c r="Q103" s="9" t="str">
        <f t="shared" si="19"/>
        <v/>
      </c>
      <c r="R103" s="3" t="e">
        <f t="shared" si="20"/>
        <v>#VALUE!</v>
      </c>
      <c r="S103" s="4" t="e">
        <f t="shared" si="17"/>
        <v>#DIV/0!</v>
      </c>
      <c r="T103" s="11"/>
    </row>
    <row r="104" spans="1:22">
      <c r="A104" s="68">
        <v>88</v>
      </c>
      <c r="B104" s="39"/>
      <c r="C104" s="39"/>
      <c r="D104" s="56"/>
      <c r="F104" s="54" t="str">
        <f t="shared" si="23"/>
        <v/>
      </c>
      <c r="H104" s="39"/>
      <c r="I104" s="39"/>
      <c r="K104" s="39"/>
      <c r="L104" s="39"/>
      <c r="M104" s="56"/>
      <c r="N104" s="7" t="str">
        <f t="shared" si="21"/>
        <v/>
      </c>
      <c r="O104" s="7" t="str">
        <f t="shared" si="18"/>
        <v/>
      </c>
      <c r="P104" s="8" t="str">
        <f t="shared" si="22"/>
        <v/>
      </c>
      <c r="Q104" s="9" t="str">
        <f t="shared" si="19"/>
        <v/>
      </c>
      <c r="R104" s="3" t="e">
        <f t="shared" si="20"/>
        <v>#VALUE!</v>
      </c>
      <c r="S104" s="4" t="e">
        <f t="shared" si="17"/>
        <v>#DIV/0!</v>
      </c>
      <c r="T104" s="11"/>
      <c r="V104" s="36"/>
    </row>
    <row r="105" spans="1:22">
      <c r="A105" s="68">
        <v>89</v>
      </c>
      <c r="B105" s="39"/>
      <c r="C105" s="39"/>
      <c r="D105" s="56"/>
      <c r="F105" s="54" t="str">
        <f t="shared" si="23"/>
        <v/>
      </c>
      <c r="H105" s="39"/>
      <c r="I105" s="39"/>
      <c r="K105" s="39"/>
      <c r="L105" s="39"/>
      <c r="M105" s="56"/>
      <c r="N105" s="7" t="str">
        <f t="shared" si="21"/>
        <v/>
      </c>
      <c r="O105" s="7" t="str">
        <f t="shared" si="18"/>
        <v/>
      </c>
      <c r="P105" s="8" t="str">
        <f t="shared" si="22"/>
        <v/>
      </c>
      <c r="Q105" s="9" t="str">
        <f t="shared" si="19"/>
        <v/>
      </c>
      <c r="R105" s="3" t="e">
        <f t="shared" si="20"/>
        <v>#VALUE!</v>
      </c>
      <c r="S105" s="4" t="e">
        <f t="shared" si="17"/>
        <v>#DIV/0!</v>
      </c>
      <c r="T105" s="11"/>
    </row>
    <row r="106" spans="1:22">
      <c r="A106" s="68">
        <v>90</v>
      </c>
      <c r="B106" s="39"/>
      <c r="C106" s="39"/>
      <c r="D106" s="56"/>
      <c r="F106" s="54" t="str">
        <f t="shared" si="23"/>
        <v/>
      </c>
      <c r="H106" s="39"/>
      <c r="I106" s="39"/>
      <c r="K106" s="39"/>
      <c r="L106" s="39"/>
      <c r="M106" s="56"/>
      <c r="N106" s="7" t="str">
        <f t="shared" si="21"/>
        <v/>
      </c>
      <c r="O106" s="7" t="str">
        <f t="shared" si="18"/>
        <v/>
      </c>
      <c r="P106" s="8" t="str">
        <f t="shared" si="22"/>
        <v/>
      </c>
      <c r="Q106" s="9" t="str">
        <f t="shared" si="19"/>
        <v/>
      </c>
      <c r="R106" s="3" t="e">
        <f t="shared" si="20"/>
        <v>#VALUE!</v>
      </c>
      <c r="S106" s="4" t="e">
        <f t="shared" si="17"/>
        <v>#DIV/0!</v>
      </c>
      <c r="T106" s="11"/>
    </row>
    <row r="107" spans="1:22">
      <c r="A107" s="68">
        <v>91</v>
      </c>
      <c r="B107" s="39"/>
      <c r="C107" s="39"/>
      <c r="D107" s="56"/>
      <c r="F107" s="54" t="str">
        <f t="shared" si="23"/>
        <v/>
      </c>
      <c r="H107" s="39"/>
      <c r="I107" s="39"/>
      <c r="K107" s="39"/>
      <c r="L107" s="39"/>
      <c r="M107" s="56"/>
      <c r="N107" s="7" t="str">
        <f t="shared" si="21"/>
        <v/>
      </c>
      <c r="O107" s="7" t="str">
        <f t="shared" si="18"/>
        <v/>
      </c>
      <c r="P107" s="8" t="str">
        <f t="shared" si="22"/>
        <v/>
      </c>
      <c r="Q107" s="9" t="str">
        <f t="shared" si="19"/>
        <v/>
      </c>
      <c r="R107" s="3" t="e">
        <f t="shared" si="20"/>
        <v>#VALUE!</v>
      </c>
      <c r="S107" s="4" t="e">
        <f t="shared" si="17"/>
        <v>#DIV/0!</v>
      </c>
      <c r="T107" s="11"/>
    </row>
    <row r="108" spans="1:22">
      <c r="A108" s="68">
        <v>92</v>
      </c>
      <c r="B108" s="39"/>
      <c r="C108" s="39"/>
      <c r="D108" s="56"/>
      <c r="F108" s="54" t="str">
        <f t="shared" si="23"/>
        <v/>
      </c>
      <c r="H108" s="39"/>
      <c r="I108" s="39"/>
      <c r="K108" s="39"/>
      <c r="L108" s="39"/>
      <c r="M108" s="56"/>
      <c r="N108" s="7" t="str">
        <f t="shared" si="21"/>
        <v/>
      </c>
      <c r="O108" s="7" t="str">
        <f t="shared" si="18"/>
        <v/>
      </c>
      <c r="P108" s="8" t="str">
        <f t="shared" si="22"/>
        <v/>
      </c>
      <c r="Q108" s="9" t="str">
        <f t="shared" si="19"/>
        <v/>
      </c>
      <c r="R108" s="3" t="e">
        <f t="shared" si="20"/>
        <v>#VALUE!</v>
      </c>
      <c r="S108" s="4" t="e">
        <f t="shared" si="17"/>
        <v>#DIV/0!</v>
      </c>
      <c r="U108" s="10"/>
    </row>
    <row r="109" spans="1:22">
      <c r="A109" s="68">
        <v>93</v>
      </c>
      <c r="B109" s="39"/>
      <c r="C109" s="39"/>
      <c r="D109" s="56"/>
      <c r="F109" s="54" t="str">
        <f t="shared" si="23"/>
        <v/>
      </c>
      <c r="H109" s="39"/>
      <c r="I109" s="39"/>
      <c r="K109" s="39"/>
      <c r="L109" s="39"/>
      <c r="M109" s="56"/>
      <c r="N109" s="7" t="str">
        <f t="shared" si="21"/>
        <v/>
      </c>
      <c r="O109" s="7" t="str">
        <f t="shared" si="18"/>
        <v/>
      </c>
      <c r="P109" s="8" t="str">
        <f t="shared" si="22"/>
        <v/>
      </c>
      <c r="Q109" s="9" t="str">
        <f t="shared" si="19"/>
        <v/>
      </c>
      <c r="R109" s="3" t="e">
        <f t="shared" si="20"/>
        <v>#VALUE!</v>
      </c>
      <c r="S109" s="4" t="e">
        <f t="shared" si="17"/>
        <v>#DIV/0!</v>
      </c>
      <c r="U109" s="34"/>
    </row>
    <row r="110" spans="1:22">
      <c r="A110" s="68">
        <v>94</v>
      </c>
      <c r="B110" s="39"/>
      <c r="C110" s="39"/>
      <c r="D110" s="56"/>
      <c r="F110" s="54" t="str">
        <f t="shared" si="23"/>
        <v/>
      </c>
      <c r="H110" s="39"/>
      <c r="I110" s="39"/>
      <c r="K110" s="39"/>
      <c r="L110" s="39"/>
      <c r="M110" s="56"/>
      <c r="N110" s="7" t="str">
        <f t="shared" si="21"/>
        <v/>
      </c>
      <c r="O110" s="7" t="str">
        <f t="shared" si="18"/>
        <v/>
      </c>
      <c r="P110" s="8" t="str">
        <f t="shared" si="22"/>
        <v/>
      </c>
      <c r="Q110" s="9" t="str">
        <f t="shared" si="19"/>
        <v/>
      </c>
      <c r="R110" s="3" t="e">
        <f t="shared" si="20"/>
        <v>#VALUE!</v>
      </c>
      <c r="S110" s="4" t="e">
        <f t="shared" si="17"/>
        <v>#DIV/0!</v>
      </c>
      <c r="U110" s="34"/>
    </row>
    <row r="111" spans="1:22">
      <c r="A111" s="68">
        <v>95</v>
      </c>
      <c r="B111" s="39"/>
      <c r="C111" s="39"/>
      <c r="D111" s="56"/>
      <c r="F111" s="54" t="str">
        <f t="shared" si="23"/>
        <v/>
      </c>
      <c r="H111" s="39"/>
      <c r="I111" s="39"/>
      <c r="K111" s="39"/>
      <c r="L111" s="39"/>
      <c r="M111" s="56"/>
      <c r="N111" s="7" t="str">
        <f t="shared" si="21"/>
        <v/>
      </c>
      <c r="O111" s="7" t="str">
        <f t="shared" si="18"/>
        <v/>
      </c>
      <c r="P111" s="8" t="str">
        <f t="shared" si="22"/>
        <v/>
      </c>
      <c r="Q111" s="9" t="str">
        <f t="shared" si="19"/>
        <v/>
      </c>
      <c r="R111" s="3" t="e">
        <f t="shared" si="20"/>
        <v>#VALUE!</v>
      </c>
      <c r="S111" s="4" t="e">
        <f t="shared" si="17"/>
        <v>#DIV/0!</v>
      </c>
      <c r="U111" s="30"/>
      <c r="V111" s="36"/>
    </row>
    <row r="112" spans="1:22">
      <c r="A112" s="68">
        <v>96</v>
      </c>
      <c r="B112" s="39"/>
      <c r="C112" s="39"/>
      <c r="D112" s="56"/>
      <c r="F112" s="54" t="str">
        <f t="shared" si="23"/>
        <v/>
      </c>
      <c r="H112" s="39"/>
      <c r="I112" s="39"/>
      <c r="K112" s="39"/>
      <c r="L112" s="39"/>
      <c r="M112" s="56"/>
      <c r="N112" s="7" t="str">
        <f t="shared" si="21"/>
        <v/>
      </c>
      <c r="O112" s="7" t="str">
        <f t="shared" si="18"/>
        <v/>
      </c>
      <c r="P112" s="8" t="str">
        <f t="shared" si="22"/>
        <v/>
      </c>
      <c r="Q112" s="9" t="str">
        <f t="shared" si="19"/>
        <v/>
      </c>
      <c r="R112" s="3" t="e">
        <f t="shared" si="20"/>
        <v>#VALUE!</v>
      </c>
      <c r="S112" s="4" t="e">
        <f t="shared" si="17"/>
        <v>#DIV/0!</v>
      </c>
      <c r="T112" s="11"/>
      <c r="U112" s="26"/>
    </row>
    <row r="113" spans="1:19">
      <c r="A113" s="68">
        <v>97</v>
      </c>
      <c r="B113" s="39"/>
      <c r="C113" s="39"/>
      <c r="D113" s="56"/>
      <c r="F113" s="54" t="str">
        <f t="shared" si="23"/>
        <v/>
      </c>
      <c r="H113" s="39"/>
      <c r="I113" s="39"/>
      <c r="K113" s="39"/>
      <c r="L113" s="39"/>
      <c r="M113" s="56"/>
      <c r="N113" s="7" t="str">
        <f t="shared" si="21"/>
        <v/>
      </c>
      <c r="O113" s="7" t="str">
        <f t="shared" si="18"/>
        <v/>
      </c>
      <c r="P113" s="8" t="str">
        <f t="shared" si="22"/>
        <v/>
      </c>
      <c r="Q113" s="9" t="str">
        <f t="shared" si="19"/>
        <v/>
      </c>
      <c r="R113" s="3" t="e">
        <f t="shared" si="20"/>
        <v>#VALUE!</v>
      </c>
      <c r="S113" s="4" t="e">
        <f t="shared" si="17"/>
        <v>#DIV/0!</v>
      </c>
    </row>
    <row r="114" spans="1:19">
      <c r="A114" s="68">
        <v>98</v>
      </c>
      <c r="B114" s="39"/>
      <c r="C114" s="39"/>
      <c r="D114" s="56"/>
      <c r="F114" s="54" t="str">
        <f t="shared" si="23"/>
        <v/>
      </c>
      <c r="H114" s="39"/>
      <c r="I114" s="39"/>
      <c r="K114" s="39"/>
      <c r="L114" s="39"/>
      <c r="M114" s="56"/>
      <c r="N114" s="7" t="str">
        <f t="shared" si="21"/>
        <v/>
      </c>
      <c r="O114" s="7" t="str">
        <f t="shared" si="18"/>
        <v/>
      </c>
      <c r="P114" s="8" t="str">
        <f t="shared" si="22"/>
        <v/>
      </c>
      <c r="Q114" s="9" t="str">
        <f t="shared" si="19"/>
        <v/>
      </c>
      <c r="R114" s="3" t="e">
        <f t="shared" si="20"/>
        <v>#VALUE!</v>
      </c>
      <c r="S114" s="4" t="e">
        <f t="shared" si="17"/>
        <v>#DIV/0!</v>
      </c>
    </row>
    <row r="115" spans="1:19">
      <c r="A115" s="68">
        <v>99</v>
      </c>
      <c r="B115" s="39"/>
      <c r="C115" s="39"/>
      <c r="D115" s="56"/>
      <c r="F115" s="54" t="str">
        <f t="shared" si="23"/>
        <v/>
      </c>
      <c r="H115" s="39"/>
      <c r="I115" s="39"/>
      <c r="K115" s="39"/>
      <c r="L115" s="39"/>
      <c r="M115" s="56"/>
      <c r="N115" s="7" t="str">
        <f t="shared" si="21"/>
        <v/>
      </c>
      <c r="O115" s="7" t="str">
        <f t="shared" si="18"/>
        <v/>
      </c>
      <c r="P115" s="8" t="str">
        <f t="shared" si="22"/>
        <v/>
      </c>
      <c r="Q115" s="9" t="str">
        <f t="shared" si="19"/>
        <v/>
      </c>
      <c r="R115" s="3" t="e">
        <f t="shared" si="20"/>
        <v>#VALUE!</v>
      </c>
      <c r="S115" s="4" t="e">
        <f t="shared" si="17"/>
        <v>#DIV/0!</v>
      </c>
    </row>
    <row r="116" spans="1:19">
      <c r="A116" s="68">
        <v>100</v>
      </c>
      <c r="B116" s="39"/>
      <c r="C116" s="39"/>
      <c r="D116" s="56"/>
      <c r="F116" s="54" t="str">
        <f t="shared" si="23"/>
        <v/>
      </c>
      <c r="H116" s="39"/>
      <c r="I116" s="39"/>
      <c r="K116" s="39"/>
      <c r="L116" s="39"/>
      <c r="M116" s="56"/>
      <c r="N116" s="7" t="str">
        <f t="shared" si="21"/>
        <v/>
      </c>
      <c r="O116" s="7" t="str">
        <f t="shared" si="18"/>
        <v/>
      </c>
      <c r="P116" s="8" t="str">
        <f t="shared" si="22"/>
        <v/>
      </c>
      <c r="Q116" s="9" t="str">
        <f t="shared" si="19"/>
        <v/>
      </c>
      <c r="R116" s="3" t="e">
        <f t="shared" si="20"/>
        <v>#VALUE!</v>
      </c>
      <c r="S116" s="4" t="e">
        <f t="shared" si="17"/>
        <v>#DIV/0!</v>
      </c>
    </row>
    <row r="117" spans="1:19">
      <c r="A117" s="68">
        <v>101</v>
      </c>
      <c r="B117" s="39"/>
      <c r="C117" s="39"/>
      <c r="D117" s="56"/>
      <c r="F117" s="54" t="str">
        <f t="shared" si="23"/>
        <v/>
      </c>
      <c r="H117" s="39"/>
      <c r="I117" s="39"/>
      <c r="K117" s="39"/>
      <c r="L117" s="39"/>
      <c r="M117" s="56"/>
      <c r="N117" s="7" t="str">
        <f t="shared" si="21"/>
        <v/>
      </c>
      <c r="O117" s="7"/>
      <c r="P117" s="8" t="str">
        <f t="shared" si="22"/>
        <v/>
      </c>
      <c r="Q117" s="9"/>
      <c r="R117" s="3"/>
      <c r="S117" s="4" t="e">
        <f t="shared" si="17"/>
        <v>#DIV/0!</v>
      </c>
    </row>
    <row r="118" spans="1:19">
      <c r="A118" s="39"/>
      <c r="B118" s="39"/>
      <c r="C118" s="39"/>
      <c r="D118" s="56"/>
      <c r="F118" s="2"/>
      <c r="H118" s="39"/>
      <c r="I118" s="39"/>
      <c r="K118" s="39"/>
      <c r="L118" s="39"/>
      <c r="M118" s="56"/>
      <c r="N118" s="7"/>
      <c r="O118" s="7"/>
      <c r="P118" s="8"/>
      <c r="Q118" s="9"/>
      <c r="R118" s="3"/>
      <c r="S118" s="4"/>
    </row>
    <row r="119" spans="1:19">
      <c r="A119" s="39"/>
      <c r="B119" s="39"/>
      <c r="C119" s="39"/>
      <c r="D119" s="56"/>
      <c r="F119" s="2"/>
      <c r="H119" s="39"/>
      <c r="I119" s="39"/>
      <c r="K119" s="39"/>
      <c r="L119" s="39"/>
      <c r="M119" s="56"/>
      <c r="N119" s="7"/>
      <c r="O119" s="7"/>
      <c r="P119" s="8"/>
      <c r="Q119" s="9"/>
      <c r="R119" s="3"/>
      <c r="S119" s="4"/>
    </row>
    <row r="120" spans="1:19">
      <c r="A120" s="39"/>
      <c r="B120" s="39"/>
      <c r="C120" s="39"/>
      <c r="D120" s="56"/>
      <c r="F120" s="2"/>
      <c r="H120" s="39"/>
      <c r="I120" s="39"/>
      <c r="K120" s="39"/>
      <c r="L120" s="39"/>
      <c r="M120" s="56"/>
      <c r="N120" s="7"/>
      <c r="O120" s="7"/>
      <c r="P120" s="8"/>
      <c r="Q120" s="9"/>
      <c r="R120" s="3"/>
      <c r="S120" s="4"/>
    </row>
    <row r="121" spans="1:19">
      <c r="A121" s="39"/>
      <c r="B121" s="39"/>
      <c r="C121" s="39"/>
      <c r="D121" s="56"/>
      <c r="F121" s="2"/>
      <c r="H121" s="39"/>
      <c r="I121" s="39"/>
      <c r="K121" s="39"/>
      <c r="L121" s="39"/>
      <c r="M121" s="56"/>
      <c r="N121" s="7"/>
      <c r="O121" s="7"/>
      <c r="P121" s="8"/>
      <c r="Q121" s="9"/>
      <c r="R121" s="3"/>
      <c r="S121" s="4"/>
    </row>
    <row r="122" spans="1:19">
      <c r="A122" s="39"/>
      <c r="B122" s="39"/>
      <c r="C122" s="39"/>
      <c r="D122" s="56"/>
      <c r="F122" s="2"/>
      <c r="H122" s="39"/>
      <c r="I122" s="39"/>
      <c r="K122" s="39"/>
      <c r="L122" s="39"/>
      <c r="M122" s="56"/>
      <c r="N122" s="7"/>
      <c r="O122" s="7"/>
      <c r="P122" s="8"/>
      <c r="Q122" s="9"/>
      <c r="R122" s="3"/>
      <c r="S122" s="4"/>
    </row>
    <row r="123" spans="1:19">
      <c r="A123" s="39"/>
      <c r="B123" s="39"/>
      <c r="C123" s="39"/>
      <c r="D123" s="56"/>
      <c r="F123" s="2"/>
      <c r="H123" s="39"/>
      <c r="I123" s="39"/>
      <c r="K123" s="39"/>
      <c r="L123" s="39"/>
      <c r="M123" s="56"/>
      <c r="N123" s="7"/>
      <c r="O123" s="7"/>
      <c r="P123" s="8"/>
      <c r="Q123" s="9"/>
      <c r="R123" s="3"/>
      <c r="S123" s="4"/>
    </row>
    <row r="124" spans="1:19">
      <c r="A124" s="39"/>
      <c r="B124" s="39"/>
      <c r="C124" s="39"/>
      <c r="D124" s="56"/>
      <c r="F124" s="2"/>
      <c r="H124" s="39"/>
      <c r="I124" s="39"/>
      <c r="K124" s="39"/>
      <c r="L124" s="39"/>
      <c r="M124" s="56"/>
      <c r="N124" s="7"/>
      <c r="O124" s="7"/>
      <c r="P124" s="8"/>
      <c r="Q124" s="9"/>
      <c r="R124" s="3"/>
      <c r="S124" s="4"/>
    </row>
    <row r="125" spans="1:19">
      <c r="A125" s="39"/>
      <c r="B125" s="39"/>
      <c r="C125" s="39"/>
      <c r="D125" s="56"/>
      <c r="F125" s="2"/>
      <c r="H125" s="39"/>
      <c r="I125" s="39"/>
      <c r="K125" s="39"/>
      <c r="L125" s="39"/>
      <c r="M125" s="56"/>
      <c r="N125" s="7"/>
      <c r="O125" s="7"/>
      <c r="P125" s="8"/>
      <c r="Q125" s="9"/>
      <c r="R125" s="3"/>
      <c r="S125" s="4"/>
    </row>
    <row r="126" spans="1:19">
      <c r="A126" s="39"/>
      <c r="B126" s="39"/>
      <c r="C126" s="39"/>
      <c r="D126" s="56"/>
      <c r="F126" s="2"/>
      <c r="H126" s="39"/>
      <c r="I126" s="39"/>
      <c r="K126" s="39"/>
      <c r="L126" s="39"/>
      <c r="M126" s="56"/>
      <c r="N126" s="7"/>
      <c r="O126" s="7"/>
      <c r="P126" s="8"/>
      <c r="Q126" s="9"/>
      <c r="R126" s="3"/>
      <c r="S126" s="4"/>
    </row>
    <row r="127" spans="1:19">
      <c r="A127" s="39"/>
      <c r="B127" s="39"/>
      <c r="C127" s="39"/>
      <c r="D127" s="56"/>
      <c r="F127" s="2"/>
      <c r="H127" s="39"/>
      <c r="I127" s="39"/>
      <c r="K127" s="39"/>
      <c r="L127" s="39"/>
      <c r="M127" s="56"/>
      <c r="N127" s="7"/>
      <c r="O127" s="7"/>
      <c r="P127" s="8"/>
      <c r="Q127" s="9"/>
      <c r="R127" s="3"/>
      <c r="S127" s="4"/>
    </row>
    <row r="128" spans="1:19">
      <c r="A128" s="39"/>
      <c r="B128" s="39"/>
      <c r="C128" s="39"/>
      <c r="D128" s="56"/>
      <c r="F128" s="2"/>
      <c r="H128" s="39"/>
      <c r="I128" s="39"/>
      <c r="K128" s="39"/>
      <c r="L128" s="39"/>
      <c r="M128" s="56"/>
      <c r="N128" s="7"/>
      <c r="O128" s="7"/>
      <c r="P128" s="8"/>
      <c r="Q128" s="9"/>
      <c r="R128" s="3"/>
      <c r="S128" s="4"/>
    </row>
    <row r="129" spans="1:19">
      <c r="A129" s="39"/>
      <c r="B129" s="39"/>
      <c r="C129" s="39"/>
      <c r="D129" s="56"/>
      <c r="F129" s="2"/>
      <c r="H129" s="39"/>
      <c r="I129" s="39"/>
      <c r="K129" s="39"/>
      <c r="L129" s="39"/>
      <c r="M129" s="56"/>
      <c r="N129" s="7"/>
      <c r="O129" s="7"/>
      <c r="P129" s="8"/>
      <c r="Q129" s="9"/>
      <c r="R129" s="3"/>
      <c r="S129" s="4"/>
    </row>
    <row r="130" spans="1:19">
      <c r="A130" s="39"/>
      <c r="B130" s="39"/>
      <c r="C130" s="39"/>
      <c r="D130" s="56"/>
      <c r="F130" s="2"/>
      <c r="H130" s="39"/>
      <c r="I130" s="39"/>
      <c r="K130" s="39"/>
      <c r="L130" s="39"/>
      <c r="M130" s="56"/>
      <c r="N130" s="7"/>
      <c r="O130" s="7"/>
      <c r="P130" s="8"/>
      <c r="Q130" s="9"/>
      <c r="R130" s="3"/>
      <c r="S130" s="4"/>
    </row>
    <row r="131" spans="1:19">
      <c r="A131" s="39"/>
      <c r="B131" s="39"/>
      <c r="C131" s="39"/>
      <c r="D131" s="56"/>
      <c r="F131" s="2"/>
      <c r="H131" s="39"/>
      <c r="I131" s="39"/>
      <c r="K131" s="39"/>
      <c r="L131" s="39"/>
      <c r="M131" s="56"/>
      <c r="N131" s="7"/>
      <c r="O131" s="7"/>
      <c r="P131" s="8"/>
      <c r="Q131" s="9"/>
      <c r="R131" s="3"/>
      <c r="S131" s="4"/>
    </row>
    <row r="132" spans="1:19">
      <c r="A132" s="39"/>
      <c r="B132" s="39"/>
      <c r="C132" s="39"/>
      <c r="D132" s="56"/>
      <c r="F132" s="2"/>
      <c r="H132" s="39"/>
      <c r="I132" s="39"/>
      <c r="K132" s="39"/>
      <c r="L132" s="39"/>
      <c r="M132" s="56"/>
      <c r="N132" s="7"/>
      <c r="O132" s="7"/>
      <c r="P132" s="8"/>
      <c r="Q132" s="9"/>
      <c r="R132" s="3"/>
      <c r="S132" s="4"/>
    </row>
    <row r="133" spans="1:19">
      <c r="A133" s="39"/>
      <c r="B133" s="39"/>
      <c r="C133" s="39"/>
      <c r="D133" s="56"/>
      <c r="F133" s="2"/>
      <c r="H133" s="39"/>
      <c r="I133" s="39"/>
      <c r="K133" s="39"/>
      <c r="L133" s="39"/>
      <c r="M133" s="56"/>
      <c r="N133" s="7"/>
      <c r="O133" s="7"/>
      <c r="P133" s="8"/>
      <c r="Q133" s="9"/>
      <c r="R133" s="3"/>
      <c r="S133" s="4"/>
    </row>
    <row r="134" spans="1:19">
      <c r="A134" s="39"/>
      <c r="B134" s="39"/>
      <c r="C134" s="39"/>
      <c r="D134" s="56"/>
      <c r="F134" s="2"/>
      <c r="H134" s="39"/>
      <c r="I134" s="39"/>
      <c r="K134" s="39"/>
      <c r="L134" s="39"/>
      <c r="M134" s="56"/>
      <c r="N134" s="7"/>
      <c r="O134" s="7"/>
      <c r="P134" s="8"/>
      <c r="Q134" s="9"/>
      <c r="R134" s="3"/>
      <c r="S134" s="4"/>
    </row>
    <row r="135" spans="1:19">
      <c r="A135" s="39"/>
      <c r="B135" s="39"/>
      <c r="C135" s="39"/>
      <c r="D135" s="56"/>
      <c r="F135" s="2"/>
      <c r="H135" s="39"/>
      <c r="I135" s="39"/>
      <c r="K135" s="39"/>
      <c r="L135" s="39"/>
      <c r="M135" s="56"/>
      <c r="N135" s="7"/>
      <c r="O135" s="7"/>
      <c r="P135" s="8"/>
      <c r="Q135" s="9"/>
      <c r="R135" s="3"/>
      <c r="S135" s="4"/>
    </row>
    <row r="136" spans="1:19">
      <c r="A136" s="39"/>
      <c r="B136" s="39"/>
      <c r="C136" s="39"/>
      <c r="D136" s="56"/>
      <c r="F136" s="2"/>
      <c r="H136" s="39"/>
      <c r="I136" s="39"/>
      <c r="K136" s="39"/>
      <c r="L136" s="39"/>
      <c r="M136" s="56"/>
      <c r="N136" s="7"/>
      <c r="O136" s="7"/>
      <c r="P136" s="8"/>
      <c r="Q136" s="9"/>
      <c r="R136" s="3"/>
      <c r="S136" s="4"/>
    </row>
    <row r="137" spans="1:19">
      <c r="A137" s="39"/>
      <c r="B137" s="39"/>
      <c r="C137" s="39"/>
      <c r="D137" s="56"/>
      <c r="F137" s="2"/>
      <c r="H137" s="39"/>
      <c r="I137" s="39"/>
      <c r="K137" s="39"/>
      <c r="L137" s="39"/>
      <c r="M137" s="56"/>
      <c r="N137" s="7"/>
      <c r="O137" s="7"/>
      <c r="P137" s="8"/>
      <c r="Q137" s="9"/>
      <c r="R137" s="3"/>
      <c r="S137" s="4"/>
    </row>
    <row r="138" spans="1:19">
      <c r="A138" s="39"/>
      <c r="B138" s="39"/>
      <c r="C138" s="39"/>
      <c r="D138" s="56"/>
      <c r="F138" s="2"/>
      <c r="H138" s="39"/>
      <c r="I138" s="39"/>
      <c r="K138" s="39"/>
      <c r="L138" s="39"/>
      <c r="M138" s="56"/>
      <c r="N138" s="7"/>
      <c r="O138" s="7"/>
      <c r="P138" s="8"/>
      <c r="Q138" s="9"/>
      <c r="R138" s="3"/>
      <c r="S138" s="4"/>
    </row>
    <row r="139" spans="1:19">
      <c r="A139" s="39"/>
      <c r="B139" s="39"/>
      <c r="C139" s="39"/>
      <c r="D139" s="56"/>
      <c r="F139" s="2"/>
      <c r="H139" s="39"/>
      <c r="I139" s="39"/>
      <c r="K139" s="39"/>
      <c r="L139" s="39"/>
      <c r="M139" s="56"/>
      <c r="N139" s="7"/>
      <c r="O139" s="7"/>
      <c r="P139" s="8"/>
      <c r="Q139" s="9"/>
      <c r="R139" s="3"/>
      <c r="S139" s="4"/>
    </row>
    <row r="140" spans="1:19">
      <c r="A140" s="39"/>
      <c r="B140" s="39"/>
      <c r="C140" s="39"/>
      <c r="D140" s="56"/>
      <c r="F140" s="2"/>
      <c r="H140" s="39"/>
      <c r="I140" s="39"/>
      <c r="K140" s="39"/>
      <c r="L140" s="39"/>
      <c r="M140" s="56"/>
      <c r="N140" s="7"/>
      <c r="O140" s="7"/>
      <c r="P140" s="8"/>
      <c r="Q140" s="9"/>
      <c r="R140" s="3"/>
      <c r="S140" s="4"/>
    </row>
    <row r="141" spans="1:19">
      <c r="A141" s="39"/>
      <c r="B141" s="39"/>
      <c r="C141" s="39"/>
      <c r="D141" s="56"/>
      <c r="F141" s="2"/>
      <c r="H141" s="39"/>
      <c r="I141" s="39"/>
      <c r="K141" s="39"/>
      <c r="L141" s="39"/>
      <c r="M141" s="56"/>
      <c r="N141" s="7"/>
      <c r="O141" s="7"/>
      <c r="P141" s="8"/>
      <c r="Q141" s="9"/>
      <c r="R141" s="3"/>
      <c r="S141" s="4"/>
    </row>
    <row r="142" spans="1:19">
      <c r="A142" s="39"/>
      <c r="B142" s="39"/>
      <c r="C142" s="39"/>
      <c r="D142" s="56"/>
      <c r="F142" s="2"/>
      <c r="H142" s="39"/>
      <c r="I142" s="39"/>
      <c r="K142" s="39"/>
      <c r="L142" s="39"/>
      <c r="M142" s="56"/>
      <c r="N142" s="7"/>
      <c r="O142" s="7"/>
      <c r="P142" s="8"/>
      <c r="Q142" s="9"/>
      <c r="R142" s="3"/>
      <c r="S142" s="4"/>
    </row>
    <row r="143" spans="1:19">
      <c r="A143" s="39"/>
      <c r="B143" s="39"/>
      <c r="C143" s="39"/>
      <c r="D143" s="56"/>
      <c r="F143" s="2"/>
      <c r="H143" s="39"/>
      <c r="I143" s="39"/>
      <c r="K143" s="39"/>
      <c r="L143" s="39"/>
      <c r="M143" s="56"/>
      <c r="N143" s="7"/>
      <c r="O143" s="7"/>
      <c r="P143" s="8"/>
      <c r="Q143" s="9"/>
      <c r="R143" s="3"/>
      <c r="S143" s="4"/>
    </row>
    <row r="144" spans="1:19">
      <c r="A144" s="39"/>
      <c r="B144" s="39"/>
      <c r="C144" s="39"/>
      <c r="D144" s="56"/>
      <c r="F144" s="2"/>
      <c r="G144" s="47"/>
      <c r="H144" s="39"/>
      <c r="I144" s="39"/>
      <c r="K144" s="39"/>
      <c r="L144" s="39"/>
      <c r="M144" s="56"/>
      <c r="N144" s="7"/>
      <c r="O144" s="7"/>
      <c r="P144" s="8"/>
      <c r="Q144" s="9"/>
      <c r="R144" s="3"/>
      <c r="S144" s="4"/>
    </row>
    <row r="145" spans="1:19">
      <c r="A145" s="39"/>
      <c r="B145" s="39"/>
      <c r="C145" s="39"/>
      <c r="D145" s="56"/>
      <c r="F145" s="2"/>
      <c r="H145" s="39"/>
      <c r="I145" s="39"/>
      <c r="K145" s="39"/>
      <c r="L145" s="39"/>
      <c r="M145" s="56"/>
      <c r="N145" s="7"/>
      <c r="O145" s="7"/>
      <c r="P145" s="8"/>
      <c r="Q145" s="9"/>
      <c r="R145" s="3"/>
      <c r="S145" s="4"/>
    </row>
    <row r="146" spans="1:19">
      <c r="A146" s="39"/>
      <c r="B146" s="39"/>
      <c r="C146" s="39"/>
      <c r="D146" s="56"/>
      <c r="F146" s="2"/>
      <c r="H146" s="39"/>
      <c r="I146" s="39"/>
      <c r="K146" s="39"/>
      <c r="L146" s="39"/>
      <c r="M146" s="56"/>
      <c r="N146" s="7"/>
      <c r="O146" s="7"/>
      <c r="P146" s="8"/>
      <c r="Q146" s="9"/>
      <c r="R146" s="3"/>
      <c r="S146" s="4"/>
    </row>
    <row r="147" spans="1:19">
      <c r="A147" s="39"/>
      <c r="B147" s="39"/>
      <c r="C147" s="39"/>
      <c r="D147" s="56"/>
      <c r="F147" s="2"/>
      <c r="H147" s="39"/>
      <c r="I147" s="39"/>
      <c r="K147" s="39"/>
      <c r="L147" s="39"/>
      <c r="M147" s="56"/>
      <c r="N147" s="7"/>
      <c r="O147" s="7"/>
      <c r="P147" s="8"/>
      <c r="Q147" s="9"/>
      <c r="R147" s="3"/>
      <c r="S147" s="4"/>
    </row>
    <row r="148" spans="1:19">
      <c r="A148" s="39"/>
      <c r="B148" s="39"/>
      <c r="C148" s="39"/>
      <c r="D148" s="56"/>
      <c r="F148" s="2"/>
      <c r="H148" s="39"/>
      <c r="I148" s="39"/>
      <c r="K148" s="39"/>
      <c r="L148" s="39"/>
      <c r="M148" s="56"/>
      <c r="N148" s="7"/>
      <c r="O148" s="7"/>
      <c r="P148" s="8"/>
      <c r="Q148" s="9"/>
      <c r="R148" s="3"/>
      <c r="S148" s="4"/>
    </row>
    <row r="149" spans="1:19">
      <c r="A149" s="39"/>
      <c r="B149" s="39"/>
      <c r="C149" s="39"/>
      <c r="D149" s="56"/>
      <c r="F149" s="2"/>
      <c r="H149" s="39"/>
      <c r="I149" s="39"/>
      <c r="K149" s="39"/>
      <c r="L149" s="39"/>
      <c r="M149" s="56"/>
      <c r="N149" s="7"/>
      <c r="O149" s="7"/>
      <c r="P149" s="8"/>
      <c r="Q149" s="9"/>
      <c r="R149" s="3"/>
      <c r="S149" s="4"/>
    </row>
    <row r="150" spans="1:19">
      <c r="A150" s="39"/>
      <c r="B150" s="39"/>
      <c r="C150" s="39"/>
      <c r="D150" s="56"/>
      <c r="F150" s="2"/>
      <c r="H150" s="39"/>
      <c r="I150" s="39"/>
      <c r="K150" s="39"/>
      <c r="L150" s="39"/>
      <c r="M150" s="56"/>
      <c r="N150" s="7"/>
      <c r="O150" s="7"/>
      <c r="P150" s="8"/>
      <c r="Q150" s="9"/>
      <c r="R150" s="3"/>
      <c r="S150" s="4"/>
    </row>
    <row r="151" spans="1:19">
      <c r="A151" s="39"/>
      <c r="B151" s="39"/>
      <c r="C151" s="39"/>
      <c r="D151" s="56"/>
      <c r="F151" s="2"/>
      <c r="H151" s="39"/>
      <c r="I151" s="39"/>
      <c r="K151" s="39"/>
      <c r="L151" s="39"/>
      <c r="M151" s="56"/>
      <c r="N151" s="7"/>
      <c r="O151" s="7"/>
      <c r="P151" s="8"/>
      <c r="Q151" s="9"/>
      <c r="R151" s="3"/>
      <c r="S151" s="4"/>
    </row>
    <row r="152" spans="1:19">
      <c r="A152" s="39"/>
      <c r="B152" s="39"/>
      <c r="C152" s="39"/>
      <c r="D152" s="56"/>
      <c r="F152" s="2"/>
      <c r="H152" s="39"/>
      <c r="I152" s="39"/>
      <c r="K152" s="39"/>
      <c r="L152" s="39"/>
      <c r="M152" s="56"/>
      <c r="N152" s="7"/>
      <c r="O152" s="7"/>
      <c r="P152" s="8"/>
      <c r="Q152" s="9"/>
      <c r="R152" s="3"/>
      <c r="S152" s="4"/>
    </row>
    <row r="153" spans="1:19">
      <c r="A153" s="39"/>
      <c r="B153" s="39"/>
      <c r="C153" s="39"/>
      <c r="D153" s="56"/>
      <c r="F153" s="2"/>
      <c r="H153" s="39"/>
      <c r="I153" s="39"/>
      <c r="K153" s="39"/>
      <c r="L153" s="39"/>
      <c r="M153" s="56"/>
      <c r="N153" s="7"/>
      <c r="O153" s="7"/>
      <c r="P153" s="8"/>
      <c r="Q153" s="9"/>
      <c r="R153" s="3"/>
      <c r="S153" s="4"/>
    </row>
    <row r="154" spans="1:19">
      <c r="A154" s="39"/>
      <c r="B154" s="39"/>
      <c r="C154" s="39"/>
      <c r="D154" s="56"/>
      <c r="F154" s="2"/>
      <c r="H154" s="39"/>
      <c r="I154" s="39"/>
      <c r="K154" s="39"/>
      <c r="L154" s="39"/>
      <c r="M154" s="56"/>
      <c r="N154" s="7"/>
      <c r="O154" s="7"/>
      <c r="P154" s="8"/>
      <c r="Q154" s="9"/>
      <c r="R154" s="3"/>
      <c r="S154" s="4"/>
    </row>
    <row r="155" spans="1:19">
      <c r="A155" s="39"/>
      <c r="B155" s="39"/>
      <c r="C155" s="39"/>
      <c r="D155" s="56"/>
      <c r="F155" s="2"/>
      <c r="H155" s="39"/>
      <c r="I155" s="39"/>
      <c r="K155" s="39"/>
      <c r="L155" s="39"/>
      <c r="M155" s="56"/>
      <c r="N155" s="7"/>
      <c r="O155" s="7"/>
      <c r="P155" s="8"/>
      <c r="Q155" s="9"/>
      <c r="R155" s="3"/>
      <c r="S155" s="4"/>
    </row>
    <row r="156" spans="1:19">
      <c r="A156" s="39"/>
      <c r="B156" s="39"/>
      <c r="C156" s="39"/>
      <c r="D156" s="56"/>
      <c r="F156" s="2"/>
      <c r="H156" s="39"/>
      <c r="I156" s="39"/>
      <c r="K156" s="39"/>
      <c r="L156" s="39"/>
      <c r="M156" s="56"/>
      <c r="N156" s="7"/>
      <c r="O156" s="7"/>
      <c r="P156" s="8"/>
      <c r="Q156" s="9"/>
      <c r="R156" s="3"/>
      <c r="S156" s="4"/>
    </row>
    <row r="157" spans="1:19">
      <c r="A157" s="39"/>
      <c r="B157" s="39"/>
      <c r="C157" s="39"/>
      <c r="D157" s="56"/>
      <c r="F157" s="2"/>
      <c r="H157" s="39"/>
      <c r="I157" s="39"/>
      <c r="K157" s="39"/>
      <c r="L157" s="39"/>
      <c r="M157" s="56"/>
      <c r="N157" s="7"/>
      <c r="O157" s="7"/>
      <c r="P157" s="8"/>
      <c r="Q157" s="9"/>
      <c r="R157" s="3"/>
      <c r="S157" s="4"/>
    </row>
    <row r="158" spans="1:19">
      <c r="A158" s="39"/>
      <c r="B158" s="39"/>
      <c r="C158" s="39"/>
      <c r="D158" s="56"/>
      <c r="F158" s="2"/>
      <c r="H158" s="39"/>
      <c r="I158" s="39"/>
      <c r="K158" s="39"/>
      <c r="L158" s="39"/>
      <c r="M158" s="56"/>
      <c r="N158" s="7"/>
      <c r="O158" s="7"/>
      <c r="P158" s="8"/>
      <c r="Q158" s="9"/>
      <c r="R158" s="3"/>
      <c r="S158" s="4"/>
    </row>
    <row r="159" spans="1:19">
      <c r="A159" s="39"/>
      <c r="B159" s="39"/>
      <c r="C159" s="39"/>
      <c r="D159" s="56"/>
      <c r="F159" s="2"/>
      <c r="H159" s="39"/>
      <c r="I159" s="39"/>
      <c r="K159" s="39"/>
      <c r="L159" s="39"/>
      <c r="M159" s="56"/>
      <c r="N159" s="7"/>
      <c r="O159" s="7"/>
      <c r="P159" s="8"/>
      <c r="Q159" s="9"/>
      <c r="R159" s="3"/>
      <c r="S159" s="4"/>
    </row>
    <row r="160" spans="1:19">
      <c r="A160" s="39"/>
      <c r="B160" s="39"/>
      <c r="C160" s="39"/>
      <c r="D160" s="56"/>
      <c r="F160" s="2"/>
      <c r="H160" s="39"/>
      <c r="I160" s="39"/>
      <c r="K160" s="39"/>
      <c r="L160" s="39"/>
      <c r="M160" s="56"/>
      <c r="N160" s="7"/>
      <c r="O160" s="7"/>
      <c r="P160" s="8"/>
      <c r="Q160" s="9"/>
      <c r="R160" s="3"/>
      <c r="S160" s="4"/>
    </row>
    <row r="161" spans="1:19">
      <c r="A161" s="39"/>
      <c r="B161" s="39"/>
      <c r="C161" s="39"/>
      <c r="D161" s="56"/>
      <c r="F161" s="2"/>
      <c r="H161" s="39"/>
      <c r="I161" s="39"/>
      <c r="K161" s="39"/>
      <c r="L161" s="39"/>
      <c r="M161" s="56"/>
      <c r="N161" s="7"/>
      <c r="O161" s="7"/>
      <c r="P161" s="8"/>
      <c r="Q161" s="9"/>
      <c r="R161" s="3"/>
      <c r="S161" s="4"/>
    </row>
    <row r="162" spans="1:19">
      <c r="A162" s="39"/>
      <c r="B162" s="39"/>
      <c r="C162" s="39"/>
      <c r="D162" s="56"/>
      <c r="F162" s="2"/>
      <c r="H162" s="39"/>
      <c r="I162" s="39"/>
      <c r="K162" s="39"/>
      <c r="L162" s="39"/>
      <c r="M162" s="56"/>
      <c r="N162" s="7"/>
      <c r="O162" s="7"/>
      <c r="P162" s="8"/>
      <c r="Q162" s="9"/>
      <c r="R162" s="3"/>
      <c r="S162" s="4"/>
    </row>
    <row r="163" spans="1:19">
      <c r="A163" s="39"/>
      <c r="B163" s="39"/>
      <c r="C163" s="39"/>
      <c r="D163" s="56"/>
      <c r="F163" s="2"/>
      <c r="H163" s="39"/>
      <c r="I163" s="39"/>
      <c r="K163" s="39"/>
      <c r="L163" s="39"/>
      <c r="M163" s="56"/>
      <c r="N163" s="7"/>
      <c r="O163" s="7"/>
      <c r="P163" s="8"/>
      <c r="Q163" s="9"/>
      <c r="R163" s="3"/>
      <c r="S163" s="4"/>
    </row>
    <row r="164" spans="1:19">
      <c r="A164" s="39"/>
      <c r="B164" s="39"/>
      <c r="C164" s="39"/>
      <c r="D164" s="56"/>
      <c r="F164" s="2"/>
      <c r="H164" s="39"/>
      <c r="I164" s="39"/>
      <c r="K164" s="39"/>
      <c r="L164" s="39"/>
      <c r="M164" s="56"/>
      <c r="N164" s="7"/>
      <c r="O164" s="7"/>
      <c r="P164" s="8"/>
      <c r="Q164" s="9"/>
      <c r="R164" s="3"/>
      <c r="S164" s="4"/>
    </row>
    <row r="165" spans="1:19">
      <c r="A165" s="39"/>
      <c r="B165" s="39"/>
      <c r="C165" s="39"/>
      <c r="D165" s="56"/>
      <c r="F165" s="2"/>
      <c r="H165" s="39"/>
      <c r="I165" s="39"/>
      <c r="K165" s="39"/>
      <c r="L165" s="39"/>
      <c r="M165" s="56"/>
      <c r="N165" s="7"/>
      <c r="O165" s="7"/>
      <c r="P165" s="8"/>
      <c r="Q165" s="9"/>
      <c r="R165" s="3"/>
      <c r="S165" s="4"/>
    </row>
    <row r="166" spans="1:19">
      <c r="A166" s="39"/>
      <c r="B166" s="39"/>
      <c r="C166" s="39"/>
      <c r="D166" s="56"/>
      <c r="F166" s="2"/>
      <c r="H166" s="39"/>
      <c r="I166" s="39"/>
      <c r="K166" s="39"/>
      <c r="L166" s="39"/>
      <c r="M166" s="56"/>
      <c r="N166" s="7"/>
      <c r="O166" s="7"/>
      <c r="P166" s="8"/>
      <c r="Q166" s="9"/>
      <c r="R166" s="3"/>
      <c r="S166" s="4"/>
    </row>
    <row r="167" spans="1:19">
      <c r="A167" s="39"/>
      <c r="B167" s="39"/>
      <c r="C167" s="39"/>
      <c r="D167" s="56"/>
      <c r="F167" s="2"/>
      <c r="H167" s="39"/>
      <c r="I167" s="39"/>
      <c r="K167" s="39"/>
      <c r="L167" s="39"/>
      <c r="M167" s="56"/>
      <c r="N167" s="7"/>
      <c r="O167" s="7"/>
      <c r="P167" s="8"/>
      <c r="Q167" s="9"/>
      <c r="R167" s="3"/>
      <c r="S167" s="4"/>
    </row>
    <row r="168" spans="1:19">
      <c r="A168" s="39"/>
      <c r="B168" s="39"/>
      <c r="C168" s="39"/>
      <c r="D168" s="56"/>
      <c r="F168" s="2"/>
      <c r="H168" s="39"/>
      <c r="I168" s="39"/>
      <c r="K168" s="39"/>
      <c r="L168" s="39"/>
      <c r="M168" s="56"/>
      <c r="N168" s="7"/>
      <c r="O168" s="7"/>
      <c r="P168" s="8"/>
      <c r="Q168" s="9"/>
      <c r="R168" s="3"/>
      <c r="S168" s="4"/>
    </row>
    <row r="169" spans="1:19">
      <c r="A169" s="39"/>
      <c r="B169" s="39"/>
      <c r="C169" s="39"/>
      <c r="D169" s="56"/>
      <c r="F169" s="2"/>
      <c r="H169" s="39"/>
      <c r="I169" s="39"/>
      <c r="K169" s="39"/>
      <c r="L169" s="39"/>
      <c r="M169" s="56"/>
      <c r="N169" s="7"/>
      <c r="O169" s="7"/>
      <c r="P169" s="8"/>
      <c r="Q169" s="9"/>
      <c r="R169" s="3"/>
      <c r="S169" s="4"/>
    </row>
    <row r="170" spans="1:19">
      <c r="A170" s="39"/>
      <c r="B170" s="39"/>
      <c r="C170" s="39"/>
      <c r="D170" s="56"/>
      <c r="F170" s="2"/>
      <c r="G170" s="47"/>
      <c r="H170" s="39"/>
      <c r="I170" s="39"/>
      <c r="K170" s="39"/>
      <c r="L170" s="39"/>
      <c r="M170" s="56"/>
      <c r="N170" s="7"/>
      <c r="O170" s="7"/>
      <c r="P170" s="8"/>
      <c r="Q170" s="9"/>
      <c r="R170" s="3"/>
      <c r="S170" s="4"/>
    </row>
    <row r="171" spans="1:19">
      <c r="A171" s="39"/>
      <c r="B171" s="39"/>
      <c r="C171" s="39"/>
      <c r="D171" s="56"/>
      <c r="F171" s="2"/>
      <c r="H171" s="39"/>
      <c r="I171" s="39"/>
      <c r="K171" s="39"/>
      <c r="L171" s="39"/>
      <c r="M171" s="56"/>
      <c r="N171" s="7"/>
      <c r="O171" s="7"/>
      <c r="P171" s="8"/>
      <c r="Q171" s="9"/>
      <c r="R171" s="3"/>
      <c r="S171" s="4"/>
    </row>
    <row r="172" spans="1:19">
      <c r="A172" s="39"/>
      <c r="B172" s="39"/>
      <c r="C172" s="39"/>
      <c r="D172" s="56"/>
      <c r="F172" s="2"/>
      <c r="H172" s="39"/>
      <c r="I172" s="39"/>
      <c r="K172" s="39"/>
      <c r="L172" s="39"/>
      <c r="M172" s="56"/>
      <c r="N172" s="7"/>
      <c r="O172" s="7"/>
      <c r="P172" s="8"/>
      <c r="Q172" s="9"/>
      <c r="R172" s="3"/>
      <c r="S172" s="4"/>
    </row>
    <row r="173" spans="1:19">
      <c r="A173" s="39"/>
      <c r="B173" s="39"/>
      <c r="C173" s="39"/>
      <c r="D173" s="56"/>
      <c r="F173" s="2"/>
      <c r="H173" s="39"/>
      <c r="I173" s="39"/>
      <c r="K173" s="39"/>
      <c r="L173" s="39"/>
      <c r="M173" s="56"/>
      <c r="N173" s="7"/>
      <c r="O173" s="7"/>
      <c r="P173" s="8"/>
      <c r="Q173" s="9"/>
      <c r="R173" s="3"/>
      <c r="S173" s="4"/>
    </row>
    <row r="174" spans="1:19">
      <c r="A174" s="39"/>
      <c r="B174" s="39"/>
      <c r="C174" s="39"/>
      <c r="D174" s="56"/>
      <c r="F174" s="2"/>
      <c r="H174" s="39"/>
      <c r="I174" s="39"/>
      <c r="K174" s="39"/>
      <c r="L174" s="39"/>
      <c r="M174" s="56"/>
      <c r="N174" s="7"/>
      <c r="O174" s="7"/>
      <c r="P174" s="8"/>
      <c r="Q174" s="9"/>
      <c r="R174" s="3"/>
      <c r="S174" s="4"/>
    </row>
    <row r="175" spans="1:19">
      <c r="A175" s="39"/>
      <c r="B175" s="39"/>
      <c r="C175" s="39"/>
      <c r="D175" s="56"/>
      <c r="F175" s="2"/>
      <c r="H175" s="39"/>
      <c r="I175" s="39"/>
      <c r="K175" s="39"/>
      <c r="L175" s="39"/>
      <c r="M175" s="56"/>
      <c r="N175" s="7"/>
      <c r="O175" s="7"/>
      <c r="P175" s="8"/>
      <c r="Q175" s="9"/>
      <c r="R175" s="3"/>
      <c r="S175" s="4"/>
    </row>
    <row r="176" spans="1:19">
      <c r="A176" s="39"/>
      <c r="B176" s="39"/>
      <c r="C176" s="39"/>
      <c r="D176" s="56"/>
      <c r="F176" s="2"/>
      <c r="N176" s="7"/>
      <c r="O176" s="7"/>
      <c r="P176" s="8"/>
      <c r="Q176" s="9"/>
      <c r="R176" s="3"/>
      <c r="S176" s="4"/>
    </row>
    <row r="177" spans="1:19">
      <c r="A177" s="39"/>
      <c r="B177" s="39"/>
      <c r="C177" s="39"/>
      <c r="D177" s="56"/>
      <c r="F177" s="2"/>
      <c r="N177" s="7"/>
      <c r="O177" s="7"/>
      <c r="P177" s="8"/>
      <c r="Q177" s="9"/>
      <c r="R177" s="3"/>
      <c r="S177" s="4"/>
    </row>
    <row r="178" spans="1:19">
      <c r="A178" s="39"/>
      <c r="B178" s="39"/>
      <c r="C178" s="39"/>
      <c r="D178" s="56"/>
      <c r="F178" s="2"/>
      <c r="N178" s="7"/>
      <c r="O178" s="7"/>
      <c r="P178" s="8"/>
      <c r="Q178" s="9"/>
      <c r="R178" s="3"/>
      <c r="S178" s="4"/>
    </row>
    <row r="179" spans="1:19">
      <c r="A179" s="39"/>
      <c r="B179" s="39"/>
      <c r="C179" s="39"/>
      <c r="D179" s="56"/>
      <c r="F179" s="2"/>
      <c r="N179" s="7"/>
      <c r="O179" s="7"/>
      <c r="P179" s="8"/>
      <c r="Q179" s="9"/>
      <c r="R179" s="3"/>
      <c r="S179" s="4"/>
    </row>
    <row r="180" spans="1:19">
      <c r="A180" s="39"/>
      <c r="B180" s="39"/>
      <c r="C180" s="39"/>
      <c r="D180" s="56"/>
      <c r="F180" s="2"/>
      <c r="N180" s="7"/>
      <c r="O180" s="7"/>
      <c r="P180" s="8"/>
      <c r="Q180" s="9"/>
      <c r="R180" s="3"/>
      <c r="S180" s="4"/>
    </row>
    <row r="181" spans="1:19">
      <c r="A181" s="39"/>
      <c r="B181" s="39"/>
      <c r="C181" s="39"/>
      <c r="D181" s="56"/>
      <c r="F181" s="2"/>
      <c r="N181" s="7"/>
      <c r="O181" s="7"/>
      <c r="P181" s="8"/>
      <c r="Q181" s="9"/>
      <c r="R181" s="3"/>
      <c r="S181" s="4"/>
    </row>
    <row r="182" spans="1:19">
      <c r="A182" s="39"/>
      <c r="B182" s="39"/>
      <c r="C182" s="39"/>
      <c r="D182" s="56"/>
      <c r="F182" s="2"/>
      <c r="N182" s="7"/>
      <c r="O182" s="7"/>
      <c r="P182" s="8"/>
      <c r="Q182" s="9"/>
      <c r="R182" s="3"/>
      <c r="S182" s="4"/>
    </row>
    <row r="183" spans="1:19">
      <c r="A183" s="39"/>
      <c r="B183" s="39"/>
      <c r="C183" s="39"/>
      <c r="D183" s="56"/>
      <c r="F183" s="2"/>
      <c r="N183" s="7"/>
      <c r="O183" s="7"/>
      <c r="P183" s="8"/>
      <c r="Q183" s="9"/>
      <c r="R183" s="3"/>
      <c r="S183" s="4"/>
    </row>
    <row r="184" spans="1:19">
      <c r="A184" s="39"/>
      <c r="B184" s="39"/>
      <c r="C184" s="39"/>
      <c r="D184" s="56"/>
      <c r="F184" s="2"/>
      <c r="N184" s="7"/>
      <c r="O184" s="7"/>
      <c r="P184" s="8"/>
      <c r="Q184" s="9"/>
      <c r="R184" s="3"/>
      <c r="S184" s="4"/>
    </row>
    <row r="185" spans="1:19">
      <c r="A185" s="39"/>
      <c r="B185" s="39"/>
      <c r="C185" s="39"/>
      <c r="D185" s="56"/>
      <c r="F185" s="2"/>
      <c r="N185" s="7"/>
      <c r="O185" s="7"/>
      <c r="P185" s="8"/>
      <c r="Q185" s="9"/>
      <c r="R185" s="3"/>
      <c r="S185" s="4"/>
    </row>
    <row r="186" spans="1:19">
      <c r="A186" s="39"/>
      <c r="B186" s="39"/>
      <c r="C186" s="39"/>
      <c r="D186" s="56"/>
      <c r="F186" s="2"/>
      <c r="N186" s="7"/>
      <c r="O186" s="7"/>
      <c r="P186" s="8"/>
      <c r="Q186" s="9"/>
      <c r="R186" s="3"/>
      <c r="S186" s="4"/>
    </row>
    <row r="187" spans="1:19">
      <c r="A187" s="39"/>
      <c r="B187" s="39"/>
      <c r="C187" s="39"/>
      <c r="D187" s="56"/>
      <c r="F187" s="2"/>
      <c r="N187" s="7"/>
      <c r="O187" s="7"/>
      <c r="P187" s="8"/>
      <c r="Q187" s="9"/>
      <c r="R187" s="3"/>
      <c r="S187" s="4"/>
    </row>
    <row r="188" spans="1:19">
      <c r="A188" s="39"/>
      <c r="B188" s="39"/>
      <c r="C188" s="39"/>
      <c r="D188" s="56"/>
      <c r="F188" s="2"/>
      <c r="N188" s="7"/>
      <c r="O188" s="7"/>
      <c r="P188" s="8"/>
      <c r="Q188" s="9"/>
      <c r="R188" s="3"/>
      <c r="S188" s="4"/>
    </row>
    <row r="189" spans="1:19">
      <c r="A189" s="39"/>
      <c r="B189" s="39"/>
      <c r="C189" s="39"/>
      <c r="D189" s="56"/>
      <c r="F189" s="2"/>
      <c r="N189" s="7"/>
      <c r="O189" s="7"/>
      <c r="P189" s="8"/>
      <c r="Q189" s="9"/>
      <c r="R189" s="3"/>
      <c r="S189" s="4"/>
    </row>
    <row r="190" spans="1:19">
      <c r="A190" s="39"/>
      <c r="B190" s="39"/>
      <c r="C190" s="39"/>
      <c r="D190" s="56"/>
      <c r="F190" s="2"/>
      <c r="N190" s="7"/>
      <c r="O190" s="7"/>
      <c r="P190" s="8"/>
      <c r="Q190" s="9"/>
      <c r="R190" s="3"/>
      <c r="S190" s="4"/>
    </row>
    <row r="191" spans="1:19">
      <c r="A191" s="39"/>
      <c r="B191" s="39"/>
      <c r="C191" s="39"/>
      <c r="D191" s="56"/>
      <c r="F191" s="2"/>
      <c r="N191" s="7"/>
      <c r="O191" s="7"/>
      <c r="P191" s="8"/>
      <c r="Q191" s="9"/>
      <c r="R191" s="3"/>
      <c r="S191" s="4"/>
    </row>
    <row r="192" spans="1:19">
      <c r="A192" s="39"/>
      <c r="B192" s="39"/>
      <c r="C192" s="39"/>
      <c r="D192" s="56"/>
      <c r="F192" s="2"/>
      <c r="N192" s="7"/>
      <c r="O192" s="7"/>
      <c r="P192" s="8"/>
      <c r="Q192" s="9"/>
      <c r="R192" s="3"/>
      <c r="S192" s="4"/>
    </row>
    <row r="193" spans="1:19">
      <c r="A193" s="39"/>
      <c r="B193" s="39"/>
      <c r="C193" s="39"/>
      <c r="D193" s="56"/>
      <c r="F193" s="2"/>
      <c r="N193" s="7"/>
      <c r="O193" s="7"/>
      <c r="P193" s="8"/>
      <c r="Q193" s="9"/>
      <c r="R193" s="3"/>
      <c r="S193" s="4"/>
    </row>
    <row r="194" spans="1:19">
      <c r="A194" s="39"/>
      <c r="B194" s="39"/>
      <c r="C194" s="39"/>
      <c r="D194" s="56"/>
      <c r="F194" s="2"/>
      <c r="N194" s="7"/>
      <c r="O194" s="7"/>
      <c r="P194" s="8"/>
      <c r="Q194" s="9"/>
      <c r="R194" s="3"/>
      <c r="S194" s="4"/>
    </row>
    <row r="195" spans="1:19">
      <c r="A195" s="39"/>
      <c r="B195" s="39"/>
      <c r="C195" s="39"/>
      <c r="D195" s="56"/>
      <c r="F195" s="2"/>
      <c r="N195" s="7"/>
      <c r="O195" s="7"/>
      <c r="P195" s="8"/>
      <c r="Q195" s="9"/>
      <c r="R195" s="3"/>
      <c r="S195" s="4"/>
    </row>
    <row r="196" spans="1:19">
      <c r="A196" s="39"/>
      <c r="B196" s="39"/>
      <c r="C196" s="39"/>
      <c r="D196" s="56"/>
      <c r="F196" s="2"/>
      <c r="N196" s="7"/>
      <c r="O196" s="7"/>
      <c r="P196" s="8"/>
      <c r="Q196" s="9"/>
      <c r="R196" s="3"/>
      <c r="S196" s="4"/>
    </row>
    <row r="197" spans="1:19">
      <c r="A197" s="39"/>
      <c r="B197" s="39"/>
      <c r="C197" s="39"/>
      <c r="D197" s="56"/>
      <c r="F197" s="2"/>
      <c r="N197" s="7"/>
      <c r="O197" s="7"/>
      <c r="P197" s="8"/>
      <c r="Q197" s="9"/>
      <c r="R197" s="3"/>
      <c r="S197" s="4"/>
    </row>
    <row r="198" spans="1:19">
      <c r="A198" s="39"/>
      <c r="B198" s="39"/>
      <c r="C198" s="39"/>
      <c r="D198" s="56"/>
      <c r="F198" s="2"/>
      <c r="N198" s="7"/>
      <c r="O198" s="7"/>
      <c r="P198" s="8"/>
      <c r="Q198" s="9"/>
      <c r="R198" s="3"/>
      <c r="S198" s="4"/>
    </row>
    <row r="199" spans="1:19">
      <c r="A199" s="39"/>
      <c r="B199" s="39"/>
      <c r="C199" s="39"/>
      <c r="D199" s="56"/>
      <c r="F199" s="2"/>
      <c r="N199" s="7"/>
      <c r="O199" s="7"/>
      <c r="P199" s="8"/>
      <c r="Q199" s="9"/>
      <c r="R199" s="3"/>
      <c r="S199" s="4"/>
    </row>
    <row r="200" spans="1:19">
      <c r="A200" s="39"/>
      <c r="B200" s="39"/>
      <c r="C200" s="39"/>
      <c r="D200" s="56"/>
      <c r="F200" s="2"/>
      <c r="N200" s="7"/>
      <c r="O200" s="7"/>
      <c r="P200" s="8"/>
      <c r="Q200" s="9"/>
      <c r="R200" s="3"/>
      <c r="S200" s="4"/>
    </row>
    <row r="201" spans="1:19">
      <c r="A201" s="39"/>
      <c r="B201" s="39"/>
      <c r="C201" s="39"/>
      <c r="D201" s="56"/>
      <c r="F201" s="2"/>
      <c r="N201" s="7"/>
      <c r="O201" s="7"/>
      <c r="P201" s="8"/>
      <c r="Q201" s="9"/>
      <c r="R201" s="3"/>
      <c r="S201" s="4"/>
    </row>
    <row r="202" spans="1:19">
      <c r="A202" s="39"/>
      <c r="B202" s="39"/>
      <c r="C202" s="39"/>
      <c r="D202" s="56"/>
      <c r="F202" s="2"/>
      <c r="N202" s="7"/>
      <c r="O202" s="7"/>
      <c r="P202" s="8"/>
      <c r="Q202" s="9"/>
      <c r="R202" s="3"/>
      <c r="S202" s="4"/>
    </row>
    <row r="203" spans="1:19">
      <c r="A203" s="39"/>
      <c r="B203" s="39"/>
      <c r="C203" s="39"/>
      <c r="D203" s="56"/>
      <c r="F203" s="2"/>
      <c r="N203" s="7"/>
      <c r="O203" s="7"/>
      <c r="P203" s="8"/>
      <c r="Q203" s="9"/>
      <c r="R203" s="3"/>
      <c r="S203" s="4"/>
    </row>
    <row r="204" spans="1:19">
      <c r="A204" s="39"/>
      <c r="B204" s="39"/>
      <c r="C204" s="39"/>
      <c r="D204" s="56"/>
      <c r="F204" s="2"/>
      <c r="N204" s="7"/>
      <c r="O204" s="7"/>
      <c r="P204" s="8"/>
      <c r="Q204" s="9"/>
      <c r="R204" s="3"/>
      <c r="S204" s="4"/>
    </row>
    <row r="205" spans="1:19">
      <c r="A205" s="39"/>
      <c r="B205" s="39"/>
      <c r="C205" s="39"/>
      <c r="D205" s="56"/>
      <c r="F205" s="2"/>
      <c r="N205" s="7"/>
      <c r="O205" s="7"/>
      <c r="P205" s="8"/>
      <c r="Q205" s="9"/>
      <c r="R205" s="3"/>
      <c r="S205" s="4"/>
    </row>
    <row r="206" spans="1:19">
      <c r="A206" s="39"/>
      <c r="B206" s="39"/>
      <c r="C206" s="39"/>
      <c r="D206" s="56"/>
      <c r="F206" s="2"/>
      <c r="N206" s="7"/>
      <c r="O206" s="7"/>
      <c r="P206" s="8"/>
      <c r="Q206" s="9"/>
      <c r="R206" s="3"/>
      <c r="S206" s="4"/>
    </row>
    <row r="207" spans="1:19">
      <c r="A207" s="39"/>
      <c r="B207" s="39"/>
      <c r="C207" s="39"/>
      <c r="D207" s="56"/>
      <c r="F207" s="2"/>
      <c r="N207" s="7"/>
      <c r="O207" s="7"/>
      <c r="P207" s="8"/>
      <c r="Q207" s="9"/>
      <c r="R207" s="3"/>
      <c r="S207" s="4"/>
    </row>
    <row r="208" spans="1:19">
      <c r="A208" s="39"/>
      <c r="B208" s="39"/>
      <c r="C208" s="39"/>
      <c r="D208" s="56"/>
      <c r="F208" s="2"/>
      <c r="N208" s="7"/>
      <c r="O208" s="7"/>
      <c r="P208" s="8"/>
      <c r="Q208" s="9"/>
      <c r="R208" s="3"/>
      <c r="S208" s="4"/>
    </row>
    <row r="209" spans="1:19">
      <c r="A209" s="39"/>
      <c r="B209" s="39"/>
      <c r="C209" s="39"/>
      <c r="D209" s="56"/>
      <c r="F209" s="2"/>
      <c r="N209" s="7"/>
      <c r="O209" s="7"/>
      <c r="P209" s="8"/>
      <c r="Q209" s="9"/>
      <c r="R209" s="3"/>
      <c r="S209" s="4"/>
    </row>
    <row r="210" spans="1:19">
      <c r="A210" s="39"/>
      <c r="B210" s="39"/>
      <c r="C210" s="39"/>
      <c r="D210" s="56"/>
      <c r="F210" s="2"/>
      <c r="N210" s="7"/>
      <c r="O210" s="7"/>
      <c r="P210" s="8"/>
      <c r="Q210" s="9"/>
      <c r="R210" s="3"/>
      <c r="S210" s="4"/>
    </row>
    <row r="211" spans="1:19">
      <c r="A211" s="39"/>
      <c r="B211" s="39"/>
      <c r="C211" s="39"/>
      <c r="D211" s="56"/>
      <c r="F211" s="2"/>
      <c r="N211" s="7"/>
      <c r="O211" s="7"/>
      <c r="P211" s="8"/>
      <c r="Q211" s="9"/>
      <c r="R211" s="3"/>
      <c r="S211" s="4"/>
    </row>
    <row r="212" spans="1:19">
      <c r="A212" s="39"/>
      <c r="B212" s="39"/>
      <c r="C212" s="39"/>
      <c r="D212" s="56"/>
      <c r="F212" s="2"/>
      <c r="N212" s="7"/>
      <c r="O212" s="7"/>
      <c r="P212" s="8"/>
      <c r="Q212" s="9"/>
      <c r="R212" s="3"/>
      <c r="S212" s="4"/>
    </row>
    <row r="213" spans="1:19">
      <c r="A213" s="39"/>
      <c r="B213" s="39"/>
      <c r="C213" s="39"/>
      <c r="D213" s="56"/>
      <c r="F213" s="2"/>
      <c r="N213" s="7"/>
      <c r="O213" s="7"/>
      <c r="P213" s="8"/>
      <c r="Q213" s="9"/>
      <c r="R213" s="3"/>
      <c r="S213" s="4"/>
    </row>
    <row r="214" spans="1:19">
      <c r="A214" s="39"/>
      <c r="B214" s="39"/>
      <c r="C214" s="39"/>
      <c r="D214" s="56"/>
      <c r="F214" s="2"/>
      <c r="N214" s="7"/>
      <c r="O214" s="7"/>
      <c r="P214" s="8"/>
      <c r="Q214" s="9"/>
      <c r="R214" s="3"/>
      <c r="S214" s="4"/>
    </row>
    <row r="215" spans="1:19">
      <c r="A215" s="39"/>
      <c r="B215" s="39"/>
      <c r="C215" s="39"/>
      <c r="D215" s="56"/>
      <c r="F215" s="2"/>
      <c r="N215" s="7"/>
      <c r="O215" s="7"/>
      <c r="P215" s="8"/>
      <c r="Q215" s="9"/>
      <c r="R215" s="3"/>
      <c r="S215" s="4"/>
    </row>
    <row r="216" spans="1:19">
      <c r="A216" s="39"/>
      <c r="B216" s="39"/>
      <c r="C216" s="39"/>
      <c r="D216" s="56"/>
      <c r="F216" s="2"/>
      <c r="N216" s="7"/>
      <c r="O216" s="7"/>
      <c r="P216" s="8"/>
      <c r="Q216" s="9"/>
      <c r="R216" s="3"/>
      <c r="S216" s="4"/>
    </row>
    <row r="217" spans="1:19">
      <c r="A217" s="39"/>
      <c r="B217" s="39"/>
      <c r="C217" s="39"/>
      <c r="D217" s="56"/>
      <c r="F217" s="2"/>
      <c r="N217" s="7"/>
      <c r="O217" s="7"/>
      <c r="P217" s="8"/>
      <c r="Q217" s="9"/>
      <c r="R217" s="3"/>
      <c r="S217" s="4"/>
    </row>
    <row r="218" spans="1:19">
      <c r="A218" s="39"/>
      <c r="B218" s="39"/>
      <c r="C218" s="39"/>
      <c r="D218" s="56"/>
      <c r="F218" s="2"/>
      <c r="N218" s="7"/>
      <c r="O218" s="7"/>
      <c r="P218" s="8"/>
      <c r="Q218" s="9"/>
      <c r="R218" s="3"/>
      <c r="S218" s="4"/>
    </row>
    <row r="219" spans="1:19">
      <c r="A219" s="39"/>
      <c r="B219" s="39"/>
      <c r="C219" s="39"/>
      <c r="D219" s="56"/>
      <c r="F219" s="2"/>
      <c r="N219" s="7"/>
      <c r="O219" s="7"/>
      <c r="P219" s="8"/>
      <c r="Q219" s="9"/>
      <c r="R219" s="3"/>
      <c r="S219" s="4"/>
    </row>
    <row r="220" spans="1:19">
      <c r="A220" s="39"/>
      <c r="B220" s="39"/>
      <c r="C220" s="39"/>
      <c r="D220" s="56"/>
      <c r="F220" s="2"/>
      <c r="N220" s="7"/>
      <c r="O220" s="7"/>
      <c r="P220" s="8"/>
      <c r="Q220" s="9"/>
      <c r="R220" s="3"/>
      <c r="S220" s="4"/>
    </row>
    <row r="221" spans="1:19">
      <c r="A221" s="39"/>
      <c r="B221" s="39"/>
      <c r="C221" s="39"/>
      <c r="D221" s="56"/>
      <c r="F221" s="2"/>
      <c r="N221" s="7"/>
      <c r="O221" s="7"/>
      <c r="P221" s="8"/>
      <c r="Q221" s="9"/>
      <c r="R221" s="3"/>
      <c r="S221" s="4"/>
    </row>
    <row r="222" spans="1:19">
      <c r="A222" s="39"/>
      <c r="B222" s="39"/>
      <c r="C222" s="39"/>
      <c r="D222" s="56"/>
      <c r="F222" s="2"/>
      <c r="N222" s="7"/>
      <c r="O222" s="7"/>
      <c r="P222" s="8"/>
      <c r="Q222" s="9"/>
      <c r="R222" s="3"/>
      <c r="S222" s="4"/>
    </row>
    <row r="223" spans="1:19">
      <c r="A223" s="39"/>
      <c r="B223" s="39"/>
      <c r="C223" s="39"/>
      <c r="D223" s="56"/>
      <c r="F223" s="2"/>
      <c r="N223" s="7"/>
      <c r="O223" s="7"/>
      <c r="P223" s="8"/>
      <c r="Q223" s="9"/>
      <c r="R223" s="3"/>
      <c r="S223" s="4"/>
    </row>
    <row r="224" spans="1:19">
      <c r="A224" s="39"/>
      <c r="B224" s="39"/>
      <c r="C224" s="39"/>
      <c r="D224" s="56"/>
      <c r="F224" s="2"/>
      <c r="N224" s="7"/>
      <c r="O224" s="7"/>
      <c r="P224" s="8"/>
      <c r="Q224" s="9"/>
      <c r="R224" s="3"/>
      <c r="S224" s="4"/>
    </row>
    <row r="225" spans="1:19">
      <c r="A225" s="39"/>
      <c r="B225" s="39"/>
      <c r="C225" s="39"/>
      <c r="D225" s="56"/>
      <c r="F225" s="2"/>
      <c r="N225" s="7"/>
      <c r="O225" s="7"/>
      <c r="P225" s="8"/>
      <c r="Q225" s="9"/>
      <c r="R225" s="3"/>
      <c r="S225" s="4"/>
    </row>
    <row r="226" spans="1:19">
      <c r="A226" s="39"/>
      <c r="B226" s="39"/>
      <c r="C226" s="39"/>
      <c r="D226" s="56"/>
      <c r="F226" s="2"/>
      <c r="N226" s="7"/>
      <c r="O226" s="7"/>
      <c r="P226" s="8"/>
      <c r="Q226" s="9"/>
      <c r="R226" s="3"/>
      <c r="S226" s="4"/>
    </row>
    <row r="227" spans="1:19">
      <c r="A227" s="39"/>
      <c r="B227" s="39"/>
      <c r="C227" s="39"/>
      <c r="D227" s="56"/>
      <c r="F227" s="2"/>
      <c r="N227" s="7"/>
      <c r="O227" s="7"/>
      <c r="P227" s="8"/>
      <c r="Q227" s="9"/>
      <c r="R227" s="3"/>
      <c r="S227" s="4"/>
    </row>
    <row r="228" spans="1:19">
      <c r="A228" s="39"/>
      <c r="B228" s="39"/>
      <c r="C228" s="39"/>
      <c r="D228" s="56"/>
      <c r="F228" s="2"/>
      <c r="N228" s="7"/>
      <c r="O228" s="7"/>
      <c r="P228" s="8"/>
      <c r="Q228" s="9"/>
      <c r="R228" s="3"/>
      <c r="S228" s="4"/>
    </row>
    <row r="229" spans="1:19">
      <c r="A229" s="39"/>
      <c r="B229" s="39"/>
      <c r="C229" s="39"/>
      <c r="D229" s="56"/>
      <c r="F229" s="2"/>
      <c r="N229" s="7"/>
      <c r="O229" s="7"/>
      <c r="P229" s="8"/>
      <c r="Q229" s="9"/>
      <c r="R229" s="3"/>
      <c r="S229" s="4"/>
    </row>
    <row r="230" spans="1:19">
      <c r="A230" s="39"/>
      <c r="B230" s="39"/>
      <c r="C230" s="39"/>
      <c r="D230" s="56"/>
      <c r="F230" s="2"/>
      <c r="N230" s="7"/>
      <c r="O230" s="7"/>
      <c r="P230" s="8"/>
      <c r="Q230" s="9"/>
      <c r="R230" s="3"/>
      <c r="S230" s="4"/>
    </row>
    <row r="231" spans="1:19">
      <c r="A231" s="39"/>
      <c r="B231" s="39"/>
      <c r="C231" s="39"/>
      <c r="D231" s="56"/>
      <c r="F231" s="2"/>
      <c r="N231" s="7"/>
      <c r="O231" s="7"/>
      <c r="P231" s="8"/>
      <c r="Q231" s="9"/>
      <c r="R231" s="3"/>
      <c r="S231" s="4"/>
    </row>
    <row r="232" spans="1:19">
      <c r="A232" s="39"/>
      <c r="B232" s="39"/>
      <c r="C232" s="39"/>
      <c r="D232" s="56"/>
      <c r="F232" s="2"/>
      <c r="N232" s="7"/>
      <c r="O232" s="7"/>
      <c r="P232" s="8"/>
      <c r="Q232" s="9"/>
      <c r="R232" s="3"/>
      <c r="S232" s="4"/>
    </row>
    <row r="233" spans="1:19">
      <c r="A233" s="39"/>
      <c r="B233" s="39"/>
      <c r="C233" s="39"/>
      <c r="D233" s="56"/>
      <c r="F233" s="2"/>
      <c r="N233" s="7"/>
      <c r="O233" s="7"/>
      <c r="P233" s="8"/>
      <c r="Q233" s="9"/>
      <c r="R233" s="3"/>
      <c r="S233" s="4"/>
    </row>
    <row r="234" spans="1:19">
      <c r="A234" s="39"/>
      <c r="B234" s="39"/>
      <c r="C234" s="39"/>
      <c r="D234" s="56"/>
      <c r="F234" s="2"/>
      <c r="N234" s="7"/>
      <c r="O234" s="7"/>
      <c r="P234" s="8"/>
      <c r="Q234" s="9"/>
      <c r="R234" s="3"/>
      <c r="S234" s="4"/>
    </row>
    <row r="235" spans="1:19">
      <c r="A235" s="39"/>
      <c r="B235" s="39"/>
      <c r="C235" s="39"/>
      <c r="D235" s="56"/>
      <c r="F235" s="2"/>
      <c r="N235" s="7"/>
      <c r="O235" s="7"/>
      <c r="P235" s="8"/>
      <c r="Q235" s="9"/>
      <c r="R235" s="3"/>
      <c r="S235" s="4"/>
    </row>
    <row r="236" spans="1:19">
      <c r="A236" s="39"/>
      <c r="B236" s="39"/>
      <c r="C236" s="39"/>
      <c r="D236" s="56"/>
      <c r="F236" s="2"/>
      <c r="N236" s="7"/>
      <c r="O236" s="7"/>
      <c r="P236" s="8"/>
      <c r="Q236" s="9"/>
      <c r="R236" s="3"/>
      <c r="S236" s="4"/>
    </row>
    <row r="237" spans="1:19">
      <c r="A237" s="39"/>
      <c r="B237" s="39"/>
      <c r="C237" s="39"/>
      <c r="D237" s="56"/>
      <c r="F237" s="2"/>
      <c r="N237" s="7"/>
      <c r="O237" s="7"/>
      <c r="P237" s="8"/>
      <c r="Q237" s="9"/>
      <c r="R237" s="3"/>
      <c r="S237" s="4"/>
    </row>
    <row r="238" spans="1:19">
      <c r="A238" s="39"/>
      <c r="B238" s="39"/>
      <c r="C238" s="39"/>
      <c r="D238" s="56"/>
      <c r="F238" s="2"/>
      <c r="N238" s="7"/>
      <c r="O238" s="7"/>
      <c r="P238" s="8"/>
      <c r="Q238" s="9"/>
      <c r="R238" s="3"/>
      <c r="S238" s="4"/>
    </row>
    <row r="239" spans="1:19">
      <c r="A239" s="39"/>
      <c r="B239" s="39"/>
      <c r="C239" s="39"/>
      <c r="D239" s="56"/>
      <c r="F239" s="2"/>
      <c r="N239" s="7"/>
      <c r="O239" s="7"/>
      <c r="P239" s="8"/>
      <c r="Q239" s="9"/>
      <c r="R239" s="3"/>
      <c r="S239" s="4"/>
    </row>
    <row r="240" spans="1:19">
      <c r="A240" s="39"/>
      <c r="B240" s="39"/>
      <c r="C240" s="39"/>
      <c r="D240" s="56"/>
      <c r="F240" s="2"/>
      <c r="N240" s="7"/>
      <c r="O240" s="7"/>
      <c r="P240" s="8"/>
      <c r="Q240" s="9"/>
      <c r="R240" s="3"/>
      <c r="S240" s="4"/>
    </row>
    <row r="241" spans="1:19">
      <c r="A241" s="39"/>
      <c r="B241" s="39"/>
      <c r="C241" s="39"/>
      <c r="D241" s="56"/>
      <c r="F241" s="2"/>
      <c r="N241" s="7"/>
      <c r="O241" s="7"/>
      <c r="P241" s="8"/>
      <c r="Q241" s="9"/>
      <c r="R241" s="3"/>
      <c r="S241" s="4"/>
    </row>
    <row r="242" spans="1:19">
      <c r="A242" s="39"/>
      <c r="B242" s="39"/>
      <c r="C242" s="39"/>
      <c r="D242" s="56"/>
      <c r="F242" s="2"/>
      <c r="N242" s="7"/>
      <c r="O242" s="7"/>
      <c r="P242" s="8"/>
      <c r="Q242" s="9"/>
      <c r="R242" s="3"/>
      <c r="S242" s="4"/>
    </row>
    <row r="243" spans="1:19">
      <c r="A243" s="39"/>
      <c r="B243" s="39"/>
      <c r="C243" s="39"/>
      <c r="D243" s="56"/>
      <c r="F243" s="2"/>
      <c r="N243" s="7"/>
      <c r="O243" s="7"/>
      <c r="P243" s="8"/>
      <c r="Q243" s="9"/>
      <c r="R243" s="3"/>
      <c r="S243" s="4"/>
    </row>
    <row r="244" spans="1:19">
      <c r="A244" s="39"/>
      <c r="B244" s="39"/>
      <c r="C244" s="39"/>
      <c r="D244" s="56"/>
      <c r="F244" s="2"/>
      <c r="N244" s="7"/>
      <c r="O244" s="7"/>
      <c r="P244" s="8"/>
      <c r="Q244" s="9"/>
      <c r="R244" s="3"/>
      <c r="S244" s="4"/>
    </row>
    <row r="245" spans="1:19">
      <c r="A245" s="39"/>
      <c r="B245" s="39"/>
      <c r="C245" s="39"/>
      <c r="D245" s="56"/>
      <c r="F245" s="2"/>
      <c r="N245" s="7"/>
      <c r="O245" s="7"/>
      <c r="P245" s="8"/>
      <c r="Q245" s="9"/>
      <c r="R245" s="3"/>
      <c r="S245" s="4"/>
    </row>
    <row r="246" spans="1:19">
      <c r="A246" s="39"/>
      <c r="B246" s="39"/>
      <c r="C246" s="39"/>
      <c r="D246" s="56"/>
      <c r="F246" s="2"/>
      <c r="N246" s="7"/>
      <c r="O246" s="7"/>
      <c r="P246" s="8"/>
      <c r="Q246" s="9"/>
      <c r="R246" s="3"/>
      <c r="S246" s="4"/>
    </row>
    <row r="247" spans="1:19">
      <c r="A247" s="39"/>
      <c r="B247" s="39"/>
      <c r="C247" s="39"/>
      <c r="D247" s="56"/>
      <c r="F247" s="2"/>
      <c r="N247" s="7"/>
      <c r="O247" s="7"/>
      <c r="P247" s="8"/>
      <c r="Q247" s="9"/>
      <c r="R247" s="3"/>
      <c r="S247" s="4"/>
    </row>
    <row r="248" spans="1:19">
      <c r="A248" s="39"/>
      <c r="B248" s="39"/>
      <c r="C248" s="39"/>
      <c r="D248" s="56"/>
      <c r="F248" s="2"/>
      <c r="N248" s="7"/>
      <c r="O248" s="7"/>
      <c r="P248" s="8"/>
      <c r="Q248" s="9"/>
      <c r="R248" s="3"/>
      <c r="S248" s="4"/>
    </row>
    <row r="249" spans="1:19">
      <c r="A249" s="39"/>
      <c r="B249" s="39"/>
      <c r="C249" s="39"/>
      <c r="D249" s="56"/>
      <c r="F249" s="2"/>
      <c r="N249" s="7"/>
      <c r="O249" s="7"/>
      <c r="P249" s="8"/>
      <c r="Q249" s="9"/>
      <c r="R249" s="3"/>
      <c r="S249" s="4"/>
    </row>
    <row r="250" spans="1:19">
      <c r="A250" s="39"/>
      <c r="B250" s="39"/>
      <c r="C250" s="39"/>
      <c r="D250" s="56"/>
      <c r="F250" s="2"/>
      <c r="N250" s="7"/>
      <c r="O250" s="7"/>
      <c r="P250" s="8"/>
      <c r="Q250" s="9"/>
      <c r="R250" s="3"/>
      <c r="S250" s="4"/>
    </row>
    <row r="251" spans="1:19">
      <c r="A251" s="39"/>
      <c r="B251" s="39"/>
      <c r="C251" s="39"/>
      <c r="D251" s="56"/>
      <c r="F251" s="2"/>
      <c r="N251" s="7"/>
      <c r="O251" s="7"/>
      <c r="P251" s="8"/>
      <c r="Q251" s="9"/>
      <c r="R251" s="3"/>
      <c r="S251" s="4"/>
    </row>
    <row r="252" spans="1:19">
      <c r="A252" s="39"/>
      <c r="B252" s="39"/>
      <c r="C252" s="39"/>
      <c r="D252" s="56"/>
      <c r="F252" s="2"/>
      <c r="N252" s="7"/>
      <c r="O252" s="7"/>
      <c r="P252" s="8"/>
      <c r="Q252" s="9"/>
      <c r="R252" s="3"/>
      <c r="S252" s="4"/>
    </row>
    <row r="253" spans="1:19">
      <c r="A253" s="39"/>
      <c r="B253" s="39"/>
      <c r="C253" s="39"/>
      <c r="D253" s="56"/>
      <c r="F253" s="2"/>
      <c r="N253" s="7"/>
      <c r="O253" s="7"/>
      <c r="P253" s="8"/>
      <c r="Q253" s="9"/>
      <c r="R253" s="3"/>
      <c r="S253" s="4"/>
    </row>
    <row r="254" spans="1:19">
      <c r="A254" s="39"/>
      <c r="B254" s="39"/>
      <c r="C254" s="39"/>
      <c r="D254" s="56"/>
      <c r="F254" s="2"/>
      <c r="N254" s="7"/>
      <c r="O254" s="7"/>
      <c r="P254" s="8"/>
      <c r="Q254" s="9"/>
      <c r="R254" s="3"/>
      <c r="S254" s="4"/>
    </row>
    <row r="255" spans="1:19">
      <c r="A255" s="39"/>
      <c r="B255" s="39"/>
      <c r="C255" s="39"/>
      <c r="D255" s="56"/>
      <c r="F255" s="2"/>
      <c r="N255" s="7"/>
      <c r="O255" s="7"/>
      <c r="P255" s="8"/>
      <c r="Q255" s="9"/>
      <c r="R255" s="3"/>
      <c r="S255" s="4"/>
    </row>
    <row r="256" spans="1:19">
      <c r="A256" s="39"/>
      <c r="B256" s="39"/>
      <c r="C256" s="39"/>
      <c r="D256" s="56"/>
      <c r="F256" s="2"/>
      <c r="N256" s="7"/>
      <c r="O256" s="7"/>
      <c r="P256" s="8"/>
      <c r="Q256" s="9"/>
      <c r="R256" s="3"/>
      <c r="S256" s="4"/>
    </row>
    <row r="257" spans="1:19">
      <c r="A257" s="39"/>
      <c r="B257" s="39"/>
      <c r="C257" s="39"/>
      <c r="D257" s="56"/>
      <c r="F257" s="2"/>
      <c r="N257" s="7"/>
      <c r="O257" s="7"/>
      <c r="P257" s="8"/>
      <c r="Q257" s="9"/>
      <c r="R257" s="3"/>
      <c r="S257" s="4"/>
    </row>
    <row r="258" spans="1:19">
      <c r="A258" s="39"/>
      <c r="B258" s="39"/>
      <c r="C258" s="39"/>
      <c r="D258" s="56"/>
      <c r="F258" s="2"/>
      <c r="N258" s="7"/>
      <c r="O258" s="7"/>
      <c r="P258" s="8"/>
      <c r="Q258" s="9"/>
      <c r="R258" s="3"/>
      <c r="S258" s="4"/>
    </row>
    <row r="259" spans="1:19">
      <c r="A259" s="39"/>
      <c r="B259" s="39"/>
      <c r="C259" s="39"/>
      <c r="D259" s="56"/>
      <c r="F259" s="2"/>
      <c r="N259" s="7"/>
      <c r="O259" s="7"/>
      <c r="P259" s="8"/>
      <c r="Q259" s="9"/>
      <c r="R259" s="3"/>
      <c r="S259" s="4"/>
    </row>
    <row r="260" spans="1:19">
      <c r="A260" s="39"/>
      <c r="B260" s="39"/>
      <c r="C260" s="39"/>
      <c r="D260" s="56"/>
      <c r="F260" s="2"/>
      <c r="N260" s="7"/>
      <c r="O260" s="7"/>
      <c r="P260" s="8"/>
      <c r="Q260" s="9"/>
      <c r="R260" s="3"/>
      <c r="S260" s="4"/>
    </row>
    <row r="261" spans="1:19">
      <c r="A261" s="39"/>
      <c r="B261" s="39"/>
      <c r="C261" s="39"/>
      <c r="D261" s="56"/>
      <c r="F261" s="2"/>
      <c r="N261" s="7"/>
      <c r="O261" s="7"/>
      <c r="P261" s="8"/>
      <c r="Q261" s="9"/>
      <c r="R261" s="3"/>
      <c r="S261" s="4"/>
    </row>
    <row r="262" spans="1:19">
      <c r="A262" s="39"/>
      <c r="B262" s="39"/>
      <c r="C262" s="39"/>
      <c r="D262" s="56"/>
      <c r="F262" s="2"/>
      <c r="N262" s="7"/>
      <c r="O262" s="7"/>
      <c r="P262" s="8"/>
      <c r="Q262" s="9"/>
      <c r="R262" s="3"/>
      <c r="S262" s="4"/>
    </row>
    <row r="263" spans="1:19">
      <c r="A263" s="39"/>
      <c r="B263" s="39"/>
      <c r="C263" s="39"/>
      <c r="D263" s="56"/>
      <c r="F263" s="2"/>
      <c r="N263" s="7"/>
      <c r="O263" s="7"/>
      <c r="P263" s="8"/>
      <c r="Q263" s="9"/>
      <c r="R263" s="3"/>
      <c r="S263" s="4"/>
    </row>
    <row r="264" spans="1:19">
      <c r="A264" s="39"/>
      <c r="B264" s="39"/>
      <c r="C264" s="39"/>
      <c r="D264" s="56"/>
      <c r="F264" s="2"/>
      <c r="N264" s="7"/>
      <c r="O264" s="7"/>
      <c r="P264" s="8"/>
      <c r="Q264" s="9"/>
      <c r="R264" s="3"/>
      <c r="S264" s="4"/>
    </row>
    <row r="265" spans="1:19">
      <c r="A265" s="39"/>
      <c r="B265" s="39"/>
      <c r="C265" s="39"/>
      <c r="D265" s="56"/>
      <c r="F265" s="2"/>
      <c r="N265" s="7"/>
      <c r="O265" s="7"/>
      <c r="P265" s="8"/>
      <c r="Q265" s="9"/>
      <c r="R265" s="3"/>
      <c r="S265" s="4"/>
    </row>
    <row r="266" spans="1:19">
      <c r="A266" s="39"/>
      <c r="B266" s="39"/>
      <c r="C266" s="39"/>
      <c r="D266" s="56"/>
      <c r="F266" s="2"/>
      <c r="N266" s="7"/>
      <c r="O266" s="7"/>
      <c r="P266" s="8"/>
      <c r="Q266" s="9"/>
      <c r="R266" s="3"/>
      <c r="S266" s="4"/>
    </row>
    <row r="267" spans="1:19">
      <c r="A267" s="39"/>
      <c r="B267" s="39"/>
      <c r="C267" s="39"/>
      <c r="D267" s="56"/>
      <c r="F267" s="2"/>
      <c r="N267" s="7"/>
      <c r="O267" s="7"/>
      <c r="P267" s="8"/>
      <c r="Q267" s="9"/>
      <c r="R267" s="3"/>
      <c r="S267" s="4"/>
    </row>
    <row r="268" spans="1:19">
      <c r="A268" s="39"/>
      <c r="B268" s="39"/>
      <c r="C268" s="39"/>
      <c r="D268" s="56"/>
      <c r="F268" s="2"/>
      <c r="N268" s="7"/>
      <c r="O268" s="7"/>
      <c r="P268" s="8"/>
      <c r="Q268" s="9"/>
      <c r="R268" s="3"/>
      <c r="S268" s="4"/>
    </row>
    <row r="269" spans="1:19">
      <c r="A269" s="39"/>
      <c r="B269" s="39"/>
      <c r="C269" s="39"/>
      <c r="D269" s="56"/>
      <c r="F269" s="2"/>
      <c r="N269" s="7"/>
      <c r="O269" s="7"/>
      <c r="P269" s="8"/>
      <c r="Q269" s="9"/>
      <c r="R269" s="3"/>
      <c r="S269" s="4"/>
    </row>
    <row r="270" spans="1:19">
      <c r="A270" s="39"/>
      <c r="B270" s="39"/>
      <c r="C270" s="39"/>
      <c r="D270" s="56"/>
      <c r="F270" s="2"/>
      <c r="N270" s="7"/>
      <c r="O270" s="7"/>
      <c r="P270" s="8"/>
      <c r="Q270" s="9"/>
      <c r="R270" s="3"/>
      <c r="S270" s="4"/>
    </row>
    <row r="271" spans="1:19">
      <c r="A271" s="39"/>
      <c r="B271" s="39"/>
      <c r="C271" s="39"/>
      <c r="D271" s="56"/>
      <c r="F271" s="2"/>
      <c r="N271" s="7"/>
      <c r="O271" s="7"/>
      <c r="P271" s="8"/>
      <c r="Q271" s="9"/>
      <c r="R271" s="3"/>
      <c r="S271" s="4"/>
    </row>
    <row r="272" spans="1:19">
      <c r="A272" s="39"/>
      <c r="B272" s="39"/>
      <c r="C272" s="39"/>
      <c r="D272" s="56"/>
      <c r="F272" s="2"/>
      <c r="N272" s="7"/>
      <c r="O272" s="7"/>
      <c r="P272" s="8"/>
      <c r="Q272" s="9"/>
      <c r="R272" s="3"/>
      <c r="S272" s="4"/>
    </row>
    <row r="273" spans="1:19">
      <c r="A273" s="39"/>
      <c r="B273" s="39"/>
      <c r="C273" s="39"/>
      <c r="D273" s="56"/>
      <c r="F273" s="2"/>
      <c r="N273" s="7"/>
      <c r="O273" s="7"/>
      <c r="P273" s="8"/>
      <c r="Q273" s="9"/>
      <c r="R273" s="3"/>
      <c r="S273" s="4"/>
    </row>
    <row r="274" spans="1:19">
      <c r="A274" s="39"/>
      <c r="B274" s="39"/>
      <c r="C274" s="39"/>
      <c r="D274" s="56"/>
      <c r="F274" s="2"/>
      <c r="N274" s="7"/>
      <c r="O274" s="7"/>
      <c r="P274" s="8"/>
      <c r="Q274" s="9"/>
      <c r="R274" s="3"/>
      <c r="S274" s="4"/>
    </row>
    <row r="275" spans="1:19">
      <c r="A275" s="39"/>
      <c r="B275" s="39"/>
      <c r="C275" s="39"/>
      <c r="D275" s="56"/>
      <c r="F275" s="2"/>
      <c r="N275" s="7"/>
      <c r="O275" s="7"/>
      <c r="P275" s="8"/>
      <c r="Q275" s="9"/>
      <c r="R275" s="3"/>
      <c r="S275" s="4"/>
    </row>
  </sheetData>
  <mergeCells count="8">
    <mergeCell ref="K40:M42"/>
    <mergeCell ref="A5:J8"/>
    <mergeCell ref="N1:O1"/>
    <mergeCell ref="P1:Q1"/>
    <mergeCell ref="U1:V1"/>
    <mergeCell ref="N2:O2"/>
    <mergeCell ref="P2:Q2"/>
    <mergeCell ref="U2:V2"/>
  </mergeCells>
  <phoneticPr fontId="1"/>
  <conditionalFormatting sqref="T27:U28 T95:T107 T42:T43 T48:T51 T56:T60 T65:T72 T77:T81 T86:T90 T112:T1048576 T1:T3 T6:T19 N6:N7 T23:U24 T29 T21:T23 T38">
    <cfRule type="cellIs" dxfId="65" priority="34" operator="equal">
      <formula>"？"</formula>
    </cfRule>
    <cfRule type="cellIs" dxfId="64" priority="35" operator="equal">
      <formula>"陽"</formula>
    </cfRule>
    <cfRule type="cellIs" dxfId="63" priority="36" operator="equal">
      <formula>"陰"</formula>
    </cfRule>
  </conditionalFormatting>
  <conditionalFormatting sqref="T36:U37">
    <cfRule type="cellIs" dxfId="62" priority="31" operator="equal">
      <formula>"？"</formula>
    </cfRule>
    <cfRule type="cellIs" dxfId="61" priority="32" operator="equal">
      <formula>"陽"</formula>
    </cfRule>
    <cfRule type="cellIs" dxfId="60" priority="33" operator="equal">
      <formula>"陰"</formula>
    </cfRule>
  </conditionalFormatting>
  <conditionalFormatting sqref="T54:U55">
    <cfRule type="cellIs" dxfId="59" priority="28" operator="equal">
      <formula>"？"</formula>
    </cfRule>
    <cfRule type="cellIs" dxfId="58" priority="29" operator="equal">
      <formula>"陽"</formula>
    </cfRule>
    <cfRule type="cellIs" dxfId="57" priority="30" operator="equal">
      <formula>"陰"</formula>
    </cfRule>
  </conditionalFormatting>
  <conditionalFormatting sqref="T63:U64">
    <cfRule type="cellIs" dxfId="56" priority="25" operator="equal">
      <formula>"？"</formula>
    </cfRule>
    <cfRule type="cellIs" dxfId="55" priority="26" operator="equal">
      <formula>"陽"</formula>
    </cfRule>
    <cfRule type="cellIs" dxfId="54" priority="27" operator="equal">
      <formula>"陰"</formula>
    </cfRule>
  </conditionalFormatting>
  <conditionalFormatting sqref="T75:U76">
    <cfRule type="cellIs" dxfId="53" priority="22" operator="equal">
      <formula>"？"</formula>
    </cfRule>
    <cfRule type="cellIs" dxfId="52" priority="23" operator="equal">
      <formula>"陽"</formula>
    </cfRule>
    <cfRule type="cellIs" dxfId="51" priority="24" operator="equal">
      <formula>"陰"</formula>
    </cfRule>
  </conditionalFormatting>
  <conditionalFormatting sqref="T46:U47">
    <cfRule type="cellIs" dxfId="50" priority="16" operator="equal">
      <formula>"？"</formula>
    </cfRule>
    <cfRule type="cellIs" dxfId="49" priority="17" operator="equal">
      <formula>"陽"</formula>
    </cfRule>
    <cfRule type="cellIs" dxfId="48" priority="18" operator="equal">
      <formula>"陰"</formula>
    </cfRule>
  </conditionalFormatting>
  <conditionalFormatting sqref="T84:U85">
    <cfRule type="cellIs" dxfId="44" priority="13" operator="equal">
      <formula>"？"</formula>
    </cfRule>
    <cfRule type="cellIs" dxfId="43" priority="14" operator="equal">
      <formula>"陽"</formula>
    </cfRule>
    <cfRule type="cellIs" dxfId="42" priority="15" operator="equal">
      <formula>"陰"</formula>
    </cfRule>
  </conditionalFormatting>
  <conditionalFormatting sqref="T93:U94">
    <cfRule type="cellIs" dxfId="41" priority="10" operator="equal">
      <formula>"？"</formula>
    </cfRule>
    <cfRule type="cellIs" dxfId="40" priority="11" operator="equal">
      <formula>"陽"</formula>
    </cfRule>
    <cfRule type="cellIs" dxfId="39" priority="12" operator="equal">
      <formula>"陰"</formula>
    </cfRule>
  </conditionalFormatting>
  <conditionalFormatting sqref="T110:U111">
    <cfRule type="cellIs" dxfId="38" priority="7" operator="equal">
      <formula>"？"</formula>
    </cfRule>
    <cfRule type="cellIs" dxfId="37" priority="8" operator="equal">
      <formula>"陽"</formula>
    </cfRule>
    <cfRule type="cellIs" dxfId="36" priority="9" operator="equal">
      <formula>"陰"</formula>
    </cfRule>
  </conditionalFormatting>
  <conditionalFormatting sqref="T31:T35 U33:U35">
    <cfRule type="cellIs" dxfId="35" priority="4" operator="equal">
      <formula>"？"</formula>
    </cfRule>
    <cfRule type="cellIs" dxfId="34" priority="5" operator="equal">
      <formula>"陽"</formula>
    </cfRule>
    <cfRule type="cellIs" dxfId="33" priority="6" operator="equal">
      <formula>"陰"</formula>
    </cfRule>
  </conditionalFormatting>
  <conditionalFormatting sqref="T40:T41">
    <cfRule type="cellIs" dxfId="32" priority="1" operator="equal">
      <formula>"？"</formula>
    </cfRule>
    <cfRule type="cellIs" dxfId="31" priority="2" operator="equal">
      <formula>"陽"</formula>
    </cfRule>
    <cfRule type="cellIs" dxfId="30" priority="3" operator="equal">
      <formula>"陰"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N222" sqref="N222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63" zoomScaleNormal="100" workbookViewId="0">
      <selection activeCell="Q610" sqref="Q610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7"/>
  <sheetViews>
    <sheetView zoomScale="85" zoomScaleNormal="85" workbookViewId="0">
      <pane ySplit="12" topLeftCell="A13" activePane="bottomLeft" state="frozen"/>
      <selection pane="bottomLeft" activeCell="P14" sqref="P14:Q14"/>
    </sheetView>
  </sheetViews>
  <sheetFormatPr defaultRowHeight="13.5"/>
  <cols>
    <col min="1" max="1" width="5.25" customWidth="1"/>
    <col min="2" max="2" width="8.375" bestFit="1" customWidth="1"/>
    <col min="3" max="3" width="7.125" bestFit="1" customWidth="1"/>
    <col min="4" max="4" width="11.375" bestFit="1" customWidth="1"/>
    <col min="5" max="5" width="5.25" style="51" bestFit="1" customWidth="1"/>
    <col min="7" max="7" width="15.375" style="42" bestFit="1" customWidth="1"/>
    <col min="8" max="8" width="13.125" bestFit="1" customWidth="1"/>
    <col min="9" max="9" width="10.5" bestFit="1" customWidth="1"/>
    <col min="10" max="10" width="15.875" style="42" bestFit="1" customWidth="1"/>
    <col min="12" max="12" width="5.25" bestFit="1" customWidth="1"/>
    <col min="13" max="13" width="5.25" customWidth="1"/>
    <col min="14" max="14" width="8.875" style="22" bestFit="1" customWidth="1"/>
    <col min="15" max="15" width="8.875" customWidth="1"/>
    <col min="16" max="16" width="8.875" bestFit="1" customWidth="1"/>
    <col min="17" max="17" width="11" bestFit="1" customWidth="1"/>
    <col min="18" max="18" width="11.25" bestFit="1" customWidth="1"/>
    <col min="19" max="20" width="12.625" bestFit="1" customWidth="1"/>
    <col min="21" max="21" width="11.5" bestFit="1" customWidth="1"/>
    <col min="22" max="22" width="11" bestFit="1" customWidth="1"/>
  </cols>
  <sheetData>
    <row r="1" spans="1:23">
      <c r="A1" t="s">
        <v>26</v>
      </c>
      <c r="F1" s="5"/>
      <c r="G1" s="51"/>
      <c r="I1" s="5"/>
      <c r="J1" s="51"/>
      <c r="K1" s="87" t="s">
        <v>0</v>
      </c>
      <c r="L1" s="87"/>
      <c r="M1" s="87" t="s">
        <v>1</v>
      </c>
      <c r="N1" s="87"/>
      <c r="O1" s="52" t="s">
        <v>16</v>
      </c>
      <c r="P1" s="18" t="s">
        <v>12</v>
      </c>
      <c r="R1" s="88"/>
      <c r="S1" s="88"/>
    </row>
    <row r="2" spans="1:23">
      <c r="A2" t="s">
        <v>27</v>
      </c>
      <c r="F2" s="5"/>
      <c r="G2" s="51"/>
      <c r="I2" s="5"/>
      <c r="J2" s="51"/>
      <c r="K2" s="89">
        <v>100000</v>
      </c>
      <c r="L2" s="89"/>
      <c r="M2" s="90">
        <v>0.05</v>
      </c>
      <c r="N2" s="90"/>
      <c r="O2" s="53">
        <f>COUNTIF(N14:N119,"&gt;1")/COUNTIF(A14:A119,"&gt;=1")</f>
        <v>1.8867924528301886E-2</v>
      </c>
      <c r="P2" s="10" t="e">
        <f>AVERAGE(S14:S119)</f>
        <v>#DIV/0!</v>
      </c>
      <c r="R2" s="88"/>
      <c r="S2" s="88"/>
    </row>
    <row r="3" spans="1:23">
      <c r="A3" t="s">
        <v>28</v>
      </c>
      <c r="F3" s="5"/>
      <c r="G3" s="51"/>
      <c r="I3" s="5"/>
      <c r="J3" s="51"/>
      <c r="N3"/>
    </row>
    <row r="4" spans="1:23">
      <c r="A4" t="s">
        <v>29</v>
      </c>
      <c r="F4" s="5"/>
      <c r="G4" s="51"/>
      <c r="I4" s="5"/>
      <c r="J4" s="51"/>
      <c r="K4" s="13" t="s">
        <v>18</v>
      </c>
      <c r="L4" s="13" t="s">
        <v>19</v>
      </c>
      <c r="M4" s="15" t="s">
        <v>20</v>
      </c>
      <c r="N4" s="16" t="s">
        <v>21</v>
      </c>
      <c r="O4" s="19" t="s">
        <v>23</v>
      </c>
      <c r="P4" s="21" t="s">
        <v>24</v>
      </c>
      <c r="Q4" s="31" t="s">
        <v>32</v>
      </c>
      <c r="R4" s="32" t="s">
        <v>33</v>
      </c>
      <c r="S4" t="s">
        <v>34</v>
      </c>
    </row>
    <row r="5" spans="1:23" ht="13.5" customHeight="1">
      <c r="A5" s="86" t="s">
        <v>30</v>
      </c>
      <c r="B5" s="86"/>
      <c r="C5" s="86"/>
      <c r="D5" s="86"/>
      <c r="E5" s="86"/>
      <c r="F5" s="86"/>
      <c r="G5" s="86"/>
      <c r="H5" s="86"/>
      <c r="I5" s="86"/>
      <c r="J5" s="86"/>
      <c r="K5" s="14">
        <f>SUM(N14:N277)</f>
        <v>102.70000000000002</v>
      </c>
      <c r="L5" s="14">
        <f>SUM(O14:O277)</f>
        <v>5093.6951570681504</v>
      </c>
      <c r="M5" s="17">
        <f>SUM(P14:P277)</f>
        <v>-99.999999999997868</v>
      </c>
      <c r="N5" s="17">
        <f>SUM(Q14:Q277)</f>
        <v>-4999.999999999889</v>
      </c>
      <c r="O5" s="17"/>
      <c r="P5" s="33">
        <f>K2+L5+N5</f>
        <v>100093.69515706827</v>
      </c>
      <c r="Q5">
        <f>COUNTIF(N14:N178,"&gt;1")</f>
        <v>2</v>
      </c>
      <c r="R5">
        <f>COUNTIF(P14:P178,"&lt;0")</f>
        <v>1</v>
      </c>
      <c r="S5" s="35" t="e">
        <f>AVERAGE(U114,U97,U88,U79,U67,U58,U50,U44,U35,U25)</f>
        <v>#VALUE!</v>
      </c>
    </row>
    <row r="6" spans="1:23">
      <c r="A6" s="86"/>
      <c r="B6" s="86"/>
      <c r="C6" s="86"/>
      <c r="D6" s="86"/>
      <c r="E6" s="86"/>
      <c r="F6" s="86"/>
      <c r="G6" s="86"/>
      <c r="H6" s="86"/>
      <c r="I6" s="86"/>
      <c r="J6" s="86"/>
      <c r="K6" s="24"/>
      <c r="L6" s="24"/>
      <c r="M6" s="24"/>
      <c r="N6" s="24"/>
      <c r="O6" s="24"/>
      <c r="P6" s="24"/>
      <c r="Q6" s="24"/>
      <c r="R6" s="24"/>
      <c r="S6" s="25"/>
    </row>
    <row r="7" spans="1:23">
      <c r="A7" s="86"/>
      <c r="B7" s="86"/>
      <c r="C7" s="86"/>
      <c r="D7" s="86"/>
      <c r="E7" s="86"/>
      <c r="F7" s="86"/>
      <c r="G7" s="86"/>
      <c r="H7" s="86"/>
      <c r="I7" s="86"/>
      <c r="J7" s="86"/>
      <c r="K7" s="24"/>
      <c r="L7" s="24"/>
      <c r="M7" s="24"/>
      <c r="N7" s="24"/>
      <c r="O7" s="24"/>
      <c r="P7" s="24"/>
      <c r="Q7" s="24"/>
      <c r="R7" s="24"/>
    </row>
    <row r="8" spans="1:23">
      <c r="A8" s="86"/>
      <c r="B8" s="86"/>
      <c r="C8" s="86"/>
      <c r="D8" s="86"/>
      <c r="E8" s="86"/>
      <c r="F8" s="86"/>
      <c r="G8" s="86"/>
      <c r="H8" s="86"/>
      <c r="I8" s="86"/>
      <c r="J8" s="86"/>
      <c r="K8" s="24"/>
      <c r="L8" s="24"/>
      <c r="M8" s="24"/>
      <c r="N8" s="24"/>
      <c r="O8" s="24"/>
      <c r="P8" s="24"/>
      <c r="Q8" s="24"/>
      <c r="R8" s="24"/>
    </row>
    <row r="9" spans="1:23">
      <c r="E9" s="20"/>
      <c r="F9" s="50"/>
      <c r="G9" s="20"/>
      <c r="H9" s="50"/>
      <c r="I9" s="50"/>
      <c r="J9" s="20"/>
      <c r="K9" s="50"/>
      <c r="L9" s="50"/>
      <c r="M9" s="55"/>
      <c r="N9" s="50"/>
      <c r="O9" s="50"/>
      <c r="P9" s="50"/>
      <c r="Q9" s="50"/>
      <c r="R9" s="50"/>
      <c r="S9" s="50"/>
    </row>
    <row r="10" spans="1:23">
      <c r="G10"/>
      <c r="J10"/>
      <c r="N10">
        <f>COUNTIF(N14:N116,"&lt;50")</f>
        <v>1</v>
      </c>
    </row>
    <row r="11" spans="1:23">
      <c r="F11" t="s">
        <v>11</v>
      </c>
      <c r="G11" s="51"/>
      <c r="J11" s="51"/>
      <c r="L11">
        <f>COUNTIF(L87:L171,"ー")</f>
        <v>0</v>
      </c>
      <c r="N11">
        <f>COUNTIF(N14:N116,"&gt;0")</f>
        <v>2</v>
      </c>
      <c r="P11">
        <f>COUNTIF(P14:P116,"&lt;0")</f>
        <v>1</v>
      </c>
      <c r="R11" s="27"/>
      <c r="W11" s="34">
        <f>W12/R5</f>
        <v>102</v>
      </c>
    </row>
    <row r="12" spans="1:23">
      <c r="A12" s="12" t="s">
        <v>17</v>
      </c>
      <c r="B12" s="12" t="s">
        <v>35</v>
      </c>
      <c r="C12" s="12" t="s">
        <v>38</v>
      </c>
      <c r="D12" s="12" t="s">
        <v>40</v>
      </c>
      <c r="E12" s="1" t="s">
        <v>2</v>
      </c>
      <c r="F12" s="1" t="s">
        <v>3</v>
      </c>
      <c r="G12" s="1" t="s">
        <v>4</v>
      </c>
      <c r="H12" s="1" t="s">
        <v>5</v>
      </c>
      <c r="I12" s="1" t="s">
        <v>6</v>
      </c>
      <c r="J12" s="1" t="s">
        <v>7</v>
      </c>
      <c r="K12" s="1" t="s">
        <v>8</v>
      </c>
      <c r="L12" s="1" t="s">
        <v>22</v>
      </c>
      <c r="M12" s="1"/>
      <c r="N12" s="1" t="s">
        <v>9</v>
      </c>
      <c r="O12" s="1" t="s">
        <v>14</v>
      </c>
      <c r="P12" s="1" t="s">
        <v>10</v>
      </c>
      <c r="Q12" s="1" t="s">
        <v>15</v>
      </c>
      <c r="R12" s="1" t="s">
        <v>13</v>
      </c>
      <c r="S12" s="1" t="s">
        <v>12</v>
      </c>
      <c r="T12" s="6"/>
      <c r="W12">
        <f>COUNTIF(W14:W118,"0")</f>
        <v>102</v>
      </c>
    </row>
    <row r="13" spans="1:23">
      <c r="A13" s="6"/>
      <c r="B13" s="6"/>
      <c r="C13" s="6"/>
      <c r="D13" s="6"/>
      <c r="E13" s="6"/>
      <c r="F13" s="6"/>
      <c r="G13" s="37" t="s">
        <v>37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3">
      <c r="A14" s="51">
        <v>1</v>
      </c>
      <c r="B14" s="51"/>
      <c r="C14" s="51"/>
      <c r="D14" s="51">
        <v>124</v>
      </c>
      <c r="E14" s="51" t="s">
        <v>41</v>
      </c>
      <c r="F14" s="54">
        <f>IFERROR(ABS(K2*$M$2/(H14-I14)/D14/100000),"")</f>
        <v>4.0322580645161255E-2</v>
      </c>
      <c r="H14" s="51">
        <v>1.5656000000000001</v>
      </c>
      <c r="I14" s="51">
        <v>1.5556000000000001</v>
      </c>
      <c r="K14" s="51">
        <v>1.5755999999999999</v>
      </c>
      <c r="L14" s="51" t="s">
        <v>39</v>
      </c>
      <c r="M14" s="56"/>
      <c r="N14" s="7" t="str">
        <f>IFERROR(IF(AND(E14="売",L14="勝"),ABS(H14-K14),IF(AND(E14="買",L14="勝"),ABS(H14-K14),""))*10000,"")</f>
        <v/>
      </c>
      <c r="O14" s="7" t="str">
        <f t="shared" ref="O14:O45" si="0">IFERROR(IF(N14&gt;=1,N14*F14*D14*10,""),"")</f>
        <v/>
      </c>
      <c r="P14" s="8">
        <f>IFERROR(IF(AND(E14="売",L14="負"),(H14-K14),IF(AND(E14="買",L14="負"),(K14-H14),""))*10000,"")</f>
        <v>-99.999999999997868</v>
      </c>
      <c r="Q14" s="9">
        <f>IFERROR(IF(P14&lt;=1,P14*F14*D14*10,""),"")</f>
        <v>-4999.999999999889</v>
      </c>
      <c r="R14" s="3">
        <f>IF(L14="ー",K2+0,IF(Q14&lt;1,Q14+K2,O14+K2))</f>
        <v>95000.000000000116</v>
      </c>
      <c r="S14" s="4"/>
      <c r="W14">
        <f>I14-K14</f>
        <v>-1.9999999999999796E-2</v>
      </c>
    </row>
    <row r="15" spans="1:23">
      <c r="A15" s="51">
        <v>2</v>
      </c>
      <c r="B15" s="51"/>
      <c r="C15" s="51"/>
      <c r="D15" s="51">
        <v>124</v>
      </c>
      <c r="E15" s="51" t="s">
        <v>41</v>
      </c>
      <c r="F15" s="54">
        <f>IFERROR(ABS(R14*$M$2/(H15-I15)/D15/100000),"")</f>
        <v>3.8306451612904094E-2</v>
      </c>
      <c r="H15" s="51">
        <v>1.5656000000000001</v>
      </c>
      <c r="I15" s="51">
        <v>1.5755999999999999</v>
      </c>
      <c r="K15" s="51">
        <v>1.5556000000000001</v>
      </c>
      <c r="L15" s="51" t="s">
        <v>49</v>
      </c>
      <c r="M15" s="56"/>
      <c r="N15" s="7">
        <f>IFERROR(IF(AND(E15="売",L15="勝"),ABS(H15-K15),IF(AND(E15="買",L15="勝"),ABS(H15-K15),""))*10000,"")</f>
        <v>100.00000000000009</v>
      </c>
      <c r="O15" s="7">
        <f t="shared" si="0"/>
        <v>4750.000000000111</v>
      </c>
      <c r="P15" s="8" t="str">
        <f>IFERROR(IF(AND(E15="売",L15="負"),(H15-K15),IF(AND(E15="買",L15="負"),(K15-H15),""))*10000,"")</f>
        <v/>
      </c>
      <c r="Q15" s="9" t="str">
        <f t="shared" ref="Q15:Q78" si="1">IFERROR(IF(P15&lt;=1,P15*F15*D15*10,""),"")</f>
        <v/>
      </c>
      <c r="R15" s="3">
        <v>97253</v>
      </c>
      <c r="S15" s="4"/>
      <c r="W15">
        <f t="shared" ref="W15:W78" si="2">I15-K15</f>
        <v>1.9999999999999796E-2</v>
      </c>
    </row>
    <row r="16" spans="1:23">
      <c r="A16" s="51">
        <v>3</v>
      </c>
      <c r="B16" s="51" t="s">
        <v>55</v>
      </c>
      <c r="C16" s="51" t="s">
        <v>57</v>
      </c>
      <c r="D16" s="51">
        <v>124.3</v>
      </c>
      <c r="E16" s="56" t="s">
        <v>41</v>
      </c>
      <c r="F16" s="54">
        <f>IFERROR(ABS(R15*$M$2/(H16-I16)/D16/100000),"")</f>
        <v>0.10240909301512134</v>
      </c>
      <c r="G16" s="42">
        <v>42233.995138888888</v>
      </c>
      <c r="H16" s="51">
        <v>1.1082799999999999</v>
      </c>
      <c r="I16" s="57">
        <v>1.1121000000000001</v>
      </c>
      <c r="J16" s="42">
        <v>42234.275694444441</v>
      </c>
      <c r="K16" s="51">
        <v>1.1080099999999999</v>
      </c>
      <c r="L16" s="51" t="s">
        <v>52</v>
      </c>
      <c r="M16" s="56"/>
      <c r="N16" s="49">
        <f t="shared" ref="N16:N78" si="3">IFERROR(IF(AND(E16="売",L16="勝"),ABS(H16-K16),IF(AND(E16="買",L16="勝"),ABS(H16-K16),""))*10000,"")</f>
        <v>2.6999999999999247</v>
      </c>
      <c r="O16" s="7">
        <f t="shared" si="0"/>
        <v>343.69515706803907</v>
      </c>
      <c r="P16" s="8" t="str">
        <f t="shared" ref="P16:P78" si="4">IFERROR(IF(AND(E16="売",L16="負"),(H16-K16),IF(AND(E16="買",L16="負"),(K16-H16),""))*10000,"")</f>
        <v/>
      </c>
      <c r="Q16" s="9" t="str">
        <f t="shared" si="1"/>
        <v/>
      </c>
      <c r="R16" s="3">
        <f t="shared" ref="R16:R79" si="5">IF(L16="ー",R15+0,IF(Q16&lt;1,Q16+R15,O16+R15))</f>
        <v>97596.695157068039</v>
      </c>
      <c r="S16" s="4">
        <f t="shared" ref="S16:S80" si="6">(K16-H16)/(H16-I16)</f>
        <v>7.0680628272246443E-2</v>
      </c>
      <c r="W16">
        <f t="shared" si="2"/>
        <v>4.0900000000001491E-3</v>
      </c>
    </row>
    <row r="17" spans="1:25">
      <c r="A17" s="51">
        <v>4</v>
      </c>
      <c r="B17" s="51"/>
      <c r="C17" s="51"/>
      <c r="D17" s="51"/>
      <c r="F17" s="54" t="str">
        <f>IFERROR(ABS(K5*$M$2/(H17-I17)/D17/100000),"")</f>
        <v/>
      </c>
      <c r="H17" s="51"/>
      <c r="I17" s="51"/>
      <c r="K17" s="51"/>
      <c r="L17" s="51"/>
      <c r="M17" s="56"/>
      <c r="N17" s="7" t="str">
        <f t="shared" si="3"/>
        <v/>
      </c>
      <c r="O17" s="7" t="str">
        <f t="shared" si="0"/>
        <v/>
      </c>
      <c r="P17" s="8" t="str">
        <f t="shared" si="4"/>
        <v/>
      </c>
      <c r="Q17" s="9" t="str">
        <f t="shared" si="1"/>
        <v/>
      </c>
      <c r="R17" s="3" t="e">
        <f t="shared" si="5"/>
        <v>#VALUE!</v>
      </c>
      <c r="S17" s="4" t="e">
        <f t="shared" si="6"/>
        <v>#DIV/0!</v>
      </c>
      <c r="W17">
        <f t="shared" si="2"/>
        <v>0</v>
      </c>
    </row>
    <row r="18" spans="1:25">
      <c r="A18" s="51">
        <v>5</v>
      </c>
      <c r="B18" s="51"/>
      <c r="C18" s="51"/>
      <c r="D18" s="51"/>
      <c r="F18" s="54" t="str">
        <f t="shared" ref="F18:F49" si="7">IFERROR(ABS(N6*$M$2/(H18-I18)/D18/100000),"")</f>
        <v/>
      </c>
      <c r="H18" s="51"/>
      <c r="I18" s="51"/>
      <c r="K18" s="51"/>
      <c r="L18" s="51"/>
      <c r="M18" s="56"/>
      <c r="N18" s="7" t="str">
        <f t="shared" si="3"/>
        <v/>
      </c>
      <c r="O18" s="7" t="str">
        <f t="shared" si="0"/>
        <v/>
      </c>
      <c r="P18" s="8" t="str">
        <f t="shared" si="4"/>
        <v/>
      </c>
      <c r="Q18" s="9" t="str">
        <f t="shared" si="1"/>
        <v/>
      </c>
      <c r="R18" s="3" t="e">
        <f t="shared" si="5"/>
        <v>#VALUE!</v>
      </c>
      <c r="S18" s="4" t="e">
        <f t="shared" si="6"/>
        <v>#DIV/0!</v>
      </c>
      <c r="W18">
        <f t="shared" si="2"/>
        <v>0</v>
      </c>
    </row>
    <row r="19" spans="1:25">
      <c r="A19" s="51">
        <v>6</v>
      </c>
      <c r="B19" s="51"/>
      <c r="C19" s="51"/>
      <c r="D19" s="51"/>
      <c r="F19" s="54" t="str">
        <f t="shared" si="7"/>
        <v/>
      </c>
      <c r="H19" s="51"/>
      <c r="I19" s="51"/>
      <c r="K19" s="51"/>
      <c r="L19" s="51"/>
      <c r="M19" s="56"/>
      <c r="N19" s="7" t="str">
        <f t="shared" si="3"/>
        <v/>
      </c>
      <c r="O19" s="7" t="str">
        <f t="shared" si="0"/>
        <v/>
      </c>
      <c r="P19" s="8" t="str">
        <f t="shared" si="4"/>
        <v/>
      </c>
      <c r="Q19" s="9" t="str">
        <f t="shared" si="1"/>
        <v/>
      </c>
      <c r="R19" s="3" t="e">
        <f t="shared" si="5"/>
        <v>#VALUE!</v>
      </c>
      <c r="S19" s="4" t="e">
        <f t="shared" si="6"/>
        <v>#DIV/0!</v>
      </c>
      <c r="W19">
        <f t="shared" si="2"/>
        <v>0</v>
      </c>
    </row>
    <row r="20" spans="1:25">
      <c r="A20" s="51">
        <v>7</v>
      </c>
      <c r="B20" s="51"/>
      <c r="C20" s="51"/>
      <c r="D20" s="51"/>
      <c r="F20" s="54" t="str">
        <f t="shared" si="7"/>
        <v/>
      </c>
      <c r="H20" s="51"/>
      <c r="I20" s="51"/>
      <c r="K20" s="51"/>
      <c r="L20" s="51"/>
      <c r="M20" s="56"/>
      <c r="N20" s="7" t="str">
        <f t="shared" si="3"/>
        <v/>
      </c>
      <c r="O20" s="7" t="str">
        <f t="shared" si="0"/>
        <v/>
      </c>
      <c r="P20" s="8" t="str">
        <f t="shared" si="4"/>
        <v/>
      </c>
      <c r="Q20" s="9" t="str">
        <f t="shared" si="1"/>
        <v/>
      </c>
      <c r="R20" s="3" t="e">
        <f t="shared" si="5"/>
        <v>#VALUE!</v>
      </c>
      <c r="S20" s="4" t="e">
        <f t="shared" si="6"/>
        <v>#DIV/0!</v>
      </c>
      <c r="W20">
        <f t="shared" si="2"/>
        <v>0</v>
      </c>
    </row>
    <row r="21" spans="1:25">
      <c r="A21" s="51">
        <v>8</v>
      </c>
      <c r="B21" s="51"/>
      <c r="C21" s="51"/>
      <c r="D21" s="51"/>
      <c r="F21" s="54" t="str">
        <f t="shared" si="7"/>
        <v/>
      </c>
      <c r="H21" s="51"/>
      <c r="I21" s="51"/>
      <c r="K21" s="51"/>
      <c r="L21" s="51"/>
      <c r="M21" s="56"/>
      <c r="N21" s="7" t="str">
        <f t="shared" si="3"/>
        <v/>
      </c>
      <c r="O21" s="7" t="str">
        <f t="shared" si="0"/>
        <v/>
      </c>
      <c r="P21" s="8" t="str">
        <f t="shared" si="4"/>
        <v/>
      </c>
      <c r="Q21" s="9" t="str">
        <f t="shared" si="1"/>
        <v/>
      </c>
      <c r="R21" s="3" t="e">
        <f t="shared" si="5"/>
        <v>#VALUE!</v>
      </c>
      <c r="S21" s="4" t="e">
        <f t="shared" si="6"/>
        <v>#DIV/0!</v>
      </c>
      <c r="W21">
        <f t="shared" si="2"/>
        <v>0</v>
      </c>
    </row>
    <row r="22" spans="1:25">
      <c r="A22" s="51">
        <v>9</v>
      </c>
      <c r="B22" s="51"/>
      <c r="C22" s="51"/>
      <c r="D22" s="51"/>
      <c r="F22" s="54" t="str">
        <f t="shared" si="7"/>
        <v/>
      </c>
      <c r="H22" s="51"/>
      <c r="I22" s="51"/>
      <c r="K22" s="51"/>
      <c r="L22" s="51"/>
      <c r="M22" s="56"/>
      <c r="N22" s="7" t="str">
        <f t="shared" si="3"/>
        <v/>
      </c>
      <c r="O22" s="7" t="str">
        <f t="shared" si="0"/>
        <v/>
      </c>
      <c r="P22" s="8" t="str">
        <f t="shared" si="4"/>
        <v/>
      </c>
      <c r="Q22" s="9" t="str">
        <f t="shared" si="1"/>
        <v/>
      </c>
      <c r="R22" s="3" t="e">
        <f t="shared" si="5"/>
        <v>#VALUE!</v>
      </c>
      <c r="S22" s="4" t="e">
        <f t="shared" si="6"/>
        <v>#DIV/0!</v>
      </c>
      <c r="W22">
        <f t="shared" si="2"/>
        <v>0</v>
      </c>
    </row>
    <row r="23" spans="1:25">
      <c r="A23" s="51">
        <v>10</v>
      </c>
      <c r="B23" s="51"/>
      <c r="C23" s="51"/>
      <c r="D23" s="51"/>
      <c r="F23" s="54" t="str">
        <f t="shared" si="7"/>
        <v/>
      </c>
      <c r="H23" s="51"/>
      <c r="I23" s="51"/>
      <c r="K23" s="51"/>
      <c r="L23" s="51"/>
      <c r="M23" s="56"/>
      <c r="N23" s="7" t="str">
        <f t="shared" si="3"/>
        <v/>
      </c>
      <c r="O23" s="7" t="str">
        <f t="shared" si="0"/>
        <v/>
      </c>
      <c r="P23" s="8" t="str">
        <f t="shared" si="4"/>
        <v/>
      </c>
      <c r="Q23" s="9" t="str">
        <f t="shared" si="1"/>
        <v/>
      </c>
      <c r="R23" s="3" t="e">
        <f t="shared" si="5"/>
        <v>#VALUE!</v>
      </c>
      <c r="S23" s="4" t="e">
        <f t="shared" si="6"/>
        <v>#DIV/0!</v>
      </c>
      <c r="T23" t="s">
        <v>12</v>
      </c>
      <c r="U23" s="10" t="e">
        <f>AVERAGE(S14:S26)</f>
        <v>#DIV/0!</v>
      </c>
      <c r="W23">
        <f t="shared" si="2"/>
        <v>0</v>
      </c>
    </row>
    <row r="24" spans="1:25">
      <c r="A24" s="51">
        <v>11</v>
      </c>
      <c r="B24" s="51"/>
      <c r="C24" s="51"/>
      <c r="D24" s="51"/>
      <c r="F24" s="54" t="str">
        <f t="shared" si="7"/>
        <v/>
      </c>
      <c r="H24" s="51"/>
      <c r="I24" s="51"/>
      <c r="K24" s="51"/>
      <c r="L24" s="51"/>
      <c r="M24" s="56"/>
      <c r="N24" s="7" t="str">
        <f t="shared" si="3"/>
        <v/>
      </c>
      <c r="O24" s="7" t="str">
        <f t="shared" si="0"/>
        <v/>
      </c>
      <c r="P24" s="8" t="str">
        <f t="shared" si="4"/>
        <v/>
      </c>
      <c r="Q24" s="9" t="str">
        <f t="shared" si="1"/>
        <v/>
      </c>
      <c r="R24" s="3" t="e">
        <f t="shared" si="5"/>
        <v>#VALUE!</v>
      </c>
      <c r="S24" s="4" t="e">
        <f t="shared" si="6"/>
        <v>#DIV/0!</v>
      </c>
      <c r="T24" t="s">
        <v>16</v>
      </c>
      <c r="U24" s="34">
        <f>COUNTIF(O14:O26,"&gt;0")/COUNTIF(R14:R26,"&gt;0")</f>
        <v>0.66666666666666663</v>
      </c>
      <c r="W24">
        <f t="shared" si="2"/>
        <v>0</v>
      </c>
    </row>
    <row r="25" spans="1:25">
      <c r="A25" s="51">
        <v>12</v>
      </c>
      <c r="B25" s="51"/>
      <c r="C25" s="51"/>
      <c r="D25" s="51"/>
      <c r="F25" s="54" t="str">
        <f t="shared" si="7"/>
        <v/>
      </c>
      <c r="H25" s="51"/>
      <c r="I25" s="51"/>
      <c r="K25" s="51"/>
      <c r="L25" s="51"/>
      <c r="M25" s="56"/>
      <c r="N25" s="7" t="str">
        <f t="shared" si="3"/>
        <v/>
      </c>
      <c r="O25" s="7" t="str">
        <f t="shared" si="0"/>
        <v/>
      </c>
      <c r="P25" s="8" t="str">
        <f t="shared" si="4"/>
        <v/>
      </c>
      <c r="Q25" s="9" t="str">
        <f t="shared" si="1"/>
        <v/>
      </c>
      <c r="R25" s="3" t="e">
        <f t="shared" si="5"/>
        <v>#VALUE!</v>
      </c>
      <c r="S25" s="4" t="e">
        <f t="shared" si="6"/>
        <v>#DIV/0!</v>
      </c>
      <c r="T25" t="s">
        <v>31</v>
      </c>
      <c r="U25" s="34" t="e">
        <f>U26/K2</f>
        <v>#VALUE!</v>
      </c>
      <c r="W25">
        <f t="shared" si="2"/>
        <v>0</v>
      </c>
    </row>
    <row r="26" spans="1:25">
      <c r="A26" s="51">
        <v>13</v>
      </c>
      <c r="B26" s="51"/>
      <c r="C26" s="51"/>
      <c r="D26" s="51"/>
      <c r="F26" s="54" t="str">
        <f t="shared" si="7"/>
        <v/>
      </c>
      <c r="H26" s="51"/>
      <c r="I26" s="51"/>
      <c r="K26" s="51"/>
      <c r="L26" s="51"/>
      <c r="M26" s="56"/>
      <c r="N26" s="7" t="str">
        <f t="shared" si="3"/>
        <v/>
      </c>
      <c r="O26" s="7" t="str">
        <f t="shared" si="0"/>
        <v/>
      </c>
      <c r="P26" s="8" t="str">
        <f t="shared" si="4"/>
        <v/>
      </c>
      <c r="Q26" s="9" t="str">
        <f t="shared" si="1"/>
        <v/>
      </c>
      <c r="R26" s="3" t="e">
        <f t="shared" si="5"/>
        <v>#VALUE!</v>
      </c>
      <c r="S26" s="4" t="e">
        <f t="shared" si="6"/>
        <v>#DIV/0!</v>
      </c>
      <c r="T26" t="s">
        <v>25</v>
      </c>
      <c r="U26" s="30" t="e">
        <f>R26-K2</f>
        <v>#VALUE!</v>
      </c>
      <c r="W26">
        <f t="shared" si="2"/>
        <v>0</v>
      </c>
    </row>
    <row r="27" spans="1:25">
      <c r="A27" s="51">
        <v>14</v>
      </c>
      <c r="B27" s="51"/>
      <c r="C27" s="51"/>
      <c r="D27" s="51"/>
      <c r="F27" s="54" t="str">
        <f t="shared" si="7"/>
        <v/>
      </c>
      <c r="H27" s="51"/>
      <c r="I27" s="51"/>
      <c r="K27" s="51"/>
      <c r="L27" s="51"/>
      <c r="M27" s="56"/>
      <c r="N27" s="7" t="str">
        <f t="shared" si="3"/>
        <v/>
      </c>
      <c r="O27" s="7" t="str">
        <f t="shared" si="0"/>
        <v/>
      </c>
      <c r="P27" s="8" t="str">
        <f t="shared" si="4"/>
        <v/>
      </c>
      <c r="Q27" s="9" t="str">
        <f t="shared" si="1"/>
        <v/>
      </c>
      <c r="R27" s="3" t="e">
        <f t="shared" si="5"/>
        <v>#VALUE!</v>
      </c>
      <c r="S27" s="4" t="e">
        <f t="shared" si="6"/>
        <v>#DIV/0!</v>
      </c>
      <c r="W27">
        <f t="shared" si="2"/>
        <v>0</v>
      </c>
    </row>
    <row r="28" spans="1:25">
      <c r="A28" s="51">
        <v>15</v>
      </c>
      <c r="B28" s="51"/>
      <c r="C28" s="51"/>
      <c r="D28" s="51"/>
      <c r="F28" s="54" t="str">
        <f t="shared" si="7"/>
        <v/>
      </c>
      <c r="H28" s="51"/>
      <c r="I28" s="51"/>
      <c r="K28" s="51"/>
      <c r="L28" s="51"/>
      <c r="M28" s="56"/>
      <c r="N28" s="7" t="str">
        <f t="shared" si="3"/>
        <v/>
      </c>
      <c r="O28" s="7" t="str">
        <f t="shared" si="0"/>
        <v/>
      </c>
      <c r="P28" s="8" t="str">
        <f t="shared" si="4"/>
        <v/>
      </c>
      <c r="Q28" s="9" t="str">
        <f t="shared" si="1"/>
        <v/>
      </c>
      <c r="R28" s="3" t="e">
        <f t="shared" si="5"/>
        <v>#VALUE!</v>
      </c>
      <c r="S28" s="4" t="e">
        <f t="shared" si="6"/>
        <v>#DIV/0!</v>
      </c>
      <c r="W28">
        <f t="shared" si="2"/>
        <v>0</v>
      </c>
    </row>
    <row r="29" spans="1:25">
      <c r="A29" s="51">
        <v>16</v>
      </c>
      <c r="B29" s="51"/>
      <c r="C29" s="51"/>
      <c r="D29" s="51"/>
      <c r="F29" s="54" t="str">
        <f t="shared" si="7"/>
        <v/>
      </c>
      <c r="H29" s="51"/>
      <c r="I29" s="51"/>
      <c r="K29" s="51"/>
      <c r="L29" s="51"/>
      <c r="M29" s="56"/>
      <c r="N29" s="7" t="str">
        <f t="shared" si="3"/>
        <v/>
      </c>
      <c r="O29" s="7" t="str">
        <f t="shared" si="0"/>
        <v/>
      </c>
      <c r="P29" s="8" t="str">
        <f t="shared" si="4"/>
        <v/>
      </c>
      <c r="Q29" s="9" t="str">
        <f t="shared" si="1"/>
        <v/>
      </c>
      <c r="R29" s="3" t="e">
        <f t="shared" si="5"/>
        <v>#VALUE!</v>
      </c>
      <c r="S29" s="4" t="e">
        <f t="shared" si="6"/>
        <v>#DIV/0!</v>
      </c>
      <c r="W29">
        <f t="shared" si="2"/>
        <v>0</v>
      </c>
    </row>
    <row r="30" spans="1:25">
      <c r="A30" s="51">
        <v>17</v>
      </c>
      <c r="B30" s="51"/>
      <c r="C30" s="51"/>
      <c r="D30" s="51"/>
      <c r="F30" s="54" t="str">
        <f t="shared" si="7"/>
        <v/>
      </c>
      <c r="H30" s="51"/>
      <c r="I30" s="51"/>
      <c r="K30" s="51"/>
      <c r="L30" s="51"/>
      <c r="M30" s="56"/>
      <c r="N30" s="7" t="str">
        <f t="shared" si="3"/>
        <v/>
      </c>
      <c r="O30" s="7" t="str">
        <f t="shared" si="0"/>
        <v/>
      </c>
      <c r="P30" s="8" t="str">
        <f t="shared" si="4"/>
        <v/>
      </c>
      <c r="Q30" s="9" t="str">
        <f t="shared" si="1"/>
        <v/>
      </c>
      <c r="R30" s="3" t="e">
        <f t="shared" si="5"/>
        <v>#VALUE!</v>
      </c>
      <c r="S30" s="4" t="e">
        <f t="shared" si="6"/>
        <v>#DIV/0!</v>
      </c>
      <c r="V30" s="22"/>
      <c r="W30">
        <f t="shared" si="2"/>
        <v>0</v>
      </c>
      <c r="X30" s="22"/>
      <c r="Y30" s="22"/>
    </row>
    <row r="31" spans="1:25">
      <c r="A31" s="51">
        <v>18</v>
      </c>
      <c r="B31" s="51"/>
      <c r="C31" s="51"/>
      <c r="D31" s="51"/>
      <c r="F31" s="54" t="str">
        <f t="shared" si="7"/>
        <v/>
      </c>
      <c r="H31" s="51"/>
      <c r="I31" s="51"/>
      <c r="K31" s="51"/>
      <c r="L31" s="51"/>
      <c r="M31" s="56"/>
      <c r="N31" s="7" t="str">
        <f t="shared" si="3"/>
        <v/>
      </c>
      <c r="O31" s="7" t="str">
        <f t="shared" si="0"/>
        <v/>
      </c>
      <c r="P31" s="8" t="str">
        <f t="shared" si="4"/>
        <v/>
      </c>
      <c r="Q31" s="9" t="str">
        <f t="shared" si="1"/>
        <v/>
      </c>
      <c r="R31" s="3" t="e">
        <f t="shared" si="5"/>
        <v>#VALUE!</v>
      </c>
      <c r="S31" s="4" t="e">
        <f t="shared" si="6"/>
        <v>#DIV/0!</v>
      </c>
      <c r="W31">
        <f t="shared" si="2"/>
        <v>0</v>
      </c>
    </row>
    <row r="32" spans="1:25">
      <c r="A32" s="51">
        <v>19</v>
      </c>
      <c r="B32" s="51"/>
      <c r="C32" s="51"/>
      <c r="D32" s="51"/>
      <c r="F32" s="54" t="str">
        <f t="shared" si="7"/>
        <v/>
      </c>
      <c r="H32" s="51"/>
      <c r="I32" s="51"/>
      <c r="K32" s="51"/>
      <c r="L32" s="51"/>
      <c r="M32" s="56"/>
      <c r="N32" s="7" t="str">
        <f t="shared" si="3"/>
        <v/>
      </c>
      <c r="O32" s="7" t="str">
        <f t="shared" si="0"/>
        <v/>
      </c>
      <c r="P32" s="8" t="str">
        <f t="shared" si="4"/>
        <v/>
      </c>
      <c r="Q32" s="9" t="str">
        <f t="shared" si="1"/>
        <v/>
      </c>
      <c r="R32" s="3" t="e">
        <f t="shared" si="5"/>
        <v>#VALUE!</v>
      </c>
      <c r="S32" s="4" t="e">
        <f t="shared" si="6"/>
        <v>#DIV/0!</v>
      </c>
      <c r="W32">
        <f t="shared" si="2"/>
        <v>0</v>
      </c>
    </row>
    <row r="33" spans="1:23">
      <c r="A33" s="51">
        <v>20</v>
      </c>
      <c r="B33" s="51"/>
      <c r="C33" s="51"/>
      <c r="D33" s="51"/>
      <c r="E33" s="28"/>
      <c r="F33" s="54" t="str">
        <f t="shared" si="7"/>
        <v/>
      </c>
      <c r="G33" s="43"/>
      <c r="H33" s="28"/>
      <c r="I33" s="28"/>
      <c r="J33" s="43"/>
      <c r="K33" s="28"/>
      <c r="L33" s="28"/>
      <c r="M33" s="28"/>
      <c r="N33" s="7" t="str">
        <f t="shared" si="3"/>
        <v/>
      </c>
      <c r="O33" s="7" t="str">
        <f t="shared" si="0"/>
        <v/>
      </c>
      <c r="P33" s="8" t="str">
        <f t="shared" si="4"/>
        <v/>
      </c>
      <c r="Q33" s="9" t="str">
        <f t="shared" si="1"/>
        <v/>
      </c>
      <c r="R33" s="3" t="e">
        <f t="shared" si="5"/>
        <v>#VALUE!</v>
      </c>
      <c r="S33" s="4" t="e">
        <f t="shared" si="6"/>
        <v>#DIV/0!</v>
      </c>
      <c r="T33" t="s">
        <v>12</v>
      </c>
      <c r="U33" s="10" t="e">
        <f>AVERAGE(S27:S36)</f>
        <v>#DIV/0!</v>
      </c>
      <c r="W33">
        <f t="shared" si="2"/>
        <v>0</v>
      </c>
    </row>
    <row r="34" spans="1:23">
      <c r="A34" s="51">
        <v>21</v>
      </c>
      <c r="B34" s="51"/>
      <c r="C34" s="51"/>
      <c r="D34" s="51"/>
      <c r="E34" s="28"/>
      <c r="F34" s="54" t="str">
        <f t="shared" si="7"/>
        <v/>
      </c>
      <c r="G34" s="43"/>
      <c r="H34" s="28"/>
      <c r="I34" s="28"/>
      <c r="J34" s="43"/>
      <c r="K34" s="28"/>
      <c r="L34" s="28"/>
      <c r="M34" s="28"/>
      <c r="N34" s="7" t="str">
        <f t="shared" si="3"/>
        <v/>
      </c>
      <c r="O34" s="7" t="str">
        <f t="shared" si="0"/>
        <v/>
      </c>
      <c r="P34" s="8" t="str">
        <f t="shared" si="4"/>
        <v/>
      </c>
      <c r="Q34" s="9" t="str">
        <f t="shared" si="1"/>
        <v/>
      </c>
      <c r="R34" s="3" t="e">
        <f t="shared" si="5"/>
        <v>#VALUE!</v>
      </c>
      <c r="S34" s="4" t="e">
        <f t="shared" si="6"/>
        <v>#DIV/0!</v>
      </c>
      <c r="T34" t="s">
        <v>16</v>
      </c>
      <c r="U34" s="34" t="e">
        <f>COUNTIF(O27:O36,"&gt;0")/COUNTIF(R27:R36,"&gt;0")</f>
        <v>#DIV/0!</v>
      </c>
      <c r="W34">
        <f t="shared" si="2"/>
        <v>0</v>
      </c>
    </row>
    <row r="35" spans="1:23">
      <c r="A35" s="51">
        <v>22</v>
      </c>
      <c r="B35" s="51"/>
      <c r="C35" s="51"/>
      <c r="D35" s="51"/>
      <c r="E35" s="28"/>
      <c r="F35" s="54" t="str">
        <f t="shared" si="7"/>
        <v/>
      </c>
      <c r="G35" s="43"/>
      <c r="H35" s="28"/>
      <c r="I35" s="28"/>
      <c r="J35" s="43"/>
      <c r="K35" s="28"/>
      <c r="L35" s="28"/>
      <c r="M35" s="28"/>
      <c r="N35" s="7" t="str">
        <f t="shared" si="3"/>
        <v/>
      </c>
      <c r="O35" s="7" t="str">
        <f t="shared" si="0"/>
        <v/>
      </c>
      <c r="P35" s="8" t="str">
        <f t="shared" si="4"/>
        <v/>
      </c>
      <c r="Q35" s="9" t="str">
        <f t="shared" si="1"/>
        <v/>
      </c>
      <c r="R35" s="3" t="e">
        <f t="shared" si="5"/>
        <v>#VALUE!</v>
      </c>
      <c r="S35" s="4" t="e">
        <f t="shared" si="6"/>
        <v>#DIV/0!</v>
      </c>
      <c r="T35" t="s">
        <v>31</v>
      </c>
      <c r="U35" s="34" t="e">
        <f>U36/R26</f>
        <v>#VALUE!</v>
      </c>
      <c r="W35">
        <f t="shared" si="2"/>
        <v>0</v>
      </c>
    </row>
    <row r="36" spans="1:23" s="5" customFormat="1">
      <c r="A36" s="51">
        <v>23</v>
      </c>
      <c r="B36" s="51"/>
      <c r="C36" s="51"/>
      <c r="D36" s="51"/>
      <c r="E36" s="28"/>
      <c r="F36" s="54" t="str">
        <f t="shared" si="7"/>
        <v/>
      </c>
      <c r="G36" s="43"/>
      <c r="H36" s="28"/>
      <c r="I36" s="28"/>
      <c r="J36" s="43"/>
      <c r="K36" s="28"/>
      <c r="L36" s="28"/>
      <c r="M36" s="28"/>
      <c r="N36" s="7" t="str">
        <f t="shared" si="3"/>
        <v/>
      </c>
      <c r="O36" s="7" t="str">
        <f t="shared" si="0"/>
        <v/>
      </c>
      <c r="P36" s="8" t="str">
        <f t="shared" si="4"/>
        <v/>
      </c>
      <c r="Q36" s="9" t="str">
        <f t="shared" si="1"/>
        <v/>
      </c>
      <c r="R36" s="3" t="e">
        <f t="shared" si="5"/>
        <v>#VALUE!</v>
      </c>
      <c r="S36" s="4" t="e">
        <f t="shared" si="6"/>
        <v>#DIV/0!</v>
      </c>
      <c r="T36" t="s">
        <v>25</v>
      </c>
      <c r="U36" s="30" t="e">
        <f>R36-R26</f>
        <v>#VALUE!</v>
      </c>
      <c r="W36">
        <f t="shared" si="2"/>
        <v>0</v>
      </c>
    </row>
    <row r="37" spans="1:23">
      <c r="A37" s="51">
        <v>24</v>
      </c>
      <c r="B37" s="51"/>
      <c r="C37" s="51"/>
      <c r="D37" s="51"/>
      <c r="E37" s="28"/>
      <c r="F37" s="54" t="str">
        <f t="shared" si="7"/>
        <v/>
      </c>
      <c r="G37" s="43"/>
      <c r="H37" s="28"/>
      <c r="I37" s="28"/>
      <c r="J37" s="43"/>
      <c r="K37" s="28"/>
      <c r="L37" s="28"/>
      <c r="M37" s="28"/>
      <c r="N37" s="7" t="str">
        <f t="shared" si="3"/>
        <v/>
      </c>
      <c r="O37" s="7" t="str">
        <f t="shared" si="0"/>
        <v/>
      </c>
      <c r="P37" s="8" t="str">
        <f t="shared" si="4"/>
        <v/>
      </c>
      <c r="Q37" s="9" t="str">
        <f t="shared" si="1"/>
        <v/>
      </c>
      <c r="R37" s="3" t="e">
        <f t="shared" si="5"/>
        <v>#VALUE!</v>
      </c>
      <c r="S37" s="4" t="e">
        <f t="shared" si="6"/>
        <v>#DIV/0!</v>
      </c>
      <c r="W37">
        <f t="shared" si="2"/>
        <v>0</v>
      </c>
    </row>
    <row r="38" spans="1:23">
      <c r="A38" s="51">
        <v>25</v>
      </c>
      <c r="B38" s="51"/>
      <c r="C38" s="51"/>
      <c r="D38" s="51"/>
      <c r="E38" s="28"/>
      <c r="F38" s="54" t="str">
        <f t="shared" si="7"/>
        <v/>
      </c>
      <c r="G38" s="43"/>
      <c r="H38" s="28"/>
      <c r="I38" s="28"/>
      <c r="J38" s="43"/>
      <c r="K38" s="28"/>
      <c r="L38" s="28"/>
      <c r="M38" s="28"/>
      <c r="N38" s="7" t="str">
        <f t="shared" si="3"/>
        <v/>
      </c>
      <c r="O38" s="7" t="str">
        <f t="shared" si="0"/>
        <v/>
      </c>
      <c r="P38" s="8" t="str">
        <f t="shared" si="4"/>
        <v/>
      </c>
      <c r="Q38" s="9" t="str">
        <f t="shared" si="1"/>
        <v/>
      </c>
      <c r="R38" s="3" t="e">
        <f t="shared" si="5"/>
        <v>#VALUE!</v>
      </c>
      <c r="S38" s="4" t="e">
        <f t="shared" si="6"/>
        <v>#DIV/0!</v>
      </c>
      <c r="W38">
        <f t="shared" si="2"/>
        <v>0</v>
      </c>
    </row>
    <row r="39" spans="1:23">
      <c r="A39" s="51">
        <v>26</v>
      </c>
      <c r="B39" s="51"/>
      <c r="C39" s="51"/>
      <c r="D39" s="51"/>
      <c r="E39" s="28"/>
      <c r="F39" s="54" t="str">
        <f t="shared" si="7"/>
        <v/>
      </c>
      <c r="G39" s="43"/>
      <c r="H39" s="28"/>
      <c r="I39" s="28"/>
      <c r="J39" s="43"/>
      <c r="K39" s="28"/>
      <c r="L39" s="28"/>
      <c r="M39" s="28"/>
      <c r="N39" s="7" t="str">
        <f t="shared" si="3"/>
        <v/>
      </c>
      <c r="O39" s="7" t="str">
        <f t="shared" si="0"/>
        <v/>
      </c>
      <c r="P39" s="8" t="str">
        <f t="shared" si="4"/>
        <v/>
      </c>
      <c r="Q39" s="9" t="str">
        <f t="shared" si="1"/>
        <v/>
      </c>
      <c r="R39" s="3" t="e">
        <f t="shared" si="5"/>
        <v>#VALUE!</v>
      </c>
      <c r="S39" s="4" t="e">
        <f t="shared" si="6"/>
        <v>#DIV/0!</v>
      </c>
      <c r="W39">
        <f t="shared" si="2"/>
        <v>0</v>
      </c>
    </row>
    <row r="40" spans="1:23">
      <c r="A40" s="51">
        <v>27</v>
      </c>
      <c r="B40" s="51"/>
      <c r="C40" s="51"/>
      <c r="D40" s="51"/>
      <c r="F40" s="54" t="str">
        <f t="shared" si="7"/>
        <v/>
      </c>
      <c r="H40" s="51"/>
      <c r="I40" s="51"/>
      <c r="K40" s="51"/>
      <c r="L40" s="51"/>
      <c r="M40" s="56"/>
      <c r="N40" s="7" t="str">
        <f t="shared" si="3"/>
        <v/>
      </c>
      <c r="O40" s="7" t="str">
        <f t="shared" si="0"/>
        <v/>
      </c>
      <c r="P40" s="8" t="str">
        <f t="shared" si="4"/>
        <v/>
      </c>
      <c r="Q40" s="9" t="str">
        <f t="shared" si="1"/>
        <v/>
      </c>
      <c r="R40" s="3" t="e">
        <f t="shared" si="5"/>
        <v>#VALUE!</v>
      </c>
      <c r="S40" s="4" t="e">
        <f t="shared" si="6"/>
        <v>#DIV/0!</v>
      </c>
      <c r="W40">
        <f t="shared" si="2"/>
        <v>0</v>
      </c>
    </row>
    <row r="41" spans="1:23">
      <c r="A41" s="51">
        <v>28</v>
      </c>
      <c r="B41" s="51"/>
      <c r="C41" s="51"/>
      <c r="D41" s="51"/>
      <c r="F41" s="54" t="str">
        <f t="shared" si="7"/>
        <v/>
      </c>
      <c r="H41" s="51"/>
      <c r="I41" s="51"/>
      <c r="K41" s="51"/>
      <c r="L41" s="51"/>
      <c r="M41" s="56"/>
      <c r="N41" s="7" t="str">
        <f t="shared" si="3"/>
        <v/>
      </c>
      <c r="O41" s="7" t="str">
        <f t="shared" si="0"/>
        <v/>
      </c>
      <c r="P41" s="8" t="str">
        <f t="shared" si="4"/>
        <v/>
      </c>
      <c r="Q41" s="9" t="str">
        <f t="shared" si="1"/>
        <v/>
      </c>
      <c r="R41" s="3" t="e">
        <f t="shared" si="5"/>
        <v>#VALUE!</v>
      </c>
      <c r="S41" s="4" t="e">
        <f t="shared" si="6"/>
        <v>#DIV/0!</v>
      </c>
      <c r="W41">
        <f t="shared" si="2"/>
        <v>0</v>
      </c>
    </row>
    <row r="42" spans="1:23" s="11" customFormat="1">
      <c r="A42" s="51">
        <v>29</v>
      </c>
      <c r="B42" s="51"/>
      <c r="C42" s="51"/>
      <c r="D42" s="51"/>
      <c r="E42" s="51"/>
      <c r="F42" s="54" t="str">
        <f t="shared" si="7"/>
        <v/>
      </c>
      <c r="G42" s="44"/>
      <c r="H42" s="6"/>
      <c r="I42" s="6"/>
      <c r="J42" s="44"/>
      <c r="K42" s="6"/>
      <c r="L42" s="6"/>
      <c r="M42" s="6"/>
      <c r="N42" s="7" t="str">
        <f t="shared" si="3"/>
        <v/>
      </c>
      <c r="O42" s="7" t="str">
        <f t="shared" si="0"/>
        <v/>
      </c>
      <c r="P42" s="8" t="str">
        <f t="shared" si="4"/>
        <v/>
      </c>
      <c r="Q42" s="9" t="str">
        <f t="shared" si="1"/>
        <v/>
      </c>
      <c r="R42" s="3" t="e">
        <f t="shared" si="5"/>
        <v>#VALUE!</v>
      </c>
      <c r="S42" s="4" t="e">
        <f t="shared" si="6"/>
        <v>#DIV/0!</v>
      </c>
      <c r="T42" t="s">
        <v>12</v>
      </c>
      <c r="U42" s="10" t="e">
        <f>AVERAGE(S36:S43)</f>
        <v>#DIV/0!</v>
      </c>
      <c r="W42">
        <f t="shared" si="2"/>
        <v>0</v>
      </c>
    </row>
    <row r="43" spans="1:23" s="11" customFormat="1">
      <c r="A43" s="51">
        <v>30</v>
      </c>
      <c r="B43" s="51"/>
      <c r="C43" s="51"/>
      <c r="D43" s="51"/>
      <c r="E43" s="51"/>
      <c r="F43" s="54" t="str">
        <f t="shared" si="7"/>
        <v/>
      </c>
      <c r="G43" s="44"/>
      <c r="H43" s="6"/>
      <c r="I43" s="6"/>
      <c r="J43" s="44"/>
      <c r="K43" s="6"/>
      <c r="L43" s="6"/>
      <c r="M43" s="6"/>
      <c r="N43" s="7" t="str">
        <f t="shared" si="3"/>
        <v/>
      </c>
      <c r="O43" s="7" t="str">
        <f t="shared" si="0"/>
        <v/>
      </c>
      <c r="P43" s="8" t="str">
        <f t="shared" si="4"/>
        <v/>
      </c>
      <c r="Q43" s="9" t="str">
        <f t="shared" si="1"/>
        <v/>
      </c>
      <c r="R43" s="3" t="e">
        <f t="shared" si="5"/>
        <v>#VALUE!</v>
      </c>
      <c r="S43" s="4" t="e">
        <f t="shared" si="6"/>
        <v>#DIV/0!</v>
      </c>
      <c r="T43" t="s">
        <v>16</v>
      </c>
      <c r="U43" s="34" t="e">
        <f>COUNTIF(O36:O43,"&gt;0")/COUNTIF(R36:R43,"&gt;0")</f>
        <v>#DIV/0!</v>
      </c>
      <c r="W43">
        <f t="shared" si="2"/>
        <v>0</v>
      </c>
    </row>
    <row r="44" spans="1:23">
      <c r="A44" s="51">
        <v>32</v>
      </c>
      <c r="B44" s="51"/>
      <c r="C44" s="51"/>
      <c r="D44" s="51"/>
      <c r="F44" s="54" t="str">
        <f t="shared" si="7"/>
        <v/>
      </c>
      <c r="H44" s="6"/>
      <c r="I44" s="6"/>
      <c r="K44" s="6"/>
      <c r="L44" s="6"/>
      <c r="M44" s="6"/>
      <c r="N44" s="7" t="str">
        <f t="shared" si="3"/>
        <v/>
      </c>
      <c r="O44" s="7" t="str">
        <f t="shared" si="0"/>
        <v/>
      </c>
      <c r="P44" s="8" t="str">
        <f t="shared" si="4"/>
        <v/>
      </c>
      <c r="Q44" s="9" t="str">
        <f t="shared" si="1"/>
        <v/>
      </c>
      <c r="R44" s="3" t="e">
        <f t="shared" si="5"/>
        <v>#VALUE!</v>
      </c>
      <c r="S44" s="4" t="e">
        <f t="shared" si="6"/>
        <v>#DIV/0!</v>
      </c>
      <c r="T44" t="s">
        <v>31</v>
      </c>
      <c r="U44" s="34" t="e">
        <f>U45/R36</f>
        <v>#VALUE!</v>
      </c>
      <c r="W44">
        <f t="shared" si="2"/>
        <v>0</v>
      </c>
    </row>
    <row r="45" spans="1:23">
      <c r="A45" s="51">
        <v>33</v>
      </c>
      <c r="B45" s="51"/>
      <c r="C45" s="51"/>
      <c r="D45" s="51"/>
      <c r="F45" s="54" t="str">
        <f t="shared" si="7"/>
        <v/>
      </c>
      <c r="H45" s="6"/>
      <c r="I45" s="6"/>
      <c r="K45" s="6"/>
      <c r="L45" s="6"/>
      <c r="M45" s="6"/>
      <c r="N45" s="7" t="str">
        <f t="shared" si="3"/>
        <v/>
      </c>
      <c r="O45" s="7" t="str">
        <f t="shared" si="0"/>
        <v/>
      </c>
      <c r="P45" s="8" t="str">
        <f t="shared" si="4"/>
        <v/>
      </c>
      <c r="Q45" s="9" t="str">
        <f t="shared" si="1"/>
        <v/>
      </c>
      <c r="R45" s="3" t="e">
        <f t="shared" si="5"/>
        <v>#VALUE!</v>
      </c>
      <c r="S45" s="4" t="e">
        <f t="shared" si="6"/>
        <v>#DIV/0!</v>
      </c>
      <c r="T45" t="s">
        <v>25</v>
      </c>
      <c r="U45" s="30" t="e">
        <f>R45-R36</f>
        <v>#VALUE!</v>
      </c>
      <c r="W45">
        <f t="shared" si="2"/>
        <v>0</v>
      </c>
    </row>
    <row r="46" spans="1:23">
      <c r="A46" s="51">
        <v>36</v>
      </c>
      <c r="B46" s="51"/>
      <c r="C46" s="51"/>
      <c r="D46" s="51"/>
      <c r="F46" s="54" t="str">
        <f t="shared" si="7"/>
        <v/>
      </c>
      <c r="H46" s="6"/>
      <c r="I46" s="6"/>
      <c r="K46" s="6"/>
      <c r="L46" s="6"/>
      <c r="M46" s="6"/>
      <c r="N46" s="7" t="str">
        <f t="shared" si="3"/>
        <v/>
      </c>
      <c r="O46" s="7" t="str">
        <f t="shared" ref="O46:O77" si="8">IFERROR(IF(N46&gt;=1,N46*F46*D46*10,""),"")</f>
        <v/>
      </c>
      <c r="P46" s="8" t="str">
        <f t="shared" si="4"/>
        <v/>
      </c>
      <c r="Q46" s="9" t="str">
        <f t="shared" si="1"/>
        <v/>
      </c>
      <c r="R46" s="3" t="e">
        <f t="shared" si="5"/>
        <v>#VALUE!</v>
      </c>
      <c r="S46" s="4" t="e">
        <f t="shared" si="6"/>
        <v>#DIV/0!</v>
      </c>
      <c r="T46" s="11"/>
      <c r="W46">
        <f t="shared" si="2"/>
        <v>0</v>
      </c>
    </row>
    <row r="47" spans="1:23">
      <c r="A47" s="51">
        <v>37</v>
      </c>
      <c r="B47" s="51"/>
      <c r="C47" s="51"/>
      <c r="D47" s="51"/>
      <c r="F47" s="54" t="str">
        <f t="shared" si="7"/>
        <v/>
      </c>
      <c r="H47" s="6"/>
      <c r="I47" s="6"/>
      <c r="K47" s="51"/>
      <c r="L47" s="6"/>
      <c r="M47" s="6"/>
      <c r="N47" s="7" t="str">
        <f t="shared" si="3"/>
        <v/>
      </c>
      <c r="O47" s="7" t="str">
        <f t="shared" si="8"/>
        <v/>
      </c>
      <c r="P47" s="8" t="str">
        <f t="shared" si="4"/>
        <v/>
      </c>
      <c r="Q47" s="9" t="str">
        <f t="shared" si="1"/>
        <v/>
      </c>
      <c r="R47" s="3" t="e">
        <f t="shared" si="5"/>
        <v>#VALUE!</v>
      </c>
      <c r="S47" s="4" t="e">
        <f t="shared" si="6"/>
        <v>#DIV/0!</v>
      </c>
      <c r="T47" s="11"/>
      <c r="W47">
        <f t="shared" si="2"/>
        <v>0</v>
      </c>
    </row>
    <row r="48" spans="1:23">
      <c r="A48" s="51">
        <v>38</v>
      </c>
      <c r="B48" s="51"/>
      <c r="C48" s="51"/>
      <c r="D48" s="51"/>
      <c r="F48" s="54" t="str">
        <f t="shared" si="7"/>
        <v/>
      </c>
      <c r="H48" s="6"/>
      <c r="I48" s="6"/>
      <c r="K48" s="6"/>
      <c r="L48" s="6"/>
      <c r="M48" s="6"/>
      <c r="N48" s="7" t="str">
        <f t="shared" si="3"/>
        <v/>
      </c>
      <c r="O48" s="7" t="str">
        <f t="shared" si="8"/>
        <v/>
      </c>
      <c r="P48" s="8" t="str">
        <f t="shared" si="4"/>
        <v/>
      </c>
      <c r="Q48" s="9" t="str">
        <f t="shared" si="1"/>
        <v/>
      </c>
      <c r="R48" s="3" t="e">
        <f t="shared" si="5"/>
        <v>#VALUE!</v>
      </c>
      <c r="S48" s="4" t="e">
        <f t="shared" si="6"/>
        <v>#DIV/0!</v>
      </c>
      <c r="T48" t="s">
        <v>12</v>
      </c>
      <c r="U48" s="10" t="e">
        <f>AVERAGE(S45:S49)</f>
        <v>#DIV/0!</v>
      </c>
      <c r="W48">
        <f t="shared" si="2"/>
        <v>0</v>
      </c>
    </row>
    <row r="49" spans="1:23">
      <c r="A49" s="51">
        <v>39</v>
      </c>
      <c r="B49" s="51"/>
      <c r="C49" s="51"/>
      <c r="D49" s="51"/>
      <c r="F49" s="54" t="str">
        <f t="shared" si="7"/>
        <v/>
      </c>
      <c r="H49" s="6"/>
      <c r="I49" s="6"/>
      <c r="K49" s="6"/>
      <c r="L49" s="6"/>
      <c r="M49" s="6"/>
      <c r="N49" s="7" t="str">
        <f t="shared" si="3"/>
        <v/>
      </c>
      <c r="O49" s="7" t="str">
        <f t="shared" si="8"/>
        <v/>
      </c>
      <c r="P49" s="8" t="str">
        <f t="shared" si="4"/>
        <v/>
      </c>
      <c r="Q49" s="9" t="str">
        <f t="shared" si="1"/>
        <v/>
      </c>
      <c r="R49" s="3" t="e">
        <f t="shared" si="5"/>
        <v>#VALUE!</v>
      </c>
      <c r="S49" s="4" t="e">
        <f t="shared" si="6"/>
        <v>#DIV/0!</v>
      </c>
      <c r="T49" t="s">
        <v>16</v>
      </c>
      <c r="U49" s="34" t="e">
        <f>COUNTIF(O45:O49,"&gt;0")/COUNTIF(R45:R49,"&gt;0")</f>
        <v>#DIV/0!</v>
      </c>
      <c r="W49">
        <f t="shared" si="2"/>
        <v>0</v>
      </c>
    </row>
    <row r="50" spans="1:23">
      <c r="A50" s="51">
        <v>46</v>
      </c>
      <c r="B50" s="51"/>
      <c r="C50" s="51"/>
      <c r="D50" s="51"/>
      <c r="F50" s="54" t="str">
        <f t="shared" ref="F50:F78" si="9">IFERROR(ABS(N38*$M$2/(H50-I50)/D50/100000),"")</f>
        <v/>
      </c>
      <c r="H50" s="6"/>
      <c r="I50" s="6"/>
      <c r="K50" s="6"/>
      <c r="L50" s="6"/>
      <c r="M50" s="6"/>
      <c r="N50" s="7" t="str">
        <f t="shared" si="3"/>
        <v/>
      </c>
      <c r="O50" s="7" t="str">
        <f t="shared" si="8"/>
        <v/>
      </c>
      <c r="P50" s="8" t="str">
        <f t="shared" si="4"/>
        <v/>
      </c>
      <c r="Q50" s="9" t="str">
        <f t="shared" si="1"/>
        <v/>
      </c>
      <c r="R50" s="3" t="e">
        <f t="shared" si="5"/>
        <v>#VALUE!</v>
      </c>
      <c r="S50" s="4" t="e">
        <f t="shared" si="6"/>
        <v>#DIV/0!</v>
      </c>
      <c r="T50" t="s">
        <v>31</v>
      </c>
      <c r="U50" s="34" t="e">
        <f>U51/R45</f>
        <v>#VALUE!</v>
      </c>
      <c r="W50">
        <f t="shared" si="2"/>
        <v>0</v>
      </c>
    </row>
    <row r="51" spans="1:23">
      <c r="A51" s="51">
        <v>47</v>
      </c>
      <c r="B51" s="51"/>
      <c r="C51" s="51"/>
      <c r="D51" s="51"/>
      <c r="F51" s="54" t="str">
        <f t="shared" si="9"/>
        <v/>
      </c>
      <c r="H51" s="51"/>
      <c r="I51" s="51"/>
      <c r="K51" s="51"/>
      <c r="L51" s="51"/>
      <c r="M51" s="56"/>
      <c r="N51" s="7" t="str">
        <f t="shared" si="3"/>
        <v/>
      </c>
      <c r="O51" s="7" t="str">
        <f t="shared" si="8"/>
        <v/>
      </c>
      <c r="P51" s="8" t="str">
        <f t="shared" si="4"/>
        <v/>
      </c>
      <c r="Q51" s="9" t="str">
        <f t="shared" si="1"/>
        <v/>
      </c>
      <c r="R51" s="3" t="e">
        <f t="shared" si="5"/>
        <v>#VALUE!</v>
      </c>
      <c r="S51" s="4" t="e">
        <f t="shared" si="6"/>
        <v>#DIV/0!</v>
      </c>
      <c r="T51" t="s">
        <v>25</v>
      </c>
      <c r="U51" s="30" t="e">
        <f>R51-R45</f>
        <v>#VALUE!</v>
      </c>
      <c r="W51">
        <f t="shared" si="2"/>
        <v>0</v>
      </c>
    </row>
    <row r="52" spans="1:23">
      <c r="A52" s="51">
        <v>50</v>
      </c>
      <c r="B52" s="51"/>
      <c r="C52" s="51"/>
      <c r="D52" s="51"/>
      <c r="F52" s="54" t="str">
        <f t="shared" si="9"/>
        <v/>
      </c>
      <c r="H52" s="51"/>
      <c r="I52" s="51"/>
      <c r="K52" s="51"/>
      <c r="L52" s="51"/>
      <c r="M52" s="56"/>
      <c r="N52" s="7" t="str">
        <f t="shared" si="3"/>
        <v/>
      </c>
      <c r="O52" s="7" t="str">
        <f t="shared" si="8"/>
        <v/>
      </c>
      <c r="P52" s="8" t="str">
        <f t="shared" si="4"/>
        <v/>
      </c>
      <c r="Q52" s="9" t="str">
        <f t="shared" si="1"/>
        <v/>
      </c>
      <c r="R52" s="3" t="e">
        <f t="shared" si="5"/>
        <v>#VALUE!</v>
      </c>
      <c r="S52" s="4" t="e">
        <f t="shared" si="6"/>
        <v>#DIV/0!</v>
      </c>
      <c r="T52" s="11"/>
      <c r="W52">
        <f t="shared" si="2"/>
        <v>0</v>
      </c>
    </row>
    <row r="53" spans="1:23">
      <c r="A53" s="51">
        <v>51</v>
      </c>
      <c r="B53" s="51"/>
      <c r="C53" s="51"/>
      <c r="D53" s="51"/>
      <c r="E53" s="29"/>
      <c r="F53" s="54" t="str">
        <f t="shared" si="9"/>
        <v/>
      </c>
      <c r="G53" s="45"/>
      <c r="H53" s="29"/>
      <c r="I53" s="29"/>
      <c r="J53" s="45"/>
      <c r="K53" s="29"/>
      <c r="L53" s="29"/>
      <c r="M53" s="29"/>
      <c r="N53" s="7" t="str">
        <f t="shared" si="3"/>
        <v/>
      </c>
      <c r="O53" s="7" t="str">
        <f t="shared" si="8"/>
        <v/>
      </c>
      <c r="P53" s="8" t="str">
        <f t="shared" si="4"/>
        <v/>
      </c>
      <c r="Q53" s="9" t="str">
        <f t="shared" si="1"/>
        <v/>
      </c>
      <c r="R53" s="3" t="e">
        <f t="shared" si="5"/>
        <v>#VALUE!</v>
      </c>
      <c r="S53" s="4" t="e">
        <f t="shared" si="6"/>
        <v>#DIV/0!</v>
      </c>
      <c r="T53" s="11"/>
      <c r="W53">
        <f t="shared" si="2"/>
        <v>0</v>
      </c>
    </row>
    <row r="54" spans="1:23">
      <c r="A54" s="51">
        <v>52</v>
      </c>
      <c r="B54" s="51"/>
      <c r="C54" s="51"/>
      <c r="D54" s="51"/>
      <c r="E54" s="29"/>
      <c r="F54" s="54" t="str">
        <f t="shared" si="9"/>
        <v/>
      </c>
      <c r="G54" s="45"/>
      <c r="H54" s="29"/>
      <c r="I54" s="29"/>
      <c r="J54" s="45"/>
      <c r="K54" s="29"/>
      <c r="L54" s="29"/>
      <c r="M54" s="29"/>
      <c r="N54" s="7" t="str">
        <f t="shared" si="3"/>
        <v/>
      </c>
      <c r="O54" s="7" t="str">
        <f t="shared" si="8"/>
        <v/>
      </c>
      <c r="P54" s="8" t="str">
        <f t="shared" si="4"/>
        <v/>
      </c>
      <c r="Q54" s="9" t="str">
        <f t="shared" si="1"/>
        <v/>
      </c>
      <c r="R54" s="3" t="e">
        <f t="shared" si="5"/>
        <v>#VALUE!</v>
      </c>
      <c r="S54" s="4" t="e">
        <f t="shared" si="6"/>
        <v>#DIV/0!</v>
      </c>
      <c r="T54" s="11"/>
      <c r="W54">
        <f t="shared" si="2"/>
        <v>0</v>
      </c>
    </row>
    <row r="55" spans="1:23">
      <c r="A55" s="51">
        <v>59</v>
      </c>
      <c r="B55" s="51"/>
      <c r="C55" s="51"/>
      <c r="D55" s="51"/>
      <c r="F55" s="54" t="str">
        <f t="shared" si="9"/>
        <v/>
      </c>
      <c r="H55" s="51"/>
      <c r="I55" s="51"/>
      <c r="K55" s="51"/>
      <c r="L55" s="51"/>
      <c r="M55" s="56"/>
      <c r="N55" s="7" t="str">
        <f t="shared" si="3"/>
        <v/>
      </c>
      <c r="O55" s="7" t="str">
        <f t="shared" si="8"/>
        <v/>
      </c>
      <c r="P55" s="8" t="str">
        <f t="shared" si="4"/>
        <v/>
      </c>
      <c r="Q55" s="9" t="str">
        <f t="shared" si="1"/>
        <v/>
      </c>
      <c r="R55" s="3" t="e">
        <f t="shared" si="5"/>
        <v>#VALUE!</v>
      </c>
      <c r="S55" s="4" t="e">
        <f t="shared" si="6"/>
        <v>#DIV/0!</v>
      </c>
      <c r="T55" s="11"/>
      <c r="W55">
        <f t="shared" si="2"/>
        <v>0</v>
      </c>
    </row>
    <row r="56" spans="1:23">
      <c r="A56" s="51">
        <v>60</v>
      </c>
      <c r="B56" s="51"/>
      <c r="C56" s="51"/>
      <c r="D56" s="51"/>
      <c r="F56" s="54" t="str">
        <f t="shared" si="9"/>
        <v/>
      </c>
      <c r="H56" s="51"/>
      <c r="I56" s="51"/>
      <c r="K56" s="51"/>
      <c r="L56" s="51"/>
      <c r="M56" s="56"/>
      <c r="N56" s="7" t="str">
        <f t="shared" si="3"/>
        <v/>
      </c>
      <c r="O56" s="7" t="str">
        <f t="shared" si="8"/>
        <v/>
      </c>
      <c r="P56" s="8" t="str">
        <f t="shared" si="4"/>
        <v/>
      </c>
      <c r="Q56" s="9" t="str">
        <f t="shared" si="1"/>
        <v/>
      </c>
      <c r="R56" s="3" t="e">
        <f t="shared" si="5"/>
        <v>#VALUE!</v>
      </c>
      <c r="S56" s="4" t="e">
        <f t="shared" si="6"/>
        <v>#DIV/0!</v>
      </c>
      <c r="T56" t="s">
        <v>12</v>
      </c>
      <c r="U56" s="10" t="e">
        <f>AVERAGE(S52:S59)</f>
        <v>#DIV/0!</v>
      </c>
      <c r="W56">
        <f t="shared" si="2"/>
        <v>0</v>
      </c>
    </row>
    <row r="57" spans="1:23">
      <c r="A57" s="51">
        <v>61</v>
      </c>
      <c r="B57" s="51"/>
      <c r="C57" s="51"/>
      <c r="D57" s="51"/>
      <c r="F57" s="54" t="str">
        <f t="shared" si="9"/>
        <v/>
      </c>
      <c r="H57" s="51"/>
      <c r="I57" s="51"/>
      <c r="K57" s="51"/>
      <c r="L57" s="51"/>
      <c r="M57" s="56"/>
      <c r="N57" s="7" t="str">
        <f t="shared" si="3"/>
        <v/>
      </c>
      <c r="O57" s="7" t="str">
        <f t="shared" si="8"/>
        <v/>
      </c>
      <c r="P57" s="8" t="str">
        <f t="shared" si="4"/>
        <v/>
      </c>
      <c r="Q57" s="9" t="str">
        <f t="shared" si="1"/>
        <v/>
      </c>
      <c r="R57" s="3" t="e">
        <f t="shared" si="5"/>
        <v>#VALUE!</v>
      </c>
      <c r="S57" s="4" t="e">
        <f t="shared" si="6"/>
        <v>#DIV/0!</v>
      </c>
      <c r="T57" t="s">
        <v>16</v>
      </c>
      <c r="U57" s="34" t="e">
        <f>COUNTIF(O52:O59,"&gt;0")/COUNTIF(R52:R59,"&gt;0")</f>
        <v>#DIV/0!</v>
      </c>
      <c r="W57">
        <f t="shared" si="2"/>
        <v>0</v>
      </c>
    </row>
    <row r="58" spans="1:23">
      <c r="A58" s="51">
        <v>62</v>
      </c>
      <c r="B58" s="51"/>
      <c r="C58" s="51"/>
      <c r="D58" s="51"/>
      <c r="F58" s="54" t="str">
        <f t="shared" si="9"/>
        <v/>
      </c>
      <c r="H58" s="51"/>
      <c r="I58" s="51"/>
      <c r="K58" s="51"/>
      <c r="L58" s="51"/>
      <c r="M58" s="56"/>
      <c r="N58" s="7" t="str">
        <f t="shared" si="3"/>
        <v/>
      </c>
      <c r="O58" s="7" t="str">
        <f t="shared" si="8"/>
        <v/>
      </c>
      <c r="P58" s="8" t="str">
        <f t="shared" si="4"/>
        <v/>
      </c>
      <c r="Q58" s="9" t="str">
        <f t="shared" si="1"/>
        <v/>
      </c>
      <c r="R58" s="3" t="e">
        <f t="shared" si="5"/>
        <v>#VALUE!</v>
      </c>
      <c r="S58" s="4" t="e">
        <f t="shared" si="6"/>
        <v>#DIV/0!</v>
      </c>
      <c r="T58" t="s">
        <v>31</v>
      </c>
      <c r="U58" s="34" t="e">
        <f>U59/R51</f>
        <v>#VALUE!</v>
      </c>
      <c r="W58">
        <f t="shared" si="2"/>
        <v>0</v>
      </c>
    </row>
    <row r="59" spans="1:23">
      <c r="A59" s="51">
        <v>63</v>
      </c>
      <c r="B59" s="51"/>
      <c r="C59" s="51"/>
      <c r="D59" s="51"/>
      <c r="F59" s="54" t="str">
        <f t="shared" si="9"/>
        <v/>
      </c>
      <c r="H59" s="23"/>
      <c r="I59" s="51"/>
      <c r="K59" s="51"/>
      <c r="L59" s="51"/>
      <c r="M59" s="56"/>
      <c r="N59" s="7" t="str">
        <f t="shared" si="3"/>
        <v/>
      </c>
      <c r="O59" s="7" t="str">
        <f t="shared" si="8"/>
        <v/>
      </c>
      <c r="P59" s="8" t="str">
        <f t="shared" si="4"/>
        <v/>
      </c>
      <c r="Q59" s="9" t="str">
        <f t="shared" si="1"/>
        <v/>
      </c>
      <c r="R59" s="3" t="e">
        <f t="shared" si="5"/>
        <v>#VALUE!</v>
      </c>
      <c r="S59" s="4" t="e">
        <f t="shared" si="6"/>
        <v>#DIV/0!</v>
      </c>
      <c r="T59" t="s">
        <v>25</v>
      </c>
      <c r="U59" s="30" t="e">
        <f>R59-R51</f>
        <v>#VALUE!</v>
      </c>
      <c r="V59" s="36" t="e">
        <f>SUM(Q57:Q59)/R56</f>
        <v>#VALUE!</v>
      </c>
      <c r="W59">
        <f t="shared" si="2"/>
        <v>0</v>
      </c>
    </row>
    <row r="60" spans="1:23">
      <c r="A60" s="51">
        <v>64</v>
      </c>
      <c r="B60" s="51"/>
      <c r="C60" s="51"/>
      <c r="D60" s="51"/>
      <c r="F60" s="54" t="str">
        <f t="shared" si="9"/>
        <v/>
      </c>
      <c r="H60" s="51"/>
      <c r="I60" s="51"/>
      <c r="K60" s="51"/>
      <c r="L60" s="51"/>
      <c r="M60" s="56"/>
      <c r="N60" s="7" t="str">
        <f t="shared" si="3"/>
        <v/>
      </c>
      <c r="O60" s="7" t="str">
        <f t="shared" si="8"/>
        <v/>
      </c>
      <c r="P60" s="8" t="str">
        <f t="shared" si="4"/>
        <v/>
      </c>
      <c r="Q60" s="9" t="str">
        <f t="shared" si="1"/>
        <v/>
      </c>
      <c r="R60" s="3" t="e">
        <f t="shared" si="5"/>
        <v>#VALUE!</v>
      </c>
      <c r="S60" s="4" t="e">
        <f t="shared" si="6"/>
        <v>#DIV/0!</v>
      </c>
      <c r="T60" s="11"/>
      <c r="W60">
        <f t="shared" si="2"/>
        <v>0</v>
      </c>
    </row>
    <row r="61" spans="1:23">
      <c r="A61" s="51">
        <v>65</v>
      </c>
      <c r="B61" s="51"/>
      <c r="C61" s="51"/>
      <c r="D61" s="51"/>
      <c r="F61" s="54" t="str">
        <f t="shared" si="9"/>
        <v/>
      </c>
      <c r="H61" s="51"/>
      <c r="I61" s="51"/>
      <c r="K61" s="51"/>
      <c r="L61" s="51"/>
      <c r="M61" s="56"/>
      <c r="N61" s="7" t="str">
        <f t="shared" si="3"/>
        <v/>
      </c>
      <c r="O61" s="7" t="str">
        <f t="shared" si="8"/>
        <v/>
      </c>
      <c r="P61" s="8" t="str">
        <f t="shared" si="4"/>
        <v/>
      </c>
      <c r="Q61" s="9" t="str">
        <f t="shared" si="1"/>
        <v/>
      </c>
      <c r="R61" s="3" t="e">
        <f t="shared" si="5"/>
        <v>#VALUE!</v>
      </c>
      <c r="S61" s="4" t="e">
        <f t="shared" si="6"/>
        <v>#DIV/0!</v>
      </c>
      <c r="T61" s="11"/>
      <c r="W61">
        <f t="shared" si="2"/>
        <v>0</v>
      </c>
    </row>
    <row r="62" spans="1:23">
      <c r="A62" s="51">
        <v>66</v>
      </c>
      <c r="B62" s="51"/>
      <c r="C62" s="51"/>
      <c r="D62" s="51"/>
      <c r="F62" s="54" t="str">
        <f t="shared" si="9"/>
        <v/>
      </c>
      <c r="H62" s="51"/>
      <c r="I62" s="51"/>
      <c r="K62" s="51"/>
      <c r="L62" s="51"/>
      <c r="M62" s="56"/>
      <c r="N62" s="7" t="str">
        <f t="shared" si="3"/>
        <v/>
      </c>
      <c r="O62" s="7" t="str">
        <f t="shared" si="8"/>
        <v/>
      </c>
      <c r="P62" s="8" t="str">
        <f t="shared" si="4"/>
        <v/>
      </c>
      <c r="Q62" s="9" t="str">
        <f t="shared" si="1"/>
        <v/>
      </c>
      <c r="R62" s="3" t="e">
        <f t="shared" si="5"/>
        <v>#VALUE!</v>
      </c>
      <c r="S62" s="4" t="e">
        <f t="shared" si="6"/>
        <v>#DIV/0!</v>
      </c>
      <c r="T62" s="11"/>
      <c r="W62">
        <f t="shared" si="2"/>
        <v>0</v>
      </c>
    </row>
    <row r="63" spans="1:23">
      <c r="A63" s="51">
        <v>67</v>
      </c>
      <c r="B63" s="51"/>
      <c r="C63" s="51"/>
      <c r="D63" s="51"/>
      <c r="F63" s="54" t="str">
        <f t="shared" si="9"/>
        <v/>
      </c>
      <c r="H63" s="51"/>
      <c r="I63" s="51"/>
      <c r="K63" s="51"/>
      <c r="L63" s="51"/>
      <c r="M63" s="56"/>
      <c r="N63" s="7" t="str">
        <f t="shared" si="3"/>
        <v/>
      </c>
      <c r="O63" s="7" t="str">
        <f t="shared" si="8"/>
        <v/>
      </c>
      <c r="P63" s="8" t="str">
        <f t="shared" si="4"/>
        <v/>
      </c>
      <c r="Q63" s="9" t="str">
        <f t="shared" si="1"/>
        <v/>
      </c>
      <c r="R63" s="3" t="e">
        <f t="shared" si="5"/>
        <v>#VALUE!</v>
      </c>
      <c r="S63" s="4" t="e">
        <f t="shared" si="6"/>
        <v>#DIV/0!</v>
      </c>
      <c r="T63" s="11"/>
      <c r="W63">
        <f t="shared" si="2"/>
        <v>0</v>
      </c>
    </row>
    <row r="64" spans="1:23">
      <c r="A64" s="51">
        <v>71</v>
      </c>
      <c r="B64" s="51"/>
      <c r="C64" s="51"/>
      <c r="D64" s="51"/>
      <c r="F64" s="54" t="str">
        <f t="shared" si="9"/>
        <v/>
      </c>
      <c r="H64" s="51"/>
      <c r="I64" s="51"/>
      <c r="K64" s="51"/>
      <c r="L64" s="51"/>
      <c r="M64" s="56"/>
      <c r="N64" s="7" t="str">
        <f t="shared" si="3"/>
        <v/>
      </c>
      <c r="O64" s="7" t="str">
        <f t="shared" si="8"/>
        <v/>
      </c>
      <c r="P64" s="8" t="str">
        <f t="shared" si="4"/>
        <v/>
      </c>
      <c r="Q64" s="9" t="str">
        <f t="shared" si="1"/>
        <v/>
      </c>
      <c r="R64" s="3" t="e">
        <f t="shared" si="5"/>
        <v>#VALUE!</v>
      </c>
      <c r="S64" s="4" t="e">
        <f t="shared" si="6"/>
        <v>#DIV/0!</v>
      </c>
      <c r="T64" s="11"/>
      <c r="W64">
        <f t="shared" si="2"/>
        <v>0</v>
      </c>
    </row>
    <row r="65" spans="1:23">
      <c r="A65" s="51">
        <v>72</v>
      </c>
      <c r="B65" s="51"/>
      <c r="C65" s="51"/>
      <c r="D65" s="51"/>
      <c r="F65" s="54" t="str">
        <f t="shared" si="9"/>
        <v/>
      </c>
      <c r="H65" s="51"/>
      <c r="I65" s="51"/>
      <c r="K65" s="51"/>
      <c r="L65" s="51"/>
      <c r="M65" s="56"/>
      <c r="N65" s="7" t="str">
        <f t="shared" si="3"/>
        <v/>
      </c>
      <c r="O65" s="7" t="str">
        <f t="shared" si="8"/>
        <v/>
      </c>
      <c r="P65" s="8" t="str">
        <f t="shared" si="4"/>
        <v/>
      </c>
      <c r="Q65" s="9" t="str">
        <f t="shared" si="1"/>
        <v/>
      </c>
      <c r="R65" s="3" t="e">
        <f t="shared" si="5"/>
        <v>#VALUE!</v>
      </c>
      <c r="S65" s="4" t="e">
        <f t="shared" si="6"/>
        <v>#DIV/0!</v>
      </c>
      <c r="T65" t="s">
        <v>12</v>
      </c>
      <c r="U65" s="10" t="e">
        <f>AVERAGE(S60:S68)</f>
        <v>#DIV/0!</v>
      </c>
      <c r="W65">
        <f t="shared" si="2"/>
        <v>0</v>
      </c>
    </row>
    <row r="66" spans="1:23">
      <c r="A66" s="51">
        <v>73</v>
      </c>
      <c r="B66" s="51"/>
      <c r="C66" s="51"/>
      <c r="D66" s="51"/>
      <c r="F66" s="54" t="str">
        <f t="shared" si="9"/>
        <v/>
      </c>
      <c r="H66" s="51"/>
      <c r="I66" s="51"/>
      <c r="K66" s="51"/>
      <c r="L66" s="51"/>
      <c r="M66" s="56"/>
      <c r="N66" s="7" t="str">
        <f t="shared" si="3"/>
        <v/>
      </c>
      <c r="O66" s="7" t="str">
        <f t="shared" si="8"/>
        <v/>
      </c>
      <c r="P66" s="8" t="str">
        <f t="shared" si="4"/>
        <v/>
      </c>
      <c r="Q66" s="9" t="str">
        <f t="shared" si="1"/>
        <v/>
      </c>
      <c r="R66" s="3" t="e">
        <f t="shared" si="5"/>
        <v>#VALUE!</v>
      </c>
      <c r="S66" s="4" t="e">
        <f t="shared" si="6"/>
        <v>#DIV/0!</v>
      </c>
      <c r="T66" t="s">
        <v>16</v>
      </c>
      <c r="U66" s="34" t="e">
        <f>COUNTIF(O60:O68,"&gt;0")/COUNTIF(R60:R68,"&gt;0")</f>
        <v>#DIV/0!</v>
      </c>
      <c r="W66">
        <f t="shared" si="2"/>
        <v>0</v>
      </c>
    </row>
    <row r="67" spans="1:23">
      <c r="A67" s="51">
        <v>74</v>
      </c>
      <c r="B67" s="51"/>
      <c r="C67" s="51"/>
      <c r="D67" s="51"/>
      <c r="F67" s="54" t="str">
        <f t="shared" si="9"/>
        <v/>
      </c>
      <c r="G67" s="45"/>
      <c r="H67" s="51"/>
      <c r="I67" s="51"/>
      <c r="K67" s="51"/>
      <c r="L67" s="51"/>
      <c r="M67" s="56"/>
      <c r="N67" s="7" t="str">
        <f t="shared" si="3"/>
        <v/>
      </c>
      <c r="O67" s="7" t="str">
        <f t="shared" si="8"/>
        <v/>
      </c>
      <c r="P67" s="8" t="str">
        <f t="shared" si="4"/>
        <v/>
      </c>
      <c r="Q67" s="9" t="str">
        <f t="shared" si="1"/>
        <v/>
      </c>
      <c r="R67" s="3" t="e">
        <f t="shared" si="5"/>
        <v>#VALUE!</v>
      </c>
      <c r="S67" s="4" t="e">
        <f t="shared" si="6"/>
        <v>#DIV/0!</v>
      </c>
      <c r="T67" t="s">
        <v>31</v>
      </c>
      <c r="U67" s="34" t="e">
        <f>U68/R59</f>
        <v>#VALUE!</v>
      </c>
      <c r="V67" s="36" t="e">
        <f>SUM(Q65:Q67)/R64</f>
        <v>#VALUE!</v>
      </c>
      <c r="W67">
        <f t="shared" si="2"/>
        <v>0</v>
      </c>
    </row>
    <row r="68" spans="1:23">
      <c r="A68" s="51">
        <v>75</v>
      </c>
      <c r="B68" s="51"/>
      <c r="C68" s="51"/>
      <c r="D68" s="51"/>
      <c r="F68" s="54" t="str">
        <f t="shared" si="9"/>
        <v/>
      </c>
      <c r="H68" s="51"/>
      <c r="I68" s="51"/>
      <c r="K68" s="51"/>
      <c r="L68" s="51"/>
      <c r="M68" s="56"/>
      <c r="N68" s="7" t="str">
        <f t="shared" si="3"/>
        <v/>
      </c>
      <c r="O68" s="7" t="str">
        <f t="shared" si="8"/>
        <v/>
      </c>
      <c r="P68" s="8" t="str">
        <f t="shared" si="4"/>
        <v/>
      </c>
      <c r="Q68" s="9" t="str">
        <f t="shared" si="1"/>
        <v/>
      </c>
      <c r="R68" s="3" t="e">
        <f t="shared" si="5"/>
        <v>#VALUE!</v>
      </c>
      <c r="S68" s="4" t="e">
        <f t="shared" si="6"/>
        <v>#DIV/0!</v>
      </c>
      <c r="T68" t="s">
        <v>25</v>
      </c>
      <c r="U68" s="30" t="e">
        <f>R68-R59</f>
        <v>#VALUE!</v>
      </c>
      <c r="W68">
        <f t="shared" si="2"/>
        <v>0</v>
      </c>
    </row>
    <row r="69" spans="1:23">
      <c r="A69" s="51">
        <v>76</v>
      </c>
      <c r="B69" s="51"/>
      <c r="C69" s="51"/>
      <c r="D69" s="51"/>
      <c r="F69" s="54" t="str">
        <f t="shared" si="9"/>
        <v/>
      </c>
      <c r="H69" s="51"/>
      <c r="I69" s="51"/>
      <c r="K69" s="51"/>
      <c r="L69" s="51"/>
      <c r="M69" s="56"/>
      <c r="N69" s="7" t="str">
        <f t="shared" si="3"/>
        <v/>
      </c>
      <c r="O69" s="7" t="str">
        <f t="shared" si="8"/>
        <v/>
      </c>
      <c r="P69" s="8" t="str">
        <f t="shared" si="4"/>
        <v/>
      </c>
      <c r="Q69" s="9" t="str">
        <f t="shared" si="1"/>
        <v/>
      </c>
      <c r="R69" s="3" t="e">
        <f t="shared" si="5"/>
        <v>#VALUE!</v>
      </c>
      <c r="S69" s="4" t="e">
        <f t="shared" si="6"/>
        <v>#DIV/0!</v>
      </c>
      <c r="T69" s="11"/>
      <c r="W69">
        <f t="shared" si="2"/>
        <v>0</v>
      </c>
    </row>
    <row r="70" spans="1:23">
      <c r="A70" s="51">
        <v>77</v>
      </c>
      <c r="B70" s="51"/>
      <c r="C70" s="51"/>
      <c r="D70" s="51"/>
      <c r="F70" s="54" t="str">
        <f t="shared" si="9"/>
        <v/>
      </c>
      <c r="H70" s="51"/>
      <c r="I70" s="51"/>
      <c r="K70" s="51"/>
      <c r="L70" s="51"/>
      <c r="M70" s="56"/>
      <c r="N70" s="7" t="str">
        <f t="shared" si="3"/>
        <v/>
      </c>
      <c r="O70" s="7" t="str">
        <f t="shared" si="8"/>
        <v/>
      </c>
      <c r="P70" s="8" t="str">
        <f t="shared" si="4"/>
        <v/>
      </c>
      <c r="Q70" s="9" t="str">
        <f t="shared" si="1"/>
        <v/>
      </c>
      <c r="R70" s="3" t="e">
        <f t="shared" si="5"/>
        <v>#VALUE!</v>
      </c>
      <c r="S70" s="4" t="e">
        <f t="shared" si="6"/>
        <v>#DIV/0!</v>
      </c>
      <c r="T70" s="11"/>
      <c r="W70">
        <f t="shared" si="2"/>
        <v>0</v>
      </c>
    </row>
    <row r="71" spans="1:23">
      <c r="A71" s="51">
        <v>78</v>
      </c>
      <c r="B71" s="51"/>
      <c r="C71" s="51"/>
      <c r="D71" s="51"/>
      <c r="F71" s="54" t="str">
        <f t="shared" si="9"/>
        <v/>
      </c>
      <c r="H71" s="51"/>
      <c r="I71" s="51"/>
      <c r="K71" s="51"/>
      <c r="L71" s="51"/>
      <c r="M71" s="56"/>
      <c r="N71" s="7" t="str">
        <f t="shared" si="3"/>
        <v/>
      </c>
      <c r="O71" s="7" t="str">
        <f t="shared" si="8"/>
        <v/>
      </c>
      <c r="P71" s="8" t="str">
        <f t="shared" si="4"/>
        <v/>
      </c>
      <c r="Q71" s="9" t="str">
        <f t="shared" si="1"/>
        <v/>
      </c>
      <c r="R71" s="3" t="e">
        <f t="shared" si="5"/>
        <v>#VALUE!</v>
      </c>
      <c r="S71" s="4" t="e">
        <f t="shared" si="6"/>
        <v>#DIV/0!</v>
      </c>
      <c r="T71" s="11"/>
      <c r="W71">
        <f t="shared" si="2"/>
        <v>0</v>
      </c>
    </row>
    <row r="72" spans="1:23">
      <c r="A72" s="51">
        <v>79</v>
      </c>
      <c r="B72" s="51"/>
      <c r="C72" s="51"/>
      <c r="D72" s="51"/>
      <c r="F72" s="54" t="str">
        <f t="shared" si="9"/>
        <v/>
      </c>
      <c r="H72" s="51"/>
      <c r="I72" s="51"/>
      <c r="K72" s="51"/>
      <c r="L72" s="51"/>
      <c r="M72" s="56"/>
      <c r="N72" s="7" t="str">
        <f t="shared" si="3"/>
        <v/>
      </c>
      <c r="O72" s="7" t="str">
        <f t="shared" si="8"/>
        <v/>
      </c>
      <c r="P72" s="8" t="str">
        <f t="shared" si="4"/>
        <v/>
      </c>
      <c r="Q72" s="9" t="str">
        <f t="shared" si="1"/>
        <v/>
      </c>
      <c r="R72" s="3" t="e">
        <f t="shared" si="5"/>
        <v>#VALUE!</v>
      </c>
      <c r="S72" s="4" t="e">
        <f t="shared" si="6"/>
        <v>#DIV/0!</v>
      </c>
      <c r="T72" s="11"/>
      <c r="W72">
        <f t="shared" si="2"/>
        <v>0</v>
      </c>
    </row>
    <row r="73" spans="1:23">
      <c r="A73" s="51">
        <v>80</v>
      </c>
      <c r="B73" s="51"/>
      <c r="C73" s="51"/>
      <c r="D73" s="51"/>
      <c r="F73" s="54" t="str">
        <f t="shared" si="9"/>
        <v/>
      </c>
      <c r="H73" s="51"/>
      <c r="I73" s="51"/>
      <c r="K73" s="51"/>
      <c r="L73" s="51"/>
      <c r="M73" s="56"/>
      <c r="N73" s="7" t="str">
        <f t="shared" si="3"/>
        <v/>
      </c>
      <c r="O73" s="7" t="str">
        <f t="shared" si="8"/>
        <v/>
      </c>
      <c r="P73" s="8" t="str">
        <f t="shared" si="4"/>
        <v/>
      </c>
      <c r="Q73" s="9" t="str">
        <f t="shared" si="1"/>
        <v/>
      </c>
      <c r="R73" s="3" t="e">
        <f t="shared" si="5"/>
        <v>#VALUE!</v>
      </c>
      <c r="S73" s="4" t="e">
        <f t="shared" si="6"/>
        <v>#DIV/0!</v>
      </c>
      <c r="T73" s="11"/>
      <c r="W73">
        <f t="shared" si="2"/>
        <v>0</v>
      </c>
    </row>
    <row r="74" spans="1:23">
      <c r="A74" s="51">
        <v>82</v>
      </c>
      <c r="B74" s="51"/>
      <c r="C74" s="51"/>
      <c r="D74" s="51"/>
      <c r="F74" s="54" t="str">
        <f t="shared" si="9"/>
        <v/>
      </c>
      <c r="H74" s="51"/>
      <c r="I74" s="51"/>
      <c r="K74" s="51"/>
      <c r="L74" s="51"/>
      <c r="M74" s="56"/>
      <c r="N74" s="7" t="str">
        <f t="shared" si="3"/>
        <v/>
      </c>
      <c r="O74" s="7" t="str">
        <f t="shared" si="8"/>
        <v/>
      </c>
      <c r="P74" s="8" t="str">
        <f t="shared" si="4"/>
        <v/>
      </c>
      <c r="Q74" s="9" t="str">
        <f t="shared" si="1"/>
        <v/>
      </c>
      <c r="R74" s="3" t="e">
        <f t="shared" si="5"/>
        <v>#VALUE!</v>
      </c>
      <c r="S74" s="4" t="e">
        <f t="shared" si="6"/>
        <v>#DIV/0!</v>
      </c>
      <c r="T74" s="11"/>
      <c r="W74">
        <f t="shared" si="2"/>
        <v>0</v>
      </c>
    </row>
    <row r="75" spans="1:23">
      <c r="A75" s="51">
        <v>83</v>
      </c>
      <c r="B75" s="51"/>
      <c r="C75" s="51"/>
      <c r="D75" s="51"/>
      <c r="F75" s="54" t="str">
        <f t="shared" si="9"/>
        <v/>
      </c>
      <c r="H75" s="51"/>
      <c r="I75" s="51"/>
      <c r="K75" s="51"/>
      <c r="L75" s="51"/>
      <c r="M75" s="56"/>
      <c r="N75" s="7" t="str">
        <f t="shared" si="3"/>
        <v/>
      </c>
      <c r="O75" s="7" t="str">
        <f t="shared" si="8"/>
        <v/>
      </c>
      <c r="P75" s="8" t="str">
        <f t="shared" si="4"/>
        <v/>
      </c>
      <c r="Q75" s="9" t="str">
        <f t="shared" si="1"/>
        <v/>
      </c>
      <c r="R75" s="3" t="e">
        <f t="shared" si="5"/>
        <v>#VALUE!</v>
      </c>
      <c r="S75" s="4" t="e">
        <f t="shared" si="6"/>
        <v>#DIV/0!</v>
      </c>
      <c r="T75" s="11"/>
      <c r="W75">
        <f t="shared" si="2"/>
        <v>0</v>
      </c>
    </row>
    <row r="76" spans="1:23">
      <c r="A76" s="51">
        <v>84</v>
      </c>
      <c r="B76" s="51"/>
      <c r="C76" s="51"/>
      <c r="D76" s="51"/>
      <c r="F76" s="54" t="str">
        <f t="shared" si="9"/>
        <v/>
      </c>
      <c r="H76" s="51"/>
      <c r="I76" s="51"/>
      <c r="K76" s="51"/>
      <c r="L76" s="51"/>
      <c r="M76" s="56"/>
      <c r="N76" s="7" t="str">
        <f t="shared" si="3"/>
        <v/>
      </c>
      <c r="O76" s="7" t="str">
        <f t="shared" si="8"/>
        <v/>
      </c>
      <c r="P76" s="8" t="str">
        <f t="shared" si="4"/>
        <v/>
      </c>
      <c r="Q76" s="9" t="str">
        <f t="shared" si="1"/>
        <v/>
      </c>
      <c r="R76" s="3" t="e">
        <f t="shared" si="5"/>
        <v>#VALUE!</v>
      </c>
      <c r="S76" s="4" t="e">
        <f t="shared" si="6"/>
        <v>#DIV/0!</v>
      </c>
      <c r="T76" s="11"/>
      <c r="V76" s="36" t="e">
        <f>SUM(Q74:Q76)/R73</f>
        <v>#VALUE!</v>
      </c>
      <c r="W76">
        <f t="shared" si="2"/>
        <v>0</v>
      </c>
    </row>
    <row r="77" spans="1:23">
      <c r="A77" s="51">
        <v>85</v>
      </c>
      <c r="B77" s="51"/>
      <c r="C77" s="51"/>
      <c r="D77" s="51"/>
      <c r="F77" s="54" t="str">
        <f t="shared" si="9"/>
        <v/>
      </c>
      <c r="H77" s="51"/>
      <c r="I77" s="51"/>
      <c r="K77" s="51"/>
      <c r="L77" s="51"/>
      <c r="M77" s="56"/>
      <c r="N77" s="7" t="str">
        <f t="shared" si="3"/>
        <v/>
      </c>
      <c r="O77" s="7" t="str">
        <f t="shared" si="8"/>
        <v/>
      </c>
      <c r="P77" s="8" t="str">
        <f t="shared" si="4"/>
        <v/>
      </c>
      <c r="Q77" s="9" t="str">
        <f t="shared" si="1"/>
        <v/>
      </c>
      <c r="R77" s="3" t="e">
        <f t="shared" si="5"/>
        <v>#VALUE!</v>
      </c>
      <c r="S77" s="4" t="e">
        <f t="shared" si="6"/>
        <v>#DIV/0!</v>
      </c>
      <c r="T77" t="s">
        <v>12</v>
      </c>
      <c r="U77" s="10" t="e">
        <f>AVERAGE(S69:S80)</f>
        <v>#DIV/0!</v>
      </c>
      <c r="W77">
        <f t="shared" si="2"/>
        <v>0</v>
      </c>
    </row>
    <row r="78" spans="1:23">
      <c r="A78" s="51">
        <v>91</v>
      </c>
      <c r="B78" s="51"/>
      <c r="C78" s="51"/>
      <c r="D78" s="51"/>
      <c r="F78" s="54" t="str">
        <f t="shared" si="9"/>
        <v/>
      </c>
      <c r="H78" s="51"/>
      <c r="I78" s="51"/>
      <c r="K78" s="51"/>
      <c r="L78" s="51"/>
      <c r="M78" s="56"/>
      <c r="N78" s="7" t="str">
        <f t="shared" si="3"/>
        <v/>
      </c>
      <c r="O78" s="7" t="str">
        <f t="shared" ref="O78" si="10">IFERROR(IF(N78&gt;=1,N78*F78*D78*10,""),"")</f>
        <v/>
      </c>
      <c r="P78" s="8" t="str">
        <f t="shared" si="4"/>
        <v/>
      </c>
      <c r="Q78" s="9" t="str">
        <f t="shared" si="1"/>
        <v/>
      </c>
      <c r="R78" s="3" t="e">
        <f t="shared" si="5"/>
        <v>#VALUE!</v>
      </c>
      <c r="S78" s="4" t="e">
        <f t="shared" si="6"/>
        <v>#DIV/0!</v>
      </c>
      <c r="T78" t="s">
        <v>16</v>
      </c>
      <c r="U78" s="34" t="e">
        <f>COUNTIF(O69:O80,"&gt;0")/COUNTIF(R69:R80,"&gt;0")</f>
        <v>#DIV/0!</v>
      </c>
      <c r="W78">
        <f t="shared" si="2"/>
        <v>0</v>
      </c>
    </row>
    <row r="79" spans="1:23">
      <c r="A79" s="51">
        <v>94</v>
      </c>
      <c r="B79" s="51"/>
      <c r="C79" s="51"/>
      <c r="D79" s="51"/>
      <c r="F79" s="54" t="str">
        <f t="shared" ref="F79:F119" si="11">IFERROR(ABS(N67*$M$2/(H79-I79)/D79/100000),"")</f>
        <v/>
      </c>
      <c r="H79" s="51"/>
      <c r="I79" s="51"/>
      <c r="K79" s="51"/>
      <c r="L79" s="51"/>
      <c r="M79" s="56"/>
      <c r="N79" s="7" t="str">
        <f t="shared" ref="N79:N119" si="12">IFERROR(IF(AND(E79="売",L79="勝"),ABS(H79-K79),IF(AND(E79="買",L79="勝"),ABS(H79-K79),""))*10000,"")</f>
        <v/>
      </c>
      <c r="O79" s="7" t="str">
        <f t="shared" ref="O79:O118" si="13">IFERROR(IF(N79&gt;=1,N79*F79*D79*10,""),"")</f>
        <v/>
      </c>
      <c r="P79" s="8" t="str">
        <f t="shared" ref="P79:P119" si="14">IFERROR(IF(AND(E79="売",L79="負"),(H79-K79),IF(AND(E79="買",L79="負"),(K79-H79),""))*10000,"")</f>
        <v/>
      </c>
      <c r="Q79" s="9" t="str">
        <f t="shared" ref="Q79:Q118" si="15">IFERROR(IF(P79&lt;=1,P79*F79*D79*10,""),"")</f>
        <v/>
      </c>
      <c r="R79" s="3" t="e">
        <f t="shared" si="5"/>
        <v>#VALUE!</v>
      </c>
      <c r="S79" s="4" t="e">
        <f t="shared" si="6"/>
        <v>#DIV/0!</v>
      </c>
      <c r="T79" t="s">
        <v>31</v>
      </c>
      <c r="U79" s="34" t="e">
        <f>U80/R68</f>
        <v>#VALUE!</v>
      </c>
      <c r="W79">
        <f t="shared" ref="W79:W118" si="16">I79-K79</f>
        <v>0</v>
      </c>
    </row>
    <row r="80" spans="1:23">
      <c r="A80" s="51">
        <v>95</v>
      </c>
      <c r="B80" s="51"/>
      <c r="C80" s="51"/>
      <c r="D80" s="51"/>
      <c r="F80" s="54" t="str">
        <f t="shared" si="11"/>
        <v/>
      </c>
      <c r="H80" s="51"/>
      <c r="I80" s="51"/>
      <c r="K80" s="51"/>
      <c r="L80" s="51"/>
      <c r="M80" s="56"/>
      <c r="N80" s="7" t="str">
        <f t="shared" si="12"/>
        <v/>
      </c>
      <c r="O80" s="7" t="str">
        <f t="shared" si="13"/>
        <v/>
      </c>
      <c r="P80" s="8" t="str">
        <f t="shared" si="14"/>
        <v/>
      </c>
      <c r="Q80" s="9" t="str">
        <f t="shared" si="15"/>
        <v/>
      </c>
      <c r="R80" s="3" t="e">
        <f t="shared" ref="R80:R118" si="17">IF(L80="ー",R79+0,IF(Q80&lt;1,Q80+R79,O80+R79))</f>
        <v>#VALUE!</v>
      </c>
      <c r="S80" s="4" t="e">
        <f t="shared" si="6"/>
        <v>#DIV/0!</v>
      </c>
      <c r="T80" t="s">
        <v>25</v>
      </c>
      <c r="U80" s="30" t="e">
        <f>R80-R68</f>
        <v>#VALUE!</v>
      </c>
      <c r="W80">
        <f t="shared" si="16"/>
        <v>0</v>
      </c>
    </row>
    <row r="81" spans="1:23">
      <c r="A81" s="51">
        <v>96</v>
      </c>
      <c r="B81" s="51"/>
      <c r="C81" s="51"/>
      <c r="D81" s="51"/>
      <c r="F81" s="54" t="str">
        <f t="shared" si="11"/>
        <v/>
      </c>
      <c r="H81" s="51"/>
      <c r="I81" s="51"/>
      <c r="K81" s="51"/>
      <c r="L81" s="51"/>
      <c r="M81" s="56"/>
      <c r="N81" s="7" t="str">
        <f t="shared" si="12"/>
        <v/>
      </c>
      <c r="O81" s="7" t="str">
        <f t="shared" si="13"/>
        <v/>
      </c>
      <c r="P81" s="8" t="str">
        <f t="shared" si="14"/>
        <v/>
      </c>
      <c r="Q81" s="9" t="str">
        <f t="shared" si="15"/>
        <v/>
      </c>
      <c r="R81" s="3" t="e">
        <f t="shared" si="17"/>
        <v>#VALUE!</v>
      </c>
      <c r="S81" s="4" t="e">
        <f t="shared" ref="S81:S119" si="18">(K81-H81)/(H81-I81)</f>
        <v>#DIV/0!</v>
      </c>
      <c r="T81" s="11"/>
      <c r="W81">
        <f t="shared" si="16"/>
        <v>0</v>
      </c>
    </row>
    <row r="82" spans="1:23">
      <c r="A82" s="51">
        <v>97</v>
      </c>
      <c r="B82" s="51"/>
      <c r="C82" s="51"/>
      <c r="D82" s="51"/>
      <c r="F82" s="54" t="str">
        <f t="shared" si="11"/>
        <v/>
      </c>
      <c r="H82" s="51"/>
      <c r="I82" s="51"/>
      <c r="K82" s="51"/>
      <c r="L82" s="51"/>
      <c r="M82" s="56"/>
      <c r="N82" s="7" t="str">
        <f t="shared" si="12"/>
        <v/>
      </c>
      <c r="O82" s="7" t="str">
        <f t="shared" si="13"/>
        <v/>
      </c>
      <c r="P82" s="8" t="str">
        <f t="shared" si="14"/>
        <v/>
      </c>
      <c r="Q82" s="9" t="str">
        <f t="shared" si="15"/>
        <v/>
      </c>
      <c r="R82" s="3" t="e">
        <f t="shared" si="17"/>
        <v>#VALUE!</v>
      </c>
      <c r="S82" s="4" t="e">
        <f t="shared" si="18"/>
        <v>#DIV/0!</v>
      </c>
      <c r="T82" s="11"/>
      <c r="W82">
        <f t="shared" si="16"/>
        <v>0</v>
      </c>
    </row>
    <row r="83" spans="1:23">
      <c r="A83" s="51">
        <v>98</v>
      </c>
      <c r="B83" s="51"/>
      <c r="C83" s="51"/>
      <c r="D83" s="51"/>
      <c r="F83" s="54" t="str">
        <f t="shared" si="11"/>
        <v/>
      </c>
      <c r="H83" s="51"/>
      <c r="I83" s="51"/>
      <c r="K83" s="51"/>
      <c r="L83" s="51"/>
      <c r="M83" s="56"/>
      <c r="N83" s="7" t="str">
        <f t="shared" si="12"/>
        <v/>
      </c>
      <c r="O83" s="7" t="str">
        <f t="shared" si="13"/>
        <v/>
      </c>
      <c r="P83" s="8" t="str">
        <f t="shared" si="14"/>
        <v/>
      </c>
      <c r="Q83" s="9" t="str">
        <f t="shared" si="15"/>
        <v/>
      </c>
      <c r="R83" s="3" t="e">
        <f t="shared" si="17"/>
        <v>#VALUE!</v>
      </c>
      <c r="S83" s="4" t="e">
        <f t="shared" si="18"/>
        <v>#DIV/0!</v>
      </c>
      <c r="T83" s="11"/>
      <c r="W83">
        <f t="shared" si="16"/>
        <v>0</v>
      </c>
    </row>
    <row r="84" spans="1:23">
      <c r="A84" s="51">
        <v>99</v>
      </c>
      <c r="B84" s="51"/>
      <c r="C84" s="51"/>
      <c r="D84" s="51"/>
      <c r="F84" s="54" t="str">
        <f t="shared" si="11"/>
        <v/>
      </c>
      <c r="H84" s="51"/>
      <c r="I84" s="51"/>
      <c r="K84" s="51"/>
      <c r="L84" s="51"/>
      <c r="M84" s="56"/>
      <c r="N84" s="7" t="str">
        <f t="shared" si="12"/>
        <v/>
      </c>
      <c r="O84" s="7" t="str">
        <f t="shared" si="13"/>
        <v/>
      </c>
      <c r="P84" s="8" t="str">
        <f t="shared" si="14"/>
        <v/>
      </c>
      <c r="Q84" s="9" t="str">
        <f t="shared" si="15"/>
        <v/>
      </c>
      <c r="R84" s="3" t="e">
        <f t="shared" si="17"/>
        <v>#VALUE!</v>
      </c>
      <c r="S84" s="4" t="e">
        <f t="shared" si="18"/>
        <v>#DIV/0!</v>
      </c>
      <c r="T84" s="11"/>
      <c r="W84">
        <f t="shared" si="16"/>
        <v>0</v>
      </c>
    </row>
    <row r="85" spans="1:23">
      <c r="A85" s="51">
        <v>100</v>
      </c>
      <c r="B85" s="51"/>
      <c r="C85" s="51"/>
      <c r="D85" s="51"/>
      <c r="F85" s="54" t="str">
        <f t="shared" si="11"/>
        <v/>
      </c>
      <c r="H85" s="51"/>
      <c r="I85" s="51"/>
      <c r="K85" s="51"/>
      <c r="L85" s="51"/>
      <c r="M85" s="56"/>
      <c r="N85" s="7" t="str">
        <f t="shared" si="12"/>
        <v/>
      </c>
      <c r="O85" s="7" t="str">
        <f t="shared" si="13"/>
        <v/>
      </c>
      <c r="P85" s="8" t="str">
        <f t="shared" si="14"/>
        <v/>
      </c>
      <c r="Q85" s="9" t="str">
        <f t="shared" si="15"/>
        <v/>
      </c>
      <c r="R85" s="3" t="e">
        <f t="shared" si="17"/>
        <v>#VALUE!</v>
      </c>
      <c r="S85" s="4" t="e">
        <f t="shared" si="18"/>
        <v>#DIV/0!</v>
      </c>
      <c r="T85" s="11"/>
      <c r="W85">
        <f t="shared" si="16"/>
        <v>0</v>
      </c>
    </row>
    <row r="86" spans="1:23">
      <c r="A86" s="51">
        <v>102</v>
      </c>
      <c r="B86" s="51"/>
      <c r="C86" s="51"/>
      <c r="D86" s="51"/>
      <c r="F86" s="54" t="str">
        <f t="shared" si="11"/>
        <v/>
      </c>
      <c r="G86" s="46"/>
      <c r="H86" s="51"/>
      <c r="I86" s="51"/>
      <c r="K86" s="51"/>
      <c r="L86" s="51"/>
      <c r="M86" s="56"/>
      <c r="N86" s="7" t="str">
        <f t="shared" si="12"/>
        <v/>
      </c>
      <c r="O86" s="7" t="str">
        <f t="shared" si="13"/>
        <v/>
      </c>
      <c r="P86" s="8" t="str">
        <f t="shared" si="14"/>
        <v/>
      </c>
      <c r="Q86" s="9" t="str">
        <f t="shared" si="15"/>
        <v/>
      </c>
      <c r="R86" s="3" t="e">
        <f t="shared" si="17"/>
        <v>#VALUE!</v>
      </c>
      <c r="S86" s="4" t="e">
        <f t="shared" si="18"/>
        <v>#DIV/0!</v>
      </c>
      <c r="T86" t="s">
        <v>12</v>
      </c>
      <c r="U86" s="10" t="e">
        <f>AVERAGE(S81:S89)</f>
        <v>#DIV/0!</v>
      </c>
      <c r="W86">
        <f t="shared" si="16"/>
        <v>0</v>
      </c>
    </row>
    <row r="87" spans="1:23">
      <c r="A87" s="51">
        <v>103</v>
      </c>
      <c r="B87" s="51"/>
      <c r="C87" s="51"/>
      <c r="D87" s="51"/>
      <c r="F87" s="54" t="str">
        <f t="shared" si="11"/>
        <v/>
      </c>
      <c r="H87" s="51"/>
      <c r="I87" s="51"/>
      <c r="K87" s="51"/>
      <c r="L87" s="51"/>
      <c r="M87" s="56"/>
      <c r="N87" s="7" t="str">
        <f t="shared" si="12"/>
        <v/>
      </c>
      <c r="O87" s="7" t="str">
        <f t="shared" si="13"/>
        <v/>
      </c>
      <c r="P87" s="8" t="str">
        <f t="shared" si="14"/>
        <v/>
      </c>
      <c r="Q87" s="9" t="str">
        <f t="shared" si="15"/>
        <v/>
      </c>
      <c r="R87" s="3" t="e">
        <f t="shared" si="17"/>
        <v>#VALUE!</v>
      </c>
      <c r="S87" s="4" t="e">
        <f t="shared" si="18"/>
        <v>#DIV/0!</v>
      </c>
      <c r="T87" t="s">
        <v>16</v>
      </c>
      <c r="U87" s="34" t="e">
        <f>COUNTIF(O81:O89,"&gt;0")/COUNTIF(R81:R89,"&gt;0")</f>
        <v>#DIV/0!</v>
      </c>
      <c r="W87">
        <f t="shared" si="16"/>
        <v>0</v>
      </c>
    </row>
    <row r="88" spans="1:23">
      <c r="A88" s="51">
        <v>104</v>
      </c>
      <c r="B88" s="51"/>
      <c r="C88" s="51"/>
      <c r="D88" s="51"/>
      <c r="F88" s="54" t="str">
        <f t="shared" si="11"/>
        <v/>
      </c>
      <c r="H88" s="51"/>
      <c r="I88" s="51"/>
      <c r="K88" s="51"/>
      <c r="L88" s="51"/>
      <c r="M88" s="56"/>
      <c r="N88" s="7" t="str">
        <f t="shared" si="12"/>
        <v/>
      </c>
      <c r="O88" s="7" t="str">
        <f t="shared" si="13"/>
        <v/>
      </c>
      <c r="P88" s="8" t="str">
        <f t="shared" si="14"/>
        <v/>
      </c>
      <c r="Q88" s="9" t="str">
        <f t="shared" si="15"/>
        <v/>
      </c>
      <c r="R88" s="3" t="e">
        <f t="shared" si="17"/>
        <v>#VALUE!</v>
      </c>
      <c r="S88" s="4" t="e">
        <f t="shared" si="18"/>
        <v>#DIV/0!</v>
      </c>
      <c r="T88" t="s">
        <v>31</v>
      </c>
      <c r="U88" s="34" t="e">
        <f>U89/R80</f>
        <v>#VALUE!</v>
      </c>
      <c r="V88" s="36" t="e">
        <f>SUM(Q86:Q88)/R85</f>
        <v>#VALUE!</v>
      </c>
      <c r="W88">
        <f t="shared" si="16"/>
        <v>0</v>
      </c>
    </row>
    <row r="89" spans="1:23">
      <c r="A89" s="51">
        <v>105</v>
      </c>
      <c r="B89" s="51"/>
      <c r="C89" s="51"/>
      <c r="D89" s="51"/>
      <c r="F89" s="54" t="str">
        <f t="shared" si="11"/>
        <v/>
      </c>
      <c r="H89" s="51"/>
      <c r="I89" s="51"/>
      <c r="K89" s="51"/>
      <c r="L89" s="51"/>
      <c r="M89" s="56"/>
      <c r="N89" s="7" t="str">
        <f t="shared" si="12"/>
        <v/>
      </c>
      <c r="O89" s="7" t="str">
        <f t="shared" si="13"/>
        <v/>
      </c>
      <c r="P89" s="8" t="str">
        <f t="shared" si="14"/>
        <v/>
      </c>
      <c r="Q89" s="9" t="str">
        <f t="shared" si="15"/>
        <v/>
      </c>
      <c r="R89" s="3" t="e">
        <f t="shared" si="17"/>
        <v>#VALUE!</v>
      </c>
      <c r="S89" s="4" t="e">
        <f t="shared" si="18"/>
        <v>#DIV/0!</v>
      </c>
      <c r="T89" t="s">
        <v>25</v>
      </c>
      <c r="U89" s="30" t="e">
        <f>R89-R80</f>
        <v>#VALUE!</v>
      </c>
      <c r="W89">
        <f t="shared" si="16"/>
        <v>0</v>
      </c>
    </row>
    <row r="90" spans="1:23">
      <c r="A90" s="51">
        <v>110</v>
      </c>
      <c r="B90" s="51"/>
      <c r="C90" s="51"/>
      <c r="D90" s="51"/>
      <c r="F90" s="54" t="str">
        <f t="shared" si="11"/>
        <v/>
      </c>
      <c r="H90" s="51"/>
      <c r="I90" s="51"/>
      <c r="K90" s="51"/>
      <c r="L90" s="51"/>
      <c r="M90" s="56"/>
      <c r="N90" s="7" t="str">
        <f t="shared" si="12"/>
        <v/>
      </c>
      <c r="O90" s="7" t="str">
        <f t="shared" si="13"/>
        <v/>
      </c>
      <c r="P90" s="8" t="str">
        <f t="shared" si="14"/>
        <v/>
      </c>
      <c r="Q90" s="9" t="str">
        <f t="shared" si="15"/>
        <v/>
      </c>
      <c r="R90" s="3" t="e">
        <f t="shared" si="17"/>
        <v>#VALUE!</v>
      </c>
      <c r="S90" s="4" t="e">
        <f t="shared" si="18"/>
        <v>#DIV/0!</v>
      </c>
      <c r="T90" s="11"/>
      <c r="W90">
        <f t="shared" si="16"/>
        <v>0</v>
      </c>
    </row>
    <row r="91" spans="1:23">
      <c r="A91" s="51">
        <v>111</v>
      </c>
      <c r="B91" s="51"/>
      <c r="C91" s="51"/>
      <c r="D91" s="51"/>
      <c r="F91" s="54" t="str">
        <f t="shared" si="11"/>
        <v/>
      </c>
      <c r="H91" s="51"/>
      <c r="I91" s="51"/>
      <c r="K91" s="51"/>
      <c r="L91" s="51"/>
      <c r="M91" s="56"/>
      <c r="N91" s="7" t="str">
        <f t="shared" si="12"/>
        <v/>
      </c>
      <c r="O91" s="7" t="str">
        <f t="shared" si="13"/>
        <v/>
      </c>
      <c r="P91" s="8" t="str">
        <f t="shared" si="14"/>
        <v/>
      </c>
      <c r="Q91" s="9" t="str">
        <f t="shared" si="15"/>
        <v/>
      </c>
      <c r="R91" s="3" t="e">
        <f t="shared" si="17"/>
        <v>#VALUE!</v>
      </c>
      <c r="S91" s="4" t="e">
        <f t="shared" si="18"/>
        <v>#DIV/0!</v>
      </c>
      <c r="T91" s="11"/>
      <c r="W91">
        <f t="shared" si="16"/>
        <v>0</v>
      </c>
    </row>
    <row r="92" spans="1:23">
      <c r="A92" s="51">
        <v>112</v>
      </c>
      <c r="B92" s="51"/>
      <c r="C92" s="51"/>
      <c r="D92" s="51"/>
      <c r="F92" s="54" t="str">
        <f t="shared" si="11"/>
        <v/>
      </c>
      <c r="H92" s="51"/>
      <c r="I92" s="51"/>
      <c r="K92" s="51"/>
      <c r="L92" s="51"/>
      <c r="M92" s="56"/>
      <c r="N92" s="7" t="str">
        <f t="shared" si="12"/>
        <v/>
      </c>
      <c r="O92" s="7" t="str">
        <f t="shared" si="13"/>
        <v/>
      </c>
      <c r="P92" s="8" t="str">
        <f t="shared" si="14"/>
        <v/>
      </c>
      <c r="Q92" s="9" t="str">
        <f t="shared" si="15"/>
        <v/>
      </c>
      <c r="R92" s="3" t="e">
        <f t="shared" si="17"/>
        <v>#VALUE!</v>
      </c>
      <c r="S92" s="4" t="e">
        <f t="shared" si="18"/>
        <v>#DIV/0!</v>
      </c>
      <c r="T92" s="11"/>
      <c r="W92">
        <f t="shared" si="16"/>
        <v>0</v>
      </c>
    </row>
    <row r="93" spans="1:23">
      <c r="A93" s="51">
        <v>114</v>
      </c>
      <c r="B93" s="51"/>
      <c r="C93" s="51"/>
      <c r="D93" s="51"/>
      <c r="F93" s="54" t="str">
        <f t="shared" si="11"/>
        <v/>
      </c>
      <c r="H93" s="51"/>
      <c r="I93" s="51"/>
      <c r="K93" s="51"/>
      <c r="L93" s="51"/>
      <c r="M93" s="56"/>
      <c r="N93" s="7" t="str">
        <f t="shared" si="12"/>
        <v/>
      </c>
      <c r="O93" s="7" t="str">
        <f t="shared" si="13"/>
        <v/>
      </c>
      <c r="P93" s="8" t="str">
        <f t="shared" si="14"/>
        <v/>
      </c>
      <c r="Q93" s="9" t="str">
        <f t="shared" si="15"/>
        <v/>
      </c>
      <c r="R93" s="3" t="e">
        <f t="shared" si="17"/>
        <v>#VALUE!</v>
      </c>
      <c r="S93" s="4" t="e">
        <f t="shared" si="18"/>
        <v>#DIV/0!</v>
      </c>
      <c r="T93" s="11"/>
      <c r="W93">
        <f t="shared" si="16"/>
        <v>0</v>
      </c>
    </row>
    <row r="94" spans="1:23">
      <c r="A94" s="51">
        <v>115</v>
      </c>
      <c r="B94" s="51"/>
      <c r="C94" s="51"/>
      <c r="D94" s="51"/>
      <c r="F94" s="54" t="str">
        <f t="shared" si="11"/>
        <v/>
      </c>
      <c r="H94" s="51"/>
      <c r="I94" s="51"/>
      <c r="K94" s="51"/>
      <c r="L94" s="51"/>
      <c r="M94" s="56"/>
      <c r="N94" s="7" t="str">
        <f t="shared" si="12"/>
        <v/>
      </c>
      <c r="O94" s="7" t="str">
        <f t="shared" si="13"/>
        <v/>
      </c>
      <c r="P94" s="8" t="str">
        <f t="shared" si="14"/>
        <v/>
      </c>
      <c r="Q94" s="9" t="str">
        <f t="shared" si="15"/>
        <v/>
      </c>
      <c r="R94" s="3" t="e">
        <f t="shared" si="17"/>
        <v>#VALUE!</v>
      </c>
      <c r="S94" s="4" t="e">
        <f t="shared" si="18"/>
        <v>#DIV/0!</v>
      </c>
      <c r="T94" s="11"/>
      <c r="W94">
        <f t="shared" si="16"/>
        <v>0</v>
      </c>
    </row>
    <row r="95" spans="1:23">
      <c r="A95" s="51">
        <v>116</v>
      </c>
      <c r="B95" s="51"/>
      <c r="C95" s="51"/>
      <c r="D95" s="51"/>
      <c r="F95" s="54" t="str">
        <f t="shared" si="11"/>
        <v/>
      </c>
      <c r="H95" s="51"/>
      <c r="I95" s="51"/>
      <c r="K95" s="51"/>
      <c r="L95" s="51"/>
      <c r="M95" s="56"/>
      <c r="N95" s="7" t="str">
        <f t="shared" si="12"/>
        <v/>
      </c>
      <c r="O95" s="7" t="str">
        <f t="shared" si="13"/>
        <v/>
      </c>
      <c r="P95" s="8" t="str">
        <f t="shared" si="14"/>
        <v/>
      </c>
      <c r="Q95" s="9" t="str">
        <f t="shared" si="15"/>
        <v/>
      </c>
      <c r="R95" s="3" t="e">
        <f t="shared" si="17"/>
        <v>#VALUE!</v>
      </c>
      <c r="S95" s="4" t="e">
        <f t="shared" si="18"/>
        <v>#DIV/0!</v>
      </c>
      <c r="T95" t="s">
        <v>12</v>
      </c>
      <c r="U95" s="10" t="e">
        <f>AVERAGE(S90:S98)</f>
        <v>#DIV/0!</v>
      </c>
      <c r="W95">
        <f t="shared" si="16"/>
        <v>0</v>
      </c>
    </row>
    <row r="96" spans="1:23">
      <c r="A96" s="51">
        <v>117</v>
      </c>
      <c r="B96" s="51"/>
      <c r="C96" s="51"/>
      <c r="D96" s="51"/>
      <c r="F96" s="54" t="str">
        <f t="shared" si="11"/>
        <v/>
      </c>
      <c r="H96" s="51"/>
      <c r="I96" s="51"/>
      <c r="K96" s="51"/>
      <c r="L96" s="51"/>
      <c r="M96" s="56"/>
      <c r="N96" s="7" t="str">
        <f t="shared" si="12"/>
        <v/>
      </c>
      <c r="O96" s="7" t="str">
        <f t="shared" si="13"/>
        <v/>
      </c>
      <c r="P96" s="8" t="str">
        <f t="shared" si="14"/>
        <v/>
      </c>
      <c r="Q96" s="9" t="str">
        <f t="shared" si="15"/>
        <v/>
      </c>
      <c r="R96" s="3" t="e">
        <f t="shared" si="17"/>
        <v>#VALUE!</v>
      </c>
      <c r="S96" s="4" t="e">
        <f t="shared" si="18"/>
        <v>#DIV/0!</v>
      </c>
      <c r="T96" t="s">
        <v>16</v>
      </c>
      <c r="U96" s="34" t="e">
        <f>COUNTIF(O90:O98,"&gt;0")/COUNTIF(R90:R98,"&gt;0")</f>
        <v>#DIV/0!</v>
      </c>
      <c r="W96">
        <f t="shared" si="16"/>
        <v>0</v>
      </c>
    </row>
    <row r="97" spans="1:23">
      <c r="A97" s="51">
        <v>118</v>
      </c>
      <c r="B97" s="51"/>
      <c r="C97" s="51"/>
      <c r="D97" s="51"/>
      <c r="F97" s="54" t="str">
        <f t="shared" si="11"/>
        <v/>
      </c>
      <c r="H97" s="51"/>
      <c r="I97" s="51"/>
      <c r="K97" s="51"/>
      <c r="L97" s="51"/>
      <c r="M97" s="56"/>
      <c r="N97" s="7" t="str">
        <f t="shared" si="12"/>
        <v/>
      </c>
      <c r="O97" s="7" t="str">
        <f t="shared" si="13"/>
        <v/>
      </c>
      <c r="P97" s="8" t="str">
        <f t="shared" si="14"/>
        <v/>
      </c>
      <c r="Q97" s="9" t="str">
        <f t="shared" si="15"/>
        <v/>
      </c>
      <c r="R97" s="3" t="e">
        <f t="shared" si="17"/>
        <v>#VALUE!</v>
      </c>
      <c r="S97" s="4" t="e">
        <f t="shared" si="18"/>
        <v>#DIV/0!</v>
      </c>
      <c r="T97" t="s">
        <v>31</v>
      </c>
      <c r="U97" s="34" t="e">
        <f>U98/R89</f>
        <v>#VALUE!</v>
      </c>
      <c r="W97">
        <f t="shared" si="16"/>
        <v>0</v>
      </c>
    </row>
    <row r="98" spans="1:23">
      <c r="A98" s="51">
        <v>119</v>
      </c>
      <c r="B98" s="51"/>
      <c r="C98" s="51"/>
      <c r="D98" s="51"/>
      <c r="F98" s="54" t="str">
        <f t="shared" si="11"/>
        <v/>
      </c>
      <c r="H98" s="51"/>
      <c r="I98" s="51"/>
      <c r="K98" s="51"/>
      <c r="L98" s="51"/>
      <c r="M98" s="56"/>
      <c r="N98" s="7" t="str">
        <f t="shared" si="12"/>
        <v/>
      </c>
      <c r="O98" s="7" t="str">
        <f t="shared" si="13"/>
        <v/>
      </c>
      <c r="P98" s="8" t="str">
        <f t="shared" si="14"/>
        <v/>
      </c>
      <c r="Q98" s="9" t="str">
        <f t="shared" si="15"/>
        <v/>
      </c>
      <c r="R98" s="3" t="e">
        <f t="shared" si="17"/>
        <v>#VALUE!</v>
      </c>
      <c r="S98" s="4" t="e">
        <f t="shared" si="18"/>
        <v>#DIV/0!</v>
      </c>
      <c r="T98" t="s">
        <v>25</v>
      </c>
      <c r="U98" s="30" t="e">
        <f>R98-R89</f>
        <v>#VALUE!</v>
      </c>
      <c r="W98">
        <f t="shared" si="16"/>
        <v>0</v>
      </c>
    </row>
    <row r="99" spans="1:23">
      <c r="A99" s="51">
        <v>126</v>
      </c>
      <c r="B99" s="51"/>
      <c r="C99" s="51"/>
      <c r="D99" s="51"/>
      <c r="F99" s="54" t="str">
        <f t="shared" si="11"/>
        <v/>
      </c>
      <c r="H99" s="51"/>
      <c r="I99" s="51"/>
      <c r="K99" s="51"/>
      <c r="L99" s="51"/>
      <c r="M99" s="56"/>
      <c r="N99" s="7" t="str">
        <f t="shared" si="12"/>
        <v/>
      </c>
      <c r="O99" s="7" t="str">
        <f t="shared" si="13"/>
        <v/>
      </c>
      <c r="P99" s="8" t="str">
        <f t="shared" si="14"/>
        <v/>
      </c>
      <c r="Q99" s="9" t="str">
        <f t="shared" si="15"/>
        <v/>
      </c>
      <c r="R99" s="3" t="e">
        <f t="shared" si="17"/>
        <v>#VALUE!</v>
      </c>
      <c r="S99" s="4" t="e">
        <f t="shared" si="18"/>
        <v>#DIV/0!</v>
      </c>
      <c r="T99" s="11"/>
      <c r="W99">
        <f t="shared" si="16"/>
        <v>0</v>
      </c>
    </row>
    <row r="100" spans="1:23">
      <c r="A100" s="51">
        <v>127</v>
      </c>
      <c r="B100" s="51"/>
      <c r="C100" s="51"/>
      <c r="D100" s="51"/>
      <c r="F100" s="54" t="str">
        <f t="shared" si="11"/>
        <v/>
      </c>
      <c r="H100" s="51"/>
      <c r="I100" s="51"/>
      <c r="K100" s="51"/>
      <c r="L100" s="51"/>
      <c r="M100" s="56"/>
      <c r="N100" s="7" t="str">
        <f t="shared" si="12"/>
        <v/>
      </c>
      <c r="O100" s="7" t="str">
        <f t="shared" si="13"/>
        <v/>
      </c>
      <c r="P100" s="8" t="str">
        <f t="shared" si="14"/>
        <v/>
      </c>
      <c r="Q100" s="9" t="str">
        <f t="shared" si="15"/>
        <v/>
      </c>
      <c r="R100" s="3" t="e">
        <f t="shared" si="17"/>
        <v>#VALUE!</v>
      </c>
      <c r="S100" s="4" t="e">
        <f t="shared" si="18"/>
        <v>#DIV/0!</v>
      </c>
      <c r="T100" s="11"/>
      <c r="W100">
        <f t="shared" si="16"/>
        <v>0</v>
      </c>
    </row>
    <row r="101" spans="1:23">
      <c r="A101" s="51">
        <v>128</v>
      </c>
      <c r="B101" s="51"/>
      <c r="C101" s="51"/>
      <c r="D101" s="51"/>
      <c r="F101" s="54" t="str">
        <f t="shared" si="11"/>
        <v/>
      </c>
      <c r="H101" s="51"/>
      <c r="I101" s="51"/>
      <c r="K101" s="51"/>
      <c r="L101" s="51"/>
      <c r="M101" s="56"/>
      <c r="N101" s="7" t="str">
        <f t="shared" si="12"/>
        <v/>
      </c>
      <c r="O101" s="7" t="str">
        <f t="shared" si="13"/>
        <v/>
      </c>
      <c r="P101" s="8" t="str">
        <f t="shared" si="14"/>
        <v/>
      </c>
      <c r="Q101" s="9" t="str">
        <f t="shared" si="15"/>
        <v/>
      </c>
      <c r="R101" s="3" t="e">
        <f t="shared" si="17"/>
        <v>#VALUE!</v>
      </c>
      <c r="S101" s="4" t="e">
        <f t="shared" si="18"/>
        <v>#DIV/0!</v>
      </c>
      <c r="T101" s="11"/>
      <c r="W101">
        <f t="shared" si="16"/>
        <v>0</v>
      </c>
    </row>
    <row r="102" spans="1:23">
      <c r="A102" s="51">
        <v>129</v>
      </c>
      <c r="B102" s="51"/>
      <c r="C102" s="51"/>
      <c r="D102" s="51"/>
      <c r="F102" s="54" t="str">
        <f t="shared" si="11"/>
        <v/>
      </c>
      <c r="H102" s="51"/>
      <c r="I102" s="51"/>
      <c r="K102" s="51"/>
      <c r="L102" s="51"/>
      <c r="M102" s="56"/>
      <c r="N102" s="7" t="str">
        <f t="shared" si="12"/>
        <v/>
      </c>
      <c r="O102" s="7" t="str">
        <f t="shared" si="13"/>
        <v/>
      </c>
      <c r="P102" s="8" t="str">
        <f t="shared" si="14"/>
        <v/>
      </c>
      <c r="Q102" s="9" t="str">
        <f t="shared" si="15"/>
        <v/>
      </c>
      <c r="R102" s="3" t="e">
        <f t="shared" si="17"/>
        <v>#VALUE!</v>
      </c>
      <c r="S102" s="4" t="e">
        <f t="shared" si="18"/>
        <v>#DIV/0!</v>
      </c>
      <c r="T102" s="11"/>
      <c r="W102">
        <f t="shared" si="16"/>
        <v>0</v>
      </c>
    </row>
    <row r="103" spans="1:23">
      <c r="A103" s="51">
        <v>130</v>
      </c>
      <c r="B103" s="51"/>
      <c r="C103" s="51"/>
      <c r="D103" s="51"/>
      <c r="F103" s="54" t="str">
        <f t="shared" si="11"/>
        <v/>
      </c>
      <c r="H103" s="51"/>
      <c r="I103" s="51"/>
      <c r="K103" s="51"/>
      <c r="L103" s="51"/>
      <c r="M103" s="56"/>
      <c r="N103" s="7" t="str">
        <f t="shared" si="12"/>
        <v/>
      </c>
      <c r="O103" s="7" t="str">
        <f t="shared" si="13"/>
        <v/>
      </c>
      <c r="P103" s="8" t="str">
        <f t="shared" si="14"/>
        <v/>
      </c>
      <c r="Q103" s="9" t="str">
        <f t="shared" si="15"/>
        <v/>
      </c>
      <c r="R103" s="3" t="e">
        <f t="shared" si="17"/>
        <v>#VALUE!</v>
      </c>
      <c r="S103" s="4" t="e">
        <f t="shared" si="18"/>
        <v>#DIV/0!</v>
      </c>
      <c r="T103" s="11"/>
      <c r="W103">
        <f t="shared" si="16"/>
        <v>0</v>
      </c>
    </row>
    <row r="104" spans="1:23">
      <c r="A104" s="51">
        <v>131</v>
      </c>
      <c r="B104" s="51"/>
      <c r="C104" s="51"/>
      <c r="D104" s="51"/>
      <c r="F104" s="54" t="str">
        <f t="shared" si="11"/>
        <v/>
      </c>
      <c r="H104" s="51"/>
      <c r="I104" s="51"/>
      <c r="K104" s="51"/>
      <c r="L104" s="51"/>
      <c r="M104" s="56"/>
      <c r="N104" s="7" t="str">
        <f t="shared" si="12"/>
        <v/>
      </c>
      <c r="O104" s="7" t="str">
        <f t="shared" si="13"/>
        <v/>
      </c>
      <c r="P104" s="8" t="str">
        <f t="shared" si="14"/>
        <v/>
      </c>
      <c r="Q104" s="9" t="str">
        <f t="shared" si="15"/>
        <v/>
      </c>
      <c r="R104" s="3" t="e">
        <f t="shared" si="17"/>
        <v>#VALUE!</v>
      </c>
      <c r="S104" s="4" t="e">
        <f t="shared" si="18"/>
        <v>#DIV/0!</v>
      </c>
      <c r="T104" s="11"/>
      <c r="W104">
        <f t="shared" si="16"/>
        <v>0</v>
      </c>
    </row>
    <row r="105" spans="1:23">
      <c r="A105" s="51">
        <v>132</v>
      </c>
      <c r="B105" s="51"/>
      <c r="C105" s="51"/>
      <c r="D105" s="51"/>
      <c r="F105" s="54" t="str">
        <f t="shared" si="11"/>
        <v/>
      </c>
      <c r="H105" s="51"/>
      <c r="I105" s="51"/>
      <c r="K105" s="51"/>
      <c r="L105" s="51"/>
      <c r="M105" s="56"/>
      <c r="N105" s="7" t="str">
        <f t="shared" si="12"/>
        <v/>
      </c>
      <c r="O105" s="7" t="str">
        <f t="shared" si="13"/>
        <v/>
      </c>
      <c r="P105" s="8" t="str">
        <f t="shared" si="14"/>
        <v/>
      </c>
      <c r="Q105" s="9" t="str">
        <f t="shared" si="15"/>
        <v/>
      </c>
      <c r="R105" s="3" t="e">
        <f t="shared" si="17"/>
        <v>#VALUE!</v>
      </c>
      <c r="S105" s="4" t="e">
        <f t="shared" si="18"/>
        <v>#DIV/0!</v>
      </c>
      <c r="T105" s="11"/>
      <c r="W105">
        <f t="shared" si="16"/>
        <v>0</v>
      </c>
    </row>
    <row r="106" spans="1:23">
      <c r="A106" s="51">
        <v>133</v>
      </c>
      <c r="B106" s="51"/>
      <c r="C106" s="51"/>
      <c r="D106" s="51"/>
      <c r="F106" s="54" t="str">
        <f t="shared" si="11"/>
        <v/>
      </c>
      <c r="H106" s="51"/>
      <c r="I106" s="51"/>
      <c r="K106" s="51"/>
      <c r="L106" s="51"/>
      <c r="M106" s="56"/>
      <c r="N106" s="7" t="str">
        <f t="shared" si="12"/>
        <v/>
      </c>
      <c r="O106" s="7" t="str">
        <f t="shared" si="13"/>
        <v/>
      </c>
      <c r="P106" s="8" t="str">
        <f t="shared" si="14"/>
        <v/>
      </c>
      <c r="Q106" s="9" t="str">
        <f t="shared" si="15"/>
        <v/>
      </c>
      <c r="R106" s="3" t="e">
        <f t="shared" si="17"/>
        <v>#VALUE!</v>
      </c>
      <c r="S106" s="4" t="e">
        <f t="shared" si="18"/>
        <v>#DIV/0!</v>
      </c>
      <c r="T106" s="11"/>
      <c r="V106" s="36" t="e">
        <f>SUM(Q104:Q106)/R103</f>
        <v>#VALUE!</v>
      </c>
      <c r="W106">
        <f t="shared" si="16"/>
        <v>0</v>
      </c>
    </row>
    <row r="107" spans="1:23">
      <c r="A107" s="51">
        <v>134</v>
      </c>
      <c r="B107" s="51"/>
      <c r="C107" s="51"/>
      <c r="D107" s="51"/>
      <c r="F107" s="54" t="str">
        <f t="shared" si="11"/>
        <v/>
      </c>
      <c r="H107" s="51"/>
      <c r="I107" s="51"/>
      <c r="K107" s="51"/>
      <c r="L107" s="51"/>
      <c r="M107" s="56"/>
      <c r="N107" s="7" t="str">
        <f t="shared" si="12"/>
        <v/>
      </c>
      <c r="O107" s="7" t="str">
        <f t="shared" si="13"/>
        <v/>
      </c>
      <c r="P107" s="8" t="str">
        <f t="shared" si="14"/>
        <v/>
      </c>
      <c r="Q107" s="9" t="str">
        <f t="shared" si="15"/>
        <v/>
      </c>
      <c r="R107" s="3" t="e">
        <f t="shared" si="17"/>
        <v>#VALUE!</v>
      </c>
      <c r="S107" s="4" t="e">
        <f t="shared" si="18"/>
        <v>#DIV/0!</v>
      </c>
      <c r="T107" s="11"/>
      <c r="W107">
        <f t="shared" si="16"/>
        <v>0</v>
      </c>
    </row>
    <row r="108" spans="1:23">
      <c r="A108" s="51">
        <v>135</v>
      </c>
      <c r="B108" s="51"/>
      <c r="C108" s="51"/>
      <c r="D108" s="51"/>
      <c r="F108" s="54" t="str">
        <f t="shared" si="11"/>
        <v/>
      </c>
      <c r="H108" s="51"/>
      <c r="I108" s="51"/>
      <c r="K108" s="51"/>
      <c r="L108" s="51"/>
      <c r="M108" s="56"/>
      <c r="N108" s="7" t="str">
        <f t="shared" si="12"/>
        <v/>
      </c>
      <c r="O108" s="7" t="str">
        <f t="shared" si="13"/>
        <v/>
      </c>
      <c r="P108" s="8" t="str">
        <f t="shared" si="14"/>
        <v/>
      </c>
      <c r="Q108" s="9" t="str">
        <f t="shared" si="15"/>
        <v/>
      </c>
      <c r="R108" s="3" t="e">
        <f t="shared" si="17"/>
        <v>#VALUE!</v>
      </c>
      <c r="S108" s="4" t="e">
        <f t="shared" si="18"/>
        <v>#DIV/0!</v>
      </c>
      <c r="T108" s="11"/>
      <c r="W108">
        <f t="shared" si="16"/>
        <v>0</v>
      </c>
    </row>
    <row r="109" spans="1:23">
      <c r="A109" s="51">
        <v>136</v>
      </c>
      <c r="B109" s="51"/>
      <c r="C109" s="51"/>
      <c r="D109" s="51"/>
      <c r="F109" s="54" t="str">
        <f t="shared" si="11"/>
        <v/>
      </c>
      <c r="H109" s="51"/>
      <c r="I109" s="51"/>
      <c r="K109" s="51"/>
      <c r="L109" s="51"/>
      <c r="M109" s="56"/>
      <c r="N109" s="7" t="str">
        <f t="shared" si="12"/>
        <v/>
      </c>
      <c r="O109" s="7" t="str">
        <f t="shared" si="13"/>
        <v/>
      </c>
      <c r="P109" s="8" t="str">
        <f t="shared" si="14"/>
        <v/>
      </c>
      <c r="Q109" s="9" t="str">
        <f t="shared" si="15"/>
        <v/>
      </c>
      <c r="R109" s="3" t="e">
        <f t="shared" si="17"/>
        <v>#VALUE!</v>
      </c>
      <c r="S109" s="4" t="e">
        <f t="shared" si="18"/>
        <v>#DIV/0!</v>
      </c>
      <c r="T109" s="11"/>
      <c r="W109">
        <f t="shared" si="16"/>
        <v>0</v>
      </c>
    </row>
    <row r="110" spans="1:23">
      <c r="A110" s="51">
        <v>137</v>
      </c>
      <c r="B110" s="51"/>
      <c r="C110" s="51"/>
      <c r="D110" s="51"/>
      <c r="F110" s="54" t="str">
        <f t="shared" si="11"/>
        <v/>
      </c>
      <c r="H110" s="51"/>
      <c r="I110" s="51"/>
      <c r="K110" s="51"/>
      <c r="L110" s="51"/>
      <c r="M110" s="56"/>
      <c r="N110" s="7" t="str">
        <f t="shared" si="12"/>
        <v/>
      </c>
      <c r="O110" s="7" t="str">
        <f t="shared" si="13"/>
        <v/>
      </c>
      <c r="P110" s="8" t="str">
        <f t="shared" si="14"/>
        <v/>
      </c>
      <c r="Q110" s="9" t="str">
        <f t="shared" si="15"/>
        <v/>
      </c>
      <c r="R110" s="3" t="e">
        <f t="shared" si="17"/>
        <v>#VALUE!</v>
      </c>
      <c r="S110" s="4" t="e">
        <f t="shared" si="18"/>
        <v>#DIV/0!</v>
      </c>
      <c r="T110" s="11"/>
      <c r="W110">
        <f t="shared" si="16"/>
        <v>0</v>
      </c>
    </row>
    <row r="111" spans="1:23">
      <c r="A111" s="51">
        <v>138</v>
      </c>
      <c r="B111" s="51"/>
      <c r="C111" s="51"/>
      <c r="D111" s="51"/>
      <c r="F111" s="54" t="str">
        <f t="shared" si="11"/>
        <v/>
      </c>
      <c r="H111" s="51"/>
      <c r="I111" s="51"/>
      <c r="K111" s="51"/>
      <c r="L111" s="51"/>
      <c r="M111" s="56"/>
      <c r="N111" s="7" t="str">
        <f t="shared" si="12"/>
        <v/>
      </c>
      <c r="O111" s="7" t="str">
        <f t="shared" si="13"/>
        <v/>
      </c>
      <c r="P111" s="8" t="str">
        <f t="shared" si="14"/>
        <v/>
      </c>
      <c r="Q111" s="9" t="str">
        <f t="shared" si="15"/>
        <v/>
      </c>
      <c r="R111" s="3" t="e">
        <f t="shared" si="17"/>
        <v>#VALUE!</v>
      </c>
      <c r="S111" s="4" t="e">
        <f t="shared" si="18"/>
        <v>#DIV/0!</v>
      </c>
      <c r="T111" s="11"/>
      <c r="W111">
        <f t="shared" si="16"/>
        <v>0</v>
      </c>
    </row>
    <row r="112" spans="1:23">
      <c r="A112" s="51">
        <v>139</v>
      </c>
      <c r="B112" s="51"/>
      <c r="C112" s="51"/>
      <c r="D112" s="51"/>
      <c r="F112" s="54" t="str">
        <f t="shared" si="11"/>
        <v/>
      </c>
      <c r="H112" s="51"/>
      <c r="I112" s="51"/>
      <c r="K112" s="51"/>
      <c r="L112" s="51"/>
      <c r="M112" s="56"/>
      <c r="N112" s="7" t="str">
        <f t="shared" si="12"/>
        <v/>
      </c>
      <c r="O112" s="7" t="str">
        <f t="shared" si="13"/>
        <v/>
      </c>
      <c r="P112" s="8" t="str">
        <f t="shared" si="14"/>
        <v/>
      </c>
      <c r="Q112" s="9" t="str">
        <f t="shared" si="15"/>
        <v/>
      </c>
      <c r="R112" s="3" t="e">
        <f t="shared" si="17"/>
        <v>#VALUE!</v>
      </c>
      <c r="S112" s="4" t="e">
        <f t="shared" si="18"/>
        <v>#DIV/0!</v>
      </c>
      <c r="T112" t="s">
        <v>12</v>
      </c>
      <c r="U112" s="10" t="e">
        <f>AVERAGE(S99:S115)</f>
        <v>#DIV/0!</v>
      </c>
      <c r="W112">
        <f t="shared" si="16"/>
        <v>0</v>
      </c>
    </row>
    <row r="113" spans="1:23">
      <c r="A113" s="51">
        <v>140</v>
      </c>
      <c r="B113" s="51"/>
      <c r="C113" s="51"/>
      <c r="D113" s="51"/>
      <c r="F113" s="54" t="str">
        <f t="shared" si="11"/>
        <v/>
      </c>
      <c r="H113" s="51"/>
      <c r="I113" s="51"/>
      <c r="K113" s="51"/>
      <c r="L113" s="51"/>
      <c r="M113" s="56"/>
      <c r="N113" s="7" t="str">
        <f t="shared" si="12"/>
        <v/>
      </c>
      <c r="O113" s="7" t="str">
        <f t="shared" si="13"/>
        <v/>
      </c>
      <c r="P113" s="8" t="str">
        <f t="shared" si="14"/>
        <v/>
      </c>
      <c r="Q113" s="9" t="str">
        <f t="shared" si="15"/>
        <v/>
      </c>
      <c r="R113" s="3" t="e">
        <f t="shared" si="17"/>
        <v>#VALUE!</v>
      </c>
      <c r="S113" s="4" t="e">
        <f t="shared" si="18"/>
        <v>#DIV/0!</v>
      </c>
      <c r="T113" t="s">
        <v>16</v>
      </c>
      <c r="U113" s="34" t="e">
        <f>COUNTIF(O99:O115,"&gt;0")/COUNTIF(R99:R115,"&gt;0")</f>
        <v>#DIV/0!</v>
      </c>
      <c r="V113" s="36" t="e">
        <f>SUM(Q110:Q113)/R109</f>
        <v>#VALUE!</v>
      </c>
      <c r="W113">
        <f t="shared" si="16"/>
        <v>0</v>
      </c>
    </row>
    <row r="114" spans="1:23">
      <c r="A114" s="51">
        <v>141</v>
      </c>
      <c r="B114" s="51"/>
      <c r="C114" s="51"/>
      <c r="D114" s="51"/>
      <c r="F114" s="54" t="str">
        <f t="shared" si="11"/>
        <v/>
      </c>
      <c r="H114" s="51"/>
      <c r="I114" s="51"/>
      <c r="K114" s="51"/>
      <c r="L114" s="51"/>
      <c r="M114" s="56"/>
      <c r="N114" s="7" t="str">
        <f t="shared" si="12"/>
        <v/>
      </c>
      <c r="O114" s="7" t="str">
        <f t="shared" si="13"/>
        <v/>
      </c>
      <c r="P114" s="8" t="str">
        <f t="shared" si="14"/>
        <v/>
      </c>
      <c r="Q114" s="9" t="str">
        <f t="shared" si="15"/>
        <v/>
      </c>
      <c r="R114" s="3" t="e">
        <f t="shared" si="17"/>
        <v>#VALUE!</v>
      </c>
      <c r="S114" s="4" t="e">
        <f t="shared" si="18"/>
        <v>#DIV/0!</v>
      </c>
      <c r="T114" t="s">
        <v>31</v>
      </c>
      <c r="U114" s="34" t="e">
        <f>U115/R98</f>
        <v>#VALUE!</v>
      </c>
      <c r="W114">
        <f t="shared" si="16"/>
        <v>0</v>
      </c>
    </row>
    <row r="115" spans="1:23">
      <c r="A115" s="51">
        <v>143</v>
      </c>
      <c r="B115" s="51"/>
      <c r="C115" s="51"/>
      <c r="D115" s="51"/>
      <c r="F115" s="54" t="str">
        <f t="shared" si="11"/>
        <v/>
      </c>
      <c r="H115" s="51"/>
      <c r="I115" s="51"/>
      <c r="K115" s="51"/>
      <c r="L115" s="51"/>
      <c r="M115" s="56"/>
      <c r="N115" s="7" t="str">
        <f t="shared" si="12"/>
        <v/>
      </c>
      <c r="O115" s="7" t="str">
        <f t="shared" si="13"/>
        <v/>
      </c>
      <c r="P115" s="8" t="str">
        <f t="shared" si="14"/>
        <v/>
      </c>
      <c r="Q115" s="9" t="str">
        <f t="shared" si="15"/>
        <v/>
      </c>
      <c r="R115" s="3" t="e">
        <f t="shared" si="17"/>
        <v>#VALUE!</v>
      </c>
      <c r="S115" s="4" t="e">
        <f t="shared" si="18"/>
        <v>#DIV/0!</v>
      </c>
      <c r="T115" t="s">
        <v>25</v>
      </c>
      <c r="U115" s="30" t="e">
        <f>R115-R98</f>
        <v>#VALUE!</v>
      </c>
      <c r="W115">
        <f t="shared" si="16"/>
        <v>0</v>
      </c>
    </row>
    <row r="116" spans="1:23">
      <c r="A116" s="51">
        <v>144</v>
      </c>
      <c r="B116" s="51"/>
      <c r="C116" s="51"/>
      <c r="D116" s="51"/>
      <c r="F116" s="54" t="str">
        <f t="shared" si="11"/>
        <v/>
      </c>
      <c r="H116" s="51"/>
      <c r="I116" s="51"/>
      <c r="K116" s="51"/>
      <c r="L116" s="51"/>
      <c r="M116" s="56"/>
      <c r="N116" s="7" t="str">
        <f t="shared" si="12"/>
        <v/>
      </c>
      <c r="O116" s="7" t="str">
        <f t="shared" si="13"/>
        <v/>
      </c>
      <c r="P116" s="8" t="str">
        <f t="shared" si="14"/>
        <v/>
      </c>
      <c r="Q116" s="9" t="str">
        <f t="shared" si="15"/>
        <v/>
      </c>
      <c r="R116" s="3" t="e">
        <f t="shared" si="17"/>
        <v>#VALUE!</v>
      </c>
      <c r="S116" s="4" t="e">
        <f t="shared" si="18"/>
        <v>#DIV/0!</v>
      </c>
      <c r="T116" s="11"/>
      <c r="U116" s="26"/>
      <c r="W116">
        <f t="shared" si="16"/>
        <v>0</v>
      </c>
    </row>
    <row r="117" spans="1:23">
      <c r="A117" s="51">
        <v>145</v>
      </c>
      <c r="B117" s="51"/>
      <c r="C117" s="51"/>
      <c r="D117" s="51"/>
      <c r="F117" s="54" t="str">
        <f t="shared" si="11"/>
        <v/>
      </c>
      <c r="H117" s="51"/>
      <c r="I117" s="51"/>
      <c r="K117" s="51"/>
      <c r="L117" s="51"/>
      <c r="M117" s="56"/>
      <c r="N117" s="7" t="str">
        <f t="shared" si="12"/>
        <v/>
      </c>
      <c r="O117" s="7" t="str">
        <f t="shared" si="13"/>
        <v/>
      </c>
      <c r="P117" s="8" t="str">
        <f t="shared" si="14"/>
        <v/>
      </c>
      <c r="Q117" s="9" t="str">
        <f t="shared" si="15"/>
        <v/>
      </c>
      <c r="R117" s="3" t="e">
        <f t="shared" si="17"/>
        <v>#VALUE!</v>
      </c>
      <c r="S117" s="4" t="e">
        <f t="shared" si="18"/>
        <v>#DIV/0!</v>
      </c>
      <c r="W117">
        <f t="shared" si="16"/>
        <v>0</v>
      </c>
    </row>
    <row r="118" spans="1:23">
      <c r="A118" s="51">
        <v>147</v>
      </c>
      <c r="B118" s="51"/>
      <c r="C118" s="51"/>
      <c r="D118" s="51"/>
      <c r="F118" s="54" t="str">
        <f t="shared" si="11"/>
        <v/>
      </c>
      <c r="H118" s="51"/>
      <c r="I118" s="51"/>
      <c r="K118" s="51"/>
      <c r="L118" s="51"/>
      <c r="M118" s="56"/>
      <c r="N118" s="7" t="str">
        <f t="shared" si="12"/>
        <v/>
      </c>
      <c r="O118" s="7" t="str">
        <f t="shared" si="13"/>
        <v/>
      </c>
      <c r="P118" s="8" t="str">
        <f t="shared" si="14"/>
        <v/>
      </c>
      <c r="Q118" s="9" t="str">
        <f t="shared" si="15"/>
        <v/>
      </c>
      <c r="R118" s="3" t="e">
        <f t="shared" si="17"/>
        <v>#VALUE!</v>
      </c>
      <c r="S118" s="4" t="e">
        <f t="shared" si="18"/>
        <v>#DIV/0!</v>
      </c>
      <c r="W118">
        <f t="shared" si="16"/>
        <v>0</v>
      </c>
    </row>
    <row r="119" spans="1:23">
      <c r="A119" s="51">
        <v>151</v>
      </c>
      <c r="B119" s="51"/>
      <c r="C119" s="51"/>
      <c r="D119" s="51"/>
      <c r="F119" s="54" t="str">
        <f t="shared" si="11"/>
        <v/>
      </c>
      <c r="H119" s="51"/>
      <c r="I119" s="51"/>
      <c r="K119" s="51"/>
      <c r="L119" s="51"/>
      <c r="M119" s="56"/>
      <c r="N119" s="7" t="str">
        <f t="shared" si="12"/>
        <v/>
      </c>
      <c r="O119" s="7"/>
      <c r="P119" s="8" t="str">
        <f t="shared" si="14"/>
        <v/>
      </c>
      <c r="Q119" s="9"/>
      <c r="R119" s="3"/>
      <c r="S119" s="4" t="e">
        <f t="shared" si="18"/>
        <v>#DIV/0!</v>
      </c>
    </row>
    <row r="120" spans="1:23">
      <c r="A120" s="51"/>
      <c r="B120" s="51"/>
      <c r="C120" s="51"/>
      <c r="D120" s="51"/>
      <c r="F120" s="2"/>
      <c r="H120" s="51"/>
      <c r="I120" s="51"/>
      <c r="K120" s="51"/>
      <c r="L120" s="51"/>
      <c r="M120" s="56"/>
      <c r="N120" s="7"/>
      <c r="O120" s="7"/>
      <c r="P120" s="8"/>
      <c r="Q120" s="9"/>
      <c r="R120" s="3"/>
      <c r="S120" s="4"/>
    </row>
    <row r="121" spans="1:23">
      <c r="A121" s="51"/>
      <c r="B121" s="51"/>
      <c r="C121" s="51"/>
      <c r="D121" s="51"/>
      <c r="F121" s="2"/>
      <c r="H121" s="51"/>
      <c r="I121" s="51"/>
      <c r="K121" s="51"/>
      <c r="L121" s="51"/>
      <c r="M121" s="56"/>
      <c r="N121" s="7"/>
      <c r="O121" s="7"/>
      <c r="P121" s="8"/>
      <c r="Q121" s="9"/>
      <c r="R121" s="3"/>
      <c r="S121" s="4"/>
    </row>
    <row r="122" spans="1:23">
      <c r="A122" s="51"/>
      <c r="B122" s="51"/>
      <c r="C122" s="51"/>
      <c r="D122" s="51"/>
      <c r="F122" s="2"/>
      <c r="H122" s="51"/>
      <c r="I122" s="51"/>
      <c r="K122" s="51"/>
      <c r="L122" s="51"/>
      <c r="M122" s="56"/>
      <c r="N122" s="7"/>
      <c r="O122" s="7"/>
      <c r="P122" s="8"/>
      <c r="Q122" s="9"/>
      <c r="R122" s="3"/>
      <c r="S122" s="4"/>
    </row>
    <row r="123" spans="1:23">
      <c r="A123" s="51"/>
      <c r="B123" s="51"/>
      <c r="C123" s="51"/>
      <c r="D123" s="51"/>
      <c r="F123" s="2"/>
      <c r="H123" s="51"/>
      <c r="I123" s="51"/>
      <c r="K123" s="51"/>
      <c r="L123" s="51"/>
      <c r="M123" s="56"/>
      <c r="N123" s="7"/>
      <c r="O123" s="7"/>
      <c r="P123" s="8"/>
      <c r="Q123" s="9"/>
      <c r="R123" s="3"/>
      <c r="S123" s="4"/>
    </row>
    <row r="124" spans="1:23">
      <c r="A124" s="51"/>
      <c r="B124" s="51"/>
      <c r="C124" s="51"/>
      <c r="D124" s="51"/>
      <c r="F124" s="2"/>
      <c r="H124" s="51"/>
      <c r="I124" s="51"/>
      <c r="K124" s="51"/>
      <c r="L124" s="51"/>
      <c r="M124" s="56"/>
      <c r="N124" s="7"/>
      <c r="O124" s="7"/>
      <c r="P124" s="8"/>
      <c r="Q124" s="9"/>
      <c r="R124" s="3"/>
      <c r="S124" s="4"/>
    </row>
    <row r="125" spans="1:23">
      <c r="A125" s="51"/>
      <c r="B125" s="51"/>
      <c r="C125" s="51"/>
      <c r="D125" s="51"/>
      <c r="F125" s="2"/>
      <c r="H125" s="51"/>
      <c r="I125" s="51"/>
      <c r="K125" s="51"/>
      <c r="L125" s="51"/>
      <c r="M125" s="56"/>
      <c r="N125" s="7"/>
      <c r="O125" s="7"/>
      <c r="P125" s="8"/>
      <c r="Q125" s="9"/>
      <c r="R125" s="3"/>
      <c r="S125" s="4"/>
    </row>
    <row r="126" spans="1:23">
      <c r="A126" s="51"/>
      <c r="B126" s="51"/>
      <c r="C126" s="51"/>
      <c r="D126" s="51"/>
      <c r="F126" s="2"/>
      <c r="H126" s="51"/>
      <c r="I126" s="51"/>
      <c r="K126" s="51"/>
      <c r="L126" s="51"/>
      <c r="M126" s="56"/>
      <c r="N126" s="7"/>
      <c r="O126" s="7"/>
      <c r="P126" s="8"/>
      <c r="Q126" s="9"/>
      <c r="R126" s="3"/>
      <c r="S126" s="4"/>
    </row>
    <row r="127" spans="1:23">
      <c r="A127" s="51"/>
      <c r="B127" s="51"/>
      <c r="C127" s="51"/>
      <c r="D127" s="51"/>
      <c r="F127" s="2"/>
      <c r="H127" s="51"/>
      <c r="I127" s="51"/>
      <c r="K127" s="51"/>
      <c r="L127" s="51"/>
      <c r="M127" s="56"/>
      <c r="N127" s="7"/>
      <c r="O127" s="7"/>
      <c r="P127" s="8"/>
      <c r="Q127" s="9"/>
      <c r="R127" s="3"/>
      <c r="S127" s="4"/>
    </row>
    <row r="128" spans="1:23">
      <c r="A128" s="51"/>
      <c r="B128" s="51"/>
      <c r="C128" s="51"/>
      <c r="D128" s="51"/>
      <c r="F128" s="2"/>
      <c r="H128" s="51"/>
      <c r="I128" s="51"/>
      <c r="K128" s="51"/>
      <c r="L128" s="51"/>
      <c r="M128" s="56"/>
      <c r="N128" s="7"/>
      <c r="O128" s="7"/>
      <c r="P128" s="8"/>
      <c r="Q128" s="9"/>
      <c r="R128" s="3"/>
      <c r="S128" s="4"/>
    </row>
    <row r="129" spans="1:19">
      <c r="A129" s="51"/>
      <c r="B129" s="51"/>
      <c r="C129" s="51"/>
      <c r="D129" s="51"/>
      <c r="F129" s="2"/>
      <c r="H129" s="51"/>
      <c r="I129" s="51"/>
      <c r="K129" s="51"/>
      <c r="L129" s="51"/>
      <c r="M129" s="56"/>
      <c r="N129" s="7"/>
      <c r="O129" s="7"/>
      <c r="P129" s="8"/>
      <c r="Q129" s="9"/>
      <c r="R129" s="3"/>
      <c r="S129" s="4"/>
    </row>
    <row r="130" spans="1:19">
      <c r="A130" s="51"/>
      <c r="B130" s="51"/>
      <c r="C130" s="51"/>
      <c r="D130" s="51"/>
      <c r="F130" s="2"/>
      <c r="H130" s="51"/>
      <c r="I130" s="51"/>
      <c r="K130" s="51"/>
      <c r="L130" s="51"/>
      <c r="M130" s="56"/>
      <c r="N130" s="7"/>
      <c r="O130" s="7"/>
      <c r="P130" s="8"/>
      <c r="Q130" s="9"/>
      <c r="R130" s="3"/>
      <c r="S130" s="4"/>
    </row>
    <row r="131" spans="1:19">
      <c r="A131" s="51"/>
      <c r="B131" s="51"/>
      <c r="C131" s="51"/>
      <c r="D131" s="51"/>
      <c r="F131" s="2"/>
      <c r="H131" s="51"/>
      <c r="I131" s="51"/>
      <c r="K131" s="51"/>
      <c r="L131" s="51"/>
      <c r="M131" s="56"/>
      <c r="N131" s="7"/>
      <c r="O131" s="7"/>
      <c r="P131" s="8"/>
      <c r="Q131" s="9"/>
      <c r="R131" s="3"/>
      <c r="S131" s="4"/>
    </row>
    <row r="132" spans="1:19">
      <c r="A132" s="51"/>
      <c r="B132" s="51"/>
      <c r="C132" s="51"/>
      <c r="D132" s="51"/>
      <c r="F132" s="2"/>
      <c r="H132" s="51"/>
      <c r="I132" s="51"/>
      <c r="K132" s="51"/>
      <c r="L132" s="51"/>
      <c r="M132" s="56"/>
      <c r="N132" s="7"/>
      <c r="O132" s="7"/>
      <c r="P132" s="8"/>
      <c r="Q132" s="9"/>
      <c r="R132" s="3"/>
      <c r="S132" s="4"/>
    </row>
    <row r="133" spans="1:19">
      <c r="A133" s="51"/>
      <c r="B133" s="51"/>
      <c r="C133" s="51"/>
      <c r="D133" s="51"/>
      <c r="F133" s="2"/>
      <c r="H133" s="51"/>
      <c r="I133" s="51"/>
      <c r="K133" s="51"/>
      <c r="L133" s="51"/>
      <c r="M133" s="56"/>
      <c r="N133" s="7"/>
      <c r="O133" s="7"/>
      <c r="P133" s="8"/>
      <c r="Q133" s="9"/>
      <c r="R133" s="3"/>
      <c r="S133" s="4"/>
    </row>
    <row r="134" spans="1:19">
      <c r="A134" s="51"/>
      <c r="B134" s="51"/>
      <c r="C134" s="51"/>
      <c r="D134" s="51"/>
      <c r="F134" s="2"/>
      <c r="H134" s="51"/>
      <c r="I134" s="51"/>
      <c r="K134" s="51"/>
      <c r="L134" s="51"/>
      <c r="M134" s="56"/>
      <c r="N134" s="7"/>
      <c r="O134" s="7"/>
      <c r="P134" s="8"/>
      <c r="Q134" s="9"/>
      <c r="R134" s="3"/>
      <c r="S134" s="4"/>
    </row>
    <row r="135" spans="1:19">
      <c r="A135" s="51"/>
      <c r="B135" s="51"/>
      <c r="C135" s="51"/>
      <c r="D135" s="51"/>
      <c r="F135" s="2"/>
      <c r="H135" s="51"/>
      <c r="I135" s="51"/>
      <c r="K135" s="51"/>
      <c r="L135" s="51"/>
      <c r="M135" s="56"/>
      <c r="N135" s="7"/>
      <c r="O135" s="7"/>
      <c r="P135" s="8"/>
      <c r="Q135" s="9"/>
      <c r="R135" s="3"/>
      <c r="S135" s="4"/>
    </row>
    <row r="136" spans="1:19">
      <c r="A136" s="51"/>
      <c r="B136" s="51"/>
      <c r="C136" s="51"/>
      <c r="D136" s="51"/>
      <c r="F136" s="2"/>
      <c r="H136" s="51"/>
      <c r="I136" s="51"/>
      <c r="K136" s="51"/>
      <c r="L136" s="51"/>
      <c r="M136" s="56"/>
      <c r="N136" s="7"/>
      <c r="O136" s="7"/>
      <c r="P136" s="8"/>
      <c r="Q136" s="9"/>
      <c r="R136" s="3"/>
      <c r="S136" s="4"/>
    </row>
    <row r="137" spans="1:19">
      <c r="A137" s="51"/>
      <c r="B137" s="51"/>
      <c r="C137" s="51"/>
      <c r="D137" s="51"/>
      <c r="F137" s="2"/>
      <c r="H137" s="51"/>
      <c r="I137" s="51"/>
      <c r="K137" s="51"/>
      <c r="L137" s="51"/>
      <c r="M137" s="56"/>
      <c r="N137" s="7"/>
      <c r="O137" s="7"/>
      <c r="P137" s="8"/>
      <c r="Q137" s="9"/>
      <c r="R137" s="3"/>
      <c r="S137" s="4"/>
    </row>
    <row r="138" spans="1:19">
      <c r="A138" s="51"/>
      <c r="B138" s="51"/>
      <c r="C138" s="51"/>
      <c r="D138" s="51"/>
      <c r="F138" s="2"/>
      <c r="H138" s="51"/>
      <c r="I138" s="51"/>
      <c r="K138" s="51"/>
      <c r="L138" s="51"/>
      <c r="M138" s="56"/>
      <c r="N138" s="7"/>
      <c r="O138" s="7"/>
      <c r="P138" s="8"/>
      <c r="Q138" s="9"/>
      <c r="R138" s="3"/>
      <c r="S138" s="4"/>
    </row>
    <row r="139" spans="1:19">
      <c r="A139" s="51"/>
      <c r="B139" s="51"/>
      <c r="C139" s="51"/>
      <c r="D139" s="51"/>
      <c r="F139" s="2"/>
      <c r="H139" s="51"/>
      <c r="I139" s="51"/>
      <c r="K139" s="51"/>
      <c r="L139" s="51"/>
      <c r="M139" s="56"/>
      <c r="N139" s="7"/>
      <c r="O139" s="7"/>
      <c r="P139" s="8"/>
      <c r="Q139" s="9"/>
      <c r="R139" s="3"/>
      <c r="S139" s="4"/>
    </row>
    <row r="140" spans="1:19">
      <c r="A140" s="51"/>
      <c r="B140" s="51"/>
      <c r="C140" s="51"/>
      <c r="D140" s="51"/>
      <c r="F140" s="2"/>
      <c r="H140" s="51"/>
      <c r="I140" s="51"/>
      <c r="K140" s="51"/>
      <c r="L140" s="51"/>
      <c r="M140" s="56"/>
      <c r="N140" s="7"/>
      <c r="O140" s="7"/>
      <c r="P140" s="8"/>
      <c r="Q140" s="9"/>
      <c r="R140" s="3"/>
      <c r="S140" s="4"/>
    </row>
    <row r="141" spans="1:19">
      <c r="A141" s="51"/>
      <c r="B141" s="51"/>
      <c r="C141" s="51"/>
      <c r="D141" s="51"/>
      <c r="F141" s="2"/>
      <c r="H141" s="51"/>
      <c r="I141" s="51"/>
      <c r="K141" s="51"/>
      <c r="L141" s="51"/>
      <c r="M141" s="56"/>
      <c r="N141" s="7"/>
      <c r="O141" s="7"/>
      <c r="P141" s="8"/>
      <c r="Q141" s="9"/>
      <c r="R141" s="3"/>
      <c r="S141" s="4"/>
    </row>
    <row r="142" spans="1:19">
      <c r="A142" s="51"/>
      <c r="B142" s="51"/>
      <c r="C142" s="51"/>
      <c r="D142" s="51"/>
      <c r="F142" s="2"/>
      <c r="H142" s="51"/>
      <c r="I142" s="51"/>
      <c r="K142" s="51"/>
      <c r="L142" s="51"/>
      <c r="M142" s="56"/>
      <c r="N142" s="7"/>
      <c r="O142" s="7"/>
      <c r="P142" s="8"/>
      <c r="Q142" s="9"/>
      <c r="R142" s="3"/>
      <c r="S142" s="4"/>
    </row>
    <row r="143" spans="1:19">
      <c r="A143" s="51"/>
      <c r="B143" s="51"/>
      <c r="C143" s="51"/>
      <c r="D143" s="51"/>
      <c r="F143" s="2"/>
      <c r="H143" s="51"/>
      <c r="I143" s="51"/>
      <c r="K143" s="51"/>
      <c r="L143" s="51"/>
      <c r="M143" s="56"/>
      <c r="N143" s="7"/>
      <c r="O143" s="7"/>
      <c r="P143" s="8"/>
      <c r="Q143" s="9"/>
      <c r="R143" s="3"/>
      <c r="S143" s="4"/>
    </row>
    <row r="144" spans="1:19">
      <c r="A144" s="51"/>
      <c r="B144" s="51"/>
      <c r="C144" s="51"/>
      <c r="D144" s="51"/>
      <c r="F144" s="2"/>
      <c r="H144" s="51"/>
      <c r="I144" s="51"/>
      <c r="K144" s="51"/>
      <c r="L144" s="51"/>
      <c r="M144" s="56"/>
      <c r="N144" s="7"/>
      <c r="O144" s="7"/>
      <c r="P144" s="8"/>
      <c r="Q144" s="9"/>
      <c r="R144" s="3"/>
      <c r="S144" s="4"/>
    </row>
    <row r="145" spans="1:19">
      <c r="A145" s="51"/>
      <c r="B145" s="51"/>
      <c r="C145" s="51"/>
      <c r="D145" s="51"/>
      <c r="F145" s="2"/>
      <c r="H145" s="51"/>
      <c r="I145" s="51"/>
      <c r="K145" s="51"/>
      <c r="L145" s="51"/>
      <c r="M145" s="56"/>
      <c r="N145" s="7"/>
      <c r="O145" s="7"/>
      <c r="P145" s="8"/>
      <c r="Q145" s="9"/>
      <c r="R145" s="3"/>
      <c r="S145" s="4"/>
    </row>
    <row r="146" spans="1:19">
      <c r="A146" s="51"/>
      <c r="B146" s="51"/>
      <c r="C146" s="51"/>
      <c r="D146" s="51"/>
      <c r="F146" s="2"/>
      <c r="G146" s="47"/>
      <c r="H146" s="51"/>
      <c r="I146" s="51"/>
      <c r="K146" s="51"/>
      <c r="L146" s="51"/>
      <c r="M146" s="56"/>
      <c r="N146" s="7"/>
      <c r="O146" s="7"/>
      <c r="P146" s="8"/>
      <c r="Q146" s="9"/>
      <c r="R146" s="3"/>
      <c r="S146" s="4"/>
    </row>
    <row r="147" spans="1:19">
      <c r="A147" s="51"/>
      <c r="B147" s="51"/>
      <c r="C147" s="51"/>
      <c r="D147" s="51"/>
      <c r="F147" s="2"/>
      <c r="H147" s="51"/>
      <c r="I147" s="51"/>
      <c r="K147" s="51"/>
      <c r="L147" s="51"/>
      <c r="M147" s="56"/>
      <c r="N147" s="7"/>
      <c r="O147" s="7"/>
      <c r="P147" s="8"/>
      <c r="Q147" s="9"/>
      <c r="R147" s="3"/>
      <c r="S147" s="4"/>
    </row>
    <row r="148" spans="1:19">
      <c r="A148" s="51"/>
      <c r="B148" s="51"/>
      <c r="C148" s="51"/>
      <c r="D148" s="51"/>
      <c r="F148" s="2"/>
      <c r="H148" s="51"/>
      <c r="I148" s="51"/>
      <c r="K148" s="51"/>
      <c r="L148" s="51"/>
      <c r="M148" s="56"/>
      <c r="N148" s="7"/>
      <c r="O148" s="7"/>
      <c r="P148" s="8"/>
      <c r="Q148" s="9"/>
      <c r="R148" s="3"/>
      <c r="S148" s="4"/>
    </row>
    <row r="149" spans="1:19">
      <c r="A149" s="51"/>
      <c r="B149" s="51"/>
      <c r="C149" s="51"/>
      <c r="D149" s="51"/>
      <c r="F149" s="2"/>
      <c r="H149" s="51"/>
      <c r="I149" s="51"/>
      <c r="K149" s="51"/>
      <c r="L149" s="51"/>
      <c r="M149" s="56"/>
      <c r="N149" s="7"/>
      <c r="O149" s="7"/>
      <c r="P149" s="8"/>
      <c r="Q149" s="9"/>
      <c r="R149" s="3"/>
      <c r="S149" s="4"/>
    </row>
    <row r="150" spans="1:19">
      <c r="A150" s="51"/>
      <c r="B150" s="51"/>
      <c r="C150" s="51"/>
      <c r="D150" s="51"/>
      <c r="F150" s="2"/>
      <c r="H150" s="51"/>
      <c r="I150" s="51"/>
      <c r="K150" s="51"/>
      <c r="L150" s="51"/>
      <c r="M150" s="56"/>
      <c r="N150" s="7"/>
      <c r="O150" s="7"/>
      <c r="P150" s="8"/>
      <c r="Q150" s="9"/>
      <c r="R150" s="3"/>
      <c r="S150" s="4"/>
    </row>
    <row r="151" spans="1:19">
      <c r="A151" s="51"/>
      <c r="B151" s="51"/>
      <c r="C151" s="51"/>
      <c r="D151" s="51"/>
      <c r="F151" s="2"/>
      <c r="H151" s="51"/>
      <c r="I151" s="51"/>
      <c r="K151" s="51"/>
      <c r="L151" s="51"/>
      <c r="M151" s="56"/>
      <c r="N151" s="7"/>
      <c r="O151" s="7"/>
      <c r="P151" s="8"/>
      <c r="Q151" s="9"/>
      <c r="R151" s="3"/>
      <c r="S151" s="4"/>
    </row>
    <row r="152" spans="1:19">
      <c r="A152" s="51"/>
      <c r="B152" s="51"/>
      <c r="C152" s="51"/>
      <c r="D152" s="51"/>
      <c r="F152" s="2"/>
      <c r="H152" s="51"/>
      <c r="I152" s="51"/>
      <c r="K152" s="51"/>
      <c r="L152" s="51"/>
      <c r="M152" s="56"/>
      <c r="N152" s="7"/>
      <c r="O152" s="7"/>
      <c r="P152" s="8"/>
      <c r="Q152" s="9"/>
      <c r="R152" s="3"/>
      <c r="S152" s="4"/>
    </row>
    <row r="153" spans="1:19">
      <c r="A153" s="51"/>
      <c r="B153" s="51"/>
      <c r="C153" s="51"/>
      <c r="D153" s="51"/>
      <c r="F153" s="2"/>
      <c r="H153" s="51"/>
      <c r="I153" s="51"/>
      <c r="K153" s="51"/>
      <c r="L153" s="51"/>
      <c r="M153" s="56"/>
      <c r="N153" s="7"/>
      <c r="O153" s="7"/>
      <c r="P153" s="8"/>
      <c r="Q153" s="9"/>
      <c r="R153" s="3"/>
      <c r="S153" s="4"/>
    </row>
    <row r="154" spans="1:19">
      <c r="A154" s="51"/>
      <c r="B154" s="51"/>
      <c r="C154" s="51"/>
      <c r="D154" s="51"/>
      <c r="F154" s="2"/>
      <c r="H154" s="51"/>
      <c r="I154" s="51"/>
      <c r="K154" s="51"/>
      <c r="L154" s="51"/>
      <c r="M154" s="56"/>
      <c r="N154" s="7"/>
      <c r="O154" s="7"/>
      <c r="P154" s="8"/>
      <c r="Q154" s="9"/>
      <c r="R154" s="3"/>
      <c r="S154" s="4"/>
    </row>
    <row r="155" spans="1:19">
      <c r="A155" s="51"/>
      <c r="B155" s="51"/>
      <c r="C155" s="51"/>
      <c r="D155" s="51"/>
      <c r="F155" s="2"/>
      <c r="H155" s="51"/>
      <c r="I155" s="51"/>
      <c r="K155" s="51"/>
      <c r="L155" s="51"/>
      <c r="M155" s="56"/>
      <c r="N155" s="7"/>
      <c r="O155" s="7"/>
      <c r="P155" s="8"/>
      <c r="Q155" s="9"/>
      <c r="R155" s="3"/>
      <c r="S155" s="4"/>
    </row>
    <row r="156" spans="1:19">
      <c r="A156" s="51"/>
      <c r="B156" s="51"/>
      <c r="C156" s="51"/>
      <c r="D156" s="51"/>
      <c r="F156" s="2"/>
      <c r="H156" s="51"/>
      <c r="I156" s="51"/>
      <c r="K156" s="51"/>
      <c r="L156" s="51"/>
      <c r="M156" s="56"/>
      <c r="N156" s="7"/>
      <c r="O156" s="7"/>
      <c r="P156" s="8"/>
      <c r="Q156" s="9"/>
      <c r="R156" s="3"/>
      <c r="S156" s="4"/>
    </row>
    <row r="157" spans="1:19">
      <c r="A157" s="51"/>
      <c r="B157" s="51"/>
      <c r="C157" s="51"/>
      <c r="D157" s="51"/>
      <c r="F157" s="2"/>
      <c r="H157" s="51"/>
      <c r="I157" s="51"/>
      <c r="K157" s="51"/>
      <c r="L157" s="51"/>
      <c r="M157" s="56"/>
      <c r="N157" s="7"/>
      <c r="O157" s="7"/>
      <c r="P157" s="8"/>
      <c r="Q157" s="9"/>
      <c r="R157" s="3"/>
      <c r="S157" s="4"/>
    </row>
    <row r="158" spans="1:19">
      <c r="A158" s="51"/>
      <c r="B158" s="51"/>
      <c r="C158" s="51"/>
      <c r="D158" s="51"/>
      <c r="F158" s="2"/>
      <c r="H158" s="51"/>
      <c r="I158" s="51"/>
      <c r="K158" s="51"/>
      <c r="L158" s="51"/>
      <c r="M158" s="56"/>
      <c r="N158" s="7"/>
      <c r="O158" s="7"/>
      <c r="P158" s="8"/>
      <c r="Q158" s="9"/>
      <c r="R158" s="3"/>
      <c r="S158" s="4"/>
    </row>
    <row r="159" spans="1:19">
      <c r="A159" s="51"/>
      <c r="B159" s="51"/>
      <c r="C159" s="51"/>
      <c r="D159" s="51"/>
      <c r="F159" s="2"/>
      <c r="H159" s="51"/>
      <c r="I159" s="51"/>
      <c r="K159" s="51"/>
      <c r="L159" s="51"/>
      <c r="M159" s="56"/>
      <c r="N159" s="7"/>
      <c r="O159" s="7"/>
      <c r="P159" s="8"/>
      <c r="Q159" s="9"/>
      <c r="R159" s="3"/>
      <c r="S159" s="4"/>
    </row>
    <row r="160" spans="1:19">
      <c r="A160" s="51"/>
      <c r="B160" s="51"/>
      <c r="C160" s="51"/>
      <c r="D160" s="51"/>
      <c r="F160" s="2"/>
      <c r="H160" s="51"/>
      <c r="I160" s="51"/>
      <c r="K160" s="51"/>
      <c r="L160" s="51"/>
      <c r="M160" s="56"/>
      <c r="N160" s="7"/>
      <c r="O160" s="7"/>
      <c r="P160" s="8"/>
      <c r="Q160" s="9"/>
      <c r="R160" s="3"/>
      <c r="S160" s="4"/>
    </row>
    <row r="161" spans="1:19">
      <c r="A161" s="51"/>
      <c r="B161" s="51"/>
      <c r="C161" s="51"/>
      <c r="D161" s="51"/>
      <c r="F161" s="2"/>
      <c r="H161" s="51"/>
      <c r="I161" s="51"/>
      <c r="K161" s="51"/>
      <c r="L161" s="51"/>
      <c r="M161" s="56"/>
      <c r="N161" s="7"/>
      <c r="O161" s="7"/>
      <c r="P161" s="8"/>
      <c r="Q161" s="9"/>
      <c r="R161" s="3"/>
      <c r="S161" s="4"/>
    </row>
    <row r="162" spans="1:19">
      <c r="A162" s="51"/>
      <c r="B162" s="51"/>
      <c r="C162" s="51"/>
      <c r="D162" s="51"/>
      <c r="F162" s="2"/>
      <c r="H162" s="51"/>
      <c r="I162" s="51"/>
      <c r="K162" s="51"/>
      <c r="L162" s="51"/>
      <c r="M162" s="56"/>
      <c r="N162" s="7"/>
      <c r="O162" s="7"/>
      <c r="P162" s="8"/>
      <c r="Q162" s="9"/>
      <c r="R162" s="3"/>
      <c r="S162" s="4"/>
    </row>
    <row r="163" spans="1:19">
      <c r="A163" s="51"/>
      <c r="B163" s="51"/>
      <c r="C163" s="51"/>
      <c r="D163" s="51"/>
      <c r="F163" s="2"/>
      <c r="H163" s="51"/>
      <c r="I163" s="51"/>
      <c r="K163" s="51"/>
      <c r="L163" s="51"/>
      <c r="M163" s="56"/>
      <c r="N163" s="7"/>
      <c r="O163" s="7"/>
      <c r="P163" s="8"/>
      <c r="Q163" s="9"/>
      <c r="R163" s="3"/>
      <c r="S163" s="4"/>
    </row>
    <row r="164" spans="1:19">
      <c r="A164" s="51"/>
      <c r="B164" s="51"/>
      <c r="C164" s="51"/>
      <c r="D164" s="51"/>
      <c r="F164" s="2"/>
      <c r="H164" s="51"/>
      <c r="I164" s="51"/>
      <c r="K164" s="51"/>
      <c r="L164" s="51"/>
      <c r="M164" s="56"/>
      <c r="N164" s="7"/>
      <c r="O164" s="7"/>
      <c r="P164" s="8"/>
      <c r="Q164" s="9"/>
      <c r="R164" s="3"/>
      <c r="S164" s="4"/>
    </row>
    <row r="165" spans="1:19">
      <c r="A165" s="51"/>
      <c r="B165" s="51"/>
      <c r="C165" s="51"/>
      <c r="D165" s="51"/>
      <c r="F165" s="2"/>
      <c r="H165" s="51"/>
      <c r="I165" s="51"/>
      <c r="K165" s="51"/>
      <c r="L165" s="51"/>
      <c r="M165" s="56"/>
      <c r="N165" s="7"/>
      <c r="O165" s="7"/>
      <c r="P165" s="8"/>
      <c r="Q165" s="9"/>
      <c r="R165" s="3"/>
      <c r="S165" s="4"/>
    </row>
    <row r="166" spans="1:19">
      <c r="A166" s="51"/>
      <c r="B166" s="51"/>
      <c r="C166" s="51"/>
      <c r="D166" s="51"/>
      <c r="F166" s="2"/>
      <c r="H166" s="51"/>
      <c r="I166" s="51"/>
      <c r="K166" s="51"/>
      <c r="L166" s="51"/>
      <c r="M166" s="56"/>
      <c r="N166" s="7"/>
      <c r="O166" s="7"/>
      <c r="P166" s="8"/>
      <c r="Q166" s="9"/>
      <c r="R166" s="3"/>
      <c r="S166" s="4"/>
    </row>
    <row r="167" spans="1:19">
      <c r="A167" s="51"/>
      <c r="B167" s="51"/>
      <c r="C167" s="51"/>
      <c r="D167" s="51"/>
      <c r="F167" s="2"/>
      <c r="H167" s="51"/>
      <c r="I167" s="51"/>
      <c r="K167" s="51"/>
      <c r="L167" s="51"/>
      <c r="M167" s="56"/>
      <c r="N167" s="7"/>
      <c r="O167" s="7"/>
      <c r="P167" s="8"/>
      <c r="Q167" s="9"/>
      <c r="R167" s="3"/>
      <c r="S167" s="4"/>
    </row>
    <row r="168" spans="1:19">
      <c r="A168" s="51"/>
      <c r="B168" s="51"/>
      <c r="C168" s="51"/>
      <c r="D168" s="51"/>
      <c r="F168" s="2"/>
      <c r="H168" s="51"/>
      <c r="I168" s="51"/>
      <c r="K168" s="51"/>
      <c r="L168" s="51"/>
      <c r="M168" s="56"/>
      <c r="N168" s="7"/>
      <c r="O168" s="7"/>
      <c r="P168" s="8"/>
      <c r="Q168" s="9"/>
      <c r="R168" s="3"/>
      <c r="S168" s="4"/>
    </row>
    <row r="169" spans="1:19">
      <c r="A169" s="51"/>
      <c r="B169" s="51"/>
      <c r="C169" s="51"/>
      <c r="D169" s="51"/>
      <c r="F169" s="2"/>
      <c r="H169" s="51"/>
      <c r="I169" s="51"/>
      <c r="K169" s="51"/>
      <c r="L169" s="51"/>
      <c r="M169" s="56"/>
      <c r="N169" s="7"/>
      <c r="O169" s="7"/>
      <c r="P169" s="8"/>
      <c r="Q169" s="9"/>
      <c r="R169" s="3"/>
      <c r="S169" s="4"/>
    </row>
    <row r="170" spans="1:19">
      <c r="A170" s="51"/>
      <c r="B170" s="51"/>
      <c r="C170" s="51"/>
      <c r="D170" s="51"/>
      <c r="F170" s="2"/>
      <c r="H170" s="51"/>
      <c r="I170" s="51"/>
      <c r="K170" s="51"/>
      <c r="L170" s="51"/>
      <c r="M170" s="56"/>
      <c r="N170" s="7"/>
      <c r="O170" s="7"/>
      <c r="P170" s="8"/>
      <c r="Q170" s="9"/>
      <c r="R170" s="3"/>
      <c r="S170" s="4"/>
    </row>
    <row r="171" spans="1:19">
      <c r="A171" s="51"/>
      <c r="B171" s="51"/>
      <c r="C171" s="51"/>
      <c r="D171" s="51"/>
      <c r="F171" s="2"/>
      <c r="H171" s="51"/>
      <c r="I171" s="51"/>
      <c r="K171" s="51"/>
      <c r="L171" s="51"/>
      <c r="M171" s="56"/>
      <c r="N171" s="7"/>
      <c r="O171" s="7"/>
      <c r="P171" s="8"/>
      <c r="Q171" s="9"/>
      <c r="R171" s="3"/>
      <c r="S171" s="4"/>
    </row>
    <row r="172" spans="1:19">
      <c r="A172" s="51"/>
      <c r="B172" s="51"/>
      <c r="C172" s="51"/>
      <c r="D172" s="51"/>
      <c r="F172" s="2"/>
      <c r="G172" s="47"/>
      <c r="H172" s="51"/>
      <c r="I172" s="51"/>
      <c r="K172" s="51"/>
      <c r="L172" s="51"/>
      <c r="M172" s="56"/>
      <c r="N172" s="7"/>
      <c r="O172" s="7"/>
      <c r="P172" s="8"/>
      <c r="Q172" s="9"/>
      <c r="R172" s="3"/>
      <c r="S172" s="4"/>
    </row>
    <row r="173" spans="1:19">
      <c r="A173" s="51"/>
      <c r="B173" s="51"/>
      <c r="C173" s="51"/>
      <c r="D173" s="51"/>
      <c r="F173" s="2"/>
      <c r="H173" s="51"/>
      <c r="I173" s="51"/>
      <c r="K173" s="51"/>
      <c r="L173" s="51"/>
      <c r="M173" s="56"/>
      <c r="N173" s="7"/>
      <c r="O173" s="7"/>
      <c r="P173" s="8"/>
      <c r="Q173" s="9"/>
      <c r="R173" s="3"/>
      <c r="S173" s="4"/>
    </row>
    <row r="174" spans="1:19">
      <c r="A174" s="51"/>
      <c r="B174" s="51"/>
      <c r="C174" s="51"/>
      <c r="D174" s="51"/>
      <c r="F174" s="2"/>
      <c r="H174" s="51"/>
      <c r="I174" s="51"/>
      <c r="K174" s="51"/>
      <c r="L174" s="51"/>
      <c r="M174" s="56"/>
      <c r="N174" s="7"/>
      <c r="O174" s="7"/>
      <c r="P174" s="8"/>
      <c r="Q174" s="9"/>
      <c r="R174" s="3"/>
      <c r="S174" s="4"/>
    </row>
    <row r="175" spans="1:19">
      <c r="A175" s="51"/>
      <c r="B175" s="51"/>
      <c r="C175" s="51"/>
      <c r="D175" s="51"/>
      <c r="F175" s="2"/>
      <c r="H175" s="51"/>
      <c r="I175" s="51"/>
      <c r="K175" s="51"/>
      <c r="L175" s="51"/>
      <c r="M175" s="56"/>
      <c r="N175" s="7"/>
      <c r="O175" s="7"/>
      <c r="P175" s="8"/>
      <c r="Q175" s="9"/>
      <c r="R175" s="3"/>
      <c r="S175" s="4"/>
    </row>
    <row r="176" spans="1:19">
      <c r="A176" s="51"/>
      <c r="B176" s="51"/>
      <c r="C176" s="51"/>
      <c r="D176" s="51"/>
      <c r="F176" s="2"/>
      <c r="H176" s="51"/>
      <c r="I176" s="51"/>
      <c r="K176" s="51"/>
      <c r="L176" s="51"/>
      <c r="M176" s="56"/>
      <c r="N176" s="7"/>
      <c r="O176" s="7"/>
      <c r="P176" s="8"/>
      <c r="Q176" s="9"/>
      <c r="R176" s="3"/>
      <c r="S176" s="4"/>
    </row>
    <row r="177" spans="1:19">
      <c r="A177" s="51"/>
      <c r="B177" s="51"/>
      <c r="C177" s="51"/>
      <c r="D177" s="51"/>
      <c r="F177" s="2"/>
      <c r="H177" s="51"/>
      <c r="I177" s="51"/>
      <c r="K177" s="51"/>
      <c r="L177" s="51"/>
      <c r="M177" s="56"/>
      <c r="N177" s="7"/>
      <c r="O177" s="7"/>
      <c r="P177" s="8"/>
      <c r="Q177" s="9"/>
      <c r="R177" s="3"/>
      <c r="S177" s="4"/>
    </row>
    <row r="178" spans="1:19">
      <c r="A178" s="51"/>
      <c r="B178" s="51"/>
      <c r="C178" s="51"/>
      <c r="D178" s="51"/>
      <c r="F178" s="2"/>
      <c r="N178" s="7"/>
      <c r="O178" s="7"/>
      <c r="P178" s="8"/>
      <c r="Q178" s="9"/>
      <c r="R178" s="3"/>
      <c r="S178" s="4"/>
    </row>
    <row r="179" spans="1:19">
      <c r="A179" s="51"/>
      <c r="B179" s="51"/>
      <c r="C179" s="51"/>
      <c r="D179" s="51"/>
      <c r="F179" s="2"/>
      <c r="N179" s="7"/>
      <c r="O179" s="7"/>
      <c r="P179" s="8"/>
      <c r="Q179" s="9"/>
      <c r="R179" s="3"/>
      <c r="S179" s="4"/>
    </row>
    <row r="180" spans="1:19">
      <c r="A180" s="51"/>
      <c r="B180" s="51"/>
      <c r="C180" s="51"/>
      <c r="D180" s="51"/>
      <c r="F180" s="2"/>
      <c r="N180" s="7"/>
      <c r="O180" s="7"/>
      <c r="P180" s="8"/>
      <c r="Q180" s="9"/>
      <c r="R180" s="3"/>
      <c r="S180" s="4"/>
    </row>
    <row r="181" spans="1:19">
      <c r="A181" s="51"/>
      <c r="B181" s="51"/>
      <c r="C181" s="51"/>
      <c r="D181" s="51"/>
      <c r="F181" s="2"/>
      <c r="N181" s="7"/>
      <c r="O181" s="7"/>
      <c r="P181" s="8"/>
      <c r="Q181" s="9"/>
      <c r="R181" s="3"/>
      <c r="S181" s="4"/>
    </row>
    <row r="182" spans="1:19">
      <c r="A182" s="51"/>
      <c r="B182" s="51"/>
      <c r="C182" s="51"/>
      <c r="D182" s="51"/>
      <c r="F182" s="2"/>
      <c r="N182" s="7"/>
      <c r="O182" s="7"/>
      <c r="P182" s="8"/>
      <c r="Q182" s="9"/>
      <c r="R182" s="3"/>
      <c r="S182" s="4"/>
    </row>
    <row r="183" spans="1:19">
      <c r="A183" s="51"/>
      <c r="B183" s="51"/>
      <c r="C183" s="51"/>
      <c r="D183" s="51"/>
      <c r="F183" s="2"/>
      <c r="N183" s="7"/>
      <c r="O183" s="7"/>
      <c r="P183" s="8"/>
      <c r="Q183" s="9"/>
      <c r="R183" s="3"/>
      <c r="S183" s="4"/>
    </row>
    <row r="184" spans="1:19">
      <c r="A184" s="51"/>
      <c r="B184" s="51"/>
      <c r="C184" s="51"/>
      <c r="D184" s="51"/>
      <c r="F184" s="2"/>
      <c r="N184" s="7"/>
      <c r="O184" s="7"/>
      <c r="P184" s="8"/>
      <c r="Q184" s="9"/>
      <c r="R184" s="3"/>
      <c r="S184" s="4"/>
    </row>
    <row r="185" spans="1:19">
      <c r="A185" s="51"/>
      <c r="B185" s="51"/>
      <c r="C185" s="51"/>
      <c r="D185" s="51"/>
      <c r="F185" s="2"/>
      <c r="N185" s="7"/>
      <c r="O185" s="7"/>
      <c r="P185" s="8"/>
      <c r="Q185" s="9"/>
      <c r="R185" s="3"/>
      <c r="S185" s="4"/>
    </row>
    <row r="186" spans="1:19">
      <c r="A186" s="51"/>
      <c r="B186" s="51"/>
      <c r="C186" s="51"/>
      <c r="D186" s="51"/>
      <c r="F186" s="2"/>
      <c r="N186" s="7"/>
      <c r="O186" s="7"/>
      <c r="P186" s="8"/>
      <c r="Q186" s="9"/>
      <c r="R186" s="3"/>
      <c r="S186" s="4"/>
    </row>
    <row r="187" spans="1:19">
      <c r="A187" s="51"/>
      <c r="B187" s="51"/>
      <c r="C187" s="51"/>
      <c r="D187" s="51"/>
      <c r="F187" s="2"/>
      <c r="N187" s="7"/>
      <c r="O187" s="7"/>
      <c r="P187" s="8"/>
      <c r="Q187" s="9"/>
      <c r="R187" s="3"/>
      <c r="S187" s="4"/>
    </row>
    <row r="188" spans="1:19">
      <c r="A188" s="51"/>
      <c r="B188" s="51"/>
      <c r="C188" s="51"/>
      <c r="D188" s="51"/>
      <c r="F188" s="2"/>
      <c r="N188" s="7"/>
      <c r="O188" s="7"/>
      <c r="P188" s="8"/>
      <c r="Q188" s="9"/>
      <c r="R188" s="3"/>
      <c r="S188" s="4"/>
    </row>
    <row r="189" spans="1:19">
      <c r="A189" s="51"/>
      <c r="B189" s="51"/>
      <c r="C189" s="51"/>
      <c r="D189" s="51"/>
      <c r="F189" s="2"/>
      <c r="N189" s="7"/>
      <c r="O189" s="7"/>
      <c r="P189" s="8"/>
      <c r="Q189" s="9"/>
      <c r="R189" s="3"/>
      <c r="S189" s="4"/>
    </row>
    <row r="190" spans="1:19">
      <c r="A190" s="51"/>
      <c r="B190" s="51"/>
      <c r="C190" s="51"/>
      <c r="D190" s="51"/>
      <c r="F190" s="2"/>
      <c r="N190" s="7"/>
      <c r="O190" s="7"/>
      <c r="P190" s="8"/>
      <c r="Q190" s="9"/>
      <c r="R190" s="3"/>
      <c r="S190" s="4"/>
    </row>
    <row r="191" spans="1:19">
      <c r="A191" s="51"/>
      <c r="B191" s="51"/>
      <c r="C191" s="51"/>
      <c r="D191" s="51"/>
      <c r="F191" s="2"/>
      <c r="N191" s="7"/>
      <c r="O191" s="7"/>
      <c r="P191" s="8"/>
      <c r="Q191" s="9"/>
      <c r="R191" s="3"/>
      <c r="S191" s="4"/>
    </row>
    <row r="192" spans="1:19">
      <c r="A192" s="51"/>
      <c r="B192" s="51"/>
      <c r="C192" s="51"/>
      <c r="D192" s="51"/>
      <c r="F192" s="2"/>
      <c r="N192" s="7"/>
      <c r="O192" s="7"/>
      <c r="P192" s="8"/>
      <c r="Q192" s="9"/>
      <c r="R192" s="3"/>
      <c r="S192" s="4"/>
    </row>
    <row r="193" spans="1:19">
      <c r="A193" s="51"/>
      <c r="B193" s="51"/>
      <c r="C193" s="51"/>
      <c r="D193" s="51"/>
      <c r="F193" s="2"/>
      <c r="N193" s="7"/>
      <c r="O193" s="7"/>
      <c r="P193" s="8"/>
      <c r="Q193" s="9"/>
      <c r="R193" s="3"/>
      <c r="S193" s="4"/>
    </row>
    <row r="194" spans="1:19">
      <c r="A194" s="51"/>
      <c r="B194" s="51"/>
      <c r="C194" s="51"/>
      <c r="D194" s="51"/>
      <c r="F194" s="2"/>
      <c r="N194" s="7"/>
      <c r="O194" s="7"/>
      <c r="P194" s="8"/>
      <c r="Q194" s="9"/>
      <c r="R194" s="3"/>
      <c r="S194" s="4"/>
    </row>
    <row r="195" spans="1:19">
      <c r="A195" s="51"/>
      <c r="B195" s="51"/>
      <c r="C195" s="51"/>
      <c r="D195" s="51"/>
      <c r="F195" s="2"/>
      <c r="N195" s="7"/>
      <c r="O195" s="7"/>
      <c r="P195" s="8"/>
      <c r="Q195" s="9"/>
      <c r="R195" s="3"/>
      <c r="S195" s="4"/>
    </row>
    <row r="196" spans="1:19">
      <c r="A196" s="51"/>
      <c r="B196" s="51"/>
      <c r="C196" s="51"/>
      <c r="D196" s="51"/>
      <c r="F196" s="2"/>
      <c r="N196" s="7"/>
      <c r="O196" s="7"/>
      <c r="P196" s="8"/>
      <c r="Q196" s="9"/>
      <c r="R196" s="3"/>
      <c r="S196" s="4"/>
    </row>
    <row r="197" spans="1:19">
      <c r="A197" s="51"/>
      <c r="B197" s="51"/>
      <c r="C197" s="51"/>
      <c r="D197" s="51"/>
      <c r="F197" s="2"/>
      <c r="N197" s="7"/>
      <c r="O197" s="7"/>
      <c r="P197" s="8"/>
      <c r="Q197" s="9"/>
      <c r="R197" s="3"/>
      <c r="S197" s="4"/>
    </row>
    <row r="198" spans="1:19">
      <c r="A198" s="51"/>
      <c r="B198" s="51"/>
      <c r="C198" s="51"/>
      <c r="D198" s="51"/>
      <c r="F198" s="2"/>
      <c r="N198" s="7"/>
      <c r="O198" s="7"/>
      <c r="P198" s="8"/>
      <c r="Q198" s="9"/>
      <c r="R198" s="3"/>
      <c r="S198" s="4"/>
    </row>
    <row r="199" spans="1:19">
      <c r="A199" s="51"/>
      <c r="B199" s="51"/>
      <c r="C199" s="51"/>
      <c r="D199" s="51"/>
      <c r="F199" s="2"/>
      <c r="N199" s="7"/>
      <c r="O199" s="7"/>
      <c r="P199" s="8"/>
      <c r="Q199" s="9"/>
      <c r="R199" s="3"/>
      <c r="S199" s="4"/>
    </row>
    <row r="200" spans="1:19">
      <c r="A200" s="51"/>
      <c r="B200" s="51"/>
      <c r="C200" s="51"/>
      <c r="D200" s="51"/>
      <c r="F200" s="2"/>
      <c r="N200" s="7"/>
      <c r="O200" s="7"/>
      <c r="P200" s="8"/>
      <c r="Q200" s="9"/>
      <c r="R200" s="3"/>
      <c r="S200" s="4"/>
    </row>
    <row r="201" spans="1:19">
      <c r="A201" s="51"/>
      <c r="B201" s="51"/>
      <c r="C201" s="51"/>
      <c r="D201" s="51"/>
      <c r="F201" s="2"/>
      <c r="N201" s="7"/>
      <c r="O201" s="7"/>
      <c r="P201" s="8"/>
      <c r="Q201" s="9"/>
      <c r="R201" s="3"/>
      <c r="S201" s="4"/>
    </row>
    <row r="202" spans="1:19">
      <c r="A202" s="51"/>
      <c r="B202" s="51"/>
      <c r="C202" s="51"/>
      <c r="D202" s="51"/>
      <c r="F202" s="2"/>
      <c r="N202" s="7"/>
      <c r="O202" s="7"/>
      <c r="P202" s="8"/>
      <c r="Q202" s="9"/>
      <c r="R202" s="3"/>
      <c r="S202" s="4"/>
    </row>
    <row r="203" spans="1:19">
      <c r="A203" s="51"/>
      <c r="B203" s="51"/>
      <c r="C203" s="51"/>
      <c r="D203" s="51"/>
      <c r="F203" s="2"/>
      <c r="N203" s="7"/>
      <c r="O203" s="7"/>
      <c r="P203" s="8"/>
      <c r="Q203" s="9"/>
      <c r="R203" s="3"/>
      <c r="S203" s="4"/>
    </row>
    <row r="204" spans="1:19">
      <c r="A204" s="51"/>
      <c r="B204" s="51"/>
      <c r="C204" s="51"/>
      <c r="D204" s="51"/>
      <c r="F204" s="2"/>
      <c r="N204" s="7"/>
      <c r="O204" s="7"/>
      <c r="P204" s="8"/>
      <c r="Q204" s="9"/>
      <c r="R204" s="3"/>
      <c r="S204" s="4"/>
    </row>
    <row r="205" spans="1:19">
      <c r="A205" s="51"/>
      <c r="B205" s="51"/>
      <c r="C205" s="51"/>
      <c r="D205" s="51"/>
      <c r="F205" s="2"/>
      <c r="N205" s="7"/>
      <c r="O205" s="7"/>
      <c r="P205" s="8"/>
      <c r="Q205" s="9"/>
      <c r="R205" s="3"/>
      <c r="S205" s="4"/>
    </row>
    <row r="206" spans="1:19">
      <c r="A206" s="51"/>
      <c r="B206" s="51"/>
      <c r="C206" s="51"/>
      <c r="D206" s="51"/>
      <c r="F206" s="2"/>
      <c r="N206" s="7"/>
      <c r="O206" s="7"/>
      <c r="P206" s="8"/>
      <c r="Q206" s="9"/>
      <c r="R206" s="3"/>
      <c r="S206" s="4"/>
    </row>
    <row r="207" spans="1:19">
      <c r="A207" s="51"/>
      <c r="B207" s="51"/>
      <c r="C207" s="51"/>
      <c r="D207" s="51"/>
      <c r="F207" s="2"/>
      <c r="N207" s="7"/>
      <c r="O207" s="7"/>
      <c r="P207" s="8"/>
      <c r="Q207" s="9"/>
      <c r="R207" s="3"/>
      <c r="S207" s="4"/>
    </row>
    <row r="208" spans="1:19">
      <c r="A208" s="51"/>
      <c r="B208" s="51"/>
      <c r="C208" s="51"/>
      <c r="D208" s="51"/>
      <c r="F208" s="2"/>
      <c r="N208" s="7"/>
      <c r="O208" s="7"/>
      <c r="P208" s="8"/>
      <c r="Q208" s="9"/>
      <c r="R208" s="3"/>
      <c r="S208" s="4"/>
    </row>
    <row r="209" spans="1:19">
      <c r="A209" s="51"/>
      <c r="B209" s="51"/>
      <c r="C209" s="51"/>
      <c r="D209" s="51"/>
      <c r="F209" s="2"/>
      <c r="N209" s="7"/>
      <c r="O209" s="7"/>
      <c r="P209" s="8"/>
      <c r="Q209" s="9"/>
      <c r="R209" s="3"/>
      <c r="S209" s="4"/>
    </row>
    <row r="210" spans="1:19">
      <c r="A210" s="51"/>
      <c r="B210" s="51"/>
      <c r="C210" s="51"/>
      <c r="D210" s="51"/>
      <c r="F210" s="2"/>
      <c r="N210" s="7"/>
      <c r="O210" s="7"/>
      <c r="P210" s="8"/>
      <c r="Q210" s="9"/>
      <c r="R210" s="3"/>
      <c r="S210" s="4"/>
    </row>
    <row r="211" spans="1:19">
      <c r="A211" s="51"/>
      <c r="B211" s="51"/>
      <c r="C211" s="51"/>
      <c r="D211" s="51"/>
      <c r="F211" s="2"/>
      <c r="N211" s="7"/>
      <c r="O211" s="7"/>
      <c r="P211" s="8"/>
      <c r="Q211" s="9"/>
      <c r="R211" s="3"/>
      <c r="S211" s="4"/>
    </row>
    <row r="212" spans="1:19">
      <c r="A212" s="51"/>
      <c r="B212" s="51"/>
      <c r="C212" s="51"/>
      <c r="D212" s="51"/>
      <c r="F212" s="2"/>
      <c r="N212" s="7"/>
      <c r="O212" s="7"/>
      <c r="P212" s="8"/>
      <c r="Q212" s="9"/>
      <c r="R212" s="3"/>
      <c r="S212" s="4"/>
    </row>
    <row r="213" spans="1:19">
      <c r="A213" s="51"/>
      <c r="B213" s="51"/>
      <c r="C213" s="51"/>
      <c r="D213" s="51"/>
      <c r="F213" s="2"/>
      <c r="N213" s="7"/>
      <c r="O213" s="7"/>
      <c r="P213" s="8"/>
      <c r="Q213" s="9"/>
      <c r="R213" s="3"/>
      <c r="S213" s="4"/>
    </row>
    <row r="214" spans="1:19">
      <c r="A214" s="51"/>
      <c r="B214" s="51"/>
      <c r="C214" s="51"/>
      <c r="D214" s="51"/>
      <c r="F214" s="2"/>
      <c r="N214" s="7"/>
      <c r="O214" s="7"/>
      <c r="P214" s="8"/>
      <c r="Q214" s="9"/>
      <c r="R214" s="3"/>
      <c r="S214" s="4"/>
    </row>
    <row r="215" spans="1:19">
      <c r="A215" s="51"/>
      <c r="B215" s="51"/>
      <c r="C215" s="51"/>
      <c r="D215" s="51"/>
      <c r="F215" s="2"/>
      <c r="N215" s="7"/>
      <c r="O215" s="7"/>
      <c r="P215" s="8"/>
      <c r="Q215" s="9"/>
      <c r="R215" s="3"/>
      <c r="S215" s="4"/>
    </row>
    <row r="216" spans="1:19">
      <c r="A216" s="51"/>
      <c r="B216" s="51"/>
      <c r="C216" s="51"/>
      <c r="D216" s="51"/>
      <c r="F216" s="2"/>
      <c r="N216" s="7"/>
      <c r="O216" s="7"/>
      <c r="P216" s="8"/>
      <c r="Q216" s="9"/>
      <c r="R216" s="3"/>
      <c r="S216" s="4"/>
    </row>
    <row r="217" spans="1:19">
      <c r="A217" s="51"/>
      <c r="B217" s="51"/>
      <c r="C217" s="51"/>
      <c r="D217" s="51"/>
      <c r="F217" s="2"/>
      <c r="N217" s="7"/>
      <c r="O217" s="7"/>
      <c r="P217" s="8"/>
      <c r="Q217" s="9"/>
      <c r="R217" s="3"/>
      <c r="S217" s="4"/>
    </row>
    <row r="218" spans="1:19">
      <c r="A218" s="51"/>
      <c r="B218" s="51"/>
      <c r="C218" s="51"/>
      <c r="D218" s="51"/>
      <c r="F218" s="2"/>
      <c r="N218" s="7"/>
      <c r="O218" s="7"/>
      <c r="P218" s="8"/>
      <c r="Q218" s="9"/>
      <c r="R218" s="3"/>
      <c r="S218" s="4"/>
    </row>
    <row r="219" spans="1:19">
      <c r="A219" s="51"/>
      <c r="B219" s="51"/>
      <c r="C219" s="51"/>
      <c r="D219" s="51"/>
      <c r="F219" s="2"/>
      <c r="N219" s="7"/>
      <c r="O219" s="7"/>
      <c r="P219" s="8"/>
      <c r="Q219" s="9"/>
      <c r="R219" s="3"/>
      <c r="S219" s="4"/>
    </row>
    <row r="220" spans="1:19">
      <c r="A220" s="51"/>
      <c r="B220" s="51"/>
      <c r="C220" s="51"/>
      <c r="D220" s="51"/>
      <c r="F220" s="2"/>
      <c r="N220" s="7"/>
      <c r="O220" s="7"/>
      <c r="P220" s="8"/>
      <c r="Q220" s="9"/>
      <c r="R220" s="3"/>
      <c r="S220" s="4"/>
    </row>
    <row r="221" spans="1:19">
      <c r="A221" s="51"/>
      <c r="B221" s="51"/>
      <c r="C221" s="51"/>
      <c r="D221" s="51"/>
      <c r="F221" s="2"/>
      <c r="N221" s="7"/>
      <c r="O221" s="7"/>
      <c r="P221" s="8"/>
      <c r="Q221" s="9"/>
      <c r="R221" s="3"/>
      <c r="S221" s="4"/>
    </row>
    <row r="222" spans="1:19">
      <c r="A222" s="51"/>
      <c r="B222" s="51"/>
      <c r="C222" s="51"/>
      <c r="D222" s="51"/>
      <c r="F222" s="2"/>
      <c r="N222" s="7"/>
      <c r="O222" s="7"/>
      <c r="P222" s="8"/>
      <c r="Q222" s="9"/>
      <c r="R222" s="3"/>
      <c r="S222" s="4"/>
    </row>
    <row r="223" spans="1:19">
      <c r="A223" s="51"/>
      <c r="B223" s="51"/>
      <c r="C223" s="51"/>
      <c r="D223" s="51"/>
      <c r="F223" s="2"/>
      <c r="N223" s="7"/>
      <c r="O223" s="7"/>
      <c r="P223" s="8"/>
      <c r="Q223" s="9"/>
      <c r="R223" s="3"/>
      <c r="S223" s="4"/>
    </row>
    <row r="224" spans="1:19">
      <c r="A224" s="51"/>
      <c r="B224" s="51"/>
      <c r="C224" s="51"/>
      <c r="D224" s="51"/>
      <c r="F224" s="2"/>
      <c r="N224" s="7"/>
      <c r="O224" s="7"/>
      <c r="P224" s="8"/>
      <c r="Q224" s="9"/>
      <c r="R224" s="3"/>
      <c r="S224" s="4"/>
    </row>
    <row r="225" spans="1:19">
      <c r="A225" s="51"/>
      <c r="B225" s="51"/>
      <c r="C225" s="51"/>
      <c r="D225" s="51"/>
      <c r="F225" s="2"/>
      <c r="N225" s="7"/>
      <c r="O225" s="7"/>
      <c r="P225" s="8"/>
      <c r="Q225" s="9"/>
      <c r="R225" s="3"/>
      <c r="S225" s="4"/>
    </row>
    <row r="226" spans="1:19">
      <c r="A226" s="51"/>
      <c r="B226" s="51"/>
      <c r="C226" s="51"/>
      <c r="D226" s="51"/>
      <c r="F226" s="2"/>
      <c r="N226" s="7"/>
      <c r="O226" s="7"/>
      <c r="P226" s="8"/>
      <c r="Q226" s="9"/>
      <c r="R226" s="3"/>
      <c r="S226" s="4"/>
    </row>
    <row r="227" spans="1:19">
      <c r="A227" s="51"/>
      <c r="B227" s="51"/>
      <c r="C227" s="51"/>
      <c r="D227" s="51"/>
      <c r="F227" s="2"/>
      <c r="N227" s="7"/>
      <c r="O227" s="7"/>
      <c r="P227" s="8"/>
      <c r="Q227" s="9"/>
      <c r="R227" s="3"/>
      <c r="S227" s="4"/>
    </row>
    <row r="228" spans="1:19">
      <c r="A228" s="51"/>
      <c r="B228" s="51"/>
      <c r="C228" s="51"/>
      <c r="D228" s="51"/>
      <c r="F228" s="2"/>
      <c r="N228" s="7"/>
      <c r="O228" s="7"/>
      <c r="P228" s="8"/>
      <c r="Q228" s="9"/>
      <c r="R228" s="3"/>
      <c r="S228" s="4"/>
    </row>
    <row r="229" spans="1:19">
      <c r="A229" s="51"/>
      <c r="B229" s="51"/>
      <c r="C229" s="51"/>
      <c r="D229" s="51"/>
      <c r="F229" s="2"/>
      <c r="N229" s="7"/>
      <c r="O229" s="7"/>
      <c r="P229" s="8"/>
      <c r="Q229" s="9"/>
      <c r="R229" s="3"/>
      <c r="S229" s="4"/>
    </row>
    <row r="230" spans="1:19">
      <c r="A230" s="51"/>
      <c r="B230" s="51"/>
      <c r="C230" s="51"/>
      <c r="D230" s="51"/>
      <c r="F230" s="2"/>
      <c r="N230" s="7"/>
      <c r="O230" s="7"/>
      <c r="P230" s="8"/>
      <c r="Q230" s="9"/>
      <c r="R230" s="3"/>
      <c r="S230" s="4"/>
    </row>
    <row r="231" spans="1:19">
      <c r="A231" s="51"/>
      <c r="B231" s="51"/>
      <c r="C231" s="51"/>
      <c r="D231" s="51"/>
      <c r="F231" s="2"/>
      <c r="N231" s="7"/>
      <c r="O231" s="7"/>
      <c r="P231" s="8"/>
      <c r="Q231" s="9"/>
      <c r="R231" s="3"/>
      <c r="S231" s="4"/>
    </row>
    <row r="232" spans="1:19">
      <c r="A232" s="51"/>
      <c r="B232" s="51"/>
      <c r="C232" s="51"/>
      <c r="D232" s="51"/>
      <c r="F232" s="2"/>
      <c r="N232" s="7"/>
      <c r="O232" s="7"/>
      <c r="P232" s="8"/>
      <c r="Q232" s="9"/>
      <c r="R232" s="3"/>
      <c r="S232" s="4"/>
    </row>
    <row r="233" spans="1:19">
      <c r="A233" s="51"/>
      <c r="B233" s="51"/>
      <c r="C233" s="51"/>
      <c r="D233" s="51"/>
      <c r="F233" s="2"/>
      <c r="N233" s="7"/>
      <c r="O233" s="7"/>
      <c r="P233" s="8"/>
      <c r="Q233" s="9"/>
      <c r="R233" s="3"/>
      <c r="S233" s="4"/>
    </row>
    <row r="234" spans="1:19">
      <c r="A234" s="51"/>
      <c r="B234" s="51"/>
      <c r="C234" s="51"/>
      <c r="D234" s="51"/>
      <c r="F234" s="2"/>
      <c r="N234" s="7"/>
      <c r="O234" s="7"/>
      <c r="P234" s="8"/>
      <c r="Q234" s="9"/>
      <c r="R234" s="3"/>
      <c r="S234" s="4"/>
    </row>
    <row r="235" spans="1:19">
      <c r="A235" s="51"/>
      <c r="B235" s="51"/>
      <c r="C235" s="51"/>
      <c r="D235" s="51"/>
      <c r="F235" s="2"/>
      <c r="N235" s="7"/>
      <c r="O235" s="7"/>
      <c r="P235" s="8"/>
      <c r="Q235" s="9"/>
      <c r="R235" s="3"/>
      <c r="S235" s="4"/>
    </row>
    <row r="236" spans="1:19">
      <c r="A236" s="51"/>
      <c r="B236" s="51"/>
      <c r="C236" s="51"/>
      <c r="D236" s="51"/>
      <c r="F236" s="2"/>
      <c r="N236" s="7"/>
      <c r="O236" s="7"/>
      <c r="P236" s="8"/>
      <c r="Q236" s="9"/>
      <c r="R236" s="3"/>
      <c r="S236" s="4"/>
    </row>
    <row r="237" spans="1:19">
      <c r="A237" s="51"/>
      <c r="B237" s="51"/>
      <c r="C237" s="51"/>
      <c r="D237" s="51"/>
      <c r="F237" s="2"/>
      <c r="N237" s="7"/>
      <c r="O237" s="7"/>
      <c r="P237" s="8"/>
      <c r="Q237" s="9"/>
      <c r="R237" s="3"/>
      <c r="S237" s="4"/>
    </row>
    <row r="238" spans="1:19">
      <c r="A238" s="51"/>
      <c r="B238" s="51"/>
      <c r="C238" s="51"/>
      <c r="D238" s="51"/>
      <c r="F238" s="2"/>
      <c r="N238" s="7"/>
      <c r="O238" s="7"/>
      <c r="P238" s="8"/>
      <c r="Q238" s="9"/>
      <c r="R238" s="3"/>
      <c r="S238" s="4"/>
    </row>
    <row r="239" spans="1:19">
      <c r="A239" s="51"/>
      <c r="B239" s="51"/>
      <c r="C239" s="51"/>
      <c r="D239" s="51"/>
      <c r="F239" s="2"/>
      <c r="N239" s="7"/>
      <c r="O239" s="7"/>
      <c r="P239" s="8"/>
      <c r="Q239" s="9"/>
      <c r="R239" s="3"/>
      <c r="S239" s="4"/>
    </row>
    <row r="240" spans="1:19">
      <c r="A240" s="51"/>
      <c r="B240" s="51"/>
      <c r="C240" s="51"/>
      <c r="D240" s="51"/>
      <c r="F240" s="2"/>
      <c r="N240" s="7"/>
      <c r="O240" s="7"/>
      <c r="P240" s="8"/>
      <c r="Q240" s="9"/>
      <c r="R240" s="3"/>
      <c r="S240" s="4"/>
    </row>
    <row r="241" spans="1:19">
      <c r="A241" s="51"/>
      <c r="B241" s="51"/>
      <c r="C241" s="51"/>
      <c r="D241" s="51"/>
      <c r="F241" s="2"/>
      <c r="N241" s="7"/>
      <c r="O241" s="7"/>
      <c r="P241" s="8"/>
      <c r="Q241" s="9"/>
      <c r="R241" s="3"/>
      <c r="S241" s="4"/>
    </row>
    <row r="242" spans="1:19">
      <c r="A242" s="51"/>
      <c r="B242" s="51"/>
      <c r="C242" s="51"/>
      <c r="D242" s="51"/>
      <c r="F242" s="2"/>
      <c r="N242" s="7"/>
      <c r="O242" s="7"/>
      <c r="P242" s="8"/>
      <c r="Q242" s="9"/>
      <c r="R242" s="3"/>
      <c r="S242" s="4"/>
    </row>
    <row r="243" spans="1:19">
      <c r="A243" s="51"/>
      <c r="B243" s="51"/>
      <c r="C243" s="51"/>
      <c r="D243" s="51"/>
      <c r="F243" s="2"/>
      <c r="N243" s="7"/>
      <c r="O243" s="7"/>
      <c r="P243" s="8"/>
      <c r="Q243" s="9"/>
      <c r="R243" s="3"/>
      <c r="S243" s="4"/>
    </row>
    <row r="244" spans="1:19">
      <c r="A244" s="51"/>
      <c r="B244" s="51"/>
      <c r="C244" s="51"/>
      <c r="D244" s="51"/>
      <c r="F244" s="2"/>
      <c r="N244" s="7"/>
      <c r="O244" s="7"/>
      <c r="P244" s="8"/>
      <c r="Q244" s="9"/>
      <c r="R244" s="3"/>
      <c r="S244" s="4"/>
    </row>
    <row r="245" spans="1:19">
      <c r="A245" s="51"/>
      <c r="B245" s="51"/>
      <c r="C245" s="51"/>
      <c r="D245" s="51"/>
      <c r="F245" s="2"/>
      <c r="N245" s="7"/>
      <c r="O245" s="7"/>
      <c r="P245" s="8"/>
      <c r="Q245" s="9"/>
      <c r="R245" s="3"/>
      <c r="S245" s="4"/>
    </row>
    <row r="246" spans="1:19">
      <c r="A246" s="51"/>
      <c r="B246" s="51"/>
      <c r="C246" s="51"/>
      <c r="D246" s="51"/>
      <c r="F246" s="2"/>
      <c r="N246" s="7"/>
      <c r="O246" s="7"/>
      <c r="P246" s="8"/>
      <c r="Q246" s="9"/>
      <c r="R246" s="3"/>
      <c r="S246" s="4"/>
    </row>
    <row r="247" spans="1:19">
      <c r="A247" s="51"/>
      <c r="B247" s="51"/>
      <c r="C247" s="51"/>
      <c r="D247" s="51"/>
      <c r="F247" s="2"/>
      <c r="N247" s="7"/>
      <c r="O247" s="7"/>
      <c r="P247" s="8"/>
      <c r="Q247" s="9"/>
      <c r="R247" s="3"/>
      <c r="S247" s="4"/>
    </row>
    <row r="248" spans="1:19">
      <c r="A248" s="51"/>
      <c r="B248" s="51"/>
      <c r="C248" s="51"/>
      <c r="D248" s="51"/>
      <c r="F248" s="2"/>
      <c r="N248" s="7"/>
      <c r="O248" s="7"/>
      <c r="P248" s="8"/>
      <c r="Q248" s="9"/>
      <c r="R248" s="3"/>
      <c r="S248" s="4"/>
    </row>
    <row r="249" spans="1:19">
      <c r="A249" s="51"/>
      <c r="B249" s="51"/>
      <c r="C249" s="51"/>
      <c r="D249" s="51"/>
      <c r="F249" s="2"/>
      <c r="N249" s="7"/>
      <c r="O249" s="7"/>
      <c r="P249" s="8"/>
      <c r="Q249" s="9"/>
      <c r="R249" s="3"/>
      <c r="S249" s="4"/>
    </row>
    <row r="250" spans="1:19">
      <c r="A250" s="51"/>
      <c r="B250" s="51"/>
      <c r="C250" s="51"/>
      <c r="D250" s="51"/>
      <c r="F250" s="2"/>
      <c r="N250" s="7"/>
      <c r="O250" s="7"/>
      <c r="P250" s="8"/>
      <c r="Q250" s="9"/>
      <c r="R250" s="3"/>
      <c r="S250" s="4"/>
    </row>
    <row r="251" spans="1:19">
      <c r="A251" s="51"/>
      <c r="B251" s="51"/>
      <c r="C251" s="51"/>
      <c r="D251" s="51"/>
      <c r="F251" s="2"/>
      <c r="N251" s="7"/>
      <c r="O251" s="7"/>
      <c r="P251" s="8"/>
      <c r="Q251" s="9"/>
      <c r="R251" s="3"/>
      <c r="S251" s="4"/>
    </row>
    <row r="252" spans="1:19">
      <c r="A252" s="51"/>
      <c r="B252" s="51"/>
      <c r="C252" s="51"/>
      <c r="D252" s="51"/>
      <c r="F252" s="2"/>
      <c r="N252" s="7"/>
      <c r="O252" s="7"/>
      <c r="P252" s="8"/>
      <c r="Q252" s="9"/>
      <c r="R252" s="3"/>
      <c r="S252" s="4"/>
    </row>
    <row r="253" spans="1:19">
      <c r="A253" s="51"/>
      <c r="B253" s="51"/>
      <c r="C253" s="51"/>
      <c r="D253" s="51"/>
      <c r="F253" s="2"/>
      <c r="N253" s="7"/>
      <c r="O253" s="7"/>
      <c r="P253" s="8"/>
      <c r="Q253" s="9"/>
      <c r="R253" s="3"/>
      <c r="S253" s="4"/>
    </row>
    <row r="254" spans="1:19">
      <c r="A254" s="51"/>
      <c r="B254" s="51"/>
      <c r="C254" s="51"/>
      <c r="D254" s="51"/>
      <c r="F254" s="2"/>
      <c r="N254" s="7"/>
      <c r="O254" s="7"/>
      <c r="P254" s="8"/>
      <c r="Q254" s="9"/>
      <c r="R254" s="3"/>
      <c r="S254" s="4"/>
    </row>
    <row r="255" spans="1:19">
      <c r="A255" s="51"/>
      <c r="B255" s="51"/>
      <c r="C255" s="51"/>
      <c r="D255" s="51"/>
      <c r="F255" s="2"/>
      <c r="N255" s="7"/>
      <c r="O255" s="7"/>
      <c r="P255" s="8"/>
      <c r="Q255" s="9"/>
      <c r="R255" s="3"/>
      <c r="S255" s="4"/>
    </row>
    <row r="256" spans="1:19">
      <c r="A256" s="51"/>
      <c r="B256" s="51"/>
      <c r="C256" s="51"/>
      <c r="D256" s="51"/>
      <c r="F256" s="2"/>
      <c r="N256" s="7"/>
      <c r="O256" s="7"/>
      <c r="P256" s="8"/>
      <c r="Q256" s="9"/>
      <c r="R256" s="3"/>
      <c r="S256" s="4"/>
    </row>
    <row r="257" spans="1:19">
      <c r="A257" s="51"/>
      <c r="B257" s="51"/>
      <c r="C257" s="51"/>
      <c r="D257" s="51"/>
      <c r="F257" s="2"/>
      <c r="N257" s="7"/>
      <c r="O257" s="7"/>
      <c r="P257" s="8"/>
      <c r="Q257" s="9"/>
      <c r="R257" s="3"/>
      <c r="S257" s="4"/>
    </row>
    <row r="258" spans="1:19">
      <c r="A258" s="51"/>
      <c r="B258" s="51"/>
      <c r="C258" s="51"/>
      <c r="D258" s="51"/>
      <c r="F258" s="2"/>
      <c r="N258" s="7"/>
      <c r="O258" s="7"/>
      <c r="P258" s="8"/>
      <c r="Q258" s="9"/>
      <c r="R258" s="3"/>
      <c r="S258" s="4"/>
    </row>
    <row r="259" spans="1:19">
      <c r="A259" s="51"/>
      <c r="B259" s="51"/>
      <c r="C259" s="51"/>
      <c r="D259" s="51"/>
      <c r="F259" s="2"/>
      <c r="N259" s="7"/>
      <c r="O259" s="7"/>
      <c r="P259" s="8"/>
      <c r="Q259" s="9"/>
      <c r="R259" s="3"/>
      <c r="S259" s="4"/>
    </row>
    <row r="260" spans="1:19">
      <c r="A260" s="51"/>
      <c r="B260" s="51"/>
      <c r="C260" s="51"/>
      <c r="D260" s="51"/>
      <c r="F260" s="2"/>
      <c r="N260" s="7"/>
      <c r="O260" s="7"/>
      <c r="P260" s="8"/>
      <c r="Q260" s="9"/>
      <c r="R260" s="3"/>
      <c r="S260" s="4"/>
    </row>
    <row r="261" spans="1:19">
      <c r="A261" s="51"/>
      <c r="B261" s="51"/>
      <c r="C261" s="51"/>
      <c r="D261" s="51"/>
      <c r="F261" s="2"/>
      <c r="N261" s="7"/>
      <c r="O261" s="7"/>
      <c r="P261" s="8"/>
      <c r="Q261" s="9"/>
      <c r="R261" s="3"/>
      <c r="S261" s="4"/>
    </row>
    <row r="262" spans="1:19">
      <c r="A262" s="51"/>
      <c r="B262" s="51"/>
      <c r="C262" s="51"/>
      <c r="D262" s="51"/>
      <c r="F262" s="2"/>
      <c r="N262" s="7"/>
      <c r="O262" s="7"/>
      <c r="P262" s="8"/>
      <c r="Q262" s="9"/>
      <c r="R262" s="3"/>
      <c r="S262" s="4"/>
    </row>
    <row r="263" spans="1:19">
      <c r="A263" s="51"/>
      <c r="B263" s="51"/>
      <c r="C263" s="51"/>
      <c r="D263" s="51"/>
      <c r="F263" s="2"/>
      <c r="N263" s="7"/>
      <c r="O263" s="7"/>
      <c r="P263" s="8"/>
      <c r="Q263" s="9"/>
      <c r="R263" s="3"/>
      <c r="S263" s="4"/>
    </row>
    <row r="264" spans="1:19">
      <c r="A264" s="51"/>
      <c r="B264" s="51"/>
      <c r="C264" s="51"/>
      <c r="D264" s="51"/>
      <c r="F264" s="2"/>
      <c r="N264" s="7"/>
      <c r="O264" s="7"/>
      <c r="P264" s="8"/>
      <c r="Q264" s="9"/>
      <c r="R264" s="3"/>
      <c r="S264" s="4"/>
    </row>
    <row r="265" spans="1:19">
      <c r="A265" s="51"/>
      <c r="B265" s="51"/>
      <c r="C265" s="51"/>
      <c r="D265" s="51"/>
      <c r="F265" s="2"/>
      <c r="N265" s="7"/>
      <c r="O265" s="7"/>
      <c r="P265" s="8"/>
      <c r="Q265" s="9"/>
      <c r="R265" s="3"/>
      <c r="S265" s="4"/>
    </row>
    <row r="266" spans="1:19">
      <c r="A266" s="51"/>
      <c r="B266" s="51"/>
      <c r="C266" s="51"/>
      <c r="D266" s="51"/>
      <c r="F266" s="2"/>
      <c r="N266" s="7"/>
      <c r="O266" s="7"/>
      <c r="P266" s="8"/>
      <c r="Q266" s="9"/>
      <c r="R266" s="3"/>
      <c r="S266" s="4"/>
    </row>
    <row r="267" spans="1:19">
      <c r="A267" s="51"/>
      <c r="B267" s="51"/>
      <c r="C267" s="51"/>
      <c r="D267" s="51"/>
      <c r="F267" s="2"/>
      <c r="N267" s="7"/>
      <c r="O267" s="7"/>
      <c r="P267" s="8"/>
      <c r="Q267" s="9"/>
      <c r="R267" s="3"/>
      <c r="S267" s="4"/>
    </row>
    <row r="268" spans="1:19">
      <c r="A268" s="51"/>
      <c r="B268" s="51"/>
      <c r="C268" s="51"/>
      <c r="D268" s="51"/>
      <c r="F268" s="2"/>
      <c r="N268" s="7"/>
      <c r="O268" s="7"/>
      <c r="P268" s="8"/>
      <c r="Q268" s="9"/>
      <c r="R268" s="3"/>
      <c r="S268" s="4"/>
    </row>
    <row r="269" spans="1:19">
      <c r="A269" s="51"/>
      <c r="B269" s="51"/>
      <c r="C269" s="51"/>
      <c r="D269" s="51"/>
      <c r="F269" s="2"/>
      <c r="N269" s="7"/>
      <c r="O269" s="7"/>
      <c r="P269" s="8"/>
      <c r="Q269" s="9"/>
      <c r="R269" s="3"/>
      <c r="S269" s="4"/>
    </row>
    <row r="270" spans="1:19">
      <c r="A270" s="51"/>
      <c r="B270" s="51"/>
      <c r="C270" s="51"/>
      <c r="D270" s="51"/>
      <c r="F270" s="2"/>
      <c r="N270" s="7"/>
      <c r="O270" s="7"/>
      <c r="P270" s="8"/>
      <c r="Q270" s="9"/>
      <c r="R270" s="3"/>
      <c r="S270" s="4"/>
    </row>
    <row r="271" spans="1:19">
      <c r="A271" s="51"/>
      <c r="B271" s="51"/>
      <c r="C271" s="51"/>
      <c r="D271" s="51"/>
      <c r="F271" s="2"/>
      <c r="N271" s="7"/>
      <c r="O271" s="7"/>
      <c r="P271" s="8"/>
      <c r="Q271" s="9"/>
      <c r="R271" s="3"/>
      <c r="S271" s="4"/>
    </row>
    <row r="272" spans="1:19">
      <c r="A272" s="51"/>
      <c r="B272" s="51"/>
      <c r="C272" s="51"/>
      <c r="D272" s="51"/>
      <c r="F272" s="2"/>
      <c r="N272" s="7"/>
      <c r="O272" s="7"/>
      <c r="P272" s="8"/>
      <c r="Q272" s="9"/>
      <c r="R272" s="3"/>
      <c r="S272" s="4"/>
    </row>
    <row r="273" spans="1:19">
      <c r="A273" s="51"/>
      <c r="B273" s="51"/>
      <c r="C273" s="51"/>
      <c r="D273" s="51"/>
      <c r="F273" s="2"/>
      <c r="N273" s="7"/>
      <c r="O273" s="7"/>
      <c r="P273" s="8"/>
      <c r="Q273" s="9"/>
      <c r="R273" s="3"/>
      <c r="S273" s="4"/>
    </row>
    <row r="274" spans="1:19">
      <c r="A274" s="51"/>
      <c r="B274" s="51"/>
      <c r="C274" s="51"/>
      <c r="D274" s="51"/>
      <c r="F274" s="2"/>
      <c r="N274" s="7"/>
      <c r="O274" s="7"/>
      <c r="P274" s="8"/>
      <c r="Q274" s="9"/>
      <c r="R274" s="3"/>
      <c r="S274" s="4"/>
    </row>
    <row r="275" spans="1:19">
      <c r="A275" s="51"/>
      <c r="B275" s="51"/>
      <c r="C275" s="51"/>
      <c r="D275" s="51"/>
      <c r="F275" s="2"/>
      <c r="N275" s="7"/>
      <c r="O275" s="7"/>
      <c r="P275" s="8"/>
      <c r="Q275" s="9"/>
      <c r="R275" s="3"/>
      <c r="S275" s="4"/>
    </row>
    <row r="276" spans="1:19">
      <c r="A276" s="51"/>
      <c r="B276" s="51"/>
      <c r="C276" s="51"/>
      <c r="D276" s="51"/>
      <c r="F276" s="2"/>
      <c r="N276" s="7"/>
      <c r="O276" s="7"/>
      <c r="P276" s="8"/>
      <c r="Q276" s="9"/>
      <c r="R276" s="3"/>
      <c r="S276" s="4"/>
    </row>
    <row r="277" spans="1:19">
      <c r="A277" s="51"/>
      <c r="B277" s="51"/>
      <c r="C277" s="51"/>
      <c r="D277" s="51"/>
      <c r="F277" s="2"/>
      <c r="N277" s="7"/>
      <c r="O277" s="7"/>
      <c r="P277" s="8"/>
      <c r="Q277" s="9"/>
      <c r="R277" s="3"/>
      <c r="S277" s="4"/>
    </row>
  </sheetData>
  <mergeCells count="7">
    <mergeCell ref="A5:J8"/>
    <mergeCell ref="K1:L1"/>
    <mergeCell ref="M1:N1"/>
    <mergeCell ref="R1:S1"/>
    <mergeCell ref="K2:L2"/>
    <mergeCell ref="M2:N2"/>
    <mergeCell ref="R2:S2"/>
  </mergeCells>
  <phoneticPr fontId="1"/>
  <conditionalFormatting sqref="T25:U26 T99:T111 T27:T32 T37:T41 T46:T47 T52:T55 T60:T64 T69:T76 T81:T85 T90:T94 T116:T1048576 T6:T22 Q1:Q5">
    <cfRule type="cellIs" dxfId="29" priority="28" operator="equal">
      <formula>"？"</formula>
    </cfRule>
    <cfRule type="cellIs" dxfId="28" priority="29" operator="equal">
      <formula>"陽"</formula>
    </cfRule>
    <cfRule type="cellIs" dxfId="27" priority="30" operator="equal">
      <formula>"陰"</formula>
    </cfRule>
  </conditionalFormatting>
  <conditionalFormatting sqref="T35:U36">
    <cfRule type="cellIs" dxfId="26" priority="25" operator="equal">
      <formula>"？"</formula>
    </cfRule>
    <cfRule type="cellIs" dxfId="25" priority="26" operator="equal">
      <formula>"陽"</formula>
    </cfRule>
    <cfRule type="cellIs" dxfId="24" priority="27" operator="equal">
      <formula>"陰"</formula>
    </cfRule>
  </conditionalFormatting>
  <conditionalFormatting sqref="T58:U59">
    <cfRule type="cellIs" dxfId="23" priority="22" operator="equal">
      <formula>"？"</formula>
    </cfRule>
    <cfRule type="cellIs" dxfId="22" priority="23" operator="equal">
      <formula>"陽"</formula>
    </cfRule>
    <cfRule type="cellIs" dxfId="21" priority="24" operator="equal">
      <formula>"陰"</formula>
    </cfRule>
  </conditionalFormatting>
  <conditionalFormatting sqref="T67:U68">
    <cfRule type="cellIs" dxfId="20" priority="19" operator="equal">
      <formula>"？"</formula>
    </cfRule>
    <cfRule type="cellIs" dxfId="19" priority="20" operator="equal">
      <formula>"陽"</formula>
    </cfRule>
    <cfRule type="cellIs" dxfId="18" priority="21" operator="equal">
      <formula>"陰"</formula>
    </cfRule>
  </conditionalFormatting>
  <conditionalFormatting sqref="T79:U80">
    <cfRule type="cellIs" dxfId="17" priority="16" operator="equal">
      <formula>"？"</formula>
    </cfRule>
    <cfRule type="cellIs" dxfId="16" priority="17" operator="equal">
      <formula>"陽"</formula>
    </cfRule>
    <cfRule type="cellIs" dxfId="15" priority="18" operator="equal">
      <formula>"陰"</formula>
    </cfRule>
  </conditionalFormatting>
  <conditionalFormatting sqref="T44:U45">
    <cfRule type="cellIs" dxfId="14" priority="13" operator="equal">
      <formula>"？"</formula>
    </cfRule>
    <cfRule type="cellIs" dxfId="13" priority="14" operator="equal">
      <formula>"陽"</formula>
    </cfRule>
    <cfRule type="cellIs" dxfId="12" priority="15" operator="equal">
      <formula>"陰"</formula>
    </cfRule>
  </conditionalFormatting>
  <conditionalFormatting sqref="T50:U51">
    <cfRule type="cellIs" dxfId="11" priority="10" operator="equal">
      <formula>"？"</formula>
    </cfRule>
    <cfRule type="cellIs" dxfId="10" priority="11" operator="equal">
      <formula>"陽"</formula>
    </cfRule>
    <cfRule type="cellIs" dxfId="9" priority="12" operator="equal">
      <formula>"陰"</formula>
    </cfRule>
  </conditionalFormatting>
  <conditionalFormatting sqref="T88:U89">
    <cfRule type="cellIs" dxfId="8" priority="7" operator="equal">
      <formula>"？"</formula>
    </cfRule>
    <cfRule type="cellIs" dxfId="7" priority="8" operator="equal">
      <formula>"陽"</formula>
    </cfRule>
    <cfRule type="cellIs" dxfId="6" priority="9" operator="equal">
      <formula>"陰"</formula>
    </cfRule>
  </conditionalFormatting>
  <conditionalFormatting sqref="T97:U98">
    <cfRule type="cellIs" dxfId="5" priority="4" operator="equal">
      <formula>"？"</formula>
    </cfRule>
    <cfRule type="cellIs" dxfId="4" priority="5" operator="equal">
      <formula>"陽"</formula>
    </cfRule>
    <cfRule type="cellIs" dxfId="3" priority="6" operator="equal">
      <formula>"陰"</formula>
    </cfRule>
  </conditionalFormatting>
  <conditionalFormatting sqref="T114:U115">
    <cfRule type="cellIs" dxfId="2" priority="1" operator="equal">
      <formula>"？"</formula>
    </cfRule>
    <cfRule type="cellIs" dxfId="1" priority="2" operator="equal">
      <formula>"陽"</formula>
    </cfRule>
    <cfRule type="cellIs" dxfId="0" priority="3" operator="equal">
      <formula>"陰"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合計</vt:lpstr>
      <vt:lpstr>データ(クロス円用)</vt:lpstr>
      <vt:lpstr>画像(9月1週目）</vt:lpstr>
      <vt:lpstr>画像</vt:lpstr>
      <vt:lpstr>データ(ドルストレート用)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?? ??</dc:creator>
  <cp:lastModifiedBy>?? ??</cp:lastModifiedBy>
  <dcterms:created xsi:type="dcterms:W3CDTF">2015-07-09T17:02:26Z</dcterms:created>
  <dcterms:modified xsi:type="dcterms:W3CDTF">2015-09-05T15:22:11Z</dcterms:modified>
</cp:coreProperties>
</file>