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uran_000\Desktop\CMA\検証データ\"/>
    </mc:Choice>
  </mc:AlternateContent>
  <bookViews>
    <workbookView xWindow="0" yWindow="0" windowWidth="15345" windowHeight="4650" activeTab="3"/>
  </bookViews>
  <sheets>
    <sheet name="①データ " sheetId="18" r:id="rId1"/>
    <sheet name="②データ" sheetId="17" r:id="rId2"/>
    <sheet name="③データ" sheetId="14" r:id="rId3"/>
    <sheet name="画像" sheetId="16" r:id="rId4"/>
  </sheets>
  <definedNames>
    <definedName name="_xlnm._FilterDatabase" localSheetId="0" hidden="1">'①データ '!$A$10:$U$280</definedName>
    <definedName name="_xlnm._FilterDatabase" localSheetId="1" hidden="1">②データ!$A$10:$U$280</definedName>
    <definedName name="_xlnm._FilterDatabase" localSheetId="2" hidden="1">③データ!$A$10:$U$280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54" i="18" l="1"/>
  <c r="Q53" i="18" s="1"/>
  <c r="Q52" i="18"/>
  <c r="Q51" i="18"/>
  <c r="Q48" i="17"/>
  <c r="Q47" i="17" s="1"/>
  <c r="Q46" i="17"/>
  <c r="Q52" i="17"/>
  <c r="Q45" i="17"/>
  <c r="Q48" i="14"/>
  <c r="Q47" i="14" s="1"/>
  <c r="Q45" i="14"/>
  <c r="O49" i="14"/>
  <c r="O44" i="14"/>
  <c r="O41" i="14"/>
  <c r="C69" i="18"/>
  <c r="N35" i="14" l="1"/>
  <c r="M64" i="14"/>
  <c r="M80" i="14"/>
  <c r="M96" i="14"/>
  <c r="M112" i="14"/>
  <c r="L37" i="14"/>
  <c r="M37" i="14" s="1"/>
  <c r="L38" i="14"/>
  <c r="M38" i="14" s="1"/>
  <c r="L39" i="14"/>
  <c r="M39" i="14" s="1"/>
  <c r="L40" i="14"/>
  <c r="M40" i="14" s="1"/>
  <c r="L41" i="14"/>
  <c r="M41" i="14" s="1"/>
  <c r="L42" i="14"/>
  <c r="M42" i="14" s="1"/>
  <c r="L43" i="14"/>
  <c r="M43" i="14" s="1"/>
  <c r="L44" i="14"/>
  <c r="L45" i="14"/>
  <c r="M45" i="14" s="1"/>
  <c r="L46" i="14"/>
  <c r="M46" i="14" s="1"/>
  <c r="L47" i="14"/>
  <c r="M47" i="14" s="1"/>
  <c r="L48" i="14"/>
  <c r="M48" i="14" s="1"/>
  <c r="L49" i="14"/>
  <c r="L50" i="14"/>
  <c r="M50" i="14" s="1"/>
  <c r="L51" i="14"/>
  <c r="M51" i="14" s="1"/>
  <c r="L52" i="14"/>
  <c r="M52" i="14" s="1"/>
  <c r="L53" i="14"/>
  <c r="M53" i="14" s="1"/>
  <c r="L54" i="14"/>
  <c r="M54" i="14" s="1"/>
  <c r="L55" i="14"/>
  <c r="M55" i="14" s="1"/>
  <c r="L56" i="14"/>
  <c r="M56" i="14" s="1"/>
  <c r="L57" i="14"/>
  <c r="M57" i="14" s="1"/>
  <c r="L58" i="14"/>
  <c r="M58" i="14" s="1"/>
  <c r="L59" i="14"/>
  <c r="M59" i="14" s="1"/>
  <c r="L60" i="14"/>
  <c r="M60" i="14" s="1"/>
  <c r="L61" i="14"/>
  <c r="M61" i="14" s="1"/>
  <c r="L62" i="14"/>
  <c r="M62" i="14" s="1"/>
  <c r="L63" i="14"/>
  <c r="M63" i="14" s="1"/>
  <c r="L64" i="14"/>
  <c r="L65" i="14"/>
  <c r="M65" i="14" s="1"/>
  <c r="L66" i="14"/>
  <c r="M66" i="14" s="1"/>
  <c r="L67" i="14"/>
  <c r="M67" i="14" s="1"/>
  <c r="L68" i="14"/>
  <c r="M68" i="14" s="1"/>
  <c r="L69" i="14"/>
  <c r="M69" i="14" s="1"/>
  <c r="L70" i="14"/>
  <c r="M70" i="14" s="1"/>
  <c r="L71" i="14"/>
  <c r="M71" i="14" s="1"/>
  <c r="L72" i="14"/>
  <c r="M72" i="14" s="1"/>
  <c r="L73" i="14"/>
  <c r="M73" i="14" s="1"/>
  <c r="L74" i="14"/>
  <c r="M74" i="14" s="1"/>
  <c r="L75" i="14"/>
  <c r="M75" i="14" s="1"/>
  <c r="L76" i="14"/>
  <c r="M76" i="14" s="1"/>
  <c r="L77" i="14"/>
  <c r="M77" i="14" s="1"/>
  <c r="L78" i="14"/>
  <c r="M78" i="14" s="1"/>
  <c r="L79" i="14"/>
  <c r="M79" i="14" s="1"/>
  <c r="L80" i="14"/>
  <c r="L81" i="14"/>
  <c r="M81" i="14" s="1"/>
  <c r="L82" i="14"/>
  <c r="M82" i="14" s="1"/>
  <c r="L83" i="14"/>
  <c r="M83" i="14" s="1"/>
  <c r="L84" i="14"/>
  <c r="M84" i="14" s="1"/>
  <c r="L85" i="14"/>
  <c r="M85" i="14" s="1"/>
  <c r="L86" i="14"/>
  <c r="M86" i="14" s="1"/>
  <c r="L87" i="14"/>
  <c r="M87" i="14" s="1"/>
  <c r="L88" i="14"/>
  <c r="M88" i="14" s="1"/>
  <c r="L89" i="14"/>
  <c r="M89" i="14" s="1"/>
  <c r="L90" i="14"/>
  <c r="M90" i="14" s="1"/>
  <c r="L91" i="14"/>
  <c r="M91" i="14" s="1"/>
  <c r="L92" i="14"/>
  <c r="M92" i="14" s="1"/>
  <c r="L93" i="14"/>
  <c r="M93" i="14" s="1"/>
  <c r="L94" i="14"/>
  <c r="M94" i="14" s="1"/>
  <c r="L95" i="14"/>
  <c r="M95" i="14" s="1"/>
  <c r="L96" i="14"/>
  <c r="L97" i="14"/>
  <c r="M97" i="14" s="1"/>
  <c r="L98" i="14"/>
  <c r="M98" i="14" s="1"/>
  <c r="L99" i="14"/>
  <c r="M99" i="14" s="1"/>
  <c r="L100" i="14"/>
  <c r="M100" i="14" s="1"/>
  <c r="L101" i="14"/>
  <c r="M101" i="14" s="1"/>
  <c r="L102" i="14"/>
  <c r="M102" i="14" s="1"/>
  <c r="L103" i="14"/>
  <c r="M103" i="14" s="1"/>
  <c r="L104" i="14"/>
  <c r="M104" i="14" s="1"/>
  <c r="L105" i="14"/>
  <c r="M105" i="14" s="1"/>
  <c r="L106" i="14"/>
  <c r="M106" i="14" s="1"/>
  <c r="L107" i="14"/>
  <c r="M107" i="14" s="1"/>
  <c r="L108" i="14"/>
  <c r="M108" i="14" s="1"/>
  <c r="L109" i="14"/>
  <c r="M109" i="14" s="1"/>
  <c r="L110" i="14"/>
  <c r="M110" i="14" s="1"/>
  <c r="L111" i="14"/>
  <c r="M111" i="14" s="1"/>
  <c r="L112" i="14"/>
  <c r="L113" i="14"/>
  <c r="M113" i="14" s="1"/>
  <c r="L114" i="14"/>
  <c r="M114" i="14" s="1"/>
  <c r="L115" i="14"/>
  <c r="M115" i="14" s="1"/>
  <c r="L116" i="14"/>
  <c r="M116" i="14" s="1"/>
  <c r="L117" i="14"/>
  <c r="M117" i="14" s="1"/>
  <c r="L118" i="14"/>
  <c r="M118" i="14" s="1"/>
  <c r="L119" i="14"/>
  <c r="M119" i="14" s="1"/>
  <c r="L120" i="14"/>
  <c r="M120" i="14" s="1"/>
  <c r="L121" i="14"/>
  <c r="M121" i="14" s="1"/>
  <c r="L122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L36" i="14"/>
  <c r="M36" i="14" s="1"/>
  <c r="J36" i="14"/>
  <c r="L35" i="14"/>
  <c r="M35" i="14" s="1"/>
  <c r="J35" i="14"/>
  <c r="K35" i="14" s="1"/>
  <c r="N41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L41" i="17"/>
  <c r="K41" i="17"/>
  <c r="C42" i="17"/>
  <c r="C41" i="17"/>
  <c r="N50" i="18"/>
  <c r="M43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L43" i="17"/>
  <c r="L44" i="17"/>
  <c r="M44" i="17" s="1"/>
  <c r="L45" i="17"/>
  <c r="M45" i="17" s="1"/>
  <c r="L46" i="17"/>
  <c r="M46" i="17" s="1"/>
  <c r="L47" i="17"/>
  <c r="M47" i="17" s="1"/>
  <c r="L48" i="17"/>
  <c r="M48" i="17" s="1"/>
  <c r="L49" i="17"/>
  <c r="M49" i="17" s="1"/>
  <c r="L50" i="17"/>
  <c r="M50" i="17" s="1"/>
  <c r="L51" i="17"/>
  <c r="M51" i="17" s="1"/>
  <c r="L52" i="17"/>
  <c r="M52" i="17" s="1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78" i="17"/>
  <c r="L79" i="17"/>
  <c r="L80" i="17"/>
  <c r="L81" i="17"/>
  <c r="L82" i="17"/>
  <c r="L83" i="17"/>
  <c r="L84" i="17"/>
  <c r="L85" i="17"/>
  <c r="L86" i="17"/>
  <c r="L87" i="17"/>
  <c r="L88" i="17"/>
  <c r="L89" i="17"/>
  <c r="L90" i="17"/>
  <c r="L91" i="17"/>
  <c r="L92" i="17"/>
  <c r="L93" i="17"/>
  <c r="L94" i="17"/>
  <c r="L95" i="17"/>
  <c r="L96" i="17"/>
  <c r="L97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115" i="17"/>
  <c r="L116" i="17"/>
  <c r="L117" i="17"/>
  <c r="L118" i="17"/>
  <c r="L119" i="17"/>
  <c r="L120" i="17"/>
  <c r="L121" i="17"/>
  <c r="L122" i="17"/>
  <c r="C35" i="14"/>
  <c r="L42" i="17"/>
  <c r="M42" i="17" s="1"/>
  <c r="J42" i="17"/>
  <c r="M41" i="17"/>
  <c r="J41" i="17"/>
  <c r="J55" i="18"/>
  <c r="C51" i="18"/>
  <c r="M50" i="18"/>
  <c r="M71" i="18"/>
  <c r="M72" i="18"/>
  <c r="M73" i="18"/>
  <c r="M74" i="18"/>
  <c r="M75" i="18"/>
  <c r="M76" i="18"/>
  <c r="M77" i="18"/>
  <c r="M78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4" i="18"/>
  <c r="M95" i="18"/>
  <c r="M96" i="18"/>
  <c r="M97" i="18"/>
  <c r="M98" i="18"/>
  <c r="M99" i="18"/>
  <c r="M100" i="18"/>
  <c r="M101" i="18"/>
  <c r="M102" i="18"/>
  <c r="M103" i="18"/>
  <c r="M104" i="18"/>
  <c r="M105" i="18"/>
  <c r="M106" i="18"/>
  <c r="M107" i="18"/>
  <c r="M108" i="18"/>
  <c r="M109" i="18"/>
  <c r="M110" i="18"/>
  <c r="M111" i="18"/>
  <c r="M112" i="18"/>
  <c r="M113" i="18"/>
  <c r="M114" i="18"/>
  <c r="M115" i="18"/>
  <c r="M116" i="18"/>
  <c r="M117" i="18"/>
  <c r="M118" i="18"/>
  <c r="M119" i="18"/>
  <c r="M120" i="18"/>
  <c r="M121" i="18"/>
  <c r="L50" i="18"/>
  <c r="L51" i="18"/>
  <c r="M51" i="18" s="1"/>
  <c r="L52" i="18"/>
  <c r="L53" i="18"/>
  <c r="M53" i="18" s="1"/>
  <c r="L54" i="18"/>
  <c r="L55" i="18"/>
  <c r="M55" i="18" s="1"/>
  <c r="L56" i="18"/>
  <c r="M56" i="18" s="1"/>
  <c r="L57" i="18"/>
  <c r="M57" i="18" s="1"/>
  <c r="L58" i="18"/>
  <c r="M58" i="18" s="1"/>
  <c r="L59" i="18"/>
  <c r="M59" i="18" s="1"/>
  <c r="L60" i="18"/>
  <c r="M60" i="18" s="1"/>
  <c r="L61" i="18"/>
  <c r="M61" i="18" s="1"/>
  <c r="L62" i="18"/>
  <c r="M62" i="18" s="1"/>
  <c r="L63" i="18"/>
  <c r="M63" i="18" s="1"/>
  <c r="L64" i="18"/>
  <c r="M64" i="18" s="1"/>
  <c r="L65" i="18"/>
  <c r="M65" i="18" s="1"/>
  <c r="L66" i="18"/>
  <c r="M66" i="18" s="1"/>
  <c r="L67" i="18"/>
  <c r="M67" i="18" s="1"/>
  <c r="L68" i="18"/>
  <c r="M68" i="18" s="1"/>
  <c r="L69" i="18"/>
  <c r="M69" i="18" s="1"/>
  <c r="L70" i="18"/>
  <c r="M70" i="18" s="1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6" i="18"/>
  <c r="L97" i="18"/>
  <c r="L98" i="18"/>
  <c r="L99" i="18"/>
  <c r="L100" i="18"/>
  <c r="L101" i="18"/>
  <c r="L102" i="18"/>
  <c r="L103" i="18"/>
  <c r="L104" i="18"/>
  <c r="L105" i="18"/>
  <c r="L106" i="18"/>
  <c r="L107" i="18"/>
  <c r="L108" i="18"/>
  <c r="L109" i="18"/>
  <c r="L110" i="18"/>
  <c r="L111" i="18"/>
  <c r="L112" i="18"/>
  <c r="L113" i="18"/>
  <c r="L114" i="18"/>
  <c r="L115" i="18"/>
  <c r="L116" i="18"/>
  <c r="L117" i="18"/>
  <c r="L118" i="18"/>
  <c r="L119" i="18"/>
  <c r="L120" i="18"/>
  <c r="L121" i="18"/>
  <c r="L122" i="18"/>
  <c r="K50" i="18"/>
  <c r="J50" i="18"/>
  <c r="J51" i="18"/>
  <c r="J52" i="18"/>
  <c r="J53" i="18"/>
  <c r="J54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117" i="18"/>
  <c r="J118" i="18"/>
  <c r="J119" i="18"/>
  <c r="J120" i="18"/>
  <c r="J121" i="18"/>
  <c r="J122" i="18"/>
  <c r="N49" i="18"/>
  <c r="C50" i="18" s="1"/>
  <c r="N18" i="18"/>
  <c r="C49" i="18"/>
  <c r="L49" i="18"/>
  <c r="M49" i="18" s="1"/>
  <c r="J49" i="18"/>
  <c r="K49" i="18" l="1"/>
  <c r="L28" i="17"/>
  <c r="J28" i="17" l="1"/>
  <c r="Q45" i="18"/>
  <c r="L27" i="14" l="1"/>
  <c r="L28" i="14"/>
  <c r="L29" i="14"/>
  <c r="M29" i="14" s="1"/>
  <c r="L30" i="14"/>
  <c r="L31" i="14"/>
  <c r="L32" i="14"/>
  <c r="L33" i="14"/>
  <c r="J27" i="14"/>
  <c r="J28" i="14"/>
  <c r="J29" i="14"/>
  <c r="J30" i="14"/>
  <c r="J31" i="14"/>
  <c r="J32" i="14"/>
  <c r="J33" i="14"/>
  <c r="L26" i="14"/>
  <c r="M26" i="14" s="1"/>
  <c r="J26" i="14"/>
  <c r="J29" i="17"/>
  <c r="J30" i="17"/>
  <c r="J31" i="17"/>
  <c r="J32" i="17"/>
  <c r="J33" i="17"/>
  <c r="J34" i="17"/>
  <c r="J35" i="17"/>
  <c r="J36" i="17"/>
  <c r="J37" i="17"/>
  <c r="J38" i="17"/>
  <c r="J39" i="17"/>
  <c r="N29" i="18"/>
  <c r="M29" i="18" s="1"/>
  <c r="O30" i="18"/>
  <c r="O31" i="18"/>
  <c r="O32" i="18"/>
  <c r="O33" i="18"/>
  <c r="O34" i="18"/>
  <c r="O29" i="18"/>
  <c r="L30" i="18"/>
  <c r="L31" i="18"/>
  <c r="M31" i="18" s="1"/>
  <c r="L32" i="18"/>
  <c r="M32" i="18" s="1"/>
  <c r="L33" i="18"/>
  <c r="M33" i="18" s="1"/>
  <c r="L34" i="18"/>
  <c r="L35" i="18"/>
  <c r="M35" i="18" s="1"/>
  <c r="L36" i="18"/>
  <c r="M36" i="18" s="1"/>
  <c r="L37" i="18"/>
  <c r="L38" i="18"/>
  <c r="M38" i="18" s="1"/>
  <c r="L39" i="18"/>
  <c r="L40" i="18"/>
  <c r="L41" i="18"/>
  <c r="L42" i="18"/>
  <c r="L43" i="18"/>
  <c r="L44" i="18"/>
  <c r="L45" i="18"/>
  <c r="L46" i="18"/>
  <c r="L47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L29" i="18"/>
  <c r="J29" i="18"/>
  <c r="N30" i="18" l="1"/>
  <c r="J18" i="14"/>
  <c r="K18" i="14" s="1"/>
  <c r="O20" i="17"/>
  <c r="C17" i="17"/>
  <c r="L18" i="17"/>
  <c r="M18" i="17" s="1"/>
  <c r="L19" i="17"/>
  <c r="M19" i="17" s="1"/>
  <c r="L20" i="17"/>
  <c r="M20" i="17" s="1"/>
  <c r="L21" i="17"/>
  <c r="M21" i="17" s="1"/>
  <c r="L22" i="17"/>
  <c r="M22" i="17" s="1"/>
  <c r="L23" i="17"/>
  <c r="M23" i="17" s="1"/>
  <c r="L24" i="17"/>
  <c r="M24" i="17" s="1"/>
  <c r="L25" i="17"/>
  <c r="M25" i="17" s="1"/>
  <c r="L26" i="17"/>
  <c r="M26" i="17" s="1"/>
  <c r="M28" i="17"/>
  <c r="L29" i="17"/>
  <c r="M29" i="17" s="1"/>
  <c r="L30" i="17"/>
  <c r="L31" i="17"/>
  <c r="M31" i="17" s="1"/>
  <c r="L32" i="17"/>
  <c r="M32" i="17" s="1"/>
  <c r="L33" i="17"/>
  <c r="M33" i="17" s="1"/>
  <c r="L34" i="17"/>
  <c r="M34" i="17" s="1"/>
  <c r="L35" i="17"/>
  <c r="M35" i="17" s="1"/>
  <c r="L36" i="17"/>
  <c r="L37" i="17"/>
  <c r="L38" i="17"/>
  <c r="M38" i="17" s="1"/>
  <c r="L39" i="17"/>
  <c r="M39" i="17" s="1"/>
  <c r="J18" i="17"/>
  <c r="J19" i="17"/>
  <c r="J20" i="17"/>
  <c r="J21" i="17"/>
  <c r="J22" i="17"/>
  <c r="J23" i="17"/>
  <c r="J24" i="17"/>
  <c r="J25" i="17"/>
  <c r="J26" i="17"/>
  <c r="L19" i="14"/>
  <c r="M19" i="14" s="1"/>
  <c r="L20" i="14"/>
  <c r="M20" i="14" s="1"/>
  <c r="L21" i="14"/>
  <c r="M21" i="14" s="1"/>
  <c r="L22" i="14"/>
  <c r="M22" i="14" s="1"/>
  <c r="L23" i="14"/>
  <c r="M23" i="14" s="1"/>
  <c r="L24" i="14"/>
  <c r="M24" i="14" s="1"/>
  <c r="M27" i="14"/>
  <c r="M28" i="14"/>
  <c r="M32" i="14"/>
  <c r="J19" i="14"/>
  <c r="J20" i="14"/>
  <c r="J21" i="14"/>
  <c r="J22" i="14"/>
  <c r="J23" i="14"/>
  <c r="J24" i="14"/>
  <c r="L18" i="14"/>
  <c r="M18" i="14" s="1"/>
  <c r="L17" i="17"/>
  <c r="M17" i="17" s="1"/>
  <c r="N17" i="17" s="1"/>
  <c r="C18" i="17" s="1"/>
  <c r="J17" i="17"/>
  <c r="K17" i="17" s="1"/>
  <c r="L19" i="18"/>
  <c r="M19" i="18" s="1"/>
  <c r="L20" i="18"/>
  <c r="M20" i="18" s="1"/>
  <c r="L21" i="18"/>
  <c r="M21" i="18" s="1"/>
  <c r="L22" i="18"/>
  <c r="M22" i="18" s="1"/>
  <c r="L23" i="18"/>
  <c r="M23" i="18" s="1"/>
  <c r="L24" i="18"/>
  <c r="M24" i="18" s="1"/>
  <c r="L25" i="18"/>
  <c r="M25" i="18" s="1"/>
  <c r="L26" i="18"/>
  <c r="M26" i="18" s="1"/>
  <c r="L27" i="18"/>
  <c r="M27" i="18" s="1"/>
  <c r="M40" i="18"/>
  <c r="M41" i="18"/>
  <c r="M42" i="18"/>
  <c r="M43" i="18"/>
  <c r="M44" i="18"/>
  <c r="M46" i="18"/>
  <c r="M47" i="18"/>
  <c r="M18" i="18"/>
  <c r="L18" i="18"/>
  <c r="C18" i="14"/>
  <c r="J19" i="18"/>
  <c r="J20" i="18"/>
  <c r="J21" i="18"/>
  <c r="J22" i="18"/>
  <c r="J23" i="18"/>
  <c r="J24" i="18"/>
  <c r="J25" i="18"/>
  <c r="J26" i="18"/>
  <c r="J27" i="18"/>
  <c r="J18" i="18"/>
  <c r="K18" i="18" s="1"/>
  <c r="C18" i="18"/>
  <c r="M30" i="18" l="1"/>
  <c r="N31" i="18"/>
  <c r="N18" i="14"/>
  <c r="C19" i="14" s="1"/>
  <c r="L15" i="18"/>
  <c r="L16" i="18"/>
  <c r="L14" i="18"/>
  <c r="M14" i="18" s="1"/>
  <c r="J15" i="18"/>
  <c r="J16" i="18"/>
  <c r="L15" i="17"/>
  <c r="M15" i="17" s="1"/>
  <c r="L14" i="17"/>
  <c r="M14" i="17" s="1"/>
  <c r="J15" i="17"/>
  <c r="J15" i="14"/>
  <c r="J16" i="14"/>
  <c r="L15" i="14"/>
  <c r="M15" i="14" s="1"/>
  <c r="L16" i="14"/>
  <c r="M16" i="14" s="1"/>
  <c r="L14" i="14"/>
  <c r="J14" i="14"/>
  <c r="J14" i="17"/>
  <c r="J14" i="18"/>
  <c r="O122" i="18"/>
  <c r="O121" i="18"/>
  <c r="O120" i="18"/>
  <c r="O119" i="18"/>
  <c r="O118" i="18"/>
  <c r="O117" i="18"/>
  <c r="O116" i="18"/>
  <c r="O115" i="18"/>
  <c r="O114" i="18"/>
  <c r="O113" i="18"/>
  <c r="O112" i="18"/>
  <c r="O111" i="18"/>
  <c r="O110" i="18"/>
  <c r="O109" i="18"/>
  <c r="O108" i="18"/>
  <c r="O107" i="18"/>
  <c r="O106" i="18"/>
  <c r="O105" i="18"/>
  <c r="O104" i="18"/>
  <c r="O103" i="18"/>
  <c r="O102" i="18"/>
  <c r="Q115" i="18" s="1"/>
  <c r="O101" i="18"/>
  <c r="O100" i="18"/>
  <c r="O99" i="18"/>
  <c r="O98" i="18"/>
  <c r="O97" i="18"/>
  <c r="O96" i="18"/>
  <c r="O95" i="18"/>
  <c r="O94" i="18"/>
  <c r="O93" i="18"/>
  <c r="Q98" i="18" s="1"/>
  <c r="O92" i="18"/>
  <c r="O91" i="18"/>
  <c r="O90" i="18"/>
  <c r="O89" i="18"/>
  <c r="O88" i="18"/>
  <c r="O87" i="18"/>
  <c r="O86" i="18"/>
  <c r="O85" i="18"/>
  <c r="O84" i="18"/>
  <c r="O83" i="18"/>
  <c r="O82" i="18"/>
  <c r="O81" i="18"/>
  <c r="O80" i="18"/>
  <c r="O79" i="18"/>
  <c r="O78" i="18"/>
  <c r="O77" i="18"/>
  <c r="O76" i="18"/>
  <c r="O75" i="18"/>
  <c r="O74" i="18"/>
  <c r="O73" i="18"/>
  <c r="O72" i="18"/>
  <c r="O71" i="18"/>
  <c r="O70" i="18"/>
  <c r="O69" i="18"/>
  <c r="O68" i="18"/>
  <c r="O67" i="18"/>
  <c r="O66" i="18"/>
  <c r="O65" i="18"/>
  <c r="O64" i="18"/>
  <c r="O63" i="18"/>
  <c r="O62" i="18"/>
  <c r="O61" i="18"/>
  <c r="O60" i="18"/>
  <c r="O59" i="18"/>
  <c r="O58" i="18"/>
  <c r="O57" i="18"/>
  <c r="O56" i="18"/>
  <c r="O55" i="18"/>
  <c r="O54" i="18"/>
  <c r="O53" i="18"/>
  <c r="O52" i="18"/>
  <c r="O51" i="18"/>
  <c r="O50" i="18"/>
  <c r="O49" i="18"/>
  <c r="O47" i="18"/>
  <c r="O46" i="18"/>
  <c r="O45" i="18"/>
  <c r="O44" i="18"/>
  <c r="O43" i="18"/>
  <c r="O42" i="18"/>
  <c r="O41" i="18"/>
  <c r="O40" i="18"/>
  <c r="O39" i="18"/>
  <c r="O38" i="18"/>
  <c r="Q44" i="18" s="1"/>
  <c r="O37" i="18"/>
  <c r="O36" i="18"/>
  <c r="O35" i="18"/>
  <c r="O27" i="18"/>
  <c r="O26" i="18"/>
  <c r="O25" i="18"/>
  <c r="O24" i="18"/>
  <c r="O23" i="18"/>
  <c r="O22" i="18"/>
  <c r="O21" i="18"/>
  <c r="O20" i="18"/>
  <c r="O19" i="18"/>
  <c r="O18" i="18"/>
  <c r="O16" i="18"/>
  <c r="M16" i="18"/>
  <c r="O15" i="18"/>
  <c r="M15" i="18"/>
  <c r="O14" i="18"/>
  <c r="L7" i="18"/>
  <c r="J7" i="18"/>
  <c r="O122" i="17"/>
  <c r="O121" i="17"/>
  <c r="O120" i="17"/>
  <c r="O119" i="17"/>
  <c r="O118" i="17"/>
  <c r="O117" i="17"/>
  <c r="O116" i="17"/>
  <c r="O115" i="17"/>
  <c r="O114" i="17"/>
  <c r="O113" i="17"/>
  <c r="O112" i="17"/>
  <c r="O111" i="17"/>
  <c r="O110" i="17"/>
  <c r="O109" i="17"/>
  <c r="O108" i="17"/>
  <c r="O107" i="17"/>
  <c r="O106" i="17"/>
  <c r="O105" i="17"/>
  <c r="O104" i="17"/>
  <c r="O103" i="17"/>
  <c r="O102" i="17"/>
  <c r="Q115" i="17" s="1"/>
  <c r="O101" i="17"/>
  <c r="O100" i="17"/>
  <c r="O99" i="17"/>
  <c r="O98" i="17"/>
  <c r="O97" i="17"/>
  <c r="O96" i="17"/>
  <c r="O95" i="17"/>
  <c r="O94" i="17"/>
  <c r="O93" i="17"/>
  <c r="Q98" i="17" s="1"/>
  <c r="O92" i="17"/>
  <c r="O91" i="17"/>
  <c r="O90" i="17"/>
  <c r="O89" i="17"/>
  <c r="O88" i="17"/>
  <c r="O87" i="17"/>
  <c r="O86" i="17"/>
  <c r="O85" i="17"/>
  <c r="O84" i="17"/>
  <c r="Q89" i="17" s="1"/>
  <c r="O83" i="17"/>
  <c r="O82" i="17"/>
  <c r="O81" i="17"/>
  <c r="O80" i="17"/>
  <c r="O79" i="17"/>
  <c r="O78" i="17"/>
  <c r="O77" i="17"/>
  <c r="O76" i="17"/>
  <c r="O75" i="17"/>
  <c r="O74" i="17"/>
  <c r="O73" i="17"/>
  <c r="O72" i="17"/>
  <c r="Q80" i="17" s="1"/>
  <c r="O71" i="17"/>
  <c r="O70" i="17"/>
  <c r="O69" i="17"/>
  <c r="O68" i="17"/>
  <c r="O67" i="17"/>
  <c r="O66" i="17"/>
  <c r="O65" i="17"/>
  <c r="O64" i="17"/>
  <c r="O63" i="17"/>
  <c r="Q68" i="17" s="1"/>
  <c r="O62" i="17"/>
  <c r="O61" i="17"/>
  <c r="O60" i="17"/>
  <c r="O59" i="17"/>
  <c r="O58" i="17"/>
  <c r="O57" i="17"/>
  <c r="O56" i="17"/>
  <c r="O55" i="17"/>
  <c r="Q59" i="17" s="1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6" i="17"/>
  <c r="O25" i="17"/>
  <c r="O24" i="17"/>
  <c r="O23" i="17"/>
  <c r="O22" i="17"/>
  <c r="O21" i="17"/>
  <c r="O19" i="17"/>
  <c r="O18" i="17"/>
  <c r="O15" i="17"/>
  <c r="O14" i="17"/>
  <c r="L7" i="17"/>
  <c r="J7" i="17"/>
  <c r="O23" i="14"/>
  <c r="O24" i="14"/>
  <c r="O20" i="14"/>
  <c r="O21" i="14"/>
  <c r="O15" i="14"/>
  <c r="O16" i="14"/>
  <c r="O18" i="14"/>
  <c r="O19" i="14"/>
  <c r="O14" i="14"/>
  <c r="Q15" i="14" s="1"/>
  <c r="Q51" i="17" l="1"/>
  <c r="Q23" i="17"/>
  <c r="Q36" i="17"/>
  <c r="N28" i="17"/>
  <c r="K31" i="18"/>
  <c r="N32" i="18"/>
  <c r="N29" i="17"/>
  <c r="Q24" i="18"/>
  <c r="Q16" i="14"/>
  <c r="Q14" i="17"/>
  <c r="Q15" i="17"/>
  <c r="Q15" i="18"/>
  <c r="C19" i="18"/>
  <c r="K18" i="17"/>
  <c r="O2" i="17"/>
  <c r="O2" i="18"/>
  <c r="N2" i="17"/>
  <c r="N2" i="18"/>
  <c r="J5" i="18"/>
  <c r="K14" i="18"/>
  <c r="L5" i="18"/>
  <c r="K14" i="17"/>
  <c r="L5" i="17"/>
  <c r="J5" i="17"/>
  <c r="L7" i="14"/>
  <c r="J7" i="14"/>
  <c r="N30" i="17" l="1"/>
  <c r="K29" i="17"/>
  <c r="K28" i="17"/>
  <c r="N33" i="18"/>
  <c r="K32" i="18"/>
  <c r="N18" i="17"/>
  <c r="N14" i="18"/>
  <c r="K15" i="18" s="1"/>
  <c r="N14" i="17"/>
  <c r="K15" i="17" s="1"/>
  <c r="N15" i="17" s="1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Q115" i="14" s="1"/>
  <c r="O101" i="14"/>
  <c r="O100" i="14"/>
  <c r="O99" i="14"/>
  <c r="O98" i="14"/>
  <c r="O97" i="14"/>
  <c r="O96" i="14"/>
  <c r="O95" i="14"/>
  <c r="O94" i="14"/>
  <c r="O93" i="14"/>
  <c r="Q98" i="14" s="1"/>
  <c r="O92" i="14"/>
  <c r="O91" i="14"/>
  <c r="O90" i="14"/>
  <c r="O89" i="14"/>
  <c r="O88" i="14"/>
  <c r="O87" i="14"/>
  <c r="O86" i="14"/>
  <c r="O85" i="14"/>
  <c r="O84" i="14"/>
  <c r="Q89" i="14" s="1"/>
  <c r="O83" i="14"/>
  <c r="O82" i="14"/>
  <c r="O81" i="14"/>
  <c r="O80" i="14"/>
  <c r="O79" i="14"/>
  <c r="O78" i="14"/>
  <c r="O77" i="14"/>
  <c r="O76" i="14"/>
  <c r="O75" i="14"/>
  <c r="O74" i="14"/>
  <c r="O73" i="14"/>
  <c r="O72" i="14"/>
  <c r="Q80" i="14" s="1"/>
  <c r="O71" i="14"/>
  <c r="O70" i="14"/>
  <c r="O69" i="14"/>
  <c r="O68" i="14"/>
  <c r="O67" i="14"/>
  <c r="O66" i="14"/>
  <c r="O65" i="14"/>
  <c r="O64" i="14"/>
  <c r="O63" i="14"/>
  <c r="Q68" i="14" s="1"/>
  <c r="O62" i="14"/>
  <c r="O61" i="14"/>
  <c r="O60" i="14"/>
  <c r="O59" i="14"/>
  <c r="O58" i="14"/>
  <c r="O57" i="14"/>
  <c r="O56" i="14"/>
  <c r="O55" i="14"/>
  <c r="Q59" i="14" s="1"/>
  <c r="O54" i="14"/>
  <c r="O53" i="14"/>
  <c r="O52" i="14"/>
  <c r="O51" i="14"/>
  <c r="O50" i="14"/>
  <c r="O48" i="14"/>
  <c r="O47" i="14"/>
  <c r="O46" i="14"/>
  <c r="O45" i="14"/>
  <c r="O43" i="14"/>
  <c r="O42" i="14"/>
  <c r="O40" i="14"/>
  <c r="O39" i="14"/>
  <c r="O38" i="14"/>
  <c r="O37" i="14"/>
  <c r="O36" i="14"/>
  <c r="O35" i="14"/>
  <c r="C36" i="14" s="1"/>
  <c r="K36" i="14" s="1"/>
  <c r="O33" i="14"/>
  <c r="O32" i="14"/>
  <c r="O31" i="14"/>
  <c r="O30" i="14"/>
  <c r="O29" i="14"/>
  <c r="O28" i="14"/>
  <c r="O27" i="14"/>
  <c r="O26" i="14"/>
  <c r="O22" i="14"/>
  <c r="Q21" i="14" s="1"/>
  <c r="K14" i="14"/>
  <c r="Q51" i="14" l="1"/>
  <c r="Q30" i="14"/>
  <c r="N26" i="14"/>
  <c r="N31" i="17"/>
  <c r="M30" i="17"/>
  <c r="N34" i="18"/>
  <c r="K33" i="18"/>
  <c r="N15" i="18"/>
  <c r="K16" i="18" s="1"/>
  <c r="N16" i="18" s="1"/>
  <c r="M14" i="14"/>
  <c r="N14" i="14" s="1"/>
  <c r="K15" i="14" s="1"/>
  <c r="O2" i="14"/>
  <c r="L5" i="14"/>
  <c r="J5" i="14"/>
  <c r="N2" i="14"/>
  <c r="K26" i="14" l="1"/>
  <c r="N27" i="14"/>
  <c r="N32" i="17"/>
  <c r="K31" i="17"/>
  <c r="N35" i="18"/>
  <c r="M34" i="18"/>
  <c r="Q16" i="18"/>
  <c r="C19" i="17"/>
  <c r="K19" i="17" s="1"/>
  <c r="N15" i="14"/>
  <c r="K16" i="14" s="1"/>
  <c r="K27" i="14" l="1"/>
  <c r="N28" i="14"/>
  <c r="N33" i="17"/>
  <c r="K32" i="17"/>
  <c r="K35" i="18"/>
  <c r="N36" i="18"/>
  <c r="N19" i="17"/>
  <c r="C20" i="17" s="1"/>
  <c r="K20" i="17" s="1"/>
  <c r="N16" i="14"/>
  <c r="N29" i="14" l="1"/>
  <c r="K28" i="14"/>
  <c r="N34" i="17"/>
  <c r="K33" i="17"/>
  <c r="N37" i="18"/>
  <c r="K36" i="18"/>
  <c r="N20" i="17"/>
  <c r="C21" i="17" s="1"/>
  <c r="K21" i="17" s="1"/>
  <c r="N21" i="17" s="1"/>
  <c r="K19" i="14"/>
  <c r="N30" i="14" l="1"/>
  <c r="K29" i="14"/>
  <c r="N35" i="17"/>
  <c r="K34" i="17"/>
  <c r="N38" i="18"/>
  <c r="M37" i="18"/>
  <c r="C22" i="17"/>
  <c r="K22" i="17" s="1"/>
  <c r="N22" i="17" s="1"/>
  <c r="N19" i="14"/>
  <c r="C20" i="14" s="1"/>
  <c r="K20" i="14" s="1"/>
  <c r="N31" i="14" l="1"/>
  <c r="M30" i="14"/>
  <c r="N36" i="17"/>
  <c r="K35" i="17"/>
  <c r="N39" i="18"/>
  <c r="K38" i="18"/>
  <c r="C23" i="17"/>
  <c r="K23" i="17" s="1"/>
  <c r="N23" i="17" s="1"/>
  <c r="C24" i="17" s="1"/>
  <c r="K24" i="17" s="1"/>
  <c r="N24" i="17" s="1"/>
  <c r="N20" i="14"/>
  <c r="N32" i="14" l="1"/>
  <c r="M31" i="14"/>
  <c r="N37" i="17"/>
  <c r="M36" i="17"/>
  <c r="M39" i="18"/>
  <c r="N40" i="18"/>
  <c r="C21" i="14"/>
  <c r="K21" i="14" s="1"/>
  <c r="C25" i="17"/>
  <c r="K25" i="17" s="1"/>
  <c r="N25" i="17" s="1"/>
  <c r="N33" i="14" l="1"/>
  <c r="K32" i="14"/>
  <c r="N38" i="17"/>
  <c r="M37" i="17"/>
  <c r="M5" i="17" s="1"/>
  <c r="N41" i="18"/>
  <c r="K40" i="18"/>
  <c r="N21" i="14"/>
  <c r="C22" i="14" s="1"/>
  <c r="K22" i="14" s="1"/>
  <c r="N22" i="14" s="1"/>
  <c r="C26" i="17"/>
  <c r="K26" i="17" s="1"/>
  <c r="M33" i="14" l="1"/>
  <c r="Q33" i="14"/>
  <c r="Q32" i="14" s="1"/>
  <c r="Q31" i="14"/>
  <c r="N39" i="17"/>
  <c r="K38" i="17"/>
  <c r="N42" i="18"/>
  <c r="K41" i="18"/>
  <c r="N26" i="17"/>
  <c r="Q26" i="17" s="1"/>
  <c r="Q25" i="17" s="1"/>
  <c r="Q24" i="17"/>
  <c r="N36" i="14" l="1"/>
  <c r="C37" i="14" s="1"/>
  <c r="K37" i="14" s="1"/>
  <c r="K39" i="17"/>
  <c r="Q39" i="17"/>
  <c r="Q38" i="17" s="1"/>
  <c r="Q37" i="17"/>
  <c r="N43" i="18"/>
  <c r="K42" i="18"/>
  <c r="N37" i="14" l="1"/>
  <c r="K42" i="17"/>
  <c r="N42" i="17" s="1"/>
  <c r="C43" i="17" s="1"/>
  <c r="N44" i="18"/>
  <c r="K43" i="18"/>
  <c r="K36" i="17"/>
  <c r="N38" i="14" l="1"/>
  <c r="C38" i="14"/>
  <c r="K38" i="14" s="1"/>
  <c r="K43" i="17"/>
  <c r="N43" i="17" s="1"/>
  <c r="C44" i="17" s="1"/>
  <c r="N45" i="18"/>
  <c r="N46" i="18" s="1"/>
  <c r="M45" i="18"/>
  <c r="K44" i="18"/>
  <c r="K37" i="17"/>
  <c r="N39" i="14" l="1"/>
  <c r="C39" i="14"/>
  <c r="K39" i="14" s="1"/>
  <c r="K44" i="17"/>
  <c r="N44" i="17" s="1"/>
  <c r="N47" i="18"/>
  <c r="K46" i="18"/>
  <c r="N40" i="14" l="1"/>
  <c r="C40" i="14"/>
  <c r="K40" i="14" s="1"/>
  <c r="C45" i="17"/>
  <c r="K45" i="17" s="1"/>
  <c r="N45" i="17" s="1"/>
  <c r="Q47" i="18"/>
  <c r="Q46" i="18" s="1"/>
  <c r="K47" i="18"/>
  <c r="N41" i="14" l="1"/>
  <c r="C41" i="14"/>
  <c r="K41" i="14" s="1"/>
  <c r="C46" i="17"/>
  <c r="K46" i="17" s="1"/>
  <c r="N46" i="17" s="1"/>
  <c r="N42" i="14" l="1"/>
  <c r="C42" i="14"/>
  <c r="K42" i="14" s="1"/>
  <c r="C47" i="17"/>
  <c r="K47" i="17" s="1"/>
  <c r="N47" i="17" s="1"/>
  <c r="N43" i="14" l="1"/>
  <c r="C43" i="14"/>
  <c r="K43" i="14" s="1"/>
  <c r="C48" i="17"/>
  <c r="K48" i="17" s="1"/>
  <c r="N48" i="17" s="1"/>
  <c r="N44" i="14" l="1"/>
  <c r="C44" i="14"/>
  <c r="C49" i="17"/>
  <c r="K49" i="17" s="1"/>
  <c r="N49" i="17" s="1"/>
  <c r="K44" i="14" l="1"/>
  <c r="M44" i="14"/>
  <c r="N45" i="14"/>
  <c r="C45" i="14"/>
  <c r="K45" i="14" s="1"/>
  <c r="C50" i="17"/>
  <c r="K50" i="17" s="1"/>
  <c r="N50" i="17" s="1"/>
  <c r="N46" i="14" l="1"/>
  <c r="C46" i="14"/>
  <c r="K46" i="14" s="1"/>
  <c r="C51" i="17"/>
  <c r="K51" i="17" s="1"/>
  <c r="N51" i="17" s="1"/>
  <c r="N47" i="14" l="1"/>
  <c r="C47" i="14"/>
  <c r="K47" i="14" s="1"/>
  <c r="C52" i="17"/>
  <c r="K52" i="17" s="1"/>
  <c r="N52" i="17" s="1"/>
  <c r="N48" i="14" l="1"/>
  <c r="N49" i="14" s="1"/>
  <c r="C48" i="14"/>
  <c r="K48" i="14" s="1"/>
  <c r="C53" i="17"/>
  <c r="K53" i="17" s="1"/>
  <c r="N53" i="17" s="1"/>
  <c r="C49" i="14" l="1"/>
  <c r="C54" i="17"/>
  <c r="K54" i="17" s="1"/>
  <c r="N54" i="17" s="1"/>
  <c r="K49" i="14" l="1"/>
  <c r="Q46" i="14" s="1"/>
  <c r="M49" i="14"/>
  <c r="M5" i="14" s="1"/>
  <c r="N50" i="14"/>
  <c r="C50" i="14"/>
  <c r="K50" i="14" s="1"/>
  <c r="C55" i="17"/>
  <c r="K55" i="17" s="1"/>
  <c r="N55" i="17" s="1"/>
  <c r="N51" i="14" l="1"/>
  <c r="C51" i="14"/>
  <c r="K51" i="14" s="1"/>
  <c r="C56" i="17"/>
  <c r="K56" i="17" s="1"/>
  <c r="N56" i="17" s="1"/>
  <c r="N52" i="14" l="1"/>
  <c r="C52" i="14"/>
  <c r="K52" i="14" s="1"/>
  <c r="C57" i="17"/>
  <c r="K57" i="17" s="1"/>
  <c r="N57" i="17" s="1"/>
  <c r="N53" i="14" l="1"/>
  <c r="C53" i="14"/>
  <c r="K53" i="14" s="1"/>
  <c r="C58" i="17"/>
  <c r="K58" i="17" s="1"/>
  <c r="N58" i="17" s="1"/>
  <c r="Q54" i="17"/>
  <c r="Q53" i="17" s="1"/>
  <c r="N54" i="14" l="1"/>
  <c r="C54" i="14"/>
  <c r="K54" i="14" s="1"/>
  <c r="C59" i="17"/>
  <c r="K59" i="17" s="1"/>
  <c r="N59" i="17" s="1"/>
  <c r="N55" i="14" l="1"/>
  <c r="C55" i="14"/>
  <c r="K55" i="14" s="1"/>
  <c r="C60" i="17"/>
  <c r="K60" i="17" s="1"/>
  <c r="N60" i="17" s="1"/>
  <c r="N56" i="14" l="1"/>
  <c r="C56" i="14"/>
  <c r="K56" i="14" s="1"/>
  <c r="C61" i="17"/>
  <c r="K61" i="17" s="1"/>
  <c r="N61" i="17" s="1"/>
  <c r="N57" i="14" l="1"/>
  <c r="C57" i="14"/>
  <c r="K57" i="14" s="1"/>
  <c r="C62" i="17"/>
  <c r="K62" i="17" s="1"/>
  <c r="N62" i="17" s="1"/>
  <c r="N58" i="14" l="1"/>
  <c r="C58" i="14"/>
  <c r="K58" i="14" s="1"/>
  <c r="C63" i="17"/>
  <c r="K63" i="17" s="1"/>
  <c r="N63" i="17" s="1"/>
  <c r="R62" i="17"/>
  <c r="N59" i="14" l="1"/>
  <c r="C59" i="14"/>
  <c r="K59" i="14" s="1"/>
  <c r="C64" i="17"/>
  <c r="K64" i="17" s="1"/>
  <c r="N64" i="17" s="1"/>
  <c r="N60" i="14" l="1"/>
  <c r="C60" i="14"/>
  <c r="K60" i="14" s="1"/>
  <c r="C65" i="17"/>
  <c r="K65" i="17" s="1"/>
  <c r="N65" i="17" s="1"/>
  <c r="N61" i="14" l="1"/>
  <c r="C61" i="14"/>
  <c r="K61" i="14" s="1"/>
  <c r="C66" i="17"/>
  <c r="K66" i="17" s="1"/>
  <c r="N66" i="17" s="1"/>
  <c r="Q62" i="17"/>
  <c r="Q61" i="17" s="1"/>
  <c r="Q60" i="17"/>
  <c r="N62" i="14" l="1"/>
  <c r="C62" i="14"/>
  <c r="K62" i="14" s="1"/>
  <c r="C67" i="17"/>
  <c r="K67" i="17" s="1"/>
  <c r="N67" i="17" s="1"/>
  <c r="N63" i="14" l="1"/>
  <c r="C63" i="14"/>
  <c r="K63" i="14" s="1"/>
  <c r="C68" i="17"/>
  <c r="K68" i="17" s="1"/>
  <c r="N68" i="17" s="1"/>
  <c r="N64" i="14" l="1"/>
  <c r="C64" i="14"/>
  <c r="K64" i="14" s="1"/>
  <c r="C69" i="17"/>
  <c r="K69" i="17" s="1"/>
  <c r="N69" i="17" s="1"/>
  <c r="N65" i="14" l="1"/>
  <c r="C65" i="14"/>
  <c r="K65" i="14" s="1"/>
  <c r="C70" i="17"/>
  <c r="K70" i="17" s="1"/>
  <c r="N70" i="17" s="1"/>
  <c r="N66" i="14" l="1"/>
  <c r="C66" i="14"/>
  <c r="K66" i="14" s="1"/>
  <c r="C71" i="17"/>
  <c r="K71" i="17" s="1"/>
  <c r="N71" i="17" s="1"/>
  <c r="R70" i="17"/>
  <c r="N67" i="14" l="1"/>
  <c r="C67" i="14"/>
  <c r="K67" i="14" s="1"/>
  <c r="C72" i="17"/>
  <c r="K72" i="17" s="1"/>
  <c r="N72" i="17" s="1"/>
  <c r="N68" i="14" l="1"/>
  <c r="C68" i="14"/>
  <c r="K68" i="14" s="1"/>
  <c r="C73" i="17"/>
  <c r="K73" i="17" s="1"/>
  <c r="N73" i="17" s="1"/>
  <c r="N69" i="14" l="1"/>
  <c r="C69" i="14"/>
  <c r="K69" i="14" s="1"/>
  <c r="C74" i="17"/>
  <c r="K74" i="17" s="1"/>
  <c r="N74" i="17" s="1"/>
  <c r="N70" i="14" l="1"/>
  <c r="C70" i="14"/>
  <c r="K70" i="14" s="1"/>
  <c r="C75" i="17"/>
  <c r="K75" i="17" s="1"/>
  <c r="N75" i="17" s="1"/>
  <c r="Q71" i="17"/>
  <c r="Q70" i="17" s="1"/>
  <c r="Q69" i="17"/>
  <c r="N71" i="14" l="1"/>
  <c r="C71" i="14"/>
  <c r="K71" i="14" s="1"/>
  <c r="C76" i="17"/>
  <c r="K76" i="17" s="1"/>
  <c r="N76" i="17" s="1"/>
  <c r="N72" i="14" l="1"/>
  <c r="C72" i="14"/>
  <c r="K72" i="14" s="1"/>
  <c r="C77" i="17"/>
  <c r="K77" i="17" s="1"/>
  <c r="N77" i="17" s="1"/>
  <c r="N73" i="14" l="1"/>
  <c r="C73" i="14"/>
  <c r="K73" i="14" s="1"/>
  <c r="C78" i="17"/>
  <c r="K78" i="17" s="1"/>
  <c r="N78" i="17" s="1"/>
  <c r="N74" i="14" l="1"/>
  <c r="C74" i="14"/>
  <c r="K74" i="14" s="1"/>
  <c r="C79" i="17"/>
  <c r="K79" i="17" s="1"/>
  <c r="N79" i="17" s="1"/>
  <c r="N75" i="14" l="1"/>
  <c r="C75" i="14"/>
  <c r="K75" i="14" s="1"/>
  <c r="C80" i="17"/>
  <c r="K80" i="17" s="1"/>
  <c r="N80" i="17" s="1"/>
  <c r="R79" i="17"/>
  <c r="N76" i="14" l="1"/>
  <c r="C76" i="14"/>
  <c r="K76" i="14" s="1"/>
  <c r="C81" i="17"/>
  <c r="K81" i="17" s="1"/>
  <c r="N81" i="17" s="1"/>
  <c r="N77" i="14" l="1"/>
  <c r="C77" i="14"/>
  <c r="K77" i="14" s="1"/>
  <c r="C82" i="17"/>
  <c r="K82" i="17" s="1"/>
  <c r="N82" i="17" s="1"/>
  <c r="N78" i="14" l="1"/>
  <c r="C78" i="14"/>
  <c r="K78" i="14" s="1"/>
  <c r="C83" i="17"/>
  <c r="K83" i="17" s="1"/>
  <c r="N83" i="17" s="1"/>
  <c r="N79" i="14" l="1"/>
  <c r="C79" i="14"/>
  <c r="K79" i="14" s="1"/>
  <c r="C84" i="17"/>
  <c r="K84" i="17" s="1"/>
  <c r="N84" i="17" s="1"/>
  <c r="N80" i="14" l="1"/>
  <c r="C80" i="14"/>
  <c r="K80" i="14" s="1"/>
  <c r="C85" i="17"/>
  <c r="K85" i="17" s="1"/>
  <c r="N85" i="17" s="1"/>
  <c r="N81" i="14" l="1"/>
  <c r="C81" i="14"/>
  <c r="K81" i="14" s="1"/>
  <c r="C86" i="17"/>
  <c r="K86" i="17" s="1"/>
  <c r="N86" i="17" s="1"/>
  <c r="N82" i="14" l="1"/>
  <c r="C82" i="14"/>
  <c r="K82" i="14" s="1"/>
  <c r="C87" i="17"/>
  <c r="K87" i="17" s="1"/>
  <c r="N87" i="17" s="1"/>
  <c r="Q83" i="17"/>
  <c r="Q82" i="17" s="1"/>
  <c r="Q81" i="17"/>
  <c r="N83" i="14" l="1"/>
  <c r="C83" i="14"/>
  <c r="K83" i="14" s="1"/>
  <c r="C88" i="17"/>
  <c r="K88" i="17" s="1"/>
  <c r="N88" i="17" s="1"/>
  <c r="N84" i="14" l="1"/>
  <c r="C84" i="14"/>
  <c r="K84" i="14" s="1"/>
  <c r="C89" i="17"/>
  <c r="K89" i="17" s="1"/>
  <c r="N89" i="17" s="1"/>
  <c r="N85" i="14" l="1"/>
  <c r="C85" i="14"/>
  <c r="K85" i="14" s="1"/>
  <c r="C90" i="17"/>
  <c r="K90" i="17" s="1"/>
  <c r="N90" i="17" s="1"/>
  <c r="N86" i="14" l="1"/>
  <c r="C86" i="14"/>
  <c r="K86" i="14" s="1"/>
  <c r="C91" i="17"/>
  <c r="K91" i="17" s="1"/>
  <c r="N91" i="17" s="1"/>
  <c r="N87" i="14" l="1"/>
  <c r="C87" i="14"/>
  <c r="K87" i="14" s="1"/>
  <c r="C92" i="17"/>
  <c r="K92" i="17" s="1"/>
  <c r="N92" i="17" s="1"/>
  <c r="R91" i="17"/>
  <c r="N88" i="14" l="1"/>
  <c r="C88" i="14"/>
  <c r="K88" i="14" s="1"/>
  <c r="C93" i="17"/>
  <c r="K93" i="17" s="1"/>
  <c r="N93" i="17" s="1"/>
  <c r="N89" i="14" l="1"/>
  <c r="C89" i="14"/>
  <c r="K89" i="14" s="1"/>
  <c r="C94" i="17"/>
  <c r="K94" i="17" s="1"/>
  <c r="N94" i="17" s="1"/>
  <c r="N90" i="14" l="1"/>
  <c r="C90" i="14"/>
  <c r="K90" i="14" s="1"/>
  <c r="C95" i="17"/>
  <c r="K95" i="17" s="1"/>
  <c r="N95" i="17" s="1"/>
  <c r="N91" i="14" l="1"/>
  <c r="C91" i="14"/>
  <c r="K91" i="14" s="1"/>
  <c r="C96" i="17"/>
  <c r="K96" i="17" s="1"/>
  <c r="N96" i="17" s="1"/>
  <c r="Q92" i="17"/>
  <c r="Q91" i="17" s="1"/>
  <c r="Q90" i="17"/>
  <c r="N92" i="14" l="1"/>
  <c r="C92" i="14"/>
  <c r="K92" i="14" s="1"/>
  <c r="C97" i="17"/>
  <c r="K97" i="17" s="1"/>
  <c r="N97" i="17" s="1"/>
  <c r="N93" i="14" l="1"/>
  <c r="C93" i="14"/>
  <c r="K93" i="14" s="1"/>
  <c r="C98" i="17"/>
  <c r="K98" i="17" s="1"/>
  <c r="N98" i="17" s="1"/>
  <c r="N94" i="14" l="1"/>
  <c r="C94" i="14"/>
  <c r="K94" i="14" s="1"/>
  <c r="C99" i="17"/>
  <c r="K99" i="17" s="1"/>
  <c r="N99" i="17" s="1"/>
  <c r="N95" i="14" l="1"/>
  <c r="C95" i="14"/>
  <c r="K95" i="14" s="1"/>
  <c r="C100" i="17"/>
  <c r="K100" i="17" s="1"/>
  <c r="N100" i="17" s="1"/>
  <c r="N96" i="14" l="1"/>
  <c r="C96" i="14"/>
  <c r="K96" i="14" s="1"/>
  <c r="C101" i="17"/>
  <c r="K101" i="17" s="1"/>
  <c r="N101" i="17" s="1"/>
  <c r="N97" i="14" l="1"/>
  <c r="C97" i="14"/>
  <c r="K97" i="14" s="1"/>
  <c r="C102" i="17"/>
  <c r="K102" i="17" s="1"/>
  <c r="N102" i="17" s="1"/>
  <c r="N98" i="14" l="1"/>
  <c r="C98" i="14"/>
  <c r="K98" i="14" s="1"/>
  <c r="C103" i="17"/>
  <c r="K103" i="17" s="1"/>
  <c r="N103" i="17" s="1"/>
  <c r="N99" i="14" l="1"/>
  <c r="C99" i="14"/>
  <c r="K99" i="14" s="1"/>
  <c r="C104" i="17"/>
  <c r="K104" i="17" s="1"/>
  <c r="N104" i="17" s="1"/>
  <c r="N100" i="14" l="1"/>
  <c r="C100" i="14"/>
  <c r="K100" i="14" s="1"/>
  <c r="C105" i="17"/>
  <c r="K105" i="17" s="1"/>
  <c r="N105" i="17" s="1"/>
  <c r="Q101" i="17"/>
  <c r="Q100" i="17" s="1"/>
  <c r="Q99" i="17"/>
  <c r="N101" i="14" l="1"/>
  <c r="C101" i="14"/>
  <c r="K101" i="14" s="1"/>
  <c r="C106" i="17"/>
  <c r="K106" i="17" s="1"/>
  <c r="N106" i="17" s="1"/>
  <c r="N102" i="14" l="1"/>
  <c r="C102" i="14"/>
  <c r="K102" i="14" s="1"/>
  <c r="C107" i="17"/>
  <c r="K107" i="17" s="1"/>
  <c r="N107" i="17" s="1"/>
  <c r="N103" i="14" l="1"/>
  <c r="C103" i="14"/>
  <c r="K103" i="14" s="1"/>
  <c r="C108" i="17"/>
  <c r="K108" i="17" s="1"/>
  <c r="N108" i="17" s="1"/>
  <c r="N104" i="14" l="1"/>
  <c r="C104" i="14"/>
  <c r="K104" i="14" s="1"/>
  <c r="C109" i="17"/>
  <c r="K109" i="17" s="1"/>
  <c r="N109" i="17" s="1"/>
  <c r="N105" i="14" l="1"/>
  <c r="C105" i="14"/>
  <c r="K105" i="14" s="1"/>
  <c r="C110" i="17"/>
  <c r="K110" i="17" s="1"/>
  <c r="N110" i="17" s="1"/>
  <c r="R109" i="17"/>
  <c r="N106" i="14" l="1"/>
  <c r="C106" i="14"/>
  <c r="K106" i="14" s="1"/>
  <c r="C111" i="17"/>
  <c r="K111" i="17" s="1"/>
  <c r="N111" i="17" s="1"/>
  <c r="N107" i="14" l="1"/>
  <c r="C107" i="14"/>
  <c r="K107" i="14" s="1"/>
  <c r="C112" i="17"/>
  <c r="K112" i="17" s="1"/>
  <c r="N112" i="17" s="1"/>
  <c r="N108" i="14" l="1"/>
  <c r="C108" i="14"/>
  <c r="K108" i="14" s="1"/>
  <c r="C113" i="17"/>
  <c r="K113" i="17" s="1"/>
  <c r="N113" i="17" s="1"/>
  <c r="N109" i="14" l="1"/>
  <c r="C109" i="14"/>
  <c r="K109" i="14" s="1"/>
  <c r="C114" i="17"/>
  <c r="K114" i="17" s="1"/>
  <c r="N114" i="17" s="1"/>
  <c r="N110" i="14" l="1"/>
  <c r="C110" i="14"/>
  <c r="K110" i="14" s="1"/>
  <c r="C115" i="17"/>
  <c r="K115" i="17" s="1"/>
  <c r="N115" i="17" s="1"/>
  <c r="N111" i="14" l="1"/>
  <c r="C111" i="14"/>
  <c r="K111" i="14" s="1"/>
  <c r="C116" i="17"/>
  <c r="K116" i="17" s="1"/>
  <c r="N116" i="17" s="1"/>
  <c r="R116" i="17"/>
  <c r="N112" i="14" l="1"/>
  <c r="C112" i="14"/>
  <c r="K112" i="14" s="1"/>
  <c r="C117" i="17"/>
  <c r="K117" i="17" s="1"/>
  <c r="N117" i="17" s="1"/>
  <c r="N113" i="14" l="1"/>
  <c r="C113" i="14"/>
  <c r="K113" i="14" s="1"/>
  <c r="C118" i="17"/>
  <c r="K118" i="17" s="1"/>
  <c r="N118" i="17" s="1"/>
  <c r="N114" i="14" l="1"/>
  <c r="C114" i="14"/>
  <c r="K114" i="14" s="1"/>
  <c r="C119" i="17"/>
  <c r="K119" i="17" s="1"/>
  <c r="N119" i="17" s="1"/>
  <c r="N115" i="14" l="1"/>
  <c r="C115" i="14"/>
  <c r="K115" i="14" s="1"/>
  <c r="C120" i="17"/>
  <c r="K120" i="17" s="1"/>
  <c r="N120" i="17" s="1"/>
  <c r="N116" i="14" l="1"/>
  <c r="C116" i="14"/>
  <c r="K116" i="14" s="1"/>
  <c r="C121" i="17"/>
  <c r="K121" i="17" s="1"/>
  <c r="N121" i="17" s="1"/>
  <c r="C122" i="17" s="1"/>
  <c r="N117" i="14" l="1"/>
  <c r="C117" i="14"/>
  <c r="K117" i="14" s="1"/>
  <c r="Q118" i="17"/>
  <c r="Q117" i="17" s="1"/>
  <c r="Q116" i="17"/>
  <c r="N118" i="14" l="1"/>
  <c r="C118" i="14"/>
  <c r="K118" i="14" s="1"/>
  <c r="K5" i="17"/>
  <c r="O5" i="17" s="1"/>
  <c r="N119" i="14" l="1"/>
  <c r="C119" i="14"/>
  <c r="K119" i="14" s="1"/>
  <c r="K19" i="18"/>
  <c r="N19" i="18" s="1"/>
  <c r="C20" i="18" s="1"/>
  <c r="K20" i="18" s="1"/>
  <c r="N120" i="14" l="1"/>
  <c r="C120" i="14"/>
  <c r="K120" i="14" s="1"/>
  <c r="N20" i="18"/>
  <c r="N121" i="14" l="1"/>
  <c r="C122" i="14" s="1"/>
  <c r="C121" i="14"/>
  <c r="K121" i="14" s="1"/>
  <c r="C21" i="18"/>
  <c r="K21" i="18" s="1"/>
  <c r="N21" i="18" l="1"/>
  <c r="C22" i="18" l="1"/>
  <c r="K22" i="18" s="1"/>
  <c r="N22" i="18" l="1"/>
  <c r="C23" i="18" s="1"/>
  <c r="K23" i="18" s="1"/>
  <c r="N23" i="18" s="1"/>
  <c r="C24" i="18" s="1"/>
  <c r="K24" i="18" s="1"/>
  <c r="N24" i="18" s="1"/>
  <c r="C25" i="18" s="1"/>
  <c r="K25" i="18" s="1"/>
  <c r="N25" i="18" s="1"/>
  <c r="C26" i="18" l="1"/>
  <c r="K26" i="18" s="1"/>
  <c r="N26" i="18" s="1"/>
  <c r="C27" i="18" l="1"/>
  <c r="K27" i="18" s="1"/>
  <c r="N27" i="18" l="1"/>
  <c r="Q27" i="18" s="1"/>
  <c r="Q26" i="18" s="1"/>
  <c r="Q25" i="18"/>
  <c r="K29" i="18" l="1"/>
  <c r="K30" i="18" l="1"/>
  <c r="K34" i="18" l="1"/>
  <c r="K37" i="18" l="1"/>
  <c r="K39" i="18" l="1"/>
  <c r="K45" i="18" l="1"/>
  <c r="K51" i="18" l="1"/>
  <c r="N51" i="18" s="1"/>
  <c r="C52" i="18" s="1"/>
  <c r="M52" i="18" s="1"/>
  <c r="K52" i="18" l="1"/>
  <c r="N52" i="18" s="1"/>
  <c r="C53" i="18" s="1"/>
  <c r="K53" i="18" l="1"/>
  <c r="N53" i="18" s="1"/>
  <c r="C54" i="18" s="1"/>
  <c r="M54" i="18" s="1"/>
  <c r="M5" i="18" s="1"/>
  <c r="K54" i="18" l="1"/>
  <c r="N54" i="18" s="1"/>
  <c r="C55" i="18" s="1"/>
  <c r="K55" i="18" l="1"/>
  <c r="N55" i="18" s="1"/>
  <c r="C56" i="18" s="1"/>
  <c r="K56" i="18" l="1"/>
  <c r="N56" i="18" s="1"/>
  <c r="C57" i="18" s="1"/>
  <c r="K57" i="18" l="1"/>
  <c r="N57" i="18" s="1"/>
  <c r="C58" i="18" s="1"/>
  <c r="K58" i="18" l="1"/>
  <c r="N58" i="18" s="1"/>
  <c r="C59" i="18" s="1"/>
  <c r="K59" i="18" l="1"/>
  <c r="N59" i="18" s="1"/>
  <c r="C60" i="18" s="1"/>
  <c r="K60" i="18" l="1"/>
  <c r="N60" i="18" s="1"/>
  <c r="C61" i="18" s="1"/>
  <c r="K61" i="18" l="1"/>
  <c r="N61" i="18" l="1"/>
  <c r="C62" i="18" s="1"/>
  <c r="K62" i="18" l="1"/>
  <c r="N62" i="18" s="1"/>
  <c r="C63" i="18" s="1"/>
  <c r="K63" i="18" l="1"/>
  <c r="N63" i="18" s="1"/>
  <c r="C64" i="18" s="1"/>
  <c r="K64" i="18" l="1"/>
  <c r="N64" i="18" s="1"/>
  <c r="C65" i="18" s="1"/>
  <c r="K65" i="18" l="1"/>
  <c r="N65" i="18" s="1"/>
  <c r="C66" i="18" s="1"/>
  <c r="K66" i="18" l="1"/>
  <c r="N66" i="18" s="1"/>
  <c r="C67" i="18" s="1"/>
  <c r="K67" i="18" l="1"/>
  <c r="N67" i="18" s="1"/>
  <c r="C68" i="18" s="1"/>
  <c r="K68" i="18" l="1"/>
  <c r="N68" i="18" l="1"/>
  <c r="K69" i="18" l="1"/>
  <c r="N69" i="18" s="1"/>
  <c r="C70" i="18" s="1"/>
  <c r="K70" i="18" l="1"/>
  <c r="N70" i="18" s="1"/>
  <c r="C71" i="18" s="1"/>
  <c r="K71" i="18" l="1"/>
  <c r="N71" i="18" l="1"/>
  <c r="C72" i="18" l="1"/>
  <c r="K72" i="18" l="1"/>
  <c r="N72" i="18" s="1"/>
  <c r="C73" i="18" s="1"/>
  <c r="K73" i="18" l="1"/>
  <c r="N73" i="18" s="1"/>
  <c r="C74" i="18" s="1"/>
  <c r="K74" i="18" l="1"/>
  <c r="N74" i="18" s="1"/>
  <c r="C75" i="18" s="1"/>
  <c r="K75" i="18" l="1"/>
  <c r="N75" i="18" s="1"/>
  <c r="C76" i="18" s="1"/>
  <c r="K76" i="18" l="1"/>
  <c r="N76" i="18" s="1"/>
  <c r="C77" i="18" s="1"/>
  <c r="K77" i="18" l="1"/>
  <c r="N77" i="18" l="1"/>
  <c r="C78" i="18" s="1"/>
  <c r="K78" i="18" l="1"/>
  <c r="N78" i="18" l="1"/>
  <c r="C79" i="18" s="1"/>
  <c r="K79" i="18" l="1"/>
  <c r="N79" i="18" s="1"/>
  <c r="C80" i="18" s="1"/>
  <c r="K80" i="18" l="1"/>
  <c r="N80" i="18" s="1"/>
  <c r="C81" i="18" s="1"/>
  <c r="K81" i="18" l="1"/>
  <c r="N81" i="18" s="1"/>
  <c r="C82" i="18" s="1"/>
  <c r="K82" i="18" l="1"/>
  <c r="N82" i="18" s="1"/>
  <c r="C83" i="18" s="1"/>
  <c r="K83" i="18" l="1"/>
  <c r="N83" i="18" l="1"/>
  <c r="C84" i="18" l="1"/>
  <c r="K84" i="18" l="1"/>
  <c r="N84" i="18" s="1"/>
  <c r="C85" i="18" s="1"/>
  <c r="K85" i="18" l="1"/>
  <c r="N85" i="18" s="1"/>
  <c r="C86" i="18" s="1"/>
  <c r="K86" i="18" l="1"/>
  <c r="N86" i="18" s="1"/>
  <c r="C87" i="18" s="1"/>
  <c r="K87" i="18" l="1"/>
  <c r="N87" i="18" s="1"/>
  <c r="C88" i="18" s="1"/>
  <c r="K88" i="18" l="1"/>
  <c r="N88" i="18" s="1"/>
  <c r="C89" i="18" s="1"/>
  <c r="K89" i="18" l="1"/>
  <c r="N89" i="18" s="1"/>
  <c r="C90" i="18" s="1"/>
  <c r="K90" i="18" l="1"/>
  <c r="N90" i="18" s="1"/>
  <c r="C91" i="18" s="1"/>
  <c r="K91" i="18" l="1"/>
  <c r="N91" i="18" s="1"/>
  <c r="C92" i="18" s="1"/>
  <c r="K92" i="18" l="1"/>
  <c r="N92" i="18" l="1"/>
  <c r="C93" i="18" l="1"/>
  <c r="K93" i="18" l="1"/>
  <c r="N93" i="18" s="1"/>
  <c r="C94" i="18" s="1"/>
  <c r="K94" i="18" l="1"/>
  <c r="N94" i="18" s="1"/>
  <c r="C95" i="18" s="1"/>
  <c r="K95" i="18" l="1"/>
  <c r="N95" i="18" s="1"/>
  <c r="C96" i="18" s="1"/>
  <c r="K96" i="18" l="1"/>
  <c r="N96" i="18" s="1"/>
  <c r="C97" i="18" s="1"/>
  <c r="K97" i="18" l="1"/>
  <c r="N97" i="18" s="1"/>
  <c r="C98" i="18" s="1"/>
  <c r="K98" i="18" l="1"/>
  <c r="N98" i="18" s="1"/>
  <c r="C99" i="18" s="1"/>
  <c r="K99" i="18" l="1"/>
  <c r="N99" i="18" s="1"/>
  <c r="C100" i="18" s="1"/>
  <c r="K100" i="18" l="1"/>
  <c r="N100" i="18" s="1"/>
  <c r="C101" i="18" s="1"/>
  <c r="K101" i="18" l="1"/>
  <c r="N101" i="18" l="1"/>
  <c r="C102" i="18" s="1"/>
  <c r="Q101" i="18" l="1"/>
  <c r="Q100" i="18" s="1"/>
  <c r="Q99" i="18"/>
  <c r="K102" i="18" l="1"/>
  <c r="N102" i="18" l="1"/>
  <c r="C103" i="18" s="1"/>
  <c r="K103" i="18" l="1"/>
  <c r="N103" i="18" l="1"/>
  <c r="C104" i="18" s="1"/>
  <c r="K104" i="18" l="1"/>
  <c r="C23" i="14"/>
  <c r="K23" i="14" s="1"/>
  <c r="N104" i="18" l="1"/>
  <c r="C105" i="18" s="1"/>
  <c r="N23" i="14"/>
  <c r="C24" i="14" s="1"/>
  <c r="K24" i="14" s="1"/>
  <c r="K105" i="18" l="1"/>
  <c r="N24" i="14"/>
  <c r="Q22" i="14"/>
  <c r="N105" i="18" l="1"/>
  <c r="C106" i="18" s="1"/>
  <c r="K30" i="14"/>
  <c r="K31" i="14" s="1"/>
  <c r="K33" i="14" s="1"/>
  <c r="Q24" i="14"/>
  <c r="Q23" i="14" s="1"/>
  <c r="K106" i="18" l="1"/>
  <c r="N106" i="18" l="1"/>
  <c r="C107" i="18" s="1"/>
  <c r="R109" i="18" l="1"/>
  <c r="Q52" i="14"/>
  <c r="Q54" i="14"/>
  <c r="Q53" i="14" s="1"/>
  <c r="K107" i="18" l="1"/>
  <c r="N107" i="18" s="1"/>
  <c r="C108" i="18" s="1"/>
  <c r="K108" i="18" l="1"/>
  <c r="N108" i="18" s="1"/>
  <c r="C109" i="18" s="1"/>
  <c r="R62" i="14"/>
  <c r="K109" i="18" l="1"/>
  <c r="N109" i="18" s="1"/>
  <c r="C110" i="18" s="1"/>
  <c r="Q60" i="14"/>
  <c r="Q62" i="14"/>
  <c r="Q61" i="14" s="1"/>
  <c r="K110" i="18" l="1"/>
  <c r="N110" i="18" s="1"/>
  <c r="C111" i="18" s="1"/>
  <c r="K111" i="18" l="1"/>
  <c r="N111" i="18" s="1"/>
  <c r="C112" i="18" s="1"/>
  <c r="R70" i="14"/>
  <c r="K112" i="18" l="1"/>
  <c r="N112" i="18" s="1"/>
  <c r="C113" i="18" s="1"/>
  <c r="Q69" i="14"/>
  <c r="Q71" i="14"/>
  <c r="Q70" i="14" s="1"/>
  <c r="R116" i="18" l="1"/>
  <c r="K113" i="18" l="1"/>
  <c r="N113" i="18" s="1"/>
  <c r="C114" i="18" s="1"/>
  <c r="R79" i="14"/>
  <c r="K114" i="18" l="1"/>
  <c r="N114" i="18" s="1"/>
  <c r="C115" i="18" s="1"/>
  <c r="Q81" i="14"/>
  <c r="Q83" i="14"/>
  <c r="Q82" i="14" s="1"/>
  <c r="K115" i="18" l="1"/>
  <c r="N115" i="18" s="1"/>
  <c r="C116" i="18" s="1"/>
  <c r="K116" i="18" l="1"/>
  <c r="N116" i="18" s="1"/>
  <c r="C117" i="18" s="1"/>
  <c r="R91" i="14"/>
  <c r="K117" i="18" l="1"/>
  <c r="N117" i="18" s="1"/>
  <c r="C118" i="18" s="1"/>
  <c r="Q90" i="14"/>
  <c r="Q92" i="14"/>
  <c r="Q91" i="14" s="1"/>
  <c r="K118" i="18" l="1"/>
  <c r="N118" i="18" s="1"/>
  <c r="C119" i="18" s="1"/>
  <c r="Q118" i="18" l="1"/>
  <c r="Q117" i="18" s="1"/>
  <c r="Q116" i="18"/>
  <c r="Q99" i="14"/>
  <c r="Q101" i="14"/>
  <c r="Q100" i="14" s="1"/>
  <c r="K119" i="18" l="1"/>
  <c r="N119" i="18" s="1"/>
  <c r="C120" i="18" s="1"/>
  <c r="K120" i="18" l="1"/>
  <c r="N120" i="18" s="1"/>
  <c r="R109" i="14"/>
  <c r="C121" i="18" l="1"/>
  <c r="K121" i="18" s="1"/>
  <c r="R116" i="14"/>
  <c r="K5" i="18" l="1"/>
  <c r="O5" i="18" s="1"/>
  <c r="N121" i="18"/>
  <c r="C122" i="18" s="1"/>
  <c r="Q118" i="14"/>
  <c r="Q117" i="14" s="1"/>
  <c r="Q116" i="14"/>
  <c r="K5" i="14" l="1"/>
  <c r="O5" i="14" s="1"/>
</calcChain>
</file>

<file path=xl/sharedStrings.xml><?xml version="1.0" encoding="utf-8"?>
<sst xmlns="http://schemas.openxmlformats.org/spreadsheetml/2006/main" count="471" uniqueCount="61">
  <si>
    <t>初期投資金額　</t>
    <rPh sb="0" eb="2">
      <t>ショキ</t>
    </rPh>
    <rPh sb="2" eb="4">
      <t>トウシ</t>
    </rPh>
    <rPh sb="4" eb="6">
      <t>キンガク</t>
    </rPh>
    <phoneticPr fontId="1"/>
  </si>
  <si>
    <t>損切り</t>
    <rPh sb="0" eb="2">
      <t>ソンギ</t>
    </rPh>
    <phoneticPr fontId="1"/>
  </si>
  <si>
    <t>売買</t>
    <rPh sb="0" eb="2">
      <t>バイバイ</t>
    </rPh>
    <phoneticPr fontId="1"/>
  </si>
  <si>
    <t>ロット</t>
    <phoneticPr fontId="1"/>
  </si>
  <si>
    <t>エントリー日時</t>
    <rPh sb="5" eb="7">
      <t>ニチジ</t>
    </rPh>
    <phoneticPr fontId="1"/>
  </si>
  <si>
    <t>エントリー価格</t>
    <rPh sb="5" eb="7">
      <t>カカク</t>
    </rPh>
    <phoneticPr fontId="1"/>
  </si>
  <si>
    <t>ストップ</t>
    <phoneticPr fontId="1"/>
  </si>
  <si>
    <t>決済日時</t>
    <rPh sb="0" eb="2">
      <t>ケッサイ</t>
    </rPh>
    <rPh sb="2" eb="4">
      <t>ニチジ</t>
    </rPh>
    <phoneticPr fontId="1"/>
  </si>
  <si>
    <t>決済価格</t>
    <rPh sb="0" eb="2">
      <t>ケッサイ</t>
    </rPh>
    <rPh sb="2" eb="4">
      <t>カカク</t>
    </rPh>
    <phoneticPr fontId="1"/>
  </si>
  <si>
    <t>利益pips</t>
    <rPh sb="0" eb="2">
      <t>リエキ</t>
    </rPh>
    <phoneticPr fontId="1"/>
  </si>
  <si>
    <t>損益pips</t>
    <rPh sb="0" eb="2">
      <t>ソンエキ</t>
    </rPh>
    <phoneticPr fontId="1"/>
  </si>
  <si>
    <t>リスクリワード</t>
    <phoneticPr fontId="1"/>
  </si>
  <si>
    <t>総資金</t>
    <rPh sb="0" eb="1">
      <t>ソウ</t>
    </rPh>
    <rPh sb="1" eb="3">
      <t>シキン</t>
    </rPh>
    <phoneticPr fontId="1"/>
  </si>
  <si>
    <t>利益額</t>
    <rPh sb="0" eb="2">
      <t>リエキ</t>
    </rPh>
    <rPh sb="2" eb="3">
      <t>ガク</t>
    </rPh>
    <phoneticPr fontId="1"/>
  </si>
  <si>
    <t>損益額</t>
    <rPh sb="0" eb="2">
      <t>ソンエキ</t>
    </rPh>
    <rPh sb="2" eb="3">
      <t>ガク</t>
    </rPh>
    <phoneticPr fontId="1"/>
  </si>
  <si>
    <t>勝率</t>
    <rPh sb="0" eb="2">
      <t>ショウリツ</t>
    </rPh>
    <phoneticPr fontId="1"/>
  </si>
  <si>
    <t>回数</t>
    <rPh sb="0" eb="2">
      <t>カイスウ</t>
    </rPh>
    <phoneticPr fontId="1"/>
  </si>
  <si>
    <t>総獲得pips</t>
    <rPh sb="0" eb="1">
      <t>ソウ</t>
    </rPh>
    <rPh sb="1" eb="3">
      <t>カクトク</t>
    </rPh>
    <phoneticPr fontId="1"/>
  </si>
  <si>
    <t>総利益</t>
    <rPh sb="0" eb="1">
      <t>ソウ</t>
    </rPh>
    <rPh sb="1" eb="3">
      <t>リエキ</t>
    </rPh>
    <phoneticPr fontId="1"/>
  </si>
  <si>
    <t>総損失pips</t>
    <rPh sb="0" eb="1">
      <t>ソウ</t>
    </rPh>
    <rPh sb="1" eb="3">
      <t>ソンシツ</t>
    </rPh>
    <phoneticPr fontId="1"/>
  </si>
  <si>
    <t>総損失</t>
    <rPh sb="0" eb="1">
      <t>ソウ</t>
    </rPh>
    <rPh sb="1" eb="3">
      <t>ソンシツ</t>
    </rPh>
    <phoneticPr fontId="1"/>
  </si>
  <si>
    <t>勝敗</t>
    <rPh sb="0" eb="2">
      <t>ショウハイ</t>
    </rPh>
    <phoneticPr fontId="1"/>
  </si>
  <si>
    <t>最大連敗</t>
    <rPh sb="0" eb="2">
      <t>サイダイ</t>
    </rPh>
    <rPh sb="2" eb="4">
      <t>レンパイ</t>
    </rPh>
    <phoneticPr fontId="1"/>
  </si>
  <si>
    <t>総資産</t>
    <rPh sb="0" eb="3">
      <t>ソウシサン</t>
    </rPh>
    <phoneticPr fontId="1"/>
  </si>
  <si>
    <t>収支</t>
    <rPh sb="0" eb="2">
      <t>シュウシ</t>
    </rPh>
    <phoneticPr fontId="1"/>
  </si>
  <si>
    <t>利益率</t>
    <rPh sb="0" eb="2">
      <t>リエキ</t>
    </rPh>
    <rPh sb="2" eb="3">
      <t>リツ</t>
    </rPh>
    <phoneticPr fontId="1"/>
  </si>
  <si>
    <t>勝ち数</t>
    <rPh sb="0" eb="1">
      <t>カ</t>
    </rPh>
    <rPh sb="2" eb="3">
      <t>スウ</t>
    </rPh>
    <phoneticPr fontId="1"/>
  </si>
  <si>
    <t>負け数</t>
    <rPh sb="0" eb="1">
      <t>マ</t>
    </rPh>
    <rPh sb="2" eb="3">
      <t>スウ</t>
    </rPh>
    <phoneticPr fontId="1"/>
  </si>
  <si>
    <t>リスクリワード</t>
    <phoneticPr fontId="1"/>
  </si>
  <si>
    <t>負</t>
    <rPh sb="0" eb="1">
      <t>マ</t>
    </rPh>
    <phoneticPr fontId="1"/>
  </si>
  <si>
    <t>売</t>
    <rPh sb="0" eb="1">
      <t>ウ</t>
    </rPh>
    <phoneticPr fontId="1"/>
  </si>
  <si>
    <t>勝</t>
    <rPh sb="0" eb="1">
      <t>カ</t>
    </rPh>
    <phoneticPr fontId="1"/>
  </si>
  <si>
    <t>買</t>
    <rPh sb="0" eb="1">
      <t>カ</t>
    </rPh>
    <phoneticPr fontId="1"/>
  </si>
  <si>
    <t>１．安値をブレイクしてエントリー</t>
    <rPh sb="2" eb="4">
      <t>ヤスネ</t>
    </rPh>
    <phoneticPr fontId="1"/>
  </si>
  <si>
    <t>２．ストップは直近の安値</t>
    <rPh sb="7" eb="9">
      <t>チョッキン</t>
    </rPh>
    <rPh sb="10" eb="12">
      <t>ヤスネ</t>
    </rPh>
    <phoneticPr fontId="1"/>
  </si>
  <si>
    <r>
      <t>3．決済はストップをあげる／さげる。  
　　　</t>
    </r>
    <r>
      <rPr>
        <sz val="11"/>
        <rFont val="ＭＳ Ｐゴシック"/>
        <family val="3"/>
        <charset val="128"/>
      </rPr>
      <t>a.ダウ理論で動かす</t>
    </r>
    <r>
      <rPr>
        <sz val="11"/>
        <color indexed="8"/>
        <rFont val="ＭＳ Ｐゴシック"/>
        <family val="3"/>
        <charset val="128"/>
      </rPr>
      <t>   b.EBがまた出たら（エントリー条件をみたしたら）動かす   
　　　</t>
    </r>
    <r>
      <rPr>
        <b/>
        <sz val="11"/>
        <color rgb="FFFF0000"/>
        <rFont val="ＭＳ Ｐゴシック"/>
        <family val="3"/>
        <charset val="128"/>
      </rPr>
      <t>c.EB,PB,ダウ理論が出たら動かす</t>
    </r>
    <phoneticPr fontId="1"/>
  </si>
  <si>
    <t>１．安値をブレイクするのがPB、EBでエントリー</t>
    <rPh sb="2" eb="4">
      <t>ヤスネ</t>
    </rPh>
    <phoneticPr fontId="1"/>
  </si>
  <si>
    <t>２．ストップはPB、EBの安値</t>
    <rPh sb="13" eb="15">
      <t>ヤスネ</t>
    </rPh>
    <phoneticPr fontId="1"/>
  </si>
  <si>
    <t>１．安値をブレイクして戻ってきたのがPB、EBでエントリー</t>
    <rPh sb="2" eb="4">
      <t>ヤスネ</t>
    </rPh>
    <rPh sb="11" eb="12">
      <t>モド</t>
    </rPh>
    <phoneticPr fontId="1"/>
  </si>
  <si>
    <t>勝</t>
    <rPh sb="0" eb="1">
      <t>カ</t>
    </rPh>
    <phoneticPr fontId="1"/>
  </si>
  <si>
    <t>＜エントリー方法＞</t>
    <rPh sb="6" eb="8">
      <t>ホウホウ</t>
    </rPh>
    <phoneticPr fontId="1"/>
  </si>
  <si>
    <t>AUDJPY</t>
    <phoneticPr fontId="1"/>
  </si>
  <si>
    <t>※.1ロット＝10万通貨</t>
    <rPh sb="9" eb="10">
      <t>マン</t>
    </rPh>
    <rPh sb="10" eb="12">
      <t>ツウカ</t>
    </rPh>
    <phoneticPr fontId="1"/>
  </si>
  <si>
    <t>売</t>
    <rPh sb="0" eb="1">
      <t>ウ</t>
    </rPh>
    <phoneticPr fontId="1"/>
  </si>
  <si>
    <t>AUDNZD</t>
  </si>
  <si>
    <t>AUDJPY</t>
  </si>
  <si>
    <t>USDCAD</t>
    <phoneticPr fontId="1"/>
  </si>
  <si>
    <t>負</t>
    <rPh sb="0" eb="1">
      <t>マ</t>
    </rPh>
    <phoneticPr fontId="1"/>
  </si>
  <si>
    <t>15_1</t>
    <phoneticPr fontId="1"/>
  </si>
  <si>
    <t>18_1</t>
    <phoneticPr fontId="1"/>
  </si>
  <si>
    <t>20_1</t>
    <phoneticPr fontId="1"/>
  </si>
  <si>
    <t>21_1</t>
    <phoneticPr fontId="1"/>
  </si>
  <si>
    <t>26_1</t>
    <phoneticPr fontId="1"/>
  </si>
  <si>
    <t>21_2</t>
    <phoneticPr fontId="1"/>
  </si>
  <si>
    <t>負</t>
    <rPh sb="0" eb="1">
      <t>マ</t>
    </rPh>
    <phoneticPr fontId="1"/>
  </si>
  <si>
    <t>GBPJPY</t>
    <phoneticPr fontId="1"/>
  </si>
  <si>
    <t>2013/1/14 8</t>
    <phoneticPr fontId="1"/>
  </si>
  <si>
    <t>33_1</t>
    <phoneticPr fontId="1"/>
  </si>
  <si>
    <t>40_1</t>
    <phoneticPr fontId="1"/>
  </si>
  <si>
    <t>2015:4:20 8:</t>
    <phoneticPr fontId="1"/>
  </si>
  <si>
    <t>RR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</si>
</sst>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¥&quot;#,##0;&quot;¥&quot;\-#,##0"/>
    <numFmt numFmtId="7" formatCode="&quot;¥&quot;#,##0.00;&quot;¥&quot;\-#,##0.00"/>
    <numFmt numFmtId="176" formatCode="0_ "/>
    <numFmt numFmtId="177" formatCode="0.000"/>
    <numFmt numFmtId="178" formatCode="0.0"/>
    <numFmt numFmtId="179" formatCode="0.0%"/>
    <numFmt numFmtId="180" formatCode="m/d\ h:mm"/>
    <numFmt numFmtId="181" formatCode="0.00_ "/>
  </numFmts>
  <fonts count="7" x14ac:knownFonts="1"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rgb="FF7030A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9" fontId="4" fillId="0" borderId="0" applyFont="0" applyFill="0" applyBorder="0" applyAlignment="0" applyProtection="0">
      <alignment vertical="center"/>
    </xf>
  </cellStyleXfs>
  <cellXfs count="67">
    <xf numFmtId="0" fontId="0" fillId="0" borderId="0" xfId="0">
      <alignment vertical="center"/>
    </xf>
    <xf numFmtId="0" fontId="0" fillId="3" borderId="0" xfId="0" applyFill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center" vertical="center"/>
    </xf>
    <xf numFmtId="1" fontId="2" fillId="4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" fontId="2" fillId="5" borderId="0" xfId="0" applyNumberFormat="1" applyFont="1" applyFill="1" applyAlignment="1">
      <alignment horizontal="center" vertical="center"/>
    </xf>
    <xf numFmtId="177" fontId="0" fillId="0" borderId="0" xfId="0" applyNumberFormat="1">
      <alignment vertical="center"/>
    </xf>
    <xf numFmtId="0" fontId="0" fillId="0" borderId="0" xfId="0" applyFill="1">
      <alignment vertical="center"/>
    </xf>
    <xf numFmtId="0" fontId="0" fillId="6" borderId="0" xfId="0" applyFill="1" applyAlignment="1">
      <alignment horizontal="center" vertical="center"/>
    </xf>
    <xf numFmtId="1" fontId="2" fillId="7" borderId="0" xfId="0" applyNumberFormat="1" applyFont="1" applyFill="1" applyAlignment="1">
      <alignment horizontal="center" vertical="center"/>
    </xf>
    <xf numFmtId="1" fontId="0" fillId="7" borderId="0" xfId="0" applyNumberFormat="1" applyFill="1">
      <alignment vertical="center"/>
    </xf>
    <xf numFmtId="0" fontId="2" fillId="8" borderId="0" xfId="0" applyFont="1" applyFill="1" applyAlignment="1">
      <alignment horizontal="center" vertical="center"/>
    </xf>
    <xf numFmtId="1" fontId="2" fillId="8" borderId="0" xfId="0" applyNumberFormat="1" applyFont="1" applyFill="1" applyAlignment="1">
      <alignment horizontal="center" vertical="center"/>
    </xf>
    <xf numFmtId="1" fontId="0" fillId="8" borderId="0" xfId="0" applyNumberFormat="1" applyFill="1">
      <alignment vertical="center"/>
    </xf>
    <xf numFmtId="177" fontId="0" fillId="2" borderId="0" xfId="0" applyNumberFormat="1" applyFill="1" applyAlignment="1">
      <alignment horizontal="center" vertical="center"/>
    </xf>
    <xf numFmtId="176" fontId="0" fillId="8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9" borderId="0" xfId="0" applyFill="1">
      <alignment vertical="center"/>
    </xf>
    <xf numFmtId="1" fontId="0" fillId="0" borderId="0" xfId="0" applyNumberFormat="1">
      <alignment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178" fontId="0" fillId="0" borderId="0" xfId="0" applyNumberFormat="1">
      <alignment vertical="center"/>
    </xf>
    <xf numFmtId="0" fontId="0" fillId="0" borderId="0" xfId="0" applyNumberFormat="1">
      <alignment vertical="center"/>
    </xf>
    <xf numFmtId="9" fontId="0" fillId="0" borderId="0" xfId="1" applyFont="1">
      <alignment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5" fontId="0" fillId="0" borderId="0" xfId="0" applyNumberFormat="1">
      <alignment vertical="center"/>
    </xf>
    <xf numFmtId="0" fontId="2" fillId="4" borderId="0" xfId="0" applyFont="1" applyFill="1">
      <alignment vertical="center"/>
    </xf>
    <xf numFmtId="0" fontId="2" fillId="5" borderId="0" xfId="0" applyFont="1" applyFill="1">
      <alignment vertical="center"/>
    </xf>
    <xf numFmtId="5" fontId="0" fillId="9" borderId="0" xfId="0" applyNumberFormat="1" applyFill="1">
      <alignment vertical="center"/>
    </xf>
    <xf numFmtId="179" fontId="0" fillId="0" borderId="0" xfId="1" applyNumberFormat="1" applyFont="1">
      <alignment vertical="center"/>
    </xf>
    <xf numFmtId="179" fontId="0" fillId="0" borderId="0" xfId="0" applyNumberFormat="1">
      <alignment vertical="center"/>
    </xf>
    <xf numFmtId="10" fontId="0" fillId="0" borderId="0" xfId="1" applyNumberFormat="1" applyFont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180" fontId="3" fillId="0" borderId="0" xfId="0" applyNumberFormat="1" applyFont="1" applyAlignment="1">
      <alignment horizontal="left" vertical="center"/>
    </xf>
    <xf numFmtId="18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22" fontId="0" fillId="0" borderId="0" xfId="0" applyNumberFormat="1" applyAlignment="1">
      <alignment horizontal="center" vertical="center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56" fontId="0" fillId="0" borderId="0" xfId="0" applyNumberFormat="1" applyAlignment="1">
      <alignment horizontal="center" vertical="center"/>
    </xf>
    <xf numFmtId="178" fontId="2" fillId="4" borderId="0" xfId="0" applyNumberFormat="1" applyFon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5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7" fontId="0" fillId="0" borderId="0" xfId="0" applyNumberFormat="1">
      <alignment vertical="center"/>
    </xf>
  </cellXfs>
  <cellStyles count="2">
    <cellStyle name="パーセント" xfId="1" builtinId="5"/>
    <cellStyle name="標準" xfId="0" builtinId="0"/>
  </cellStyles>
  <dxfs count="108"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colors>
    <mruColors>
      <color rgb="FFCC99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437752</xdr:colOff>
      <xdr:row>22</xdr:row>
      <xdr:rowOff>123338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180952" cy="38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466725</xdr:colOff>
      <xdr:row>0</xdr:row>
      <xdr:rowOff>0</xdr:rowOff>
    </xdr:from>
    <xdr:to>
      <xdr:col>15</xdr:col>
      <xdr:colOff>532449</xdr:colOff>
      <xdr:row>31</xdr:row>
      <xdr:rowOff>75526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9925" y="0"/>
          <a:ext cx="7609524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3</xdr:col>
      <xdr:colOff>494981</xdr:colOff>
      <xdr:row>60</xdr:row>
      <xdr:rowOff>27971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486400"/>
          <a:ext cx="2552381" cy="4828571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32</xdr:row>
      <xdr:rowOff>0</xdr:rowOff>
    </xdr:from>
    <xdr:to>
      <xdr:col>14</xdr:col>
      <xdr:colOff>418171</xdr:colOff>
      <xdr:row>64</xdr:row>
      <xdr:rowOff>37409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0800" y="5486400"/>
          <a:ext cx="7428571" cy="55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6</xdr:col>
      <xdr:colOff>18533</xdr:colOff>
      <xdr:row>87</xdr:row>
      <xdr:rowOff>85243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144250"/>
          <a:ext cx="4133333" cy="385714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65</xdr:row>
      <xdr:rowOff>0</xdr:rowOff>
    </xdr:from>
    <xdr:to>
      <xdr:col>14</xdr:col>
      <xdr:colOff>361225</xdr:colOff>
      <xdr:row>96</xdr:row>
      <xdr:rowOff>75526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62425" y="11144250"/>
          <a:ext cx="5800000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6</xdr:col>
      <xdr:colOff>142343</xdr:colOff>
      <xdr:row>123</xdr:row>
      <xdr:rowOff>104205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6630650"/>
          <a:ext cx="4257143" cy="456190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97</xdr:row>
      <xdr:rowOff>0</xdr:rowOff>
    </xdr:from>
    <xdr:to>
      <xdr:col>21</xdr:col>
      <xdr:colOff>198738</xdr:colOff>
      <xdr:row>128</xdr:row>
      <xdr:rowOff>94574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05300" y="16630650"/>
          <a:ext cx="10295238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5</xdr:col>
      <xdr:colOff>475762</xdr:colOff>
      <xdr:row>156</xdr:row>
      <xdr:rowOff>37517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2117050"/>
          <a:ext cx="3904762" cy="4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5</xdr:col>
      <xdr:colOff>342429</xdr:colOff>
      <xdr:row>192</xdr:row>
      <xdr:rowOff>56479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7603450"/>
          <a:ext cx="3771429" cy="537142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161</xdr:row>
      <xdr:rowOff>0</xdr:rowOff>
    </xdr:from>
    <xdr:to>
      <xdr:col>14</xdr:col>
      <xdr:colOff>399314</xdr:colOff>
      <xdr:row>192</xdr:row>
      <xdr:rowOff>94574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14800" y="27603450"/>
          <a:ext cx="5885714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4</xdr:col>
      <xdr:colOff>390133</xdr:colOff>
      <xdr:row>224</xdr:row>
      <xdr:rowOff>94574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33089850"/>
          <a:ext cx="3133333" cy="540952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193</xdr:row>
      <xdr:rowOff>0</xdr:rowOff>
    </xdr:from>
    <xdr:to>
      <xdr:col>16</xdr:col>
      <xdr:colOff>446676</xdr:colOff>
      <xdr:row>224</xdr:row>
      <xdr:rowOff>66002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429000" y="33089850"/>
          <a:ext cx="7990476" cy="53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129</xdr:row>
      <xdr:rowOff>1</xdr:rowOff>
    </xdr:from>
    <xdr:to>
      <xdr:col>14</xdr:col>
      <xdr:colOff>495300</xdr:colOff>
      <xdr:row>160</xdr:row>
      <xdr:rowOff>7445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14800" y="22117051"/>
          <a:ext cx="5981700" cy="53223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8</xdr:col>
      <xdr:colOff>123124</xdr:colOff>
      <xdr:row>256</xdr:row>
      <xdr:rowOff>8859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38576250"/>
          <a:ext cx="5609524" cy="5323809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225</xdr:row>
      <xdr:rowOff>0</xdr:rowOff>
    </xdr:from>
    <xdr:to>
      <xdr:col>18</xdr:col>
      <xdr:colOff>246794</xdr:colOff>
      <xdr:row>256</xdr:row>
      <xdr:rowOff>27907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43575" y="38576250"/>
          <a:ext cx="6847619" cy="5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8</xdr:col>
      <xdr:colOff>199314</xdr:colOff>
      <xdr:row>288</xdr:row>
      <xdr:rowOff>94574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44062650"/>
          <a:ext cx="5685714" cy="54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257</xdr:row>
      <xdr:rowOff>0</xdr:rowOff>
    </xdr:from>
    <xdr:to>
      <xdr:col>18</xdr:col>
      <xdr:colOff>18239</xdr:colOff>
      <xdr:row>288</xdr:row>
      <xdr:rowOff>104098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76925" y="44062650"/>
          <a:ext cx="6485714" cy="5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8</xdr:col>
      <xdr:colOff>85029</xdr:colOff>
      <xdr:row>320</xdr:row>
      <xdr:rowOff>37431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49549050"/>
          <a:ext cx="5571429" cy="5352381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289</xdr:row>
      <xdr:rowOff>0</xdr:rowOff>
    </xdr:from>
    <xdr:to>
      <xdr:col>18</xdr:col>
      <xdr:colOff>361070</xdr:colOff>
      <xdr:row>320</xdr:row>
      <xdr:rowOff>66002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667375" y="49549050"/>
          <a:ext cx="7038095" cy="5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7</xdr:col>
      <xdr:colOff>113686</xdr:colOff>
      <xdr:row>352</xdr:row>
      <xdr:rowOff>27907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55035450"/>
          <a:ext cx="4914286" cy="5342857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321</xdr:row>
      <xdr:rowOff>0</xdr:rowOff>
    </xdr:from>
    <xdr:to>
      <xdr:col>19</xdr:col>
      <xdr:colOff>141852</xdr:colOff>
      <xdr:row>351</xdr:row>
      <xdr:rowOff>170786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991100" y="55035450"/>
          <a:ext cx="8180952" cy="5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6</xdr:col>
      <xdr:colOff>637581</xdr:colOff>
      <xdr:row>384</xdr:row>
      <xdr:rowOff>94574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60521850"/>
          <a:ext cx="4752381" cy="540952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353</xdr:row>
      <xdr:rowOff>0</xdr:rowOff>
    </xdr:from>
    <xdr:to>
      <xdr:col>16</xdr:col>
      <xdr:colOff>389705</xdr:colOff>
      <xdr:row>384</xdr:row>
      <xdr:rowOff>75526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800600" y="60521850"/>
          <a:ext cx="6561905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5</xdr:col>
      <xdr:colOff>85286</xdr:colOff>
      <xdr:row>417</xdr:row>
      <xdr:rowOff>46933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66008250"/>
          <a:ext cx="3514286" cy="5533333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385</xdr:row>
      <xdr:rowOff>0</xdr:rowOff>
    </xdr:from>
    <xdr:to>
      <xdr:col>13</xdr:col>
      <xdr:colOff>18404</xdr:colOff>
      <xdr:row>416</xdr:row>
      <xdr:rowOff>56479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762375" y="66008250"/>
          <a:ext cx="5171429" cy="53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6</xdr:col>
      <xdr:colOff>180438</xdr:colOff>
      <xdr:row>449</xdr:row>
      <xdr:rowOff>66002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71666100"/>
          <a:ext cx="4295238" cy="53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418</xdr:row>
      <xdr:rowOff>0</xdr:rowOff>
    </xdr:from>
    <xdr:to>
      <xdr:col>14</xdr:col>
      <xdr:colOff>256502</xdr:colOff>
      <xdr:row>449</xdr:row>
      <xdr:rowOff>75526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476750" y="71666100"/>
          <a:ext cx="5380952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</xdr:row>
      <xdr:rowOff>0</xdr:rowOff>
    </xdr:from>
    <xdr:to>
      <xdr:col>5</xdr:col>
      <xdr:colOff>475762</xdr:colOff>
      <xdr:row>481</xdr:row>
      <xdr:rowOff>94574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77152500"/>
          <a:ext cx="3904762" cy="540952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450</xdr:row>
      <xdr:rowOff>0</xdr:rowOff>
    </xdr:from>
    <xdr:to>
      <xdr:col>15</xdr:col>
      <xdr:colOff>180181</xdr:colOff>
      <xdr:row>481</xdr:row>
      <xdr:rowOff>104098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114800" y="77152500"/>
          <a:ext cx="6352381" cy="5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6</xdr:col>
      <xdr:colOff>551867</xdr:colOff>
      <xdr:row>513</xdr:row>
      <xdr:rowOff>75526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82638900"/>
          <a:ext cx="4666667" cy="539047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482</xdr:row>
      <xdr:rowOff>0</xdr:rowOff>
    </xdr:from>
    <xdr:to>
      <xdr:col>18</xdr:col>
      <xdr:colOff>399057</xdr:colOff>
      <xdr:row>513</xdr:row>
      <xdr:rowOff>75526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800600" y="82638900"/>
          <a:ext cx="7942857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0</xdr:rowOff>
    </xdr:from>
    <xdr:to>
      <xdr:col>7</xdr:col>
      <xdr:colOff>447019</xdr:colOff>
      <xdr:row>545</xdr:row>
      <xdr:rowOff>94574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88125300"/>
          <a:ext cx="5247619" cy="54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514</xdr:row>
      <xdr:rowOff>0</xdr:rowOff>
    </xdr:from>
    <xdr:to>
      <xdr:col>18</xdr:col>
      <xdr:colOff>570571</xdr:colOff>
      <xdr:row>545</xdr:row>
      <xdr:rowOff>104098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86400" y="88125300"/>
          <a:ext cx="7428571" cy="5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</xdr:row>
      <xdr:rowOff>0</xdr:rowOff>
    </xdr:from>
    <xdr:to>
      <xdr:col>8</xdr:col>
      <xdr:colOff>542171</xdr:colOff>
      <xdr:row>577</xdr:row>
      <xdr:rowOff>75526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93611700"/>
          <a:ext cx="6028571" cy="53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546</xdr:row>
      <xdr:rowOff>0</xdr:rowOff>
    </xdr:from>
    <xdr:to>
      <xdr:col>17</xdr:col>
      <xdr:colOff>570743</xdr:colOff>
      <xdr:row>577</xdr:row>
      <xdr:rowOff>104098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172200" y="93611700"/>
          <a:ext cx="6057143" cy="5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578</xdr:row>
      <xdr:rowOff>0</xdr:rowOff>
    </xdr:from>
    <xdr:to>
      <xdr:col>8</xdr:col>
      <xdr:colOff>456457</xdr:colOff>
      <xdr:row>609</xdr:row>
      <xdr:rowOff>75526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99098100"/>
          <a:ext cx="5942857" cy="53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578</xdr:row>
      <xdr:rowOff>0</xdr:rowOff>
    </xdr:from>
    <xdr:to>
      <xdr:col>27</xdr:col>
      <xdr:colOff>322267</xdr:colOff>
      <xdr:row>609</xdr:row>
      <xdr:rowOff>94574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172200" y="99098100"/>
          <a:ext cx="12666667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610</xdr:row>
      <xdr:rowOff>0</xdr:rowOff>
    </xdr:from>
    <xdr:to>
      <xdr:col>6</xdr:col>
      <xdr:colOff>551867</xdr:colOff>
      <xdr:row>641</xdr:row>
      <xdr:rowOff>66002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104584500"/>
          <a:ext cx="4666667" cy="53809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610</xdr:row>
      <xdr:rowOff>0</xdr:rowOff>
    </xdr:from>
    <xdr:to>
      <xdr:col>18</xdr:col>
      <xdr:colOff>8581</xdr:colOff>
      <xdr:row>641</xdr:row>
      <xdr:rowOff>94574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800600" y="104584500"/>
          <a:ext cx="7552381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7</xdr:col>
      <xdr:colOff>132733</xdr:colOff>
      <xdr:row>673</xdr:row>
      <xdr:rowOff>94574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110070900"/>
          <a:ext cx="4933333" cy="54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642</xdr:row>
      <xdr:rowOff>0</xdr:rowOff>
    </xdr:from>
    <xdr:to>
      <xdr:col>24</xdr:col>
      <xdr:colOff>360533</xdr:colOff>
      <xdr:row>673</xdr:row>
      <xdr:rowOff>56479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486400" y="110070900"/>
          <a:ext cx="11333333" cy="53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674</xdr:row>
      <xdr:rowOff>0</xdr:rowOff>
    </xdr:from>
    <xdr:to>
      <xdr:col>9</xdr:col>
      <xdr:colOff>189705</xdr:colOff>
      <xdr:row>705</xdr:row>
      <xdr:rowOff>94574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115557300"/>
          <a:ext cx="6361905" cy="540952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674</xdr:row>
      <xdr:rowOff>0</xdr:rowOff>
    </xdr:from>
    <xdr:to>
      <xdr:col>19</xdr:col>
      <xdr:colOff>389705</xdr:colOff>
      <xdr:row>705</xdr:row>
      <xdr:rowOff>104098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858000" y="115557300"/>
          <a:ext cx="6561905" cy="5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706</xdr:row>
      <xdr:rowOff>0</xdr:rowOff>
    </xdr:from>
    <xdr:to>
      <xdr:col>6</xdr:col>
      <xdr:colOff>447105</xdr:colOff>
      <xdr:row>737</xdr:row>
      <xdr:rowOff>66002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121043700"/>
          <a:ext cx="4561905" cy="53809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706</xdr:row>
      <xdr:rowOff>0</xdr:rowOff>
    </xdr:from>
    <xdr:to>
      <xdr:col>16</xdr:col>
      <xdr:colOff>589705</xdr:colOff>
      <xdr:row>737</xdr:row>
      <xdr:rowOff>75526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800600" y="121043700"/>
          <a:ext cx="6761905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738</xdr:row>
      <xdr:rowOff>0</xdr:rowOff>
    </xdr:from>
    <xdr:to>
      <xdr:col>6</xdr:col>
      <xdr:colOff>170914</xdr:colOff>
      <xdr:row>769</xdr:row>
      <xdr:rowOff>104098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126530100"/>
          <a:ext cx="4285714" cy="54190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738</xdr:row>
      <xdr:rowOff>0</xdr:rowOff>
    </xdr:from>
    <xdr:to>
      <xdr:col>21</xdr:col>
      <xdr:colOff>551181</xdr:colOff>
      <xdr:row>769</xdr:row>
      <xdr:rowOff>75526</xdr:rowOff>
    </xdr:to>
    <xdr:pic>
      <xdr:nvPicPr>
        <xdr:cNvPr id="53" name="図 5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800600" y="126530100"/>
          <a:ext cx="10152381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770</xdr:row>
      <xdr:rowOff>0</xdr:rowOff>
    </xdr:from>
    <xdr:to>
      <xdr:col>5</xdr:col>
      <xdr:colOff>523381</xdr:colOff>
      <xdr:row>801</xdr:row>
      <xdr:rowOff>66002</xdr:rowOff>
    </xdr:to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132016500"/>
          <a:ext cx="3952381" cy="53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770</xdr:row>
      <xdr:rowOff>0</xdr:rowOff>
    </xdr:from>
    <xdr:to>
      <xdr:col>18</xdr:col>
      <xdr:colOff>8495</xdr:colOff>
      <xdr:row>801</xdr:row>
      <xdr:rowOff>94574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114800" y="132016500"/>
          <a:ext cx="8238095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6</xdr:col>
      <xdr:colOff>599486</xdr:colOff>
      <xdr:row>833</xdr:row>
      <xdr:rowOff>104098</xdr:rowOff>
    </xdr:to>
    <xdr:pic>
      <xdr:nvPicPr>
        <xdr:cNvPr id="56" name="図 5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137502900"/>
          <a:ext cx="4714286" cy="54190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834</xdr:row>
      <xdr:rowOff>0</xdr:rowOff>
    </xdr:from>
    <xdr:to>
      <xdr:col>19</xdr:col>
      <xdr:colOff>179838</xdr:colOff>
      <xdr:row>865</xdr:row>
      <xdr:rowOff>18383</xdr:rowOff>
    </xdr:to>
    <xdr:pic>
      <xdr:nvPicPr>
        <xdr:cNvPr id="59" name="図 5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114800" y="142989300"/>
          <a:ext cx="9095238" cy="5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834</xdr:row>
      <xdr:rowOff>0</xdr:rowOff>
    </xdr:from>
    <xdr:to>
      <xdr:col>5</xdr:col>
      <xdr:colOff>551952</xdr:colOff>
      <xdr:row>865</xdr:row>
      <xdr:rowOff>75526</xdr:rowOff>
    </xdr:to>
    <xdr:pic>
      <xdr:nvPicPr>
        <xdr:cNvPr id="60" name="図 5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142989300"/>
          <a:ext cx="3980952" cy="539047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802</xdr:row>
      <xdr:rowOff>0</xdr:rowOff>
    </xdr:from>
    <xdr:to>
      <xdr:col>18</xdr:col>
      <xdr:colOff>37152</xdr:colOff>
      <xdr:row>833</xdr:row>
      <xdr:rowOff>75526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800600" y="137502900"/>
          <a:ext cx="7580952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867</xdr:row>
      <xdr:rowOff>0</xdr:rowOff>
    </xdr:from>
    <xdr:to>
      <xdr:col>4</xdr:col>
      <xdr:colOff>418705</xdr:colOff>
      <xdr:row>898</xdr:row>
      <xdr:rowOff>94574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148647150"/>
          <a:ext cx="3161905" cy="540952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867</xdr:row>
      <xdr:rowOff>0</xdr:rowOff>
    </xdr:from>
    <xdr:to>
      <xdr:col>14</xdr:col>
      <xdr:colOff>284943</xdr:colOff>
      <xdr:row>898</xdr:row>
      <xdr:rowOff>94574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429000" y="148647150"/>
          <a:ext cx="6457143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4</xdr:col>
      <xdr:colOff>399657</xdr:colOff>
      <xdr:row>930</xdr:row>
      <xdr:rowOff>75526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154133550"/>
          <a:ext cx="3142857" cy="539047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899</xdr:row>
      <xdr:rowOff>0</xdr:rowOff>
    </xdr:from>
    <xdr:to>
      <xdr:col>12</xdr:col>
      <xdr:colOff>494638</xdr:colOff>
      <xdr:row>930</xdr:row>
      <xdr:rowOff>94574</xdr:rowOff>
    </xdr:to>
    <xdr:pic>
      <xdr:nvPicPr>
        <xdr:cNvPr id="58" name="図 57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429000" y="154133550"/>
          <a:ext cx="5295238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931</xdr:row>
      <xdr:rowOff>0</xdr:rowOff>
    </xdr:from>
    <xdr:to>
      <xdr:col>4</xdr:col>
      <xdr:colOff>532990</xdr:colOff>
      <xdr:row>962</xdr:row>
      <xdr:rowOff>66002</xdr:rowOff>
    </xdr:to>
    <xdr:pic>
      <xdr:nvPicPr>
        <xdr:cNvPr id="63" name="図 6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159619950"/>
          <a:ext cx="3276190" cy="5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931</xdr:row>
      <xdr:rowOff>0</xdr:rowOff>
    </xdr:from>
    <xdr:to>
      <xdr:col>16</xdr:col>
      <xdr:colOff>446676</xdr:colOff>
      <xdr:row>962</xdr:row>
      <xdr:rowOff>94574</xdr:rowOff>
    </xdr:to>
    <xdr:pic>
      <xdr:nvPicPr>
        <xdr:cNvPr id="64" name="図 63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429000" y="159619950"/>
          <a:ext cx="7990476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963</xdr:row>
      <xdr:rowOff>0</xdr:rowOff>
    </xdr:from>
    <xdr:to>
      <xdr:col>6</xdr:col>
      <xdr:colOff>66152</xdr:colOff>
      <xdr:row>994</xdr:row>
      <xdr:rowOff>56479</xdr:rowOff>
    </xdr:to>
    <xdr:pic>
      <xdr:nvPicPr>
        <xdr:cNvPr id="65" name="図 6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165106350"/>
          <a:ext cx="4180952" cy="5371429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963</xdr:row>
      <xdr:rowOff>0</xdr:rowOff>
    </xdr:from>
    <xdr:to>
      <xdr:col>14</xdr:col>
      <xdr:colOff>27908</xdr:colOff>
      <xdr:row>994</xdr:row>
      <xdr:rowOff>94574</xdr:rowOff>
    </xdr:to>
    <xdr:pic>
      <xdr:nvPicPr>
        <xdr:cNvPr id="67" name="図 6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295775" y="165106350"/>
          <a:ext cx="5333333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995</xdr:row>
      <xdr:rowOff>0</xdr:rowOff>
    </xdr:from>
    <xdr:to>
      <xdr:col>6</xdr:col>
      <xdr:colOff>599486</xdr:colOff>
      <xdr:row>1026</xdr:row>
      <xdr:rowOff>75526</xdr:rowOff>
    </xdr:to>
    <xdr:pic>
      <xdr:nvPicPr>
        <xdr:cNvPr id="68" name="図 6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170592750"/>
          <a:ext cx="4714286" cy="539047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995</xdr:row>
      <xdr:rowOff>0</xdr:rowOff>
    </xdr:from>
    <xdr:to>
      <xdr:col>16</xdr:col>
      <xdr:colOff>465895</xdr:colOff>
      <xdr:row>1026</xdr:row>
      <xdr:rowOff>75526</xdr:rowOff>
    </xdr:to>
    <xdr:pic>
      <xdr:nvPicPr>
        <xdr:cNvPr id="69" name="図 6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800600" y="170592750"/>
          <a:ext cx="6638095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1027</xdr:row>
      <xdr:rowOff>0</xdr:rowOff>
    </xdr:from>
    <xdr:to>
      <xdr:col>6</xdr:col>
      <xdr:colOff>18533</xdr:colOff>
      <xdr:row>1058</xdr:row>
      <xdr:rowOff>75526</xdr:rowOff>
    </xdr:to>
    <xdr:pic>
      <xdr:nvPicPr>
        <xdr:cNvPr id="70" name="図 6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176079150"/>
          <a:ext cx="4133333" cy="5390476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1027</xdr:row>
      <xdr:rowOff>0</xdr:rowOff>
    </xdr:from>
    <xdr:to>
      <xdr:col>23</xdr:col>
      <xdr:colOff>74750</xdr:colOff>
      <xdr:row>1058</xdr:row>
      <xdr:rowOff>94574</xdr:rowOff>
    </xdr:to>
    <xdr:pic>
      <xdr:nvPicPr>
        <xdr:cNvPr id="71" name="図 7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248150" y="176079150"/>
          <a:ext cx="11600000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1059</xdr:row>
      <xdr:rowOff>0</xdr:rowOff>
    </xdr:from>
    <xdr:to>
      <xdr:col>7</xdr:col>
      <xdr:colOff>199400</xdr:colOff>
      <xdr:row>1090</xdr:row>
      <xdr:rowOff>104098</xdr:rowOff>
    </xdr:to>
    <xdr:pic>
      <xdr:nvPicPr>
        <xdr:cNvPr id="57" name="図 5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181565550"/>
          <a:ext cx="5000000" cy="5419048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1059</xdr:row>
      <xdr:rowOff>0</xdr:rowOff>
    </xdr:from>
    <xdr:to>
      <xdr:col>19</xdr:col>
      <xdr:colOff>427582</xdr:colOff>
      <xdr:row>1090</xdr:row>
      <xdr:rowOff>75526</xdr:rowOff>
    </xdr:to>
    <xdr:pic>
      <xdr:nvPicPr>
        <xdr:cNvPr id="66" name="図 6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114925" y="181565550"/>
          <a:ext cx="8342857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1091</xdr:row>
      <xdr:rowOff>0</xdr:rowOff>
    </xdr:from>
    <xdr:to>
      <xdr:col>7</xdr:col>
      <xdr:colOff>275590</xdr:colOff>
      <xdr:row>1122</xdr:row>
      <xdr:rowOff>75526</xdr:rowOff>
    </xdr:to>
    <xdr:pic>
      <xdr:nvPicPr>
        <xdr:cNvPr id="72" name="図 71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187051950"/>
          <a:ext cx="5076190" cy="5390476"/>
        </a:xfrm>
        <a:prstGeom prst="rect">
          <a:avLst/>
        </a:prstGeom>
      </xdr:spPr>
    </xdr:pic>
    <xdr:clientData/>
  </xdr:twoCellAnchor>
  <xdr:twoCellAnchor editAs="oneCell">
    <xdr:from>
      <xdr:col>7</xdr:col>
      <xdr:colOff>409575</xdr:colOff>
      <xdr:row>1091</xdr:row>
      <xdr:rowOff>0</xdr:rowOff>
    </xdr:from>
    <xdr:to>
      <xdr:col>16</xdr:col>
      <xdr:colOff>684994</xdr:colOff>
      <xdr:row>1122</xdr:row>
      <xdr:rowOff>66002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210175" y="187051950"/>
          <a:ext cx="6447619" cy="5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1123</xdr:row>
      <xdr:rowOff>0</xdr:rowOff>
    </xdr:from>
    <xdr:to>
      <xdr:col>7</xdr:col>
      <xdr:colOff>104162</xdr:colOff>
      <xdr:row>1154</xdr:row>
      <xdr:rowOff>104098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192538350"/>
          <a:ext cx="4904762" cy="5419048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323850</xdr:colOff>
      <xdr:row>1123</xdr:row>
      <xdr:rowOff>0</xdr:rowOff>
    </xdr:from>
    <xdr:to>
      <xdr:col>19</xdr:col>
      <xdr:colOff>465678</xdr:colOff>
      <xdr:row>1154</xdr:row>
      <xdr:rowOff>66002</xdr:rowOff>
    </xdr:to>
    <xdr:pic>
      <xdr:nvPicPr>
        <xdr:cNvPr id="74" name="図 73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124450" y="192538350"/>
          <a:ext cx="8371428" cy="5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1155</xdr:row>
      <xdr:rowOff>0</xdr:rowOff>
    </xdr:from>
    <xdr:to>
      <xdr:col>7</xdr:col>
      <xdr:colOff>247019</xdr:colOff>
      <xdr:row>1186</xdr:row>
      <xdr:rowOff>75526</xdr:rowOff>
    </xdr:to>
    <xdr:pic>
      <xdr:nvPicPr>
        <xdr:cNvPr id="75" name="図 74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198024750"/>
          <a:ext cx="5047619" cy="5390476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1155</xdr:row>
      <xdr:rowOff>0</xdr:rowOff>
    </xdr:from>
    <xdr:to>
      <xdr:col>18</xdr:col>
      <xdr:colOff>456264</xdr:colOff>
      <xdr:row>1186</xdr:row>
      <xdr:rowOff>104098</xdr:rowOff>
    </xdr:to>
    <xdr:pic>
      <xdr:nvPicPr>
        <xdr:cNvPr id="76" name="図 75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314950" y="198024750"/>
          <a:ext cx="7485714" cy="5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1187</xdr:row>
      <xdr:rowOff>0</xdr:rowOff>
    </xdr:from>
    <xdr:to>
      <xdr:col>7</xdr:col>
      <xdr:colOff>399400</xdr:colOff>
      <xdr:row>1218</xdr:row>
      <xdr:rowOff>104098</xdr:rowOff>
    </xdr:to>
    <xdr:pic>
      <xdr:nvPicPr>
        <xdr:cNvPr id="77" name="図 76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203511150"/>
          <a:ext cx="5200000" cy="541904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1187</xdr:row>
      <xdr:rowOff>0</xdr:rowOff>
    </xdr:from>
    <xdr:to>
      <xdr:col>17</xdr:col>
      <xdr:colOff>380181</xdr:colOff>
      <xdr:row>1218</xdr:row>
      <xdr:rowOff>56479</xdr:rowOff>
    </xdr:to>
    <xdr:pic>
      <xdr:nvPicPr>
        <xdr:cNvPr id="79" name="図 78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486400" y="203511150"/>
          <a:ext cx="6552381" cy="53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1219</xdr:row>
      <xdr:rowOff>0</xdr:rowOff>
    </xdr:from>
    <xdr:to>
      <xdr:col>8</xdr:col>
      <xdr:colOff>361219</xdr:colOff>
      <xdr:row>1250</xdr:row>
      <xdr:rowOff>75526</xdr:rowOff>
    </xdr:to>
    <xdr:pic>
      <xdr:nvPicPr>
        <xdr:cNvPr id="80" name="図 7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208997550"/>
          <a:ext cx="5847619" cy="53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1219</xdr:row>
      <xdr:rowOff>0</xdr:rowOff>
    </xdr:from>
    <xdr:to>
      <xdr:col>26</xdr:col>
      <xdr:colOff>369971</xdr:colOff>
      <xdr:row>1250</xdr:row>
      <xdr:rowOff>94574</xdr:rowOff>
    </xdr:to>
    <xdr:pic>
      <xdr:nvPicPr>
        <xdr:cNvPr id="82" name="図 81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172200" y="208997550"/>
          <a:ext cx="12028571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1251</xdr:row>
      <xdr:rowOff>0</xdr:rowOff>
    </xdr:from>
    <xdr:to>
      <xdr:col>6</xdr:col>
      <xdr:colOff>570914</xdr:colOff>
      <xdr:row>1282</xdr:row>
      <xdr:rowOff>94574</xdr:rowOff>
    </xdr:to>
    <xdr:pic>
      <xdr:nvPicPr>
        <xdr:cNvPr id="83" name="図 8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214483950"/>
          <a:ext cx="4685714" cy="540952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1251</xdr:row>
      <xdr:rowOff>0</xdr:rowOff>
    </xdr:from>
    <xdr:to>
      <xdr:col>24</xdr:col>
      <xdr:colOff>589019</xdr:colOff>
      <xdr:row>1282</xdr:row>
      <xdr:rowOff>75526</xdr:rowOff>
    </xdr:to>
    <xdr:pic>
      <xdr:nvPicPr>
        <xdr:cNvPr id="84" name="図 83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800600" y="214483950"/>
          <a:ext cx="12247619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1283</xdr:row>
      <xdr:rowOff>0</xdr:rowOff>
    </xdr:from>
    <xdr:to>
      <xdr:col>6</xdr:col>
      <xdr:colOff>637581</xdr:colOff>
      <xdr:row>1314</xdr:row>
      <xdr:rowOff>75526</xdr:rowOff>
    </xdr:to>
    <xdr:pic>
      <xdr:nvPicPr>
        <xdr:cNvPr id="85" name="図 8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219970350"/>
          <a:ext cx="4752381" cy="539047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1283</xdr:row>
      <xdr:rowOff>0</xdr:rowOff>
    </xdr:from>
    <xdr:to>
      <xdr:col>19</xdr:col>
      <xdr:colOff>579924</xdr:colOff>
      <xdr:row>1314</xdr:row>
      <xdr:rowOff>94574</xdr:rowOff>
    </xdr:to>
    <xdr:pic>
      <xdr:nvPicPr>
        <xdr:cNvPr id="86" name="図 85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800600" y="219970350"/>
          <a:ext cx="8809524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1315</xdr:row>
      <xdr:rowOff>0</xdr:rowOff>
    </xdr:from>
    <xdr:to>
      <xdr:col>8</xdr:col>
      <xdr:colOff>380267</xdr:colOff>
      <xdr:row>1346</xdr:row>
      <xdr:rowOff>75526</xdr:rowOff>
    </xdr:to>
    <xdr:pic>
      <xdr:nvPicPr>
        <xdr:cNvPr id="87" name="図 8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225456750"/>
          <a:ext cx="5866667" cy="53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1315</xdr:row>
      <xdr:rowOff>0</xdr:rowOff>
    </xdr:from>
    <xdr:to>
      <xdr:col>26</xdr:col>
      <xdr:colOff>46162</xdr:colOff>
      <xdr:row>1346</xdr:row>
      <xdr:rowOff>66002</xdr:rowOff>
    </xdr:to>
    <xdr:pic>
      <xdr:nvPicPr>
        <xdr:cNvPr id="88" name="図 8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172200" y="225456750"/>
          <a:ext cx="11704762" cy="5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1347</xdr:row>
      <xdr:rowOff>0</xdr:rowOff>
    </xdr:from>
    <xdr:to>
      <xdr:col>7</xdr:col>
      <xdr:colOff>361305</xdr:colOff>
      <xdr:row>1378</xdr:row>
      <xdr:rowOff>66002</xdr:rowOff>
    </xdr:to>
    <xdr:pic>
      <xdr:nvPicPr>
        <xdr:cNvPr id="89" name="図 8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230943150"/>
          <a:ext cx="5161905" cy="538095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1347</xdr:row>
      <xdr:rowOff>0</xdr:rowOff>
    </xdr:from>
    <xdr:to>
      <xdr:col>20</xdr:col>
      <xdr:colOff>218019</xdr:colOff>
      <xdr:row>1378</xdr:row>
      <xdr:rowOff>94574</xdr:rowOff>
    </xdr:to>
    <xdr:pic>
      <xdr:nvPicPr>
        <xdr:cNvPr id="90" name="図 8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486400" y="230943150"/>
          <a:ext cx="8447619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1379</xdr:row>
      <xdr:rowOff>0</xdr:rowOff>
    </xdr:from>
    <xdr:to>
      <xdr:col>7</xdr:col>
      <xdr:colOff>47019</xdr:colOff>
      <xdr:row>1410</xdr:row>
      <xdr:rowOff>37431</xdr:rowOff>
    </xdr:to>
    <xdr:pic>
      <xdr:nvPicPr>
        <xdr:cNvPr id="91" name="図 9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236429550"/>
          <a:ext cx="4847619" cy="5352381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1379</xdr:row>
      <xdr:rowOff>0</xdr:rowOff>
    </xdr:from>
    <xdr:to>
      <xdr:col>25</xdr:col>
      <xdr:colOff>93712</xdr:colOff>
      <xdr:row>1410</xdr:row>
      <xdr:rowOff>75526</xdr:rowOff>
    </xdr:to>
    <xdr:pic>
      <xdr:nvPicPr>
        <xdr:cNvPr id="92" name="図 91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4933950" y="236429550"/>
          <a:ext cx="12304762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1411</xdr:row>
      <xdr:rowOff>0</xdr:rowOff>
    </xdr:from>
    <xdr:to>
      <xdr:col>7</xdr:col>
      <xdr:colOff>56543</xdr:colOff>
      <xdr:row>1442</xdr:row>
      <xdr:rowOff>66002</xdr:rowOff>
    </xdr:to>
    <xdr:pic>
      <xdr:nvPicPr>
        <xdr:cNvPr id="94" name="図 9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241915950"/>
          <a:ext cx="4857143" cy="538095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1411</xdr:row>
      <xdr:rowOff>0</xdr:rowOff>
    </xdr:from>
    <xdr:to>
      <xdr:col>23</xdr:col>
      <xdr:colOff>331986</xdr:colOff>
      <xdr:row>1442</xdr:row>
      <xdr:rowOff>94574</xdr:rowOff>
    </xdr:to>
    <xdr:pic>
      <xdr:nvPicPr>
        <xdr:cNvPr id="96" name="図 9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991100" y="241915950"/>
          <a:ext cx="11114286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1443</xdr:row>
      <xdr:rowOff>0</xdr:rowOff>
    </xdr:from>
    <xdr:to>
      <xdr:col>6</xdr:col>
      <xdr:colOff>66152</xdr:colOff>
      <xdr:row>1474</xdr:row>
      <xdr:rowOff>75526</xdr:rowOff>
    </xdr:to>
    <xdr:pic>
      <xdr:nvPicPr>
        <xdr:cNvPr id="97" name="図 9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247402350"/>
          <a:ext cx="4180952" cy="5390476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1443</xdr:row>
      <xdr:rowOff>0</xdr:rowOff>
    </xdr:from>
    <xdr:to>
      <xdr:col>19</xdr:col>
      <xdr:colOff>208440</xdr:colOff>
      <xdr:row>1474</xdr:row>
      <xdr:rowOff>66002</xdr:rowOff>
    </xdr:to>
    <xdr:pic>
      <xdr:nvPicPr>
        <xdr:cNvPr id="98" name="図 9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4362450" y="247402350"/>
          <a:ext cx="8876190" cy="5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1475</xdr:row>
      <xdr:rowOff>0</xdr:rowOff>
    </xdr:from>
    <xdr:to>
      <xdr:col>9</xdr:col>
      <xdr:colOff>227800</xdr:colOff>
      <xdr:row>1506</xdr:row>
      <xdr:rowOff>75526</xdr:rowOff>
    </xdr:to>
    <xdr:pic>
      <xdr:nvPicPr>
        <xdr:cNvPr id="100" name="図 99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252888750"/>
          <a:ext cx="6400000" cy="53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1475</xdr:row>
      <xdr:rowOff>0</xdr:rowOff>
    </xdr:from>
    <xdr:to>
      <xdr:col>19</xdr:col>
      <xdr:colOff>570614</xdr:colOff>
      <xdr:row>1506</xdr:row>
      <xdr:rowOff>66002</xdr:rowOff>
    </xdr:to>
    <xdr:pic>
      <xdr:nvPicPr>
        <xdr:cNvPr id="101" name="図 100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515100" y="252888750"/>
          <a:ext cx="7085714" cy="53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0"/>
  <sheetViews>
    <sheetView zoomScale="85" zoomScaleNormal="85" workbookViewId="0">
      <pane ySplit="12" topLeftCell="A43" activePane="bottomLeft" state="frozen"/>
      <selection pane="bottomLeft" activeCell="R59" sqref="R59"/>
    </sheetView>
  </sheetViews>
  <sheetFormatPr defaultRowHeight="13.5" x14ac:dyDescent="0.15"/>
  <cols>
    <col min="1" max="1" width="6.875" customWidth="1"/>
    <col min="2" max="2" width="5.25" style="47" bestFit="1" customWidth="1"/>
    <col min="3" max="3" width="5.75" style="47" bestFit="1" customWidth="1"/>
    <col min="4" max="4" width="17.25" style="40" bestFit="1" customWidth="1"/>
    <col min="5" max="5" width="15" bestFit="1" customWidth="1"/>
    <col min="6" max="6" width="10.5" bestFit="1" customWidth="1"/>
    <col min="7" max="7" width="17.25" style="40" bestFit="1" customWidth="1"/>
    <col min="9" max="9" width="5.25" bestFit="1" customWidth="1"/>
    <col min="10" max="10" width="8.875" style="21" bestFit="1" customWidth="1"/>
    <col min="11" max="11" width="8.875" customWidth="1"/>
    <col min="12" max="12" width="8.875" bestFit="1" customWidth="1"/>
    <col min="13" max="13" width="11" bestFit="1" customWidth="1"/>
    <col min="14" max="14" width="11.25" bestFit="1" customWidth="1"/>
    <col min="15" max="16" width="12.625" bestFit="1" customWidth="1"/>
    <col min="17" max="17" width="11.5" bestFit="1" customWidth="1"/>
    <col min="18" max="18" width="11" bestFit="1" customWidth="1"/>
  </cols>
  <sheetData>
    <row r="1" spans="1:19" x14ac:dyDescent="0.15">
      <c r="A1" s="51" t="s">
        <v>40</v>
      </c>
      <c r="J1" s="62" t="s">
        <v>0</v>
      </c>
      <c r="K1" s="62"/>
      <c r="L1" s="62" t="s">
        <v>1</v>
      </c>
      <c r="M1" s="62"/>
      <c r="N1" s="46" t="s">
        <v>15</v>
      </c>
      <c r="O1" s="17" t="s">
        <v>11</v>
      </c>
      <c r="Q1" s="63"/>
      <c r="R1" s="63"/>
    </row>
    <row r="2" spans="1:19" x14ac:dyDescent="0.15">
      <c r="A2" t="s">
        <v>33</v>
      </c>
      <c r="D2" s="47"/>
      <c r="F2" s="4"/>
      <c r="G2" s="47"/>
      <c r="J2" s="64">
        <v>100000</v>
      </c>
      <c r="K2" s="64"/>
      <c r="L2" s="65">
        <v>0.05</v>
      </c>
      <c r="M2" s="65"/>
      <c r="N2" s="48">
        <f>COUNTIF(J14:J122,"&gt;1")/COUNTIF(A14:A122,"&gt;=1")</f>
        <v>0.42424242424242425</v>
      </c>
      <c r="O2" s="9" t="e">
        <f>AVERAGE(O14:O122)</f>
        <v>#DIV/0!</v>
      </c>
      <c r="Q2" s="63"/>
      <c r="R2" s="63"/>
    </row>
    <row r="3" spans="1:19" x14ac:dyDescent="0.15">
      <c r="A3" t="s">
        <v>34</v>
      </c>
      <c r="D3" s="47"/>
      <c r="F3" s="4"/>
      <c r="G3" s="47"/>
      <c r="J3"/>
    </row>
    <row r="4" spans="1:19" x14ac:dyDescent="0.15">
      <c r="A4" s="61" t="s">
        <v>35</v>
      </c>
      <c r="B4" s="61"/>
      <c r="C4" s="61"/>
      <c r="D4" s="61"/>
      <c r="E4" s="61"/>
      <c r="F4" s="61"/>
      <c r="G4" s="61"/>
      <c r="J4" s="12" t="s">
        <v>17</v>
      </c>
      <c r="K4" s="12" t="s">
        <v>18</v>
      </c>
      <c r="L4" s="14" t="s">
        <v>19</v>
      </c>
      <c r="M4" s="15" t="s">
        <v>20</v>
      </c>
      <c r="N4" s="18" t="s">
        <v>22</v>
      </c>
      <c r="O4" s="20" t="s">
        <v>23</v>
      </c>
    </row>
    <row r="5" spans="1:19" ht="13.5" customHeight="1" x14ac:dyDescent="0.15">
      <c r="A5" s="61"/>
      <c r="B5" s="61"/>
      <c r="C5" s="61"/>
      <c r="D5" s="61"/>
      <c r="E5" s="61"/>
      <c r="F5" s="61"/>
      <c r="G5" s="61"/>
      <c r="J5" s="13">
        <f>SUM(J14:J280)</f>
        <v>5683.7999999999993</v>
      </c>
      <c r="K5" s="13">
        <f>SUM(K14:K280)</f>
        <v>1472702.351897819</v>
      </c>
      <c r="L5" s="16">
        <f>SUM(L14:L280)</f>
        <v>-462.09999999999991</v>
      </c>
      <c r="M5" s="16">
        <f>SUM(M14:M280)</f>
        <v>-55964.832350902128</v>
      </c>
      <c r="N5" s="16"/>
      <c r="O5" s="32">
        <f>J2+K5+M5</f>
        <v>1516737.5195469169</v>
      </c>
      <c r="R5" s="34"/>
    </row>
    <row r="6" spans="1:19" x14ac:dyDescent="0.15">
      <c r="A6" s="61"/>
      <c r="B6" s="61"/>
      <c r="C6" s="61"/>
      <c r="D6" s="61"/>
      <c r="E6" s="61"/>
      <c r="F6" s="61"/>
      <c r="G6" s="61"/>
      <c r="H6" s="23"/>
      <c r="I6" s="23"/>
      <c r="J6" s="30" t="s">
        <v>26</v>
      </c>
      <c r="L6" s="31" t="s">
        <v>27</v>
      </c>
      <c r="M6" s="23"/>
      <c r="N6" s="23"/>
      <c r="O6" s="24"/>
    </row>
    <row r="7" spans="1:19" x14ac:dyDescent="0.15">
      <c r="A7" s="61"/>
      <c r="B7" s="61"/>
      <c r="C7" s="61"/>
      <c r="D7" s="61"/>
      <c r="E7" s="61"/>
      <c r="F7" s="61"/>
      <c r="G7" s="61"/>
      <c r="H7" s="23"/>
      <c r="I7" s="23"/>
      <c r="J7">
        <f>COUNTIF(I14:I181,"勝")</f>
        <v>42</v>
      </c>
      <c r="L7">
        <f>COUNTIF(I14:I181,"負")</f>
        <v>12</v>
      </c>
      <c r="M7" s="23"/>
      <c r="N7" s="23"/>
    </row>
    <row r="8" spans="1:19" x14ac:dyDescent="0.15">
      <c r="H8" s="23"/>
      <c r="I8" s="23"/>
      <c r="J8" s="23"/>
      <c r="K8" s="23"/>
      <c r="L8" s="23"/>
      <c r="M8" s="23"/>
      <c r="N8" s="23"/>
    </row>
    <row r="9" spans="1:19" x14ac:dyDescent="0.15">
      <c r="H9" s="45"/>
      <c r="I9" s="45"/>
      <c r="J9" s="45"/>
      <c r="K9" s="45"/>
      <c r="L9" s="45"/>
      <c r="M9" s="45"/>
      <c r="N9" s="45"/>
      <c r="O9" s="45"/>
    </row>
    <row r="10" spans="1:19" x14ac:dyDescent="0.15">
      <c r="B10" s="19"/>
      <c r="C10" s="19"/>
      <c r="D10" s="19"/>
      <c r="E10" s="45"/>
      <c r="F10" s="45"/>
      <c r="G10" s="19"/>
      <c r="J10"/>
    </row>
    <row r="11" spans="1:19" x14ac:dyDescent="0.15">
      <c r="C11" t="s">
        <v>42</v>
      </c>
      <c r="D11"/>
      <c r="G11"/>
      <c r="J11"/>
      <c r="N11" s="26"/>
      <c r="S11" s="33"/>
    </row>
    <row r="12" spans="1:19" x14ac:dyDescent="0.15">
      <c r="A12" s="11" t="s">
        <v>16</v>
      </c>
      <c r="B12" s="1" t="s">
        <v>2</v>
      </c>
      <c r="C12" s="1" t="s">
        <v>3</v>
      </c>
      <c r="D12" s="1" t="s">
        <v>4</v>
      </c>
      <c r="E12" s="1" t="s">
        <v>5</v>
      </c>
      <c r="F12" s="1" t="s">
        <v>6</v>
      </c>
      <c r="G12" s="1" t="s">
        <v>7</v>
      </c>
      <c r="H12" s="1" t="s">
        <v>8</v>
      </c>
      <c r="I12" s="1" t="s">
        <v>21</v>
      </c>
      <c r="J12" s="1" t="s">
        <v>9</v>
      </c>
      <c r="K12" s="1" t="s">
        <v>13</v>
      </c>
      <c r="L12" s="1" t="s">
        <v>10</v>
      </c>
      <c r="M12" s="1" t="s">
        <v>14</v>
      </c>
      <c r="N12" s="1" t="s">
        <v>12</v>
      </c>
      <c r="O12" s="1" t="s">
        <v>11</v>
      </c>
      <c r="P12" s="5"/>
    </row>
    <row r="13" spans="1:19" x14ac:dyDescent="0.15">
      <c r="A13" s="5"/>
      <c r="B13" s="5"/>
      <c r="C13" s="5"/>
      <c r="D13" s="57" t="s">
        <v>44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</row>
    <row r="14" spans="1:19" x14ac:dyDescent="0.15">
      <c r="A14" s="47">
        <v>1</v>
      </c>
      <c r="B14" s="47" t="s">
        <v>32</v>
      </c>
      <c r="D14" s="50">
        <v>42067.541666666664</v>
      </c>
      <c r="E14" s="47">
        <v>1.03087</v>
      </c>
      <c r="F14" s="47">
        <v>1.02824</v>
      </c>
      <c r="G14" s="50">
        <v>42074.541666666664</v>
      </c>
      <c r="H14" s="47">
        <v>1.04881</v>
      </c>
      <c r="I14" s="47" t="s">
        <v>31</v>
      </c>
      <c r="J14" s="6">
        <f>IFERROR(IF(AND(B14="売",I14="勝"),ABS(E14-H14),IF(AND(B14="買",I14="勝"),ABS(E14-H14),""))*10000,"")</f>
        <v>179.40000000000066</v>
      </c>
      <c r="K14" s="6" t="str">
        <f>IFERROR(IF(J14&gt;=1,J14*#REF!*1000,""),"")</f>
        <v/>
      </c>
      <c r="L14" s="7" t="str">
        <f>IFERROR(IF(AND(B14="売",I14="負"),(E14-H14),IF(AND(B14="買",I14="負"),(H14-E14),""))*10000,"")</f>
        <v/>
      </c>
      <c r="M14" s="8" t="str">
        <f>IFERROR(IF(L14&lt;=1,L14*#REF!*1000,""),"")</f>
        <v/>
      </c>
      <c r="N14" s="2" t="e">
        <f>IF(I14="ー",J2+0,IF(M14&lt;1,M14+J2,K14+J2))</f>
        <v>#VALUE!</v>
      </c>
      <c r="O14" s="3">
        <f>(H14-E14)/(E14-F14)</f>
        <v>6.8212927756656576</v>
      </c>
    </row>
    <row r="15" spans="1:19" x14ac:dyDescent="0.15">
      <c r="A15" s="47">
        <v>2</v>
      </c>
      <c r="B15" s="47" t="s">
        <v>32</v>
      </c>
      <c r="D15" s="50">
        <v>42187.875</v>
      </c>
      <c r="E15" s="47">
        <v>1.13252</v>
      </c>
      <c r="F15" s="47">
        <v>1.1427499999999999</v>
      </c>
      <c r="G15" s="50">
        <v>42191.375</v>
      </c>
      <c r="H15" s="47">
        <v>1.12734</v>
      </c>
      <c r="I15" s="47" t="s">
        <v>31</v>
      </c>
      <c r="J15" s="6">
        <f>IFERROR(IF(AND(B15="売",I15="勝"),ABS(E15-H15),IF(AND(B15="買",I15="勝"),ABS(E15-H15),""))*10000,"")</f>
        <v>51.799999999999628</v>
      </c>
      <c r="K15" s="6" t="str">
        <f>IFERROR(IF(J15&gt;=1,J15*#REF!*1000,""),"")</f>
        <v/>
      </c>
      <c r="L15" s="7" t="str">
        <f>IFERROR(IF(AND(B15="売",I15="負"),(E15-H15),IF(AND(B15="買",I15="負"),(H15-E15),""))*10000,"")</f>
        <v/>
      </c>
      <c r="M15" s="8" t="str">
        <f>IFERROR(IF(L15&lt;=1,L15*#REF!*1000,""),"")</f>
        <v/>
      </c>
      <c r="N15" s="2" t="e">
        <f>IF(I15="ー",N14+0,IF(M15&lt;1,M15+N14,K15+N14))</f>
        <v>#VALUE!</v>
      </c>
      <c r="O15" s="3">
        <f>(H15-E15)/(E15-F15)</f>
        <v>0.50635386119256909</v>
      </c>
      <c r="P15" t="s">
        <v>11</v>
      </c>
      <c r="Q15" s="9">
        <f>AVERAGE(O14:O16)</f>
        <v>2.9962743691488432</v>
      </c>
    </row>
    <row r="16" spans="1:19" x14ac:dyDescent="0.15">
      <c r="A16" s="47">
        <v>3</v>
      </c>
      <c r="B16" s="47" t="s">
        <v>32</v>
      </c>
      <c r="D16" s="50">
        <v>42158.708333333336</v>
      </c>
      <c r="E16" s="47">
        <v>1.08691</v>
      </c>
      <c r="F16" s="47">
        <v>1.0911599999999999</v>
      </c>
      <c r="G16" s="50">
        <v>42160.208333333336</v>
      </c>
      <c r="H16" s="47">
        <v>1.07985</v>
      </c>
      <c r="I16" s="47" t="s">
        <v>31</v>
      </c>
      <c r="J16" s="6">
        <f>IFERROR(IF(AND(B16="売",I16="勝"),ABS(E16-H16),IF(AND(B16="買",I16="勝"),ABS(E16-H16),""))*10000,"")</f>
        <v>70.600000000000662</v>
      </c>
      <c r="K16" s="6" t="str">
        <f>IFERROR(IF(J16&gt;=1,J16*#REF!*1000,""),"")</f>
        <v/>
      </c>
      <c r="L16" s="7" t="str">
        <f>IFERROR(IF(AND(B16="売",I16="負"),(E16-H16),IF(AND(B16="買",I16="負"),(H16-E16),""))*10000,"")</f>
        <v/>
      </c>
      <c r="M16" s="8" t="str">
        <f>IFERROR(IF(L16&lt;=1,L16*#REF!*1000,""),"")</f>
        <v/>
      </c>
      <c r="N16" s="2" t="e">
        <f>IF(I16="ー",N15+0,IF(M16&lt;1,M16+N15,K16+N15))</f>
        <v>#VALUE!</v>
      </c>
      <c r="O16" s="3">
        <f>(H16-E16)/(E16-F16)</f>
        <v>1.6611764705883036</v>
      </c>
      <c r="P16" t="s">
        <v>15</v>
      </c>
      <c r="Q16" s="33">
        <f>COUNTIF(K12:K18,"&gt;0")/COUNTIF(N12:N18,"&gt;0")</f>
        <v>1</v>
      </c>
    </row>
    <row r="17" spans="1:21" x14ac:dyDescent="0.15">
      <c r="A17" s="47"/>
      <c r="D17" s="57" t="s">
        <v>41</v>
      </c>
      <c r="E17" s="47"/>
      <c r="F17" s="47"/>
      <c r="G17" s="50"/>
      <c r="H17" s="47"/>
      <c r="I17" s="47"/>
      <c r="J17" s="6"/>
      <c r="K17" s="6"/>
      <c r="L17" s="7"/>
      <c r="M17" s="8"/>
      <c r="N17" s="2"/>
      <c r="O17" s="3"/>
    </row>
    <row r="18" spans="1:21" x14ac:dyDescent="0.15">
      <c r="A18" s="47">
        <v>4</v>
      </c>
      <c r="B18" s="47" t="s">
        <v>30</v>
      </c>
      <c r="C18" s="42">
        <f>IFERROR(ROUNDDOWN(ABS(J2*$L$2/(E18-F18)/100000),2),"")</f>
        <v>0.11</v>
      </c>
      <c r="D18" s="50">
        <v>40987.333333333336</v>
      </c>
      <c r="E18" s="47">
        <v>88.167000000000002</v>
      </c>
      <c r="F18" s="47">
        <v>88.617999999999995</v>
      </c>
      <c r="G18" s="50">
        <v>40991.333333333336</v>
      </c>
      <c r="H18" s="47">
        <v>86.332999999999998</v>
      </c>
      <c r="I18" s="47" t="s">
        <v>31</v>
      </c>
      <c r="J18" s="6">
        <f>IFERROR(IF(AND(B18="売",I18="勝"),ABS(E18-H18),IF(AND(B18="買",I18="勝"),ABS(E18-H18),""))*100,"")</f>
        <v>183.40000000000032</v>
      </c>
      <c r="K18" s="6">
        <f>IFERROR(IF(J18&gt;=1,J18*C18*1000,""),"")</f>
        <v>20174.000000000036</v>
      </c>
      <c r="L18" s="7" t="str">
        <f>IFERROR(IF(AND(B18="売",I18="負"),(E18-H18),IF(AND(B18="買",I18="負"),(H18-E18),""))*100,"")</f>
        <v/>
      </c>
      <c r="M18" s="8" t="str">
        <f>IFERROR(IF(L18&lt;=1,L18*C18*1000,""),"")</f>
        <v/>
      </c>
      <c r="N18" s="2">
        <f>IF(I18="ー",J2+0,IF(M18&lt;1,M18+J2,K18+J2))</f>
        <v>120174.00000000003</v>
      </c>
      <c r="O18" s="3">
        <f t="shared" ref="O18:O51" si="0">(H18-E18)/(E18-F18)</f>
        <v>4.0665188470067184</v>
      </c>
      <c r="Q18" s="9"/>
    </row>
    <row r="19" spans="1:21" x14ac:dyDescent="0.15">
      <c r="A19" s="47">
        <v>5</v>
      </c>
      <c r="B19" s="47" t="s">
        <v>32</v>
      </c>
      <c r="C19" s="42">
        <f>IFERROR(ROUNDDOWN(ABS(N18*$L$2/(E19-F19)/100000),2),"")</f>
        <v>0.06</v>
      </c>
      <c r="D19" s="50">
        <v>41023.833333333336</v>
      </c>
      <c r="E19" s="47">
        <v>83.787999999999997</v>
      </c>
      <c r="F19" s="3">
        <v>82.853999999999999</v>
      </c>
      <c r="G19" s="50">
        <v>41025.166666666664</v>
      </c>
      <c r="H19" s="47">
        <v>84.119</v>
      </c>
      <c r="I19" s="47" t="s">
        <v>31</v>
      </c>
      <c r="J19" s="6">
        <f t="shared" ref="J19:J27" si="1">IFERROR(IF(AND(B19="売",I19="勝"),ABS(E19-H19),IF(AND(B19="買",I19="勝"),ABS(E19-H19),""))*100,"")</f>
        <v>33.100000000000307</v>
      </c>
      <c r="K19" s="6">
        <f>IFERROR(IF(J19&gt;=1,J19*C19*1000,""),"")</f>
        <v>1986.0000000000184</v>
      </c>
      <c r="L19" s="7" t="str">
        <f t="shared" ref="L19:L27" si="2">IFERROR(IF(AND(B19="売",I19="負"),(E19-H19),IF(AND(B19="買",I19="負"),(H19-E19),""))*100,"")</f>
        <v/>
      </c>
      <c r="M19" s="8" t="str">
        <f t="shared" ref="M19:M47" si="3">IFERROR(IF(L19&lt;=1,L19*C19*1000,""),"")</f>
        <v/>
      </c>
      <c r="N19" s="2">
        <f>IF(I19="ー",N18+0,IF(M19&lt;1,M19+N18,K19+N18))</f>
        <v>122160.00000000004</v>
      </c>
      <c r="O19" s="3">
        <f t="shared" si="0"/>
        <v>0.35438972162741322</v>
      </c>
      <c r="Q19" s="33"/>
    </row>
    <row r="20" spans="1:21" x14ac:dyDescent="0.15">
      <c r="A20" s="47">
        <v>6</v>
      </c>
      <c r="B20" s="47" t="s">
        <v>32</v>
      </c>
      <c r="C20" s="42">
        <f t="shared" ref="C20:C27" si="4">IFERROR(ROUNDDOWN(ABS(N19*$L$2/(E20-F20)/100000),2),"")</f>
        <v>0.05</v>
      </c>
      <c r="D20" s="50">
        <v>41061.5</v>
      </c>
      <c r="E20" s="47">
        <v>75.540000000000006</v>
      </c>
      <c r="F20" s="47">
        <v>74.44</v>
      </c>
      <c r="G20" s="50">
        <v>41068</v>
      </c>
      <c r="H20" s="47">
        <v>78.652000000000001</v>
      </c>
      <c r="I20" s="47" t="s">
        <v>31</v>
      </c>
      <c r="J20" s="6">
        <f t="shared" si="1"/>
        <v>311.19999999999948</v>
      </c>
      <c r="K20" s="6">
        <f t="shared" ref="K20:K45" si="5">IFERROR(IF(J20&gt;=1,J20*C20*1000,""),"")</f>
        <v>15559.999999999975</v>
      </c>
      <c r="L20" s="7" t="str">
        <f t="shared" si="2"/>
        <v/>
      </c>
      <c r="M20" s="8" t="str">
        <f t="shared" si="3"/>
        <v/>
      </c>
      <c r="N20" s="2">
        <f>IF(I20="ー",N19+0,IF(M20&lt;1,M20+N19,K20+N19))</f>
        <v>137720.00000000003</v>
      </c>
      <c r="O20" s="3">
        <f t="shared" si="0"/>
        <v>2.8290909090908825</v>
      </c>
      <c r="Q20" s="33"/>
    </row>
    <row r="21" spans="1:21" x14ac:dyDescent="0.15">
      <c r="A21" s="47">
        <v>7</v>
      </c>
      <c r="B21" s="47" t="s">
        <v>30</v>
      </c>
      <c r="C21" s="42">
        <f t="shared" si="4"/>
        <v>0.35</v>
      </c>
      <c r="D21" s="50">
        <v>41142.5</v>
      </c>
      <c r="E21" s="47">
        <v>83.367999999999995</v>
      </c>
      <c r="F21" s="47">
        <v>83.561000000000007</v>
      </c>
      <c r="G21" s="50">
        <v>41158</v>
      </c>
      <c r="H21" s="47">
        <v>80.043999999999997</v>
      </c>
      <c r="I21" s="47" t="s">
        <v>31</v>
      </c>
      <c r="J21" s="6">
        <f t="shared" si="1"/>
        <v>332.39999999999981</v>
      </c>
      <c r="K21" s="6">
        <f t="shared" si="5"/>
        <v>116339.99999999991</v>
      </c>
      <c r="L21" s="7" t="str">
        <f t="shared" si="2"/>
        <v/>
      </c>
      <c r="M21" s="8" t="str">
        <f t="shared" si="3"/>
        <v/>
      </c>
      <c r="N21" s="2">
        <f>IF(I21="ー",N20+0,IF(M21&lt;1,M21+N20,K21+N20))</f>
        <v>254059.99999999994</v>
      </c>
      <c r="O21" s="3">
        <f t="shared" si="0"/>
        <v>17.222797927460054</v>
      </c>
      <c r="Q21" s="29"/>
    </row>
    <row r="22" spans="1:21" x14ac:dyDescent="0.15">
      <c r="A22" s="47">
        <v>8</v>
      </c>
      <c r="B22" s="47" t="s">
        <v>30</v>
      </c>
      <c r="C22" s="42">
        <f t="shared" si="4"/>
        <v>0.47</v>
      </c>
      <c r="D22" s="50">
        <v>41813.333333333336</v>
      </c>
      <c r="E22" s="47">
        <v>96.043000000000006</v>
      </c>
      <c r="F22" s="47">
        <v>96.31</v>
      </c>
      <c r="G22" s="50">
        <v>41815.833333333336</v>
      </c>
      <c r="H22" s="47">
        <v>95.739000000000004</v>
      </c>
      <c r="I22" s="49" t="s">
        <v>31</v>
      </c>
      <c r="J22" s="6">
        <f t="shared" si="1"/>
        <v>30.400000000000205</v>
      </c>
      <c r="K22" s="6">
        <f t="shared" si="5"/>
        <v>14288.000000000096</v>
      </c>
      <c r="L22" s="7" t="str">
        <f t="shared" si="2"/>
        <v/>
      </c>
      <c r="M22" s="8" t="str">
        <f t="shared" si="3"/>
        <v/>
      </c>
      <c r="N22" s="2">
        <f>IF(I22="ー",N21+0,IF(M22&lt;1,M22+N21,K22+N21))</f>
        <v>268348.00000000006</v>
      </c>
      <c r="O22" s="3">
        <f t="shared" si="0"/>
        <v>1.1385767790262424</v>
      </c>
    </row>
    <row r="23" spans="1:21" x14ac:dyDescent="0.15">
      <c r="A23" s="47">
        <v>9</v>
      </c>
      <c r="B23" s="47" t="s">
        <v>30</v>
      </c>
      <c r="C23" s="42">
        <f t="shared" si="4"/>
        <v>0.37</v>
      </c>
      <c r="D23" s="50">
        <v>41822.166666666664</v>
      </c>
      <c r="E23" s="47">
        <v>96.132000000000005</v>
      </c>
      <c r="F23" s="47">
        <v>96.486000000000004</v>
      </c>
      <c r="G23" s="50">
        <v>41823.666666666664</v>
      </c>
      <c r="H23" s="47">
        <v>95.600999999999999</v>
      </c>
      <c r="I23" s="49" t="s">
        <v>31</v>
      </c>
      <c r="J23" s="6">
        <f t="shared" si="1"/>
        <v>53.100000000000591</v>
      </c>
      <c r="K23" s="6">
        <f t="shared" si="5"/>
        <v>19647.000000000218</v>
      </c>
      <c r="L23" s="7" t="str">
        <f t="shared" si="2"/>
        <v/>
      </c>
      <c r="M23" s="8" t="str">
        <f t="shared" si="3"/>
        <v/>
      </c>
      <c r="N23" s="2">
        <f>IF(I23="ー",N21+0,IF(M23&lt;1,M23+N21,K23+N21))</f>
        <v>273707.00000000017</v>
      </c>
      <c r="O23" s="3">
        <f t="shared" si="0"/>
        <v>1.50000000000002</v>
      </c>
    </row>
    <row r="24" spans="1:21" x14ac:dyDescent="0.15">
      <c r="A24" s="47">
        <v>10</v>
      </c>
      <c r="B24" s="47" t="s">
        <v>32</v>
      </c>
      <c r="C24" s="42">
        <f t="shared" si="4"/>
        <v>0.14000000000000001</v>
      </c>
      <c r="D24" s="50">
        <v>42018.666666666664</v>
      </c>
      <c r="E24" s="47">
        <v>95.21</v>
      </c>
      <c r="F24" s="47">
        <v>94.239000000000004</v>
      </c>
      <c r="G24" s="50">
        <v>42025.166666666664</v>
      </c>
      <c r="H24" s="47">
        <v>96.659000000000006</v>
      </c>
      <c r="I24" s="49" t="s">
        <v>31</v>
      </c>
      <c r="J24" s="6">
        <f t="shared" si="1"/>
        <v>144.90000000000123</v>
      </c>
      <c r="K24" s="6">
        <f t="shared" si="5"/>
        <v>20286.000000000175</v>
      </c>
      <c r="L24" s="7" t="str">
        <f t="shared" si="2"/>
        <v/>
      </c>
      <c r="M24" s="8" t="str">
        <f t="shared" si="3"/>
        <v/>
      </c>
      <c r="N24" s="2">
        <f t="shared" ref="N24:N27" si="6">IF(I24="ー",N23+0,IF(M24&lt;1,M24+N23,K24+N23))</f>
        <v>293993.00000000035</v>
      </c>
      <c r="O24" s="3">
        <f t="shared" si="0"/>
        <v>1.4922760041194933</v>
      </c>
      <c r="P24" t="s">
        <v>11</v>
      </c>
      <c r="Q24" s="9">
        <f>AVERAGE(O18:O27)</f>
        <v>3.8290371946451538</v>
      </c>
    </row>
    <row r="25" spans="1:21" x14ac:dyDescent="0.15">
      <c r="A25" s="47">
        <v>11</v>
      </c>
      <c r="B25" s="47" t="s">
        <v>32</v>
      </c>
      <c r="C25" s="42">
        <f t="shared" si="4"/>
        <v>0.53</v>
      </c>
      <c r="D25" s="50">
        <v>42108.666666666664</v>
      </c>
      <c r="E25" s="47">
        <v>91.159000000000006</v>
      </c>
      <c r="F25" s="47">
        <v>90.882000000000005</v>
      </c>
      <c r="G25" s="50">
        <v>42111.666666666664</v>
      </c>
      <c r="H25" s="47">
        <v>92.563999999999993</v>
      </c>
      <c r="I25" s="49" t="s">
        <v>31</v>
      </c>
      <c r="J25" s="6">
        <f t="shared" si="1"/>
        <v>140.49999999999869</v>
      </c>
      <c r="K25" s="6">
        <f t="shared" si="5"/>
        <v>74464.999999999302</v>
      </c>
      <c r="L25" s="7" t="str">
        <f t="shared" si="2"/>
        <v/>
      </c>
      <c r="M25" s="8" t="str">
        <f t="shared" si="3"/>
        <v/>
      </c>
      <c r="N25" s="2">
        <f t="shared" si="6"/>
        <v>368457.99999999965</v>
      </c>
      <c r="O25" s="3">
        <f t="shared" si="0"/>
        <v>5.0722021660649164</v>
      </c>
      <c r="P25" t="s">
        <v>15</v>
      </c>
      <c r="Q25" s="33">
        <f>COUNTIF(K18:K27,"&gt;0")/COUNTIF(N18:N27,"&gt;0")</f>
        <v>1</v>
      </c>
    </row>
    <row r="26" spans="1:21" x14ac:dyDescent="0.15">
      <c r="A26" s="47">
        <v>12</v>
      </c>
      <c r="B26" s="47" t="s">
        <v>30</v>
      </c>
      <c r="C26" s="42">
        <f t="shared" si="4"/>
        <v>0.56000000000000005</v>
      </c>
      <c r="D26" s="50">
        <v>42158.666666666664</v>
      </c>
      <c r="E26" s="47">
        <v>96.652000000000001</v>
      </c>
      <c r="F26" s="47">
        <v>96.975999999999999</v>
      </c>
      <c r="G26" s="50">
        <v>42165.5</v>
      </c>
      <c r="H26" s="47">
        <v>95.594999999999999</v>
      </c>
      <c r="I26" s="49" t="s">
        <v>31</v>
      </c>
      <c r="J26" s="6">
        <f t="shared" si="1"/>
        <v>105.70000000000022</v>
      </c>
      <c r="K26" s="6">
        <f t="shared" si="5"/>
        <v>59192.000000000131</v>
      </c>
      <c r="L26" s="7" t="str">
        <f t="shared" si="2"/>
        <v/>
      </c>
      <c r="M26" s="8" t="str">
        <f t="shared" si="3"/>
        <v/>
      </c>
      <c r="N26" s="2">
        <f t="shared" si="6"/>
        <v>427649.99999999977</v>
      </c>
      <c r="O26" s="3">
        <f t="shared" si="0"/>
        <v>3.2623456790123719</v>
      </c>
      <c r="P26" t="s">
        <v>25</v>
      </c>
      <c r="Q26" s="33">
        <f>Q27/J2</f>
        <v>3.5626199999999915</v>
      </c>
    </row>
    <row r="27" spans="1:21" x14ac:dyDescent="0.15">
      <c r="A27" s="47">
        <v>13</v>
      </c>
      <c r="B27" s="47" t="s">
        <v>30</v>
      </c>
      <c r="C27" s="42">
        <f t="shared" si="4"/>
        <v>0.92</v>
      </c>
      <c r="D27" s="50">
        <v>42173.666666666664</v>
      </c>
      <c r="E27" s="47">
        <v>96.067999999999998</v>
      </c>
      <c r="F27" s="47">
        <v>96.298000000000002</v>
      </c>
      <c r="G27" s="50">
        <v>42178.666666666664</v>
      </c>
      <c r="H27" s="47">
        <v>95.757000000000005</v>
      </c>
      <c r="I27" s="49" t="s">
        <v>31</v>
      </c>
      <c r="J27" s="6">
        <f t="shared" si="1"/>
        <v>31.099999999999284</v>
      </c>
      <c r="K27" s="6">
        <f t="shared" si="5"/>
        <v>28611.999999999342</v>
      </c>
      <c r="L27" s="7" t="str">
        <f t="shared" si="2"/>
        <v/>
      </c>
      <c r="M27" s="8" t="str">
        <f t="shared" si="3"/>
        <v/>
      </c>
      <c r="N27" s="2">
        <f t="shared" si="6"/>
        <v>456261.99999999913</v>
      </c>
      <c r="O27" s="3">
        <f t="shared" si="0"/>
        <v>1.3521739130434238</v>
      </c>
      <c r="P27" t="s">
        <v>24</v>
      </c>
      <c r="Q27" s="29">
        <f>N27-J2</f>
        <v>356261.99999999913</v>
      </c>
    </row>
    <row r="28" spans="1:21" x14ac:dyDescent="0.15">
      <c r="A28" s="52"/>
      <c r="B28" s="52"/>
      <c r="C28" s="42"/>
      <c r="D28" s="57" t="s">
        <v>46</v>
      </c>
      <c r="E28" s="52"/>
      <c r="F28" s="52"/>
      <c r="G28" s="50"/>
      <c r="H28" s="52"/>
      <c r="I28" s="52"/>
      <c r="J28" s="6"/>
      <c r="K28" s="6"/>
      <c r="L28" s="7"/>
      <c r="M28" s="8"/>
      <c r="N28" s="2"/>
      <c r="O28" s="3"/>
      <c r="Q28" s="29"/>
    </row>
    <row r="29" spans="1:21" x14ac:dyDescent="0.15">
      <c r="A29" s="47">
        <v>14</v>
      </c>
      <c r="B29" s="47" t="s">
        <v>32</v>
      </c>
      <c r="C29" s="42"/>
      <c r="D29" s="50">
        <v>40959.166666666664</v>
      </c>
      <c r="E29" s="47">
        <v>0.99248999999999998</v>
      </c>
      <c r="F29" s="47">
        <v>0.99143999999999999</v>
      </c>
      <c r="G29" s="50">
        <v>40959.5</v>
      </c>
      <c r="H29" s="47">
        <v>0.99143999999999999</v>
      </c>
      <c r="I29" s="47" t="s">
        <v>47</v>
      </c>
      <c r="J29" s="6" t="str">
        <f>IFERROR(IF(AND(B29="売",I29="勝"),ABS(E29-H29),IF(AND(B29="買",I29="勝"),ABS(E29-H29),""))*10000,"")</f>
        <v/>
      </c>
      <c r="K29" s="6" t="str">
        <f t="shared" si="5"/>
        <v/>
      </c>
      <c r="L29" s="7">
        <f>IFERROR(IF(AND(B29="売",I29="負"),(E29-H29),IF(AND(B29="買",I29="負"),(H29-E29),""))*10000,"")</f>
        <v>-10.499999999999954</v>
      </c>
      <c r="M29" s="8">
        <f>N29-J2</f>
        <v>-5000</v>
      </c>
      <c r="N29" s="2">
        <f>J2+(J2*L2*O29)</f>
        <v>95000</v>
      </c>
      <c r="O29" s="3">
        <f t="shared" si="0"/>
        <v>-1</v>
      </c>
    </row>
    <row r="30" spans="1:21" x14ac:dyDescent="0.15">
      <c r="A30" s="47">
        <v>15</v>
      </c>
      <c r="B30" s="47" t="s">
        <v>32</v>
      </c>
      <c r="C30" s="42"/>
      <c r="D30" s="50">
        <v>40968.666666666664</v>
      </c>
      <c r="E30" s="47">
        <v>0.99014000000000002</v>
      </c>
      <c r="F30" s="47">
        <v>0.98401000000000005</v>
      </c>
      <c r="G30" s="50">
        <v>40969</v>
      </c>
      <c r="H30" s="47">
        <v>0.98401000000000005</v>
      </c>
      <c r="I30" s="47" t="s">
        <v>47</v>
      </c>
      <c r="J30" s="6" t="str">
        <f t="shared" ref="J30:J47" si="7">IFERROR(IF(AND(B30="売",I30="勝"),ABS(E30-H30),IF(AND(B30="買",I30="勝"),ABS(E30-H30),""))*10000,"")</f>
        <v/>
      </c>
      <c r="K30" s="6" t="str">
        <f t="shared" si="5"/>
        <v/>
      </c>
      <c r="L30" s="7">
        <f t="shared" ref="L30:L47" si="8">IFERROR(IF(AND(B30="売",I30="負"),(E30-H30),IF(AND(B30="買",I30="負"),(H30-E30),""))*10000,"")</f>
        <v>-61.299999999999685</v>
      </c>
      <c r="M30" s="8">
        <f>N30-N29</f>
        <v>-4750</v>
      </c>
      <c r="N30" s="2">
        <f>N29+(N29*$L$2*O30)</f>
        <v>90250</v>
      </c>
      <c r="O30" s="3">
        <f t="shared" si="0"/>
        <v>-1</v>
      </c>
    </row>
    <row r="31" spans="1:21" x14ac:dyDescent="0.15">
      <c r="A31" s="54" t="s">
        <v>48</v>
      </c>
      <c r="B31" s="47" t="s">
        <v>32</v>
      </c>
      <c r="C31" s="42"/>
      <c r="D31" s="50">
        <v>40970</v>
      </c>
      <c r="E31" s="47">
        <v>0.9859</v>
      </c>
      <c r="F31" s="47">
        <v>0.98470999999999997</v>
      </c>
      <c r="G31" s="50">
        <v>40975.666666666664</v>
      </c>
      <c r="H31" s="47">
        <v>0.99939999999999996</v>
      </c>
      <c r="I31" s="47" t="s">
        <v>31</v>
      </c>
      <c r="J31" s="6">
        <f t="shared" si="7"/>
        <v>134.99999999999957</v>
      </c>
      <c r="K31" s="6">
        <f>N31-N30</f>
        <v>51192.22689075509</v>
      </c>
      <c r="L31" s="7" t="str">
        <f t="shared" si="8"/>
        <v/>
      </c>
      <c r="M31" s="8" t="str">
        <f t="shared" si="3"/>
        <v/>
      </c>
      <c r="N31" s="2">
        <f>N30+(N30*$L$2*O31)</f>
        <v>141442.22689075509</v>
      </c>
      <c r="O31" s="3">
        <f t="shared" si="0"/>
        <v>11.344537815125781</v>
      </c>
    </row>
    <row r="32" spans="1:21" x14ac:dyDescent="0.15">
      <c r="A32" s="47">
        <v>16</v>
      </c>
      <c r="B32" s="47" t="s">
        <v>30</v>
      </c>
      <c r="C32" s="42"/>
      <c r="D32" s="50">
        <v>41088.833333333336</v>
      </c>
      <c r="E32" s="52">
        <v>1.0325</v>
      </c>
      <c r="F32" s="52">
        <v>1.03609</v>
      </c>
      <c r="G32" s="50">
        <v>41095</v>
      </c>
      <c r="H32" s="52">
        <v>1.01342</v>
      </c>
      <c r="I32" s="52" t="s">
        <v>31</v>
      </c>
      <c r="J32" s="6">
        <f t="shared" si="7"/>
        <v>190.79999999999987</v>
      </c>
      <c r="K32" s="6">
        <f t="shared" ref="K32:K47" si="9">N32-N31</f>
        <v>37586.597340886045</v>
      </c>
      <c r="L32" s="7" t="str">
        <f t="shared" si="8"/>
        <v/>
      </c>
      <c r="M32" s="8" t="str">
        <f t="shared" si="3"/>
        <v/>
      </c>
      <c r="N32" s="2">
        <f t="shared" ref="N32:N47" si="10">N31+(N31*$L$2*O32)</f>
        <v>179028.82423164113</v>
      </c>
      <c r="O32" s="3">
        <f t="shared" si="0"/>
        <v>5.3147632311977944</v>
      </c>
      <c r="R32" s="21"/>
      <c r="T32" s="21"/>
      <c r="U32" s="21"/>
    </row>
    <row r="33" spans="1:19" ht="12.75" customHeight="1" x14ac:dyDescent="0.15">
      <c r="A33" s="47">
        <v>17</v>
      </c>
      <c r="B33" s="47" t="s">
        <v>32</v>
      </c>
      <c r="C33" s="42"/>
      <c r="D33" s="50">
        <v>41149.666666666664</v>
      </c>
      <c r="E33" s="52">
        <v>0.98780000000000001</v>
      </c>
      <c r="F33" s="52">
        <v>0.98418000000000005</v>
      </c>
      <c r="G33" s="50">
        <v>41150.5</v>
      </c>
      <c r="H33" s="52">
        <v>0.98797000000000001</v>
      </c>
      <c r="I33" s="52" t="s">
        <v>31</v>
      </c>
      <c r="J33" s="6">
        <f t="shared" si="7"/>
        <v>1.7000000000000348</v>
      </c>
      <c r="K33" s="6">
        <f t="shared" si="9"/>
        <v>420.37154861021554</v>
      </c>
      <c r="L33" s="7" t="str">
        <f t="shared" si="8"/>
        <v/>
      </c>
      <c r="M33" s="8" t="str">
        <f t="shared" si="3"/>
        <v/>
      </c>
      <c r="N33" s="2">
        <f t="shared" si="10"/>
        <v>179449.19578025135</v>
      </c>
      <c r="O33" s="3">
        <f t="shared" si="0"/>
        <v>4.6961325966852353E-2</v>
      </c>
    </row>
    <row r="34" spans="1:19" ht="12.75" customHeight="1" x14ac:dyDescent="0.15">
      <c r="A34" s="47">
        <v>18</v>
      </c>
      <c r="B34" s="47" t="s">
        <v>30</v>
      </c>
      <c r="C34" s="42"/>
      <c r="D34" s="50">
        <v>41229.166666666664</v>
      </c>
      <c r="E34" s="52">
        <v>1.0003</v>
      </c>
      <c r="F34" s="52">
        <v>1.0040100000000001</v>
      </c>
      <c r="G34" s="50">
        <v>41233.333333333336</v>
      </c>
      <c r="H34" s="52">
        <v>1.0040100000000001</v>
      </c>
      <c r="I34" s="52" t="s">
        <v>47</v>
      </c>
      <c r="J34" s="6" t="str">
        <f t="shared" si="7"/>
        <v/>
      </c>
      <c r="K34" s="6" t="str">
        <f t="shared" si="5"/>
        <v/>
      </c>
      <c r="L34" s="7">
        <f t="shared" si="8"/>
        <v>-37.100000000001017</v>
      </c>
      <c r="M34" s="8">
        <f>N34-N33</f>
        <v>-8972.4597890125588</v>
      </c>
      <c r="N34" s="2">
        <f t="shared" si="10"/>
        <v>170476.73599123879</v>
      </c>
      <c r="O34" s="3">
        <f t="shared" si="0"/>
        <v>-1</v>
      </c>
    </row>
    <row r="35" spans="1:19" x14ac:dyDescent="0.15">
      <c r="A35" s="47" t="s">
        <v>49</v>
      </c>
      <c r="B35" s="27" t="s">
        <v>30</v>
      </c>
      <c r="C35" s="42"/>
      <c r="D35" s="50">
        <v>41229.833333333336</v>
      </c>
      <c r="E35" s="52">
        <v>1.0002</v>
      </c>
      <c r="F35" s="52">
        <v>1.00552</v>
      </c>
      <c r="G35" s="50">
        <v>41233.333333333336</v>
      </c>
      <c r="H35" s="52">
        <v>0.99648999999999999</v>
      </c>
      <c r="I35" s="52" t="s">
        <v>31</v>
      </c>
      <c r="J35" s="6">
        <f t="shared" si="7"/>
        <v>37.099999999999909</v>
      </c>
      <c r="K35" s="6">
        <f t="shared" si="9"/>
        <v>5944.2546102208144</v>
      </c>
      <c r="L35" s="7" t="str">
        <f t="shared" si="8"/>
        <v/>
      </c>
      <c r="M35" s="8" t="str">
        <f t="shared" si="3"/>
        <v/>
      </c>
      <c r="N35" s="2">
        <f t="shared" si="10"/>
        <v>176420.99060145961</v>
      </c>
      <c r="O35" s="3">
        <f t="shared" si="0"/>
        <v>0.69736842105263108</v>
      </c>
      <c r="Q35" s="9"/>
    </row>
    <row r="36" spans="1:19" x14ac:dyDescent="0.15">
      <c r="A36" s="47">
        <v>19</v>
      </c>
      <c r="B36" s="27" t="s">
        <v>30</v>
      </c>
      <c r="C36" s="42"/>
      <c r="D36" s="50">
        <v>41520.666666666664</v>
      </c>
      <c r="E36" s="27">
        <v>1.0508599999999999</v>
      </c>
      <c r="F36" s="27">
        <v>1.05463</v>
      </c>
      <c r="G36" s="50">
        <v>41542.333333333336</v>
      </c>
      <c r="H36" s="27">
        <v>1.0317099999999999</v>
      </c>
      <c r="I36" s="27" t="s">
        <v>31</v>
      </c>
      <c r="J36" s="6">
        <f t="shared" si="7"/>
        <v>191.5</v>
      </c>
      <c r="K36" s="6">
        <f t="shared" si="9"/>
        <v>44807.187931271939</v>
      </c>
      <c r="L36" s="7" t="str">
        <f t="shared" si="8"/>
        <v/>
      </c>
      <c r="M36" s="8" t="str">
        <f t="shared" si="3"/>
        <v/>
      </c>
      <c r="N36" s="2">
        <f t="shared" si="10"/>
        <v>221228.17853273154</v>
      </c>
      <c r="O36" s="3">
        <f t="shared" si="0"/>
        <v>5.0795755968169072</v>
      </c>
      <c r="Q36" s="33"/>
    </row>
    <row r="37" spans="1:19" x14ac:dyDescent="0.15">
      <c r="A37" s="47">
        <v>20</v>
      </c>
      <c r="B37" s="27" t="s">
        <v>30</v>
      </c>
      <c r="C37" s="42"/>
      <c r="D37" s="50">
        <v>41628.166666666664</v>
      </c>
      <c r="E37" s="27">
        <v>1.0662100000000001</v>
      </c>
      <c r="F37" s="27">
        <v>1.06698</v>
      </c>
      <c r="G37" s="50">
        <v>41628.333333333336</v>
      </c>
      <c r="H37" s="27">
        <v>1.06698</v>
      </c>
      <c r="I37" s="27" t="s">
        <v>29</v>
      </c>
      <c r="J37" s="6" t="str">
        <f t="shared" si="7"/>
        <v/>
      </c>
      <c r="K37" s="6" t="str">
        <f t="shared" si="5"/>
        <v/>
      </c>
      <c r="L37" s="7">
        <f t="shared" si="8"/>
        <v>-7.699999999999374</v>
      </c>
      <c r="M37" s="8">
        <f>N37-N36</f>
        <v>-11061.408926636563</v>
      </c>
      <c r="N37" s="2">
        <f t="shared" si="10"/>
        <v>210166.76960609498</v>
      </c>
      <c r="O37" s="3">
        <f t="shared" si="0"/>
        <v>-1</v>
      </c>
      <c r="Q37" s="33"/>
    </row>
    <row r="38" spans="1:19" s="4" customFormat="1" x14ac:dyDescent="0.15">
      <c r="A38" s="52" t="s">
        <v>50</v>
      </c>
      <c r="B38" s="27" t="s">
        <v>30</v>
      </c>
      <c r="C38" s="42"/>
      <c r="D38" s="50">
        <v>41628.666666666664</v>
      </c>
      <c r="E38" s="27">
        <v>1.06681</v>
      </c>
      <c r="F38" s="27">
        <v>1.07362</v>
      </c>
      <c r="G38" s="50">
        <v>41632.666666666664</v>
      </c>
      <c r="H38" s="27">
        <v>1.0627500000000001</v>
      </c>
      <c r="I38" s="27" t="s">
        <v>31</v>
      </c>
      <c r="J38" s="6">
        <f t="shared" si="7"/>
        <v>40.599999999999525</v>
      </c>
      <c r="K38" s="6">
        <f t="shared" si="9"/>
        <v>6264.8831468482967</v>
      </c>
      <c r="L38" s="7" t="str">
        <f t="shared" si="8"/>
        <v/>
      </c>
      <c r="M38" s="8" t="str">
        <f t="shared" si="3"/>
        <v/>
      </c>
      <c r="N38" s="2">
        <f t="shared" si="10"/>
        <v>216431.65275294328</v>
      </c>
      <c r="O38" s="3">
        <f t="shared" si="0"/>
        <v>0.59618208516886384</v>
      </c>
      <c r="P38"/>
      <c r="Q38" s="29"/>
      <c r="S38"/>
    </row>
    <row r="39" spans="1:19" x14ac:dyDescent="0.15">
      <c r="A39" s="52">
        <v>21</v>
      </c>
      <c r="B39" s="27" t="s">
        <v>30</v>
      </c>
      <c r="C39" s="42"/>
      <c r="D39" s="50">
        <v>41718.166666666664</v>
      </c>
      <c r="E39" s="27">
        <v>1.2417</v>
      </c>
      <c r="F39" s="27">
        <v>1.2577</v>
      </c>
      <c r="G39" s="50">
        <v>41718.333333333336</v>
      </c>
      <c r="H39" s="27">
        <v>1.2577</v>
      </c>
      <c r="I39" s="27" t="s">
        <v>29</v>
      </c>
      <c r="J39" s="6" t="str">
        <f t="shared" si="7"/>
        <v/>
      </c>
      <c r="K39" s="6" t="str">
        <f t="shared" si="5"/>
        <v/>
      </c>
      <c r="L39" s="7">
        <f t="shared" si="8"/>
        <v>-160.00000000000014</v>
      </c>
      <c r="M39" s="8">
        <f>N39-N38</f>
        <v>-10821.582637647167</v>
      </c>
      <c r="N39" s="2">
        <f t="shared" si="10"/>
        <v>205610.07011529611</v>
      </c>
      <c r="O39" s="3">
        <f t="shared" si="0"/>
        <v>-1</v>
      </c>
    </row>
    <row r="40" spans="1:19" x14ac:dyDescent="0.15">
      <c r="A40" s="52" t="s">
        <v>51</v>
      </c>
      <c r="B40" s="27" t="s">
        <v>30</v>
      </c>
      <c r="C40" s="42"/>
      <c r="D40" s="50">
        <v>41718.5</v>
      </c>
      <c r="E40" s="27">
        <v>1.12425</v>
      </c>
      <c r="F40" s="27">
        <v>1.1277299999999999</v>
      </c>
      <c r="G40" s="50">
        <v>41726.5</v>
      </c>
      <c r="H40" s="27">
        <v>1.10348</v>
      </c>
      <c r="I40" s="27" t="s">
        <v>31</v>
      </c>
      <c r="J40" s="6">
        <f t="shared" si="7"/>
        <v>207.69999999999956</v>
      </c>
      <c r="K40" s="6">
        <f t="shared" si="9"/>
        <v>61358.062590442249</v>
      </c>
      <c r="L40" s="7" t="str">
        <f t="shared" si="8"/>
        <v/>
      </c>
      <c r="M40" s="8" t="str">
        <f t="shared" si="3"/>
        <v/>
      </c>
      <c r="N40" s="2">
        <f t="shared" si="10"/>
        <v>266968.13270573836</v>
      </c>
      <c r="O40" s="3">
        <f t="shared" si="0"/>
        <v>5.9683908045978127</v>
      </c>
    </row>
    <row r="41" spans="1:19" x14ac:dyDescent="0.15">
      <c r="A41" s="52">
        <v>22</v>
      </c>
      <c r="B41" s="27" t="s">
        <v>32</v>
      </c>
      <c r="C41" s="42"/>
      <c r="D41" s="50">
        <v>41792</v>
      </c>
      <c r="E41" s="27">
        <v>1.0849899999999999</v>
      </c>
      <c r="F41" s="27">
        <v>1.0838099999999999</v>
      </c>
      <c r="G41" s="50">
        <v>41795.5</v>
      </c>
      <c r="H41" s="27">
        <v>1.0931999999999999</v>
      </c>
      <c r="I41" s="27" t="s">
        <v>31</v>
      </c>
      <c r="J41" s="6">
        <f t="shared" si="7"/>
        <v>82.100000000000506</v>
      </c>
      <c r="K41" s="6">
        <f t="shared" si="9"/>
        <v>92873.235996364499</v>
      </c>
      <c r="L41" s="7" t="str">
        <f t="shared" si="8"/>
        <v/>
      </c>
      <c r="M41" s="8" t="str">
        <f t="shared" si="3"/>
        <v/>
      </c>
      <c r="N41" s="2">
        <f t="shared" si="10"/>
        <v>359841.36870210286</v>
      </c>
      <c r="O41" s="3">
        <f t="shared" si="0"/>
        <v>6.9576271186443535</v>
      </c>
    </row>
    <row r="42" spans="1:19" x14ac:dyDescent="0.15">
      <c r="A42" s="52">
        <v>23</v>
      </c>
      <c r="B42" s="47" t="s">
        <v>30</v>
      </c>
      <c r="C42" s="42"/>
      <c r="D42" s="50">
        <v>41877.166666666664</v>
      </c>
      <c r="E42" s="47">
        <v>1.0970500000000001</v>
      </c>
      <c r="F42" s="47">
        <v>1.09897</v>
      </c>
      <c r="G42" s="50">
        <v>41880.666666666664</v>
      </c>
      <c r="H42" s="47">
        <v>1.08619</v>
      </c>
      <c r="I42" s="47" t="s">
        <v>31</v>
      </c>
      <c r="J42" s="6">
        <f t="shared" si="7"/>
        <v>108.60000000000092</v>
      </c>
      <c r="K42" s="6">
        <f t="shared" si="9"/>
        <v>101767.63708606845</v>
      </c>
      <c r="L42" s="7" t="str">
        <f t="shared" si="8"/>
        <v/>
      </c>
      <c r="M42" s="8" t="str">
        <f t="shared" si="3"/>
        <v/>
      </c>
      <c r="N42" s="2">
        <f t="shared" si="10"/>
        <v>461609.00578817131</v>
      </c>
      <c r="O42" s="3">
        <f t="shared" si="0"/>
        <v>5.656250000000278</v>
      </c>
    </row>
    <row r="43" spans="1:19" x14ac:dyDescent="0.15">
      <c r="A43" s="52">
        <v>24</v>
      </c>
      <c r="B43" s="47" t="s">
        <v>30</v>
      </c>
      <c r="C43" s="42"/>
      <c r="D43" s="50">
        <v>41927.333333333336</v>
      </c>
      <c r="E43" s="47">
        <v>1.13226</v>
      </c>
      <c r="F43" s="47">
        <v>1.1373599999999999</v>
      </c>
      <c r="G43" s="50">
        <v>41932</v>
      </c>
      <c r="H43" s="47">
        <v>1.12758</v>
      </c>
      <c r="I43" s="47" t="s">
        <v>31</v>
      </c>
      <c r="J43" s="6">
        <f t="shared" si="7"/>
        <v>46.800000000000175</v>
      </c>
      <c r="K43" s="6">
        <f t="shared" si="9"/>
        <v>21179.707324399031</v>
      </c>
      <c r="L43" s="7" t="str">
        <f t="shared" si="8"/>
        <v/>
      </c>
      <c r="M43" s="8" t="str">
        <f t="shared" si="3"/>
        <v/>
      </c>
      <c r="N43" s="2">
        <f t="shared" si="10"/>
        <v>482788.71311257035</v>
      </c>
      <c r="O43" s="3">
        <f t="shared" si="0"/>
        <v>0.91764705882355402</v>
      </c>
    </row>
    <row r="44" spans="1:19" s="10" customFormat="1" x14ac:dyDescent="0.15">
      <c r="A44" s="52">
        <v>25</v>
      </c>
      <c r="B44" s="47" t="s">
        <v>30</v>
      </c>
      <c r="C44" s="42"/>
      <c r="D44" s="50">
        <v>41948.5</v>
      </c>
      <c r="E44" s="5">
        <v>1.1412899999999999</v>
      </c>
      <c r="F44" s="5">
        <v>1.14656</v>
      </c>
      <c r="G44" s="50">
        <v>41953.666666666664</v>
      </c>
      <c r="H44" s="5">
        <v>1.1333599999999999</v>
      </c>
      <c r="I44" s="5" t="s">
        <v>31</v>
      </c>
      <c r="J44" s="6">
        <f t="shared" si="7"/>
        <v>79.299999999999926</v>
      </c>
      <c r="K44" s="6">
        <f t="shared" si="9"/>
        <v>36323.66693531879</v>
      </c>
      <c r="L44" s="7" t="str">
        <f t="shared" si="8"/>
        <v/>
      </c>
      <c r="M44" s="8" t="str">
        <f t="shared" si="3"/>
        <v/>
      </c>
      <c r="N44" s="2">
        <f t="shared" si="10"/>
        <v>519112.38004788914</v>
      </c>
      <c r="O44" s="3">
        <f t="shared" si="0"/>
        <v>1.5047438330170455</v>
      </c>
      <c r="P44" t="s">
        <v>11</v>
      </c>
      <c r="Q44" s="9">
        <f>AVERAGE(O38,O31,O32,O33,O35,O36,O40,O41,O42,O43,O44,O46,O47)</f>
        <v>3.7849285940666459</v>
      </c>
      <c r="S44"/>
    </row>
    <row r="45" spans="1:19" s="10" customFormat="1" x14ac:dyDescent="0.15">
      <c r="A45" s="52">
        <v>26</v>
      </c>
      <c r="B45" s="47" t="s">
        <v>30</v>
      </c>
      <c r="C45" s="42"/>
      <c r="D45" s="50">
        <v>42079</v>
      </c>
      <c r="E45" s="5">
        <v>1.2784199999999999</v>
      </c>
      <c r="F45" s="5">
        <v>1.2823100000000001</v>
      </c>
      <c r="G45" s="50">
        <v>41716.5</v>
      </c>
      <c r="H45" s="5">
        <v>1.2823100000000001</v>
      </c>
      <c r="I45" s="5" t="s">
        <v>29</v>
      </c>
      <c r="J45" s="6" t="str">
        <f t="shared" si="7"/>
        <v/>
      </c>
      <c r="K45" s="6" t="str">
        <f t="shared" si="5"/>
        <v/>
      </c>
      <c r="L45" s="7">
        <f t="shared" si="8"/>
        <v>-38.900000000001711</v>
      </c>
      <c r="M45" s="8">
        <f>N44-N45</f>
        <v>25955.619002394436</v>
      </c>
      <c r="N45" s="2">
        <f t="shared" si="10"/>
        <v>493156.7610454947</v>
      </c>
      <c r="O45" s="3">
        <f t="shared" si="0"/>
        <v>-1</v>
      </c>
      <c r="P45" t="s">
        <v>15</v>
      </c>
      <c r="Q45" s="33">
        <f>COUNTIF(I29:I47,"勝")/COUNTIF(E29:E47,"&gt;0")</f>
        <v>0.68421052631578949</v>
      </c>
      <c r="S45"/>
    </row>
    <row r="46" spans="1:19" x14ac:dyDescent="0.15">
      <c r="A46" s="53" t="s">
        <v>52</v>
      </c>
      <c r="B46" s="53" t="s">
        <v>32</v>
      </c>
      <c r="C46" s="42"/>
      <c r="D46" s="50">
        <v>42081.5</v>
      </c>
      <c r="E46" s="5">
        <v>1.27824</v>
      </c>
      <c r="F46" s="5">
        <v>1.2834099999999999</v>
      </c>
      <c r="G46" s="50">
        <v>41725.666666666664</v>
      </c>
      <c r="H46" s="5">
        <v>1.2531300000000001</v>
      </c>
      <c r="I46" s="5" t="s">
        <v>31</v>
      </c>
      <c r="J46" s="6">
        <f t="shared" si="7"/>
        <v>251.09999999999965</v>
      </c>
      <c r="K46" s="6">
        <f t="shared" si="9"/>
        <v>119759.82852855511</v>
      </c>
      <c r="L46" s="7" t="str">
        <f t="shared" si="8"/>
        <v/>
      </c>
      <c r="M46" s="8" t="str">
        <f t="shared" si="3"/>
        <v/>
      </c>
      <c r="N46" s="2">
        <f t="shared" si="10"/>
        <v>612916.58957404981</v>
      </c>
      <c r="O46" s="3">
        <f t="shared" si="0"/>
        <v>4.8568665377176918</v>
      </c>
      <c r="P46" t="s">
        <v>25</v>
      </c>
      <c r="Q46" s="33">
        <f>Q47/J2</f>
        <v>5.2098128154212899</v>
      </c>
    </row>
    <row r="47" spans="1:19" x14ac:dyDescent="0.15">
      <c r="A47" s="52">
        <v>27</v>
      </c>
      <c r="B47" s="47" t="s">
        <v>32</v>
      </c>
      <c r="C47" s="42"/>
      <c r="D47" s="50">
        <v>42130.5</v>
      </c>
      <c r="E47" s="5">
        <v>1.20381</v>
      </c>
      <c r="F47" s="5">
        <v>1.1982999999999999</v>
      </c>
      <c r="G47" s="50">
        <v>42132.5</v>
      </c>
      <c r="H47" s="5">
        <v>1.20526</v>
      </c>
      <c r="I47" s="5" t="s">
        <v>31</v>
      </c>
      <c r="J47" s="6">
        <f t="shared" si="7"/>
        <v>14.499999999999513</v>
      </c>
      <c r="K47" s="6">
        <f t="shared" si="9"/>
        <v>8064.6919680791907</v>
      </c>
      <c r="L47" s="7" t="str">
        <f t="shared" si="8"/>
        <v/>
      </c>
      <c r="M47" s="8" t="str">
        <f t="shared" si="3"/>
        <v/>
      </c>
      <c r="N47" s="2">
        <f t="shared" si="10"/>
        <v>620981.281542129</v>
      </c>
      <c r="O47" s="3">
        <f t="shared" si="0"/>
        <v>0.26315789473682727</v>
      </c>
      <c r="P47" t="s">
        <v>24</v>
      </c>
      <c r="Q47" s="29">
        <f>N47-J2</f>
        <v>520981.281542129</v>
      </c>
    </row>
    <row r="48" spans="1:19" x14ac:dyDescent="0.15">
      <c r="A48" s="58"/>
      <c r="B48" s="58"/>
      <c r="C48" s="42"/>
      <c r="D48" s="57" t="s">
        <v>55</v>
      </c>
      <c r="E48" s="5"/>
      <c r="F48" s="5"/>
      <c r="G48" s="50"/>
      <c r="H48" s="5"/>
      <c r="I48" s="5"/>
      <c r="J48" s="6"/>
      <c r="K48" s="6"/>
      <c r="L48" s="7"/>
      <c r="M48" s="8"/>
      <c r="N48" s="2"/>
      <c r="O48" s="3"/>
      <c r="Q48" s="29"/>
    </row>
    <row r="49" spans="1:18" x14ac:dyDescent="0.15">
      <c r="A49" s="52">
        <v>28</v>
      </c>
      <c r="B49" s="47" t="s">
        <v>30</v>
      </c>
      <c r="C49" s="42">
        <f>IFERROR(ROUNDDOWN(ABS($J$2*$L$2/(E49-F49)/100000),2),"")</f>
        <v>0.09</v>
      </c>
      <c r="D49" s="50">
        <v>40989.5</v>
      </c>
      <c r="E49" s="5">
        <v>132.923</v>
      </c>
      <c r="F49" s="5">
        <v>133.46600000000001</v>
      </c>
      <c r="G49" s="50">
        <v>40996.333333333336</v>
      </c>
      <c r="H49" s="5">
        <v>131.37799999999999</v>
      </c>
      <c r="I49" s="5" t="s">
        <v>31</v>
      </c>
      <c r="J49" s="6">
        <f>IFERROR(IF(AND(B49="売",I49="勝"),ABS(E49-H49),IF(AND(B49="買",I49="勝"),ABS(E49-H49),""))*100,"")</f>
        <v>154.50000000000159</v>
      </c>
      <c r="K49" s="6">
        <f>IFERROR(IF(J49&gt;=1,J49*C49*1000,""),"")</f>
        <v>13905.000000000144</v>
      </c>
      <c r="L49" s="7" t="str">
        <f>IFERROR(IF(AND(B49="売",I49="負"),(E49-H49),IF(AND(B49="買",I49="負"),(H49-E49),""))*100,"")</f>
        <v/>
      </c>
      <c r="M49" s="8" t="str">
        <f>IFERROR(IF(L49&lt;=1,L49*C49*1000,""),"")</f>
        <v/>
      </c>
      <c r="N49" s="2">
        <f>IF(I49="ー",$J$2+0,IF(M49&lt;1,M49+$J$2,K49+$J$2))</f>
        <v>113905.00000000015</v>
      </c>
      <c r="O49" s="3">
        <f t="shared" si="0"/>
        <v>2.8453038674033109</v>
      </c>
      <c r="P49" s="10"/>
    </row>
    <row r="50" spans="1:18" x14ac:dyDescent="0.15">
      <c r="A50" s="53">
        <v>29</v>
      </c>
      <c r="B50" s="47" t="s">
        <v>30</v>
      </c>
      <c r="C50" s="42">
        <f>IFERROR(ROUNDDOWN(ABS(N49*$L$2/(E50-F50)/100000),2),"")</f>
        <v>0.13</v>
      </c>
      <c r="D50" s="50">
        <v>41159.333333333336</v>
      </c>
      <c r="E50" s="5">
        <v>125.745</v>
      </c>
      <c r="F50" s="5">
        <v>126.17400000000001</v>
      </c>
      <c r="G50" s="50">
        <v>41162.666666666664</v>
      </c>
      <c r="H50" s="47">
        <v>125.36</v>
      </c>
      <c r="I50" s="5" t="s">
        <v>31</v>
      </c>
      <c r="J50" s="6">
        <f t="shared" ref="J50:J113" si="11">IFERROR(IF(AND(B50="売",I50="勝"),ABS(E50-H50),IF(AND(B50="買",I50="勝"),ABS(E50-H50),""))*100,"")</f>
        <v>38.500000000000512</v>
      </c>
      <c r="K50" s="6">
        <f t="shared" ref="K50:K113" si="12">IFERROR(IF(J50&gt;=1,J50*C50*1000,""),"")</f>
        <v>5005.0000000000664</v>
      </c>
      <c r="L50" s="7" t="str">
        <f t="shared" ref="L50:L113" si="13">IFERROR(IF(AND(B50="売",I50="負"),(E50-H50),IF(AND(B50="買",I50="負"),(H50-E50),""))*100,"")</f>
        <v/>
      </c>
      <c r="M50" s="8" t="str">
        <f t="shared" ref="M50:M113" si="14">IFERROR(IF(L50&lt;=1,L50*C50*1000,""),"")</f>
        <v/>
      </c>
      <c r="N50" s="2">
        <f>IF(I50="ー",N49+0,IF(M50&lt;1,M50+N49,K50+N49))</f>
        <v>118910.00000000022</v>
      </c>
      <c r="O50" s="3">
        <f t="shared" si="0"/>
        <v>0.89743589743590513</v>
      </c>
      <c r="P50" s="10"/>
    </row>
    <row r="51" spans="1:18" x14ac:dyDescent="0.15">
      <c r="A51" s="53">
        <v>30</v>
      </c>
      <c r="B51" s="47" t="s">
        <v>32</v>
      </c>
      <c r="C51" s="42">
        <f t="shared" ref="C51:C114" si="15">IFERROR(ROUNDDOWN(ABS(N50*$L$2/(E51-F51)/100000),2),"")</f>
        <v>0.17</v>
      </c>
      <c r="D51" s="50">
        <v>41215.333333333336</v>
      </c>
      <c r="E51" s="5">
        <v>129.316</v>
      </c>
      <c r="F51" s="5">
        <v>128.98400000000001</v>
      </c>
      <c r="G51" s="50">
        <v>41215.5</v>
      </c>
      <c r="H51" s="5">
        <v>128.98400000000001</v>
      </c>
      <c r="I51" s="5" t="s">
        <v>29</v>
      </c>
      <c r="J51" s="6" t="str">
        <f t="shared" si="11"/>
        <v/>
      </c>
      <c r="K51" s="6" t="str">
        <f t="shared" si="12"/>
        <v/>
      </c>
      <c r="L51" s="7">
        <f t="shared" si="13"/>
        <v>-33.199999999999363</v>
      </c>
      <c r="M51" s="8">
        <f t="shared" si="14"/>
        <v>-5643.9999999998918</v>
      </c>
      <c r="N51" s="2">
        <f t="shared" ref="N51:N114" si="16">IF(I51="ー",N50+0,IF(M51&lt;1,M51+N50,K51+N50))</f>
        <v>113266.00000000032</v>
      </c>
      <c r="O51" s="3">
        <f t="shared" si="0"/>
        <v>-1</v>
      </c>
      <c r="P51" t="s">
        <v>11</v>
      </c>
      <c r="Q51" s="9">
        <f>AVERAGE(O49:O50,O53,O55,O57:O61,O63:O64,O66:O69)</f>
        <v>2.8689538172631601</v>
      </c>
    </row>
    <row r="52" spans="1:18" x14ac:dyDescent="0.15">
      <c r="A52" s="53">
        <v>31</v>
      </c>
      <c r="B52" s="47" t="s">
        <v>30</v>
      </c>
      <c r="C52" s="42">
        <f t="shared" si="15"/>
        <v>0.41</v>
      </c>
      <c r="D52" s="50">
        <v>41254.166666666664</v>
      </c>
      <c r="E52" s="5">
        <v>132.33699999999999</v>
      </c>
      <c r="F52" s="5">
        <v>132.47499999999999</v>
      </c>
      <c r="G52" s="50">
        <v>41254.333333333336</v>
      </c>
      <c r="H52" s="5">
        <v>132.47499999999999</v>
      </c>
      <c r="I52" s="5" t="s">
        <v>29</v>
      </c>
      <c r="J52" s="6" t="str">
        <f t="shared" si="11"/>
        <v/>
      </c>
      <c r="K52" s="6" t="str">
        <f t="shared" si="12"/>
        <v/>
      </c>
      <c r="L52" s="7">
        <f t="shared" si="13"/>
        <v>-13.800000000000523</v>
      </c>
      <c r="M52" s="8">
        <f t="shared" si="14"/>
        <v>-5658.0000000002146</v>
      </c>
      <c r="N52" s="2">
        <f t="shared" si="16"/>
        <v>107608.0000000001</v>
      </c>
      <c r="O52" s="3">
        <f t="shared" ref="O52:O83" si="17">(H52-E52)/(E52-F52)</f>
        <v>-1</v>
      </c>
      <c r="P52" t="s">
        <v>15</v>
      </c>
      <c r="Q52" s="33">
        <f>COUNTIF(K49:K70,"&gt;0")/COUNTIF(N49:N70,"&gt;0")</f>
        <v>0.72727272727272729</v>
      </c>
    </row>
    <row r="53" spans="1:18" x14ac:dyDescent="0.15">
      <c r="A53" s="53">
        <v>32</v>
      </c>
      <c r="B53" s="47" t="s">
        <v>30</v>
      </c>
      <c r="C53" s="42">
        <f t="shared" si="15"/>
        <v>0.13</v>
      </c>
      <c r="D53" s="50">
        <v>41278.166666666664</v>
      </c>
      <c r="E53" s="5">
        <v>144.37</v>
      </c>
      <c r="F53" s="5">
        <v>144.77199999999999</v>
      </c>
      <c r="G53" s="50">
        <v>41290.666666666664</v>
      </c>
      <c r="H53" s="5">
        <v>141.72300000000001</v>
      </c>
      <c r="I53" s="5" t="s">
        <v>31</v>
      </c>
      <c r="J53" s="6">
        <f t="shared" si="11"/>
        <v>264.69999999999914</v>
      </c>
      <c r="K53" s="6">
        <f t="shared" si="12"/>
        <v>34410.999999999891</v>
      </c>
      <c r="L53" s="7" t="str">
        <f t="shared" si="13"/>
        <v/>
      </c>
      <c r="M53" s="8" t="str">
        <f t="shared" si="14"/>
        <v/>
      </c>
      <c r="N53" s="2">
        <f t="shared" si="16"/>
        <v>142019</v>
      </c>
      <c r="O53" s="3">
        <f t="shared" si="17"/>
        <v>6.5845771144280549</v>
      </c>
      <c r="P53" t="s">
        <v>25</v>
      </c>
      <c r="Q53" s="33">
        <f>Q54/J2</f>
        <v>4.7329500000000015</v>
      </c>
    </row>
    <row r="54" spans="1:18" x14ac:dyDescent="0.15">
      <c r="A54" s="53">
        <v>33</v>
      </c>
      <c r="B54" s="47" t="s">
        <v>30</v>
      </c>
      <c r="C54" s="42">
        <f t="shared" si="15"/>
        <v>0.05</v>
      </c>
      <c r="D54" s="50">
        <v>41312.5</v>
      </c>
      <c r="E54" s="47">
        <v>146.70500000000001</v>
      </c>
      <c r="F54" s="47">
        <v>147.93100000000001</v>
      </c>
      <c r="G54" s="50">
        <v>41316.833333333336</v>
      </c>
      <c r="H54" s="47">
        <v>146.779</v>
      </c>
      <c r="I54" s="47" t="s">
        <v>29</v>
      </c>
      <c r="J54" s="6" t="str">
        <f t="shared" si="11"/>
        <v/>
      </c>
      <c r="K54" s="6" t="str">
        <f t="shared" si="12"/>
        <v/>
      </c>
      <c r="L54" s="7">
        <f t="shared" si="13"/>
        <v>-7.3999999999983856</v>
      </c>
      <c r="M54" s="8">
        <f t="shared" si="14"/>
        <v>-369.99999999991928</v>
      </c>
      <c r="N54" s="2">
        <f t="shared" si="16"/>
        <v>141649.00000000009</v>
      </c>
      <c r="O54" s="3">
        <f t="shared" si="17"/>
        <v>-6.0358890701455066E-2</v>
      </c>
      <c r="P54" t="s">
        <v>24</v>
      </c>
      <c r="Q54" s="29">
        <f>N70-J2</f>
        <v>473295.00000000012</v>
      </c>
    </row>
    <row r="55" spans="1:18" x14ac:dyDescent="0.15">
      <c r="A55" s="53" t="s">
        <v>57</v>
      </c>
      <c r="B55" s="47" t="s">
        <v>30</v>
      </c>
      <c r="C55" s="42">
        <f>IFERROR(ROUNDDOWN(ABS(N54*$L$2/(E55-F55)/100000),2),"")</f>
        <v>0.15</v>
      </c>
      <c r="D55" s="50">
        <v>41317</v>
      </c>
      <c r="E55" s="47">
        <v>147.30099999999999</v>
      </c>
      <c r="F55" s="47">
        <v>147.755</v>
      </c>
      <c r="G55" s="50">
        <v>41320.5</v>
      </c>
      <c r="H55" s="47">
        <v>143.97900000000001</v>
      </c>
      <c r="I55" s="47" t="s">
        <v>31</v>
      </c>
      <c r="J55" s="6">
        <f>IFERROR(IF(AND(B55="売",I55="勝"),ABS(E55-H55),IF(AND(B55="買",I55="勝"),ABS(E55-H55),""))*100,"")</f>
        <v>332.19999999999743</v>
      </c>
      <c r="K55" s="6">
        <f t="shared" si="12"/>
        <v>49829.999999999614</v>
      </c>
      <c r="L55" s="7" t="str">
        <f t="shared" si="13"/>
        <v/>
      </c>
      <c r="M55" s="8" t="str">
        <f t="shared" si="14"/>
        <v/>
      </c>
      <c r="N55" s="2">
        <f t="shared" si="16"/>
        <v>191478.99999999971</v>
      </c>
      <c r="O55" s="3">
        <f t="shared" si="17"/>
        <v>7.3171806167399067</v>
      </c>
      <c r="P55" s="10"/>
    </row>
    <row r="56" spans="1:18" x14ac:dyDescent="0.15">
      <c r="A56" s="53">
        <v>34</v>
      </c>
      <c r="B56" s="28" t="s">
        <v>32</v>
      </c>
      <c r="C56" s="42">
        <f t="shared" si="15"/>
        <v>0.08</v>
      </c>
      <c r="D56" s="50">
        <v>41358.833333333336</v>
      </c>
      <c r="E56" s="28">
        <v>142.964</v>
      </c>
      <c r="F56" s="28">
        <v>141.87100000000001</v>
      </c>
      <c r="G56" s="50">
        <v>41360.5</v>
      </c>
      <c r="H56" s="28">
        <v>142.494</v>
      </c>
      <c r="I56" s="28" t="s">
        <v>29</v>
      </c>
      <c r="J56" s="6" t="str">
        <f t="shared" si="11"/>
        <v/>
      </c>
      <c r="K56" s="6" t="str">
        <f t="shared" si="12"/>
        <v/>
      </c>
      <c r="L56" s="7">
        <f t="shared" si="13"/>
        <v>-46.999999999999886</v>
      </c>
      <c r="M56" s="8">
        <f t="shared" si="14"/>
        <v>-3759.9999999999909</v>
      </c>
      <c r="N56" s="2">
        <f t="shared" si="16"/>
        <v>187718.99999999971</v>
      </c>
      <c r="O56" s="3">
        <f t="shared" si="17"/>
        <v>-0.43000914913083571</v>
      </c>
      <c r="P56" s="10"/>
    </row>
    <row r="57" spans="1:18" x14ac:dyDescent="0.15">
      <c r="A57" s="53">
        <v>35</v>
      </c>
      <c r="B57" s="28" t="s">
        <v>30</v>
      </c>
      <c r="C57" s="42">
        <f t="shared" si="15"/>
        <v>0.22</v>
      </c>
      <c r="D57" s="50">
        <v>41400.333333333336</v>
      </c>
      <c r="E57" s="28">
        <v>154.35400000000001</v>
      </c>
      <c r="F57" s="28">
        <v>154.774</v>
      </c>
      <c r="G57" s="50">
        <v>41402.166666666664</v>
      </c>
      <c r="H57" s="28">
        <v>153.398</v>
      </c>
      <c r="I57" s="28" t="s">
        <v>31</v>
      </c>
      <c r="J57" s="6">
        <f t="shared" si="11"/>
        <v>95.600000000001728</v>
      </c>
      <c r="K57" s="6">
        <f t="shared" si="12"/>
        <v>21032.000000000378</v>
      </c>
      <c r="L57" s="7" t="str">
        <f t="shared" si="13"/>
        <v/>
      </c>
      <c r="M57" s="8" t="str">
        <f t="shared" si="14"/>
        <v/>
      </c>
      <c r="N57" s="2">
        <f t="shared" si="16"/>
        <v>208751.00000000009</v>
      </c>
      <c r="O57" s="3">
        <f t="shared" si="17"/>
        <v>2.2761904761905849</v>
      </c>
      <c r="P57" s="10"/>
    </row>
    <row r="58" spans="1:18" x14ac:dyDescent="0.15">
      <c r="A58" s="59">
        <v>36</v>
      </c>
      <c r="B58" s="47" t="s">
        <v>30</v>
      </c>
      <c r="C58" s="42">
        <f t="shared" si="15"/>
        <v>0.13</v>
      </c>
      <c r="D58" s="50">
        <v>41548.166666666664</v>
      </c>
      <c r="E58" s="47">
        <v>159.15600000000001</v>
      </c>
      <c r="F58" s="47">
        <v>159.93</v>
      </c>
      <c r="G58" s="50">
        <v>41554.666666666664</v>
      </c>
      <c r="H58" s="47">
        <v>155.93</v>
      </c>
      <c r="I58" s="47" t="s">
        <v>31</v>
      </c>
      <c r="J58" s="6">
        <f t="shared" si="11"/>
        <v>322.59999999999991</v>
      </c>
      <c r="K58" s="6">
        <f t="shared" si="12"/>
        <v>41937.999999999985</v>
      </c>
      <c r="L58" s="7" t="str">
        <f t="shared" si="13"/>
        <v/>
      </c>
      <c r="M58" s="8" t="str">
        <f t="shared" si="14"/>
        <v/>
      </c>
      <c r="N58" s="2">
        <f t="shared" si="16"/>
        <v>250689.00000000006</v>
      </c>
      <c r="O58" s="3">
        <f t="shared" si="17"/>
        <v>4.1679586563307431</v>
      </c>
      <c r="P58" s="10"/>
    </row>
    <row r="59" spans="1:18" x14ac:dyDescent="0.15">
      <c r="A59" s="59">
        <v>37</v>
      </c>
      <c r="B59" s="47" t="s">
        <v>30</v>
      </c>
      <c r="C59" s="42">
        <f t="shared" si="15"/>
        <v>0.26</v>
      </c>
      <c r="D59" s="50">
        <v>41618.166666666664</v>
      </c>
      <c r="E59" s="47">
        <v>169.54400000000001</v>
      </c>
      <c r="F59" s="47">
        <v>170.011</v>
      </c>
      <c r="G59" s="50">
        <v>41620.333333333336</v>
      </c>
      <c r="H59" s="47">
        <v>168.399</v>
      </c>
      <c r="I59" s="47" t="s">
        <v>31</v>
      </c>
      <c r="J59" s="6">
        <f t="shared" si="11"/>
        <v>114.50000000000102</v>
      </c>
      <c r="K59" s="6">
        <f t="shared" si="12"/>
        <v>29770.000000000266</v>
      </c>
      <c r="L59" s="7" t="str">
        <f t="shared" si="13"/>
        <v/>
      </c>
      <c r="M59" s="8" t="str">
        <f t="shared" si="14"/>
        <v/>
      </c>
      <c r="N59" s="2">
        <f t="shared" si="16"/>
        <v>280459.00000000035</v>
      </c>
      <c r="O59" s="3">
        <f t="shared" si="17"/>
        <v>2.4518201284797603</v>
      </c>
      <c r="Q59" s="9"/>
    </row>
    <row r="60" spans="1:18" x14ac:dyDescent="0.15">
      <c r="A60" s="59">
        <v>38</v>
      </c>
      <c r="B60" s="47" t="s">
        <v>30</v>
      </c>
      <c r="C60" s="42">
        <f t="shared" si="15"/>
        <v>0.19</v>
      </c>
      <c r="D60" s="50">
        <v>41627</v>
      </c>
      <c r="E60" s="47">
        <v>170.46100000000001</v>
      </c>
      <c r="F60" s="47">
        <v>171.172</v>
      </c>
      <c r="G60" s="50">
        <v>41631.666666666664</v>
      </c>
      <c r="H60" s="47">
        <v>170.19300000000001</v>
      </c>
      <c r="I60" s="47" t="s">
        <v>31</v>
      </c>
      <c r="J60" s="6">
        <f t="shared" si="11"/>
        <v>26.800000000000068</v>
      </c>
      <c r="K60" s="6">
        <f t="shared" si="12"/>
        <v>5092.0000000000127</v>
      </c>
      <c r="L60" s="7" t="str">
        <f t="shared" si="13"/>
        <v/>
      </c>
      <c r="M60" s="8" t="str">
        <f t="shared" si="14"/>
        <v/>
      </c>
      <c r="N60" s="2">
        <f t="shared" si="16"/>
        <v>285551.00000000035</v>
      </c>
      <c r="O60" s="3">
        <f t="shared" si="17"/>
        <v>0.37693389592124699</v>
      </c>
      <c r="Q60" s="33"/>
    </row>
    <row r="61" spans="1:18" x14ac:dyDescent="0.15">
      <c r="A61" s="59">
        <v>39</v>
      </c>
      <c r="B61" s="47" t="s">
        <v>30</v>
      </c>
      <c r="C61" s="42">
        <f t="shared" si="15"/>
        <v>0.27</v>
      </c>
      <c r="D61" s="50">
        <v>41662</v>
      </c>
      <c r="E61" s="47">
        <v>173.12899999999999</v>
      </c>
      <c r="F61" s="47">
        <v>173.65299999999999</v>
      </c>
      <c r="G61" s="50">
        <v>41666.166666666664</v>
      </c>
      <c r="H61" s="47">
        <v>169.09899999999999</v>
      </c>
      <c r="I61" s="47" t="s">
        <v>31</v>
      </c>
      <c r="J61" s="6">
        <f t="shared" si="11"/>
        <v>403.00000000000011</v>
      </c>
      <c r="K61" s="6">
        <f t="shared" si="12"/>
        <v>108810.00000000004</v>
      </c>
      <c r="L61" s="7" t="str">
        <f t="shared" si="13"/>
        <v/>
      </c>
      <c r="M61" s="8" t="str">
        <f t="shared" si="14"/>
        <v/>
      </c>
      <c r="N61" s="2">
        <f t="shared" si="16"/>
        <v>394361.00000000041</v>
      </c>
      <c r="O61" s="3">
        <f t="shared" si="17"/>
        <v>7.6908396946564777</v>
      </c>
      <c r="Q61" s="33"/>
    </row>
    <row r="62" spans="1:18" x14ac:dyDescent="0.15">
      <c r="A62" s="59">
        <v>40</v>
      </c>
      <c r="B62" s="47" t="s">
        <v>30</v>
      </c>
      <c r="C62" s="42">
        <f t="shared" si="15"/>
        <v>0.64</v>
      </c>
      <c r="D62" s="50">
        <v>41761.333333333336</v>
      </c>
      <c r="E62" s="22">
        <v>172.80799999999999</v>
      </c>
      <c r="F62" s="47">
        <v>173.11500000000001</v>
      </c>
      <c r="G62" s="50">
        <v>41761.5</v>
      </c>
      <c r="H62" s="47">
        <v>173.11500000000001</v>
      </c>
      <c r="I62" s="47" t="s">
        <v>29</v>
      </c>
      <c r="J62" s="6" t="str">
        <f t="shared" si="11"/>
        <v/>
      </c>
      <c r="K62" s="6" t="str">
        <f t="shared" si="12"/>
        <v/>
      </c>
      <c r="L62" s="7">
        <f t="shared" si="13"/>
        <v>-30.700000000001637</v>
      </c>
      <c r="M62" s="8">
        <f t="shared" si="14"/>
        <v>-19648.000000001048</v>
      </c>
      <c r="N62" s="2">
        <f t="shared" si="16"/>
        <v>374712.99999999936</v>
      </c>
      <c r="O62" s="3">
        <f t="shared" si="17"/>
        <v>-1</v>
      </c>
      <c r="Q62" s="29"/>
      <c r="R62" s="35"/>
    </row>
    <row r="63" spans="1:18" x14ac:dyDescent="0.15">
      <c r="A63" s="59" t="s">
        <v>58</v>
      </c>
      <c r="B63" s="47" t="s">
        <v>30</v>
      </c>
      <c r="C63" s="42">
        <f t="shared" si="15"/>
        <v>0.27</v>
      </c>
      <c r="D63" s="50">
        <v>41761.5</v>
      </c>
      <c r="E63" s="47">
        <v>172.76400000000001</v>
      </c>
      <c r="F63" s="47">
        <v>173.44800000000001</v>
      </c>
      <c r="G63" s="50">
        <v>41764.666666666664</v>
      </c>
      <c r="H63" s="47">
        <v>172.059</v>
      </c>
      <c r="I63" s="47" t="s">
        <v>31</v>
      </c>
      <c r="J63" s="6">
        <f t="shared" si="11"/>
        <v>70.500000000001251</v>
      </c>
      <c r="K63" s="6">
        <f t="shared" si="12"/>
        <v>19035.000000000338</v>
      </c>
      <c r="L63" s="7" t="str">
        <f t="shared" si="13"/>
        <v/>
      </c>
      <c r="M63" s="8" t="str">
        <f t="shared" si="14"/>
        <v/>
      </c>
      <c r="N63" s="2">
        <f t="shared" si="16"/>
        <v>393747.99999999971</v>
      </c>
      <c r="O63" s="3">
        <f t="shared" si="17"/>
        <v>1.0307017543859869</v>
      </c>
      <c r="P63" s="10"/>
    </row>
    <row r="64" spans="1:18" x14ac:dyDescent="0.15">
      <c r="A64" s="59">
        <v>41</v>
      </c>
      <c r="B64" s="47" t="s">
        <v>30</v>
      </c>
      <c r="C64" s="42">
        <f t="shared" si="15"/>
        <v>0.22</v>
      </c>
      <c r="D64" s="50">
        <v>41963.333333333336</v>
      </c>
      <c r="E64" s="47">
        <v>185.23</v>
      </c>
      <c r="F64" s="47">
        <v>186.11199999999999</v>
      </c>
      <c r="G64" s="50">
        <v>41967.333333333336</v>
      </c>
      <c r="H64" s="47">
        <v>185.07300000000001</v>
      </c>
      <c r="I64" s="47" t="s">
        <v>31</v>
      </c>
      <c r="J64" s="6">
        <f t="shared" si="11"/>
        <v>15.699999999998226</v>
      </c>
      <c r="K64" s="6">
        <f t="shared" si="12"/>
        <v>3453.9999999996098</v>
      </c>
      <c r="L64" s="7" t="str">
        <f t="shared" si="13"/>
        <v/>
      </c>
      <c r="M64" s="8" t="str">
        <f t="shared" si="14"/>
        <v/>
      </c>
      <c r="N64" s="2">
        <f t="shared" si="16"/>
        <v>397201.9999999993</v>
      </c>
      <c r="O64" s="3">
        <f t="shared" si="17"/>
        <v>0.17800453514737116</v>
      </c>
      <c r="P64" s="10"/>
    </row>
    <row r="65" spans="1:18" x14ac:dyDescent="0.15">
      <c r="A65" s="59">
        <v>42</v>
      </c>
      <c r="B65" s="47" t="s">
        <v>30</v>
      </c>
      <c r="C65" s="42">
        <f t="shared" si="15"/>
        <v>7.0000000000000007E-2</v>
      </c>
      <c r="D65" s="50">
        <v>41978.666666666664</v>
      </c>
      <c r="E65" s="47">
        <v>189.18299999999999</v>
      </c>
      <c r="F65" s="47">
        <v>186.69499999999999</v>
      </c>
      <c r="G65" s="50">
        <v>41984.666666666664</v>
      </c>
      <c r="H65" s="47">
        <v>186.81200000000001</v>
      </c>
      <c r="I65" s="47" t="s">
        <v>31</v>
      </c>
      <c r="J65" s="6">
        <f t="shared" si="11"/>
        <v>237.09999999999809</v>
      </c>
      <c r="K65" s="6">
        <f t="shared" si="12"/>
        <v>16596.999999999865</v>
      </c>
      <c r="L65" s="7" t="str">
        <f t="shared" si="13"/>
        <v/>
      </c>
      <c r="M65" s="8" t="str">
        <f t="shared" si="14"/>
        <v/>
      </c>
      <c r="N65" s="2">
        <f t="shared" si="16"/>
        <v>413798.99999999919</v>
      </c>
      <c r="O65" s="3">
        <f t="shared" si="17"/>
        <v>-0.95297427652732369</v>
      </c>
      <c r="P65" s="10"/>
    </row>
    <row r="66" spans="1:18" x14ac:dyDescent="0.15">
      <c r="A66" s="60">
        <v>43</v>
      </c>
      <c r="B66" s="47" t="s">
        <v>32</v>
      </c>
      <c r="C66" s="42">
        <f t="shared" si="15"/>
        <v>0.21</v>
      </c>
      <c r="D66" s="50">
        <v>42030.166666666664</v>
      </c>
      <c r="E66" s="47">
        <v>176.68799999999999</v>
      </c>
      <c r="F66" s="47">
        <v>175.73500000000001</v>
      </c>
      <c r="G66" s="50">
        <v>42032.833333333336</v>
      </c>
      <c r="H66" s="47">
        <v>178.119</v>
      </c>
      <c r="I66" s="47" t="s">
        <v>31</v>
      </c>
      <c r="J66" s="6">
        <f t="shared" si="11"/>
        <v>143.10000000000116</v>
      </c>
      <c r="K66" s="6">
        <f t="shared" si="12"/>
        <v>30051.000000000244</v>
      </c>
      <c r="L66" s="7" t="str">
        <f t="shared" si="13"/>
        <v/>
      </c>
      <c r="M66" s="8" t="str">
        <f t="shared" si="14"/>
        <v/>
      </c>
      <c r="N66" s="2">
        <f t="shared" si="16"/>
        <v>443849.99999999942</v>
      </c>
      <c r="O66" s="3">
        <f t="shared" si="17"/>
        <v>1.5015739769150576</v>
      </c>
      <c r="P66" s="10"/>
    </row>
    <row r="67" spans="1:18" x14ac:dyDescent="0.15">
      <c r="A67" s="60">
        <v>44</v>
      </c>
      <c r="B67" s="47" t="s">
        <v>32</v>
      </c>
      <c r="C67" s="42">
        <f t="shared" si="15"/>
        <v>0.25</v>
      </c>
      <c r="D67" s="50">
        <v>42038.333333333336</v>
      </c>
      <c r="E67" s="47">
        <v>176.345</v>
      </c>
      <c r="F67" s="47">
        <v>175.483</v>
      </c>
      <c r="G67" s="50">
        <v>42039.833333333336</v>
      </c>
      <c r="H67" s="47">
        <v>177.70699999999999</v>
      </c>
      <c r="I67" s="47" t="s">
        <v>31</v>
      </c>
      <c r="J67" s="6">
        <f t="shared" si="11"/>
        <v>136.19999999999948</v>
      </c>
      <c r="K67" s="6">
        <f t="shared" si="12"/>
        <v>34049.999999999869</v>
      </c>
      <c r="L67" s="7" t="str">
        <f t="shared" si="13"/>
        <v/>
      </c>
      <c r="M67" s="8" t="str">
        <f t="shared" si="14"/>
        <v/>
      </c>
      <c r="N67" s="2">
        <f t="shared" si="16"/>
        <v>477899.9999999993</v>
      </c>
      <c r="O67" s="3">
        <f t="shared" si="17"/>
        <v>1.5800464037123005</v>
      </c>
      <c r="P67" s="10"/>
    </row>
    <row r="68" spans="1:18" x14ac:dyDescent="0.15">
      <c r="A68" s="60">
        <v>45</v>
      </c>
      <c r="B68" s="47" t="s">
        <v>32</v>
      </c>
      <c r="C68" s="42">
        <f t="shared" si="15"/>
        <v>0.25</v>
      </c>
      <c r="D68" s="50">
        <v>42108.333333333336</v>
      </c>
      <c r="E68" s="47">
        <v>175.786</v>
      </c>
      <c r="F68" s="47">
        <v>174.86199999999999</v>
      </c>
      <c r="G68" s="50" t="s">
        <v>59</v>
      </c>
      <c r="H68" s="47">
        <v>177.429</v>
      </c>
      <c r="I68" s="47" t="s">
        <v>31</v>
      </c>
      <c r="J68" s="6">
        <f t="shared" si="11"/>
        <v>164.30000000000007</v>
      </c>
      <c r="K68" s="6">
        <f t="shared" si="12"/>
        <v>41075.000000000015</v>
      </c>
      <c r="L68" s="7" t="str">
        <f t="shared" si="13"/>
        <v/>
      </c>
      <c r="M68" s="8" t="str">
        <f t="shared" si="14"/>
        <v/>
      </c>
      <c r="N68" s="2">
        <f t="shared" si="16"/>
        <v>518974.9999999993</v>
      </c>
      <c r="O68" s="3">
        <f t="shared" si="17"/>
        <v>1.7781385281385163</v>
      </c>
      <c r="Q68" s="9"/>
    </row>
    <row r="69" spans="1:18" x14ac:dyDescent="0.15">
      <c r="A69" s="60">
        <v>46</v>
      </c>
      <c r="B69" s="47" t="s">
        <v>30</v>
      </c>
      <c r="C69" s="42">
        <f t="shared" si="15"/>
        <v>0.55000000000000004</v>
      </c>
      <c r="D69" s="50">
        <v>42145.666666666664</v>
      </c>
      <c r="E69" s="47">
        <v>189.53700000000001</v>
      </c>
      <c r="F69" s="47">
        <v>190.00399999999999</v>
      </c>
      <c r="G69" s="50">
        <v>42150.333333333336</v>
      </c>
      <c r="H69" s="47">
        <v>188.43600000000001</v>
      </c>
      <c r="I69" s="47" t="s">
        <v>31</v>
      </c>
      <c r="J69" s="6">
        <f t="shared" si="11"/>
        <v>110.09999999999991</v>
      </c>
      <c r="K69" s="6">
        <f t="shared" si="12"/>
        <v>60554.999999999956</v>
      </c>
      <c r="L69" s="7" t="str">
        <f t="shared" si="13"/>
        <v/>
      </c>
      <c r="M69" s="8" t="str">
        <f t="shared" si="14"/>
        <v/>
      </c>
      <c r="N69" s="2">
        <f t="shared" si="16"/>
        <v>579529.9999999993</v>
      </c>
      <c r="O69" s="3">
        <f t="shared" si="17"/>
        <v>2.3576017130621745</v>
      </c>
      <c r="Q69" s="33"/>
    </row>
    <row r="70" spans="1:18" x14ac:dyDescent="0.15">
      <c r="A70" s="60">
        <v>47</v>
      </c>
      <c r="B70" s="47" t="s">
        <v>30</v>
      </c>
      <c r="C70" s="42">
        <f t="shared" si="15"/>
        <v>0.43</v>
      </c>
      <c r="D70" s="50">
        <v>42152.333333333336</v>
      </c>
      <c r="E70" s="60">
        <v>189.84800000000001</v>
      </c>
      <c r="F70" s="47">
        <v>190.51900000000001</v>
      </c>
      <c r="G70" s="50">
        <v>42156</v>
      </c>
      <c r="H70" s="47">
        <v>189.99299999999999</v>
      </c>
      <c r="I70" s="47" t="s">
        <v>29</v>
      </c>
      <c r="J70" s="6" t="str">
        <f t="shared" si="11"/>
        <v/>
      </c>
      <c r="K70" s="6" t="str">
        <f t="shared" si="12"/>
        <v/>
      </c>
      <c r="L70" s="7">
        <f t="shared" si="13"/>
        <v>-14.499999999998181</v>
      </c>
      <c r="M70" s="8">
        <f t="shared" si="14"/>
        <v>-6234.9999999992178</v>
      </c>
      <c r="N70" s="2">
        <f t="shared" si="16"/>
        <v>573295.00000000012</v>
      </c>
      <c r="O70" s="3">
        <f t="shared" si="17"/>
        <v>-0.21609538002978165</v>
      </c>
      <c r="Q70" s="33"/>
      <c r="R70" s="35"/>
    </row>
    <row r="71" spans="1:18" x14ac:dyDescent="0.15">
      <c r="A71" s="60">
        <v>48</v>
      </c>
      <c r="C71" s="42" t="str">
        <f t="shared" si="15"/>
        <v/>
      </c>
      <c r="D71" s="50"/>
      <c r="E71" s="47"/>
      <c r="F71" s="47"/>
      <c r="G71" s="50"/>
      <c r="H71" s="47"/>
      <c r="I71" s="47"/>
      <c r="J71" s="6" t="str">
        <f t="shared" si="11"/>
        <v/>
      </c>
      <c r="K71" s="6" t="str">
        <f t="shared" si="12"/>
        <v/>
      </c>
      <c r="L71" s="7" t="str">
        <f t="shared" si="13"/>
        <v/>
      </c>
      <c r="M71" s="8" t="str">
        <f t="shared" si="14"/>
        <v/>
      </c>
      <c r="N71" s="2" t="e">
        <f t="shared" si="16"/>
        <v>#VALUE!</v>
      </c>
      <c r="O71" s="3" t="e">
        <f t="shared" si="17"/>
        <v>#DIV/0!</v>
      </c>
      <c r="Q71" s="29"/>
    </row>
    <row r="72" spans="1:18" x14ac:dyDescent="0.15">
      <c r="A72" s="60">
        <v>49</v>
      </c>
      <c r="C72" s="42" t="str">
        <f t="shared" si="15"/>
        <v/>
      </c>
      <c r="D72" s="50"/>
      <c r="E72" s="47"/>
      <c r="F72" s="47"/>
      <c r="G72" s="50"/>
      <c r="H72" s="47"/>
      <c r="I72" s="47"/>
      <c r="J72" s="6" t="str">
        <f t="shared" si="11"/>
        <v/>
      </c>
      <c r="K72" s="6" t="str">
        <f t="shared" si="12"/>
        <v/>
      </c>
      <c r="L72" s="7" t="str">
        <f t="shared" si="13"/>
        <v/>
      </c>
      <c r="M72" s="8" t="str">
        <f t="shared" si="14"/>
        <v/>
      </c>
      <c r="N72" s="2" t="e">
        <f t="shared" si="16"/>
        <v>#VALUE!</v>
      </c>
      <c r="O72" s="3" t="e">
        <f t="shared" si="17"/>
        <v>#DIV/0!</v>
      </c>
      <c r="P72" s="10"/>
    </row>
    <row r="73" spans="1:18" x14ac:dyDescent="0.15">
      <c r="A73" s="60">
        <v>50</v>
      </c>
      <c r="C73" s="42" t="str">
        <f t="shared" si="15"/>
        <v/>
      </c>
      <c r="D73" s="50"/>
      <c r="E73" s="47"/>
      <c r="F73" s="47"/>
      <c r="G73" s="50"/>
      <c r="H73" s="47"/>
      <c r="I73" s="47"/>
      <c r="J73" s="6" t="str">
        <f t="shared" si="11"/>
        <v/>
      </c>
      <c r="K73" s="6" t="str">
        <f t="shared" si="12"/>
        <v/>
      </c>
      <c r="L73" s="7" t="str">
        <f t="shared" si="13"/>
        <v/>
      </c>
      <c r="M73" s="8" t="str">
        <f t="shared" si="14"/>
        <v/>
      </c>
      <c r="N73" s="2" t="e">
        <f t="shared" si="16"/>
        <v>#VALUE!</v>
      </c>
      <c r="O73" s="3" t="e">
        <f t="shared" si="17"/>
        <v>#DIV/0!</v>
      </c>
      <c r="P73" s="10"/>
    </row>
    <row r="74" spans="1:18" x14ac:dyDescent="0.15">
      <c r="A74" s="60">
        <v>51</v>
      </c>
      <c r="C74" s="42" t="str">
        <f t="shared" si="15"/>
        <v/>
      </c>
      <c r="D74" s="50"/>
      <c r="E74" s="47"/>
      <c r="F74" s="47"/>
      <c r="G74" s="50"/>
      <c r="H74" s="47"/>
      <c r="I74" s="47"/>
      <c r="J74" s="6" t="str">
        <f t="shared" si="11"/>
        <v/>
      </c>
      <c r="K74" s="6" t="str">
        <f t="shared" si="12"/>
        <v/>
      </c>
      <c r="L74" s="7" t="str">
        <f t="shared" si="13"/>
        <v/>
      </c>
      <c r="M74" s="8" t="str">
        <f t="shared" si="14"/>
        <v/>
      </c>
      <c r="N74" s="2" t="e">
        <f t="shared" si="16"/>
        <v>#VALUE!</v>
      </c>
      <c r="O74" s="3" t="e">
        <f t="shared" si="17"/>
        <v>#DIV/0!</v>
      </c>
      <c r="P74" s="10"/>
    </row>
    <row r="75" spans="1:18" x14ac:dyDescent="0.15">
      <c r="A75" s="60">
        <v>52</v>
      </c>
      <c r="C75" s="42" t="str">
        <f t="shared" si="15"/>
        <v/>
      </c>
      <c r="D75" s="50"/>
      <c r="E75" s="47"/>
      <c r="F75" s="47"/>
      <c r="G75" s="50"/>
      <c r="H75" s="47"/>
      <c r="I75" s="47"/>
      <c r="J75" s="6" t="str">
        <f t="shared" si="11"/>
        <v/>
      </c>
      <c r="K75" s="6" t="str">
        <f t="shared" si="12"/>
        <v/>
      </c>
      <c r="L75" s="7" t="str">
        <f t="shared" si="13"/>
        <v/>
      </c>
      <c r="M75" s="8" t="str">
        <f t="shared" si="14"/>
        <v/>
      </c>
      <c r="N75" s="2" t="e">
        <f t="shared" si="16"/>
        <v>#VALUE!</v>
      </c>
      <c r="O75" s="3" t="e">
        <f t="shared" si="17"/>
        <v>#DIV/0!</v>
      </c>
      <c r="P75" s="10"/>
    </row>
    <row r="76" spans="1:18" x14ac:dyDescent="0.15">
      <c r="A76" s="60">
        <v>53</v>
      </c>
      <c r="C76" s="42" t="str">
        <f t="shared" si="15"/>
        <v/>
      </c>
      <c r="D76" s="50"/>
      <c r="E76" s="47"/>
      <c r="F76" s="47"/>
      <c r="G76" s="50"/>
      <c r="H76" s="47"/>
      <c r="I76" s="47"/>
      <c r="J76" s="6" t="str">
        <f t="shared" si="11"/>
        <v/>
      </c>
      <c r="K76" s="6" t="str">
        <f t="shared" si="12"/>
        <v/>
      </c>
      <c r="L76" s="7" t="str">
        <f t="shared" si="13"/>
        <v/>
      </c>
      <c r="M76" s="8" t="str">
        <f t="shared" si="14"/>
        <v/>
      </c>
      <c r="N76" s="2" t="e">
        <f t="shared" si="16"/>
        <v>#VALUE!</v>
      </c>
      <c r="O76" s="3" t="e">
        <f t="shared" si="17"/>
        <v>#DIV/0!</v>
      </c>
      <c r="P76" s="10"/>
    </row>
    <row r="77" spans="1:18" x14ac:dyDescent="0.15">
      <c r="A77" s="60">
        <v>54</v>
      </c>
      <c r="C77" s="42" t="str">
        <f t="shared" si="15"/>
        <v/>
      </c>
      <c r="D77" s="50"/>
      <c r="E77" s="47"/>
      <c r="F77" s="47"/>
      <c r="G77" s="50"/>
      <c r="H77" s="47"/>
      <c r="I77" s="47"/>
      <c r="J77" s="6" t="str">
        <f t="shared" si="11"/>
        <v/>
      </c>
      <c r="K77" s="6" t="str">
        <f t="shared" si="12"/>
        <v/>
      </c>
      <c r="L77" s="7" t="str">
        <f t="shared" si="13"/>
        <v/>
      </c>
      <c r="M77" s="8" t="str">
        <f t="shared" si="14"/>
        <v/>
      </c>
      <c r="N77" s="2" t="e">
        <f t="shared" si="16"/>
        <v>#VALUE!</v>
      </c>
      <c r="O77" s="3" t="e">
        <f t="shared" si="17"/>
        <v>#DIV/0!</v>
      </c>
      <c r="P77" s="10"/>
    </row>
    <row r="78" spans="1:18" x14ac:dyDescent="0.15">
      <c r="A78" s="60">
        <v>55</v>
      </c>
      <c r="C78" s="42" t="str">
        <f t="shared" si="15"/>
        <v/>
      </c>
      <c r="D78" s="50"/>
      <c r="E78" s="47"/>
      <c r="F78" s="47"/>
      <c r="G78" s="50"/>
      <c r="H78" s="47"/>
      <c r="I78" s="47"/>
      <c r="J78" s="6" t="str">
        <f t="shared" si="11"/>
        <v/>
      </c>
      <c r="K78" s="6" t="str">
        <f t="shared" si="12"/>
        <v/>
      </c>
      <c r="L78" s="7" t="str">
        <f t="shared" si="13"/>
        <v/>
      </c>
      <c r="M78" s="8" t="str">
        <f t="shared" si="14"/>
        <v/>
      </c>
      <c r="N78" s="2" t="e">
        <f t="shared" si="16"/>
        <v>#VALUE!</v>
      </c>
      <c r="O78" s="3" t="e">
        <f t="shared" si="17"/>
        <v>#DIV/0!</v>
      </c>
      <c r="P78" s="10"/>
    </row>
    <row r="79" spans="1:18" x14ac:dyDescent="0.15">
      <c r="A79" s="60">
        <v>56</v>
      </c>
      <c r="C79" s="42" t="str">
        <f t="shared" si="15"/>
        <v/>
      </c>
      <c r="D79" s="50"/>
      <c r="E79" s="47"/>
      <c r="F79" s="47"/>
      <c r="G79" s="50"/>
      <c r="H79" s="47"/>
      <c r="I79" s="47"/>
      <c r="J79" s="6" t="str">
        <f t="shared" si="11"/>
        <v/>
      </c>
      <c r="K79" s="6" t="str">
        <f t="shared" si="12"/>
        <v/>
      </c>
      <c r="L79" s="7" t="str">
        <f t="shared" si="13"/>
        <v/>
      </c>
      <c r="M79" s="8" t="str">
        <f t="shared" si="14"/>
        <v/>
      </c>
      <c r="N79" s="2" t="e">
        <f t="shared" si="16"/>
        <v>#VALUE!</v>
      </c>
      <c r="O79" s="3" t="e">
        <f t="shared" si="17"/>
        <v>#DIV/0!</v>
      </c>
      <c r="P79" s="10"/>
      <c r="R79" s="35"/>
    </row>
    <row r="80" spans="1:18" x14ac:dyDescent="0.15">
      <c r="A80" s="60">
        <v>57</v>
      </c>
      <c r="C80" s="42" t="str">
        <f t="shared" si="15"/>
        <v/>
      </c>
      <c r="D80" s="50"/>
      <c r="E80" s="47"/>
      <c r="F80" s="47"/>
      <c r="G80" s="50"/>
      <c r="H80" s="47"/>
      <c r="I80" s="47"/>
      <c r="J80" s="6" t="str">
        <f t="shared" si="11"/>
        <v/>
      </c>
      <c r="K80" s="6" t="str">
        <f t="shared" si="12"/>
        <v/>
      </c>
      <c r="L80" s="7" t="str">
        <f t="shared" si="13"/>
        <v/>
      </c>
      <c r="M80" s="8" t="str">
        <f t="shared" si="14"/>
        <v/>
      </c>
      <c r="N80" s="2" t="e">
        <f t="shared" si="16"/>
        <v>#VALUE!</v>
      </c>
      <c r="O80" s="3" t="e">
        <f t="shared" si="17"/>
        <v>#DIV/0!</v>
      </c>
      <c r="Q80" s="9"/>
    </row>
    <row r="81" spans="1:18" x14ac:dyDescent="0.15">
      <c r="A81" s="60">
        <v>58</v>
      </c>
      <c r="C81" s="42" t="str">
        <f t="shared" si="15"/>
        <v/>
      </c>
      <c r="D81" s="50"/>
      <c r="E81" s="47"/>
      <c r="F81" s="47"/>
      <c r="G81" s="50"/>
      <c r="H81" s="47"/>
      <c r="I81" s="47"/>
      <c r="J81" s="6" t="str">
        <f t="shared" si="11"/>
        <v/>
      </c>
      <c r="K81" s="6" t="str">
        <f t="shared" si="12"/>
        <v/>
      </c>
      <c r="L81" s="7" t="str">
        <f t="shared" si="13"/>
        <v/>
      </c>
      <c r="M81" s="8" t="str">
        <f t="shared" si="14"/>
        <v/>
      </c>
      <c r="N81" s="2" t="e">
        <f t="shared" si="16"/>
        <v>#VALUE!</v>
      </c>
      <c r="O81" s="3" t="e">
        <f t="shared" si="17"/>
        <v>#DIV/0!</v>
      </c>
      <c r="Q81" s="33"/>
    </row>
    <row r="82" spans="1:18" x14ac:dyDescent="0.15">
      <c r="A82" s="60">
        <v>59</v>
      </c>
      <c r="C82" s="42" t="str">
        <f t="shared" si="15"/>
        <v/>
      </c>
      <c r="D82" s="50"/>
      <c r="E82" s="47"/>
      <c r="F82" s="47"/>
      <c r="G82" s="50"/>
      <c r="H82" s="47"/>
      <c r="I82" s="47"/>
      <c r="J82" s="6" t="str">
        <f t="shared" si="11"/>
        <v/>
      </c>
      <c r="K82" s="6" t="str">
        <f t="shared" si="12"/>
        <v/>
      </c>
      <c r="L82" s="7" t="str">
        <f t="shared" si="13"/>
        <v/>
      </c>
      <c r="M82" s="8" t="str">
        <f t="shared" si="14"/>
        <v/>
      </c>
      <c r="N82" s="2" t="e">
        <f t="shared" si="16"/>
        <v>#VALUE!</v>
      </c>
      <c r="O82" s="3" t="e">
        <f t="shared" si="17"/>
        <v>#DIV/0!</v>
      </c>
      <c r="Q82" s="33"/>
    </row>
    <row r="83" spans="1:18" x14ac:dyDescent="0.15">
      <c r="A83" s="60">
        <v>60</v>
      </c>
      <c r="C83" s="42" t="str">
        <f t="shared" si="15"/>
        <v/>
      </c>
      <c r="D83" s="50"/>
      <c r="E83" s="47"/>
      <c r="F83" s="47"/>
      <c r="G83" s="50"/>
      <c r="H83" s="47"/>
      <c r="I83" s="47"/>
      <c r="J83" s="6" t="str">
        <f t="shared" si="11"/>
        <v/>
      </c>
      <c r="K83" s="6" t="str">
        <f t="shared" si="12"/>
        <v/>
      </c>
      <c r="L83" s="7" t="str">
        <f t="shared" si="13"/>
        <v/>
      </c>
      <c r="M83" s="8" t="str">
        <f t="shared" si="14"/>
        <v/>
      </c>
      <c r="N83" s="2" t="e">
        <f t="shared" si="16"/>
        <v>#VALUE!</v>
      </c>
      <c r="O83" s="3" t="e">
        <f t="shared" si="17"/>
        <v>#DIV/0!</v>
      </c>
      <c r="Q83" s="29"/>
    </row>
    <row r="84" spans="1:18" x14ac:dyDescent="0.15">
      <c r="A84" s="60">
        <v>61</v>
      </c>
      <c r="C84" s="42" t="str">
        <f t="shared" si="15"/>
        <v/>
      </c>
      <c r="D84" s="50"/>
      <c r="E84" s="47"/>
      <c r="F84" s="47"/>
      <c r="G84" s="50"/>
      <c r="H84" s="47"/>
      <c r="I84" s="47"/>
      <c r="J84" s="6" t="str">
        <f t="shared" si="11"/>
        <v/>
      </c>
      <c r="K84" s="6" t="str">
        <f t="shared" si="12"/>
        <v/>
      </c>
      <c r="L84" s="7" t="str">
        <f t="shared" si="13"/>
        <v/>
      </c>
      <c r="M84" s="8" t="str">
        <f t="shared" si="14"/>
        <v/>
      </c>
      <c r="N84" s="2" t="e">
        <f t="shared" si="16"/>
        <v>#VALUE!</v>
      </c>
      <c r="O84" s="3" t="e">
        <f t="shared" ref="O84:O115" si="18">(H84-E84)/(E84-F84)</f>
        <v>#DIV/0!</v>
      </c>
      <c r="P84" s="10"/>
    </row>
    <row r="85" spans="1:18" x14ac:dyDescent="0.15">
      <c r="A85" s="60">
        <v>62</v>
      </c>
      <c r="C85" s="42" t="str">
        <f t="shared" si="15"/>
        <v/>
      </c>
      <c r="D85" s="50"/>
      <c r="E85" s="47"/>
      <c r="F85" s="47"/>
      <c r="G85" s="50"/>
      <c r="H85" s="47"/>
      <c r="I85" s="47"/>
      <c r="J85" s="6" t="str">
        <f t="shared" si="11"/>
        <v/>
      </c>
      <c r="K85" s="6" t="str">
        <f t="shared" si="12"/>
        <v/>
      </c>
      <c r="L85" s="7" t="str">
        <f t="shared" si="13"/>
        <v/>
      </c>
      <c r="M85" s="8" t="str">
        <f t="shared" si="14"/>
        <v/>
      </c>
      <c r="N85" s="2" t="e">
        <f t="shared" si="16"/>
        <v>#VALUE!</v>
      </c>
      <c r="O85" s="3" t="e">
        <f t="shared" si="18"/>
        <v>#DIV/0!</v>
      </c>
      <c r="P85" s="10"/>
    </row>
    <row r="86" spans="1:18" x14ac:dyDescent="0.15">
      <c r="A86" s="60">
        <v>63</v>
      </c>
      <c r="C86" s="42" t="str">
        <f t="shared" si="15"/>
        <v/>
      </c>
      <c r="D86" s="50"/>
      <c r="E86" s="47"/>
      <c r="F86" s="47"/>
      <c r="G86" s="50"/>
      <c r="H86" s="47"/>
      <c r="I86" s="47"/>
      <c r="J86" s="6" t="str">
        <f t="shared" si="11"/>
        <v/>
      </c>
      <c r="K86" s="6" t="str">
        <f t="shared" si="12"/>
        <v/>
      </c>
      <c r="L86" s="7" t="str">
        <f t="shared" si="13"/>
        <v/>
      </c>
      <c r="M86" s="8" t="str">
        <f t="shared" si="14"/>
        <v/>
      </c>
      <c r="N86" s="2" t="e">
        <f t="shared" si="16"/>
        <v>#VALUE!</v>
      </c>
      <c r="O86" s="3" t="e">
        <f t="shared" si="18"/>
        <v>#DIV/0!</v>
      </c>
      <c r="P86" s="10"/>
    </row>
    <row r="87" spans="1:18" x14ac:dyDescent="0.15">
      <c r="A87" s="60">
        <v>64</v>
      </c>
      <c r="C87" s="42" t="str">
        <f t="shared" si="15"/>
        <v/>
      </c>
      <c r="D87" s="50"/>
      <c r="E87" s="47"/>
      <c r="F87" s="47"/>
      <c r="G87" s="50"/>
      <c r="H87" s="47"/>
      <c r="I87" s="47"/>
      <c r="J87" s="6" t="str">
        <f t="shared" si="11"/>
        <v/>
      </c>
      <c r="K87" s="6" t="str">
        <f t="shared" si="12"/>
        <v/>
      </c>
      <c r="L87" s="7" t="str">
        <f t="shared" si="13"/>
        <v/>
      </c>
      <c r="M87" s="8" t="str">
        <f t="shared" si="14"/>
        <v/>
      </c>
      <c r="N87" s="2" t="e">
        <f t="shared" si="16"/>
        <v>#VALUE!</v>
      </c>
      <c r="O87" s="3" t="e">
        <f t="shared" si="18"/>
        <v>#DIV/0!</v>
      </c>
      <c r="P87" s="10"/>
    </row>
    <row r="88" spans="1:18" x14ac:dyDescent="0.15">
      <c r="A88" s="60">
        <v>65</v>
      </c>
      <c r="C88" s="42" t="str">
        <f t="shared" si="15"/>
        <v/>
      </c>
      <c r="D88" s="50"/>
      <c r="E88" s="47"/>
      <c r="F88" s="47"/>
      <c r="G88" s="50"/>
      <c r="H88" s="47"/>
      <c r="I88" s="47"/>
      <c r="J88" s="6" t="str">
        <f t="shared" si="11"/>
        <v/>
      </c>
      <c r="K88" s="6" t="str">
        <f t="shared" si="12"/>
        <v/>
      </c>
      <c r="L88" s="7" t="str">
        <f t="shared" si="13"/>
        <v/>
      </c>
      <c r="M88" s="8" t="str">
        <f t="shared" si="14"/>
        <v/>
      </c>
      <c r="N88" s="2" t="e">
        <f t="shared" si="16"/>
        <v>#VALUE!</v>
      </c>
      <c r="O88" s="3" t="e">
        <f t="shared" si="18"/>
        <v>#DIV/0!</v>
      </c>
      <c r="P88" s="10"/>
    </row>
    <row r="89" spans="1:18" x14ac:dyDescent="0.15">
      <c r="A89" s="60">
        <v>66</v>
      </c>
      <c r="C89" s="42" t="str">
        <f t="shared" si="15"/>
        <v/>
      </c>
      <c r="D89" s="50"/>
      <c r="E89" s="47"/>
      <c r="F89" s="47"/>
      <c r="G89" s="50"/>
      <c r="H89" s="47"/>
      <c r="I89" s="47"/>
      <c r="J89" s="6" t="str">
        <f t="shared" si="11"/>
        <v/>
      </c>
      <c r="K89" s="6" t="str">
        <f t="shared" si="12"/>
        <v/>
      </c>
      <c r="L89" s="7" t="str">
        <f t="shared" si="13"/>
        <v/>
      </c>
      <c r="M89" s="8" t="str">
        <f t="shared" si="14"/>
        <v/>
      </c>
      <c r="N89" s="2" t="e">
        <f t="shared" si="16"/>
        <v>#VALUE!</v>
      </c>
      <c r="O89" s="3" t="e">
        <f t="shared" si="18"/>
        <v>#DIV/0!</v>
      </c>
      <c r="Q89" s="9"/>
    </row>
    <row r="90" spans="1:18" x14ac:dyDescent="0.15">
      <c r="A90" s="60">
        <v>67</v>
      </c>
      <c r="C90" s="42" t="str">
        <f t="shared" si="15"/>
        <v/>
      </c>
      <c r="D90" s="50"/>
      <c r="E90" s="47"/>
      <c r="F90" s="47"/>
      <c r="G90" s="50"/>
      <c r="H90" s="47"/>
      <c r="I90" s="47"/>
      <c r="J90" s="6" t="str">
        <f t="shared" si="11"/>
        <v/>
      </c>
      <c r="K90" s="6" t="str">
        <f t="shared" si="12"/>
        <v/>
      </c>
      <c r="L90" s="7" t="str">
        <f t="shared" si="13"/>
        <v/>
      </c>
      <c r="M90" s="8" t="str">
        <f t="shared" si="14"/>
        <v/>
      </c>
      <c r="N90" s="2" t="e">
        <f t="shared" si="16"/>
        <v>#VALUE!</v>
      </c>
      <c r="O90" s="3" t="e">
        <f t="shared" si="18"/>
        <v>#DIV/0!</v>
      </c>
      <c r="Q90" s="33"/>
    </row>
    <row r="91" spans="1:18" x14ac:dyDescent="0.15">
      <c r="A91" s="60">
        <v>68</v>
      </c>
      <c r="C91" s="42" t="str">
        <f t="shared" si="15"/>
        <v/>
      </c>
      <c r="D91" s="50"/>
      <c r="E91" s="47"/>
      <c r="F91" s="47"/>
      <c r="G91" s="50"/>
      <c r="H91" s="47"/>
      <c r="I91" s="47"/>
      <c r="J91" s="6" t="str">
        <f t="shared" si="11"/>
        <v/>
      </c>
      <c r="K91" s="6" t="str">
        <f t="shared" si="12"/>
        <v/>
      </c>
      <c r="L91" s="7" t="str">
        <f t="shared" si="13"/>
        <v/>
      </c>
      <c r="M91" s="8" t="str">
        <f t="shared" si="14"/>
        <v/>
      </c>
      <c r="N91" s="2" t="e">
        <f t="shared" si="16"/>
        <v>#VALUE!</v>
      </c>
      <c r="O91" s="3" t="e">
        <f t="shared" si="18"/>
        <v>#DIV/0!</v>
      </c>
      <c r="Q91" s="33"/>
      <c r="R91" s="35"/>
    </row>
    <row r="92" spans="1:18" x14ac:dyDescent="0.15">
      <c r="A92" s="60">
        <v>69</v>
      </c>
      <c r="C92" s="42" t="str">
        <f t="shared" si="15"/>
        <v/>
      </c>
      <c r="D92" s="50"/>
      <c r="E92" s="47"/>
      <c r="F92" s="47"/>
      <c r="G92" s="50"/>
      <c r="H92" s="47"/>
      <c r="I92" s="47"/>
      <c r="J92" s="6" t="str">
        <f t="shared" si="11"/>
        <v/>
      </c>
      <c r="K92" s="6" t="str">
        <f t="shared" si="12"/>
        <v/>
      </c>
      <c r="L92" s="7" t="str">
        <f t="shared" si="13"/>
        <v/>
      </c>
      <c r="M92" s="8" t="str">
        <f t="shared" si="14"/>
        <v/>
      </c>
      <c r="N92" s="2" t="e">
        <f t="shared" si="16"/>
        <v>#VALUE!</v>
      </c>
      <c r="O92" s="3" t="e">
        <f t="shared" si="18"/>
        <v>#DIV/0!</v>
      </c>
      <c r="Q92" s="29"/>
    </row>
    <row r="93" spans="1:18" x14ac:dyDescent="0.15">
      <c r="A93" s="60">
        <v>70</v>
      </c>
      <c r="C93" s="42" t="str">
        <f t="shared" si="15"/>
        <v/>
      </c>
      <c r="D93" s="50"/>
      <c r="E93" s="47"/>
      <c r="F93" s="47"/>
      <c r="G93" s="50"/>
      <c r="H93" s="47"/>
      <c r="I93" s="47"/>
      <c r="J93" s="6" t="str">
        <f t="shared" si="11"/>
        <v/>
      </c>
      <c r="K93" s="6" t="str">
        <f t="shared" si="12"/>
        <v/>
      </c>
      <c r="L93" s="7" t="str">
        <f t="shared" si="13"/>
        <v/>
      </c>
      <c r="M93" s="8" t="str">
        <f t="shared" si="14"/>
        <v/>
      </c>
      <c r="N93" s="2" t="e">
        <f t="shared" si="16"/>
        <v>#VALUE!</v>
      </c>
      <c r="O93" s="3" t="e">
        <f t="shared" si="18"/>
        <v>#DIV/0!</v>
      </c>
      <c r="P93" s="10"/>
    </row>
    <row r="94" spans="1:18" x14ac:dyDescent="0.15">
      <c r="A94" s="60">
        <v>71</v>
      </c>
      <c r="C94" s="42" t="str">
        <f t="shared" si="15"/>
        <v/>
      </c>
      <c r="D94" s="50"/>
      <c r="E94" s="47"/>
      <c r="F94" s="47"/>
      <c r="G94" s="50"/>
      <c r="H94" s="47"/>
      <c r="I94" s="47"/>
      <c r="J94" s="6" t="str">
        <f t="shared" si="11"/>
        <v/>
      </c>
      <c r="K94" s="6" t="str">
        <f t="shared" si="12"/>
        <v/>
      </c>
      <c r="L94" s="7" t="str">
        <f t="shared" si="13"/>
        <v/>
      </c>
      <c r="M94" s="8" t="str">
        <f t="shared" si="14"/>
        <v/>
      </c>
      <c r="N94" s="2" t="e">
        <f t="shared" si="16"/>
        <v>#VALUE!</v>
      </c>
      <c r="O94" s="3" t="e">
        <f t="shared" si="18"/>
        <v>#DIV/0!</v>
      </c>
      <c r="P94" s="10"/>
    </row>
    <row r="95" spans="1:18" x14ac:dyDescent="0.15">
      <c r="A95" s="60">
        <v>72</v>
      </c>
      <c r="C95" s="42" t="str">
        <f t="shared" si="15"/>
        <v/>
      </c>
      <c r="D95" s="50"/>
      <c r="E95" s="47"/>
      <c r="F95" s="47"/>
      <c r="G95" s="50"/>
      <c r="H95" s="47"/>
      <c r="I95" s="47"/>
      <c r="J95" s="6" t="str">
        <f t="shared" si="11"/>
        <v/>
      </c>
      <c r="K95" s="6" t="str">
        <f t="shared" si="12"/>
        <v/>
      </c>
      <c r="L95" s="7" t="str">
        <f t="shared" si="13"/>
        <v/>
      </c>
      <c r="M95" s="8" t="str">
        <f t="shared" si="14"/>
        <v/>
      </c>
      <c r="N95" s="2" t="e">
        <f t="shared" si="16"/>
        <v>#VALUE!</v>
      </c>
      <c r="O95" s="3" t="e">
        <f t="shared" si="18"/>
        <v>#DIV/0!</v>
      </c>
      <c r="P95" s="10"/>
    </row>
    <row r="96" spans="1:18" x14ac:dyDescent="0.15">
      <c r="A96" s="60">
        <v>73</v>
      </c>
      <c r="C96" s="42" t="str">
        <f t="shared" si="15"/>
        <v/>
      </c>
      <c r="D96" s="50"/>
      <c r="E96" s="47"/>
      <c r="F96" s="47"/>
      <c r="G96" s="50"/>
      <c r="H96" s="47"/>
      <c r="I96" s="47"/>
      <c r="J96" s="6" t="str">
        <f t="shared" si="11"/>
        <v/>
      </c>
      <c r="K96" s="6" t="str">
        <f t="shared" si="12"/>
        <v/>
      </c>
      <c r="L96" s="7" t="str">
        <f t="shared" si="13"/>
        <v/>
      </c>
      <c r="M96" s="8" t="str">
        <f t="shared" si="14"/>
        <v/>
      </c>
      <c r="N96" s="2" t="e">
        <f t="shared" si="16"/>
        <v>#VALUE!</v>
      </c>
      <c r="O96" s="3" t="e">
        <f t="shared" si="18"/>
        <v>#DIV/0!</v>
      </c>
      <c r="P96" s="10"/>
    </row>
    <row r="97" spans="1:18" x14ac:dyDescent="0.15">
      <c r="A97" s="60">
        <v>74</v>
      </c>
      <c r="C97" s="42" t="str">
        <f t="shared" si="15"/>
        <v/>
      </c>
      <c r="D97" s="50"/>
      <c r="E97" s="47"/>
      <c r="F97" s="47"/>
      <c r="G97" s="50"/>
      <c r="H97" s="47"/>
      <c r="I97" s="47"/>
      <c r="J97" s="6" t="str">
        <f t="shared" si="11"/>
        <v/>
      </c>
      <c r="K97" s="6" t="str">
        <f t="shared" si="12"/>
        <v/>
      </c>
      <c r="L97" s="7" t="str">
        <f t="shared" si="13"/>
        <v/>
      </c>
      <c r="M97" s="8" t="str">
        <f t="shared" si="14"/>
        <v/>
      </c>
      <c r="N97" s="2" t="e">
        <f t="shared" si="16"/>
        <v>#VALUE!</v>
      </c>
      <c r="O97" s="3" t="e">
        <f t="shared" si="18"/>
        <v>#DIV/0!</v>
      </c>
      <c r="P97" s="10"/>
    </row>
    <row r="98" spans="1:18" x14ac:dyDescent="0.15">
      <c r="A98" s="60">
        <v>75</v>
      </c>
      <c r="C98" s="42" t="str">
        <f t="shared" si="15"/>
        <v/>
      </c>
      <c r="D98" s="50"/>
      <c r="E98" s="47"/>
      <c r="F98" s="47"/>
      <c r="G98" s="50"/>
      <c r="H98" s="47"/>
      <c r="I98" s="47"/>
      <c r="J98" s="6" t="str">
        <f t="shared" si="11"/>
        <v/>
      </c>
      <c r="K98" s="6" t="str">
        <f t="shared" si="12"/>
        <v/>
      </c>
      <c r="L98" s="7" t="str">
        <f t="shared" si="13"/>
        <v/>
      </c>
      <c r="M98" s="8" t="str">
        <f t="shared" si="14"/>
        <v/>
      </c>
      <c r="N98" s="2" t="e">
        <f t="shared" si="16"/>
        <v>#VALUE!</v>
      </c>
      <c r="O98" s="3" t="e">
        <f t="shared" si="18"/>
        <v>#DIV/0!</v>
      </c>
      <c r="P98" t="s">
        <v>11</v>
      </c>
      <c r="Q98" s="9" t="e">
        <f>AVERAGE(O93:O101)</f>
        <v>#DIV/0!</v>
      </c>
    </row>
    <row r="99" spans="1:18" x14ac:dyDescent="0.15">
      <c r="A99" s="60">
        <v>76</v>
      </c>
      <c r="C99" s="42" t="str">
        <f t="shared" si="15"/>
        <v/>
      </c>
      <c r="D99" s="50"/>
      <c r="E99" s="47"/>
      <c r="F99" s="47"/>
      <c r="G99" s="50"/>
      <c r="H99" s="47"/>
      <c r="I99" s="47"/>
      <c r="J99" s="6" t="str">
        <f t="shared" si="11"/>
        <v/>
      </c>
      <c r="K99" s="6" t="str">
        <f t="shared" si="12"/>
        <v/>
      </c>
      <c r="L99" s="7" t="str">
        <f t="shared" si="13"/>
        <v/>
      </c>
      <c r="M99" s="8" t="str">
        <f t="shared" si="14"/>
        <v/>
      </c>
      <c r="N99" s="2" t="e">
        <f t="shared" si="16"/>
        <v>#VALUE!</v>
      </c>
      <c r="O99" s="3" t="e">
        <f t="shared" si="18"/>
        <v>#DIV/0!</v>
      </c>
      <c r="P99" t="s">
        <v>15</v>
      </c>
      <c r="Q99" s="33" t="e">
        <f>COUNTIF(K93:K101,"&gt;0")/COUNTIF(N93:N101,"&gt;0")</f>
        <v>#DIV/0!</v>
      </c>
    </row>
    <row r="100" spans="1:18" x14ac:dyDescent="0.15">
      <c r="A100" s="60">
        <v>77</v>
      </c>
      <c r="C100" s="42" t="str">
        <f t="shared" si="15"/>
        <v/>
      </c>
      <c r="D100" s="50"/>
      <c r="E100" s="47"/>
      <c r="F100" s="47"/>
      <c r="G100" s="50"/>
      <c r="H100" s="47"/>
      <c r="I100" s="47"/>
      <c r="J100" s="6" t="str">
        <f t="shared" si="11"/>
        <v/>
      </c>
      <c r="K100" s="6" t="str">
        <f t="shared" si="12"/>
        <v/>
      </c>
      <c r="L100" s="7" t="str">
        <f t="shared" si="13"/>
        <v/>
      </c>
      <c r="M100" s="8" t="str">
        <f t="shared" si="14"/>
        <v/>
      </c>
      <c r="N100" s="2" t="e">
        <f t="shared" si="16"/>
        <v>#VALUE!</v>
      </c>
      <c r="O100" s="3" t="e">
        <f t="shared" si="18"/>
        <v>#DIV/0!</v>
      </c>
      <c r="P100" t="s">
        <v>25</v>
      </c>
      <c r="Q100" s="33" t="e">
        <f>Q101/N92</f>
        <v>#VALUE!</v>
      </c>
    </row>
    <row r="101" spans="1:18" x14ac:dyDescent="0.15">
      <c r="A101" s="60">
        <v>78</v>
      </c>
      <c r="C101" s="42" t="str">
        <f t="shared" si="15"/>
        <v/>
      </c>
      <c r="D101" s="50"/>
      <c r="E101" s="47"/>
      <c r="F101" s="47"/>
      <c r="G101" s="50"/>
      <c r="H101" s="47"/>
      <c r="I101" s="47"/>
      <c r="J101" s="6" t="str">
        <f t="shared" si="11"/>
        <v/>
      </c>
      <c r="K101" s="6" t="str">
        <f t="shared" si="12"/>
        <v/>
      </c>
      <c r="L101" s="7" t="str">
        <f t="shared" si="13"/>
        <v/>
      </c>
      <c r="M101" s="8" t="str">
        <f t="shared" si="14"/>
        <v/>
      </c>
      <c r="N101" s="2" t="e">
        <f t="shared" si="16"/>
        <v>#VALUE!</v>
      </c>
      <c r="O101" s="3" t="e">
        <f t="shared" si="18"/>
        <v>#DIV/0!</v>
      </c>
      <c r="P101" t="s">
        <v>24</v>
      </c>
      <c r="Q101" s="29" t="e">
        <f>N101-N92</f>
        <v>#VALUE!</v>
      </c>
    </row>
    <row r="102" spans="1:18" x14ac:dyDescent="0.15">
      <c r="A102" s="60">
        <v>79</v>
      </c>
      <c r="C102" s="42" t="str">
        <f t="shared" si="15"/>
        <v/>
      </c>
      <c r="D102" s="50"/>
      <c r="E102" s="47"/>
      <c r="F102" s="47"/>
      <c r="G102" s="50"/>
      <c r="H102" s="47"/>
      <c r="I102" s="47"/>
      <c r="J102" s="6" t="str">
        <f t="shared" si="11"/>
        <v/>
      </c>
      <c r="K102" s="6" t="str">
        <f t="shared" si="12"/>
        <v/>
      </c>
      <c r="L102" s="7" t="str">
        <f t="shared" si="13"/>
        <v/>
      </c>
      <c r="M102" s="8" t="str">
        <f t="shared" si="14"/>
        <v/>
      </c>
      <c r="N102" s="2" t="e">
        <f t="shared" si="16"/>
        <v>#VALUE!</v>
      </c>
      <c r="O102" s="3" t="e">
        <f t="shared" si="18"/>
        <v>#DIV/0!</v>
      </c>
      <c r="P102" s="10"/>
    </row>
    <row r="103" spans="1:18" x14ac:dyDescent="0.15">
      <c r="A103" s="60">
        <v>80</v>
      </c>
      <c r="C103" s="42" t="str">
        <f t="shared" si="15"/>
        <v/>
      </c>
      <c r="D103" s="50"/>
      <c r="E103" s="47"/>
      <c r="F103" s="47"/>
      <c r="G103" s="50"/>
      <c r="H103" s="47"/>
      <c r="I103" s="47"/>
      <c r="J103" s="6" t="str">
        <f t="shared" si="11"/>
        <v/>
      </c>
      <c r="K103" s="6" t="str">
        <f t="shared" si="12"/>
        <v/>
      </c>
      <c r="L103" s="7" t="str">
        <f t="shared" si="13"/>
        <v/>
      </c>
      <c r="M103" s="8" t="str">
        <f t="shared" si="14"/>
        <v/>
      </c>
      <c r="N103" s="2" t="e">
        <f t="shared" si="16"/>
        <v>#VALUE!</v>
      </c>
      <c r="O103" s="3" t="e">
        <f t="shared" si="18"/>
        <v>#DIV/0!</v>
      </c>
      <c r="P103" s="10"/>
    </row>
    <row r="104" spans="1:18" x14ac:dyDescent="0.15">
      <c r="A104" s="60">
        <v>81</v>
      </c>
      <c r="C104" s="42" t="str">
        <f t="shared" si="15"/>
        <v/>
      </c>
      <c r="D104" s="50"/>
      <c r="E104" s="47"/>
      <c r="F104" s="47"/>
      <c r="G104" s="50"/>
      <c r="H104" s="47"/>
      <c r="I104" s="47"/>
      <c r="J104" s="6" t="str">
        <f t="shared" si="11"/>
        <v/>
      </c>
      <c r="K104" s="6" t="str">
        <f t="shared" si="12"/>
        <v/>
      </c>
      <c r="L104" s="7" t="str">
        <f t="shared" si="13"/>
        <v/>
      </c>
      <c r="M104" s="8" t="str">
        <f t="shared" si="14"/>
        <v/>
      </c>
      <c r="N104" s="2" t="e">
        <f t="shared" si="16"/>
        <v>#VALUE!</v>
      </c>
      <c r="O104" s="3" t="e">
        <f t="shared" si="18"/>
        <v>#DIV/0!</v>
      </c>
      <c r="P104" s="10"/>
    </row>
    <row r="105" spans="1:18" x14ac:dyDescent="0.15">
      <c r="A105" s="60">
        <v>82</v>
      </c>
      <c r="C105" s="42" t="str">
        <f t="shared" si="15"/>
        <v/>
      </c>
      <c r="D105" s="50"/>
      <c r="E105" s="47"/>
      <c r="F105" s="47"/>
      <c r="G105" s="50"/>
      <c r="H105" s="47"/>
      <c r="I105" s="47"/>
      <c r="J105" s="6" t="str">
        <f t="shared" si="11"/>
        <v/>
      </c>
      <c r="K105" s="6" t="str">
        <f t="shared" si="12"/>
        <v/>
      </c>
      <c r="L105" s="7" t="str">
        <f t="shared" si="13"/>
        <v/>
      </c>
      <c r="M105" s="8" t="str">
        <f t="shared" si="14"/>
        <v/>
      </c>
      <c r="N105" s="2" t="e">
        <f t="shared" si="16"/>
        <v>#VALUE!</v>
      </c>
      <c r="O105" s="3" t="e">
        <f t="shared" si="18"/>
        <v>#DIV/0!</v>
      </c>
      <c r="P105" s="10"/>
    </row>
    <row r="106" spans="1:18" x14ac:dyDescent="0.15">
      <c r="A106" s="60">
        <v>83</v>
      </c>
      <c r="C106" s="42" t="str">
        <f t="shared" si="15"/>
        <v/>
      </c>
      <c r="D106" s="50"/>
      <c r="E106" s="47"/>
      <c r="F106" s="47"/>
      <c r="G106" s="50"/>
      <c r="H106" s="47"/>
      <c r="I106" s="47"/>
      <c r="J106" s="6" t="str">
        <f t="shared" si="11"/>
        <v/>
      </c>
      <c r="K106" s="6" t="str">
        <f t="shared" si="12"/>
        <v/>
      </c>
      <c r="L106" s="7" t="str">
        <f t="shared" si="13"/>
        <v/>
      </c>
      <c r="M106" s="8" t="str">
        <f t="shared" si="14"/>
        <v/>
      </c>
      <c r="N106" s="2" t="e">
        <f t="shared" si="16"/>
        <v>#VALUE!</v>
      </c>
      <c r="O106" s="3" t="e">
        <f t="shared" si="18"/>
        <v>#DIV/0!</v>
      </c>
      <c r="P106" s="10"/>
    </row>
    <row r="107" spans="1:18" x14ac:dyDescent="0.15">
      <c r="A107" s="60">
        <v>84</v>
      </c>
      <c r="C107" s="42" t="str">
        <f t="shared" si="15"/>
        <v/>
      </c>
      <c r="D107" s="50"/>
      <c r="E107" s="47"/>
      <c r="F107" s="47"/>
      <c r="G107" s="50"/>
      <c r="H107" s="47"/>
      <c r="I107" s="47"/>
      <c r="J107" s="6" t="str">
        <f t="shared" si="11"/>
        <v/>
      </c>
      <c r="K107" s="6" t="str">
        <f t="shared" si="12"/>
        <v/>
      </c>
      <c r="L107" s="7" t="str">
        <f t="shared" si="13"/>
        <v/>
      </c>
      <c r="M107" s="8" t="str">
        <f t="shared" si="14"/>
        <v/>
      </c>
      <c r="N107" s="2" t="e">
        <f t="shared" si="16"/>
        <v>#VALUE!</v>
      </c>
      <c r="O107" s="3" t="e">
        <f t="shared" si="18"/>
        <v>#DIV/0!</v>
      </c>
      <c r="P107" s="10"/>
    </row>
    <row r="108" spans="1:18" x14ac:dyDescent="0.15">
      <c r="A108" s="60">
        <v>85</v>
      </c>
      <c r="C108" s="42" t="str">
        <f t="shared" si="15"/>
        <v/>
      </c>
      <c r="D108" s="50"/>
      <c r="E108" s="47"/>
      <c r="F108" s="47"/>
      <c r="G108" s="50"/>
      <c r="H108" s="47"/>
      <c r="I108" s="47"/>
      <c r="J108" s="6" t="str">
        <f t="shared" si="11"/>
        <v/>
      </c>
      <c r="K108" s="6" t="str">
        <f t="shared" si="12"/>
        <v/>
      </c>
      <c r="L108" s="7" t="str">
        <f t="shared" si="13"/>
        <v/>
      </c>
      <c r="M108" s="8" t="str">
        <f t="shared" si="14"/>
        <v/>
      </c>
      <c r="N108" s="2" t="e">
        <f t="shared" si="16"/>
        <v>#VALUE!</v>
      </c>
      <c r="O108" s="3" t="e">
        <f t="shared" si="18"/>
        <v>#DIV/0!</v>
      </c>
      <c r="P108" s="10"/>
    </row>
    <row r="109" spans="1:18" x14ac:dyDescent="0.15">
      <c r="A109" s="60">
        <v>86</v>
      </c>
      <c r="C109" s="42" t="str">
        <f t="shared" si="15"/>
        <v/>
      </c>
      <c r="D109" s="50"/>
      <c r="E109" s="47"/>
      <c r="F109" s="47"/>
      <c r="G109" s="50"/>
      <c r="H109" s="47"/>
      <c r="I109" s="47"/>
      <c r="J109" s="6" t="str">
        <f t="shared" si="11"/>
        <v/>
      </c>
      <c r="K109" s="6" t="str">
        <f t="shared" si="12"/>
        <v/>
      </c>
      <c r="L109" s="7" t="str">
        <f t="shared" si="13"/>
        <v/>
      </c>
      <c r="M109" s="8" t="str">
        <f t="shared" si="14"/>
        <v/>
      </c>
      <c r="N109" s="2" t="e">
        <f t="shared" si="16"/>
        <v>#VALUE!</v>
      </c>
      <c r="O109" s="3" t="e">
        <f t="shared" si="18"/>
        <v>#DIV/0!</v>
      </c>
      <c r="P109" s="10"/>
      <c r="R109" s="35" t="e">
        <f>SUM(M107:M109)/N106</f>
        <v>#VALUE!</v>
      </c>
    </row>
    <row r="110" spans="1:18" x14ac:dyDescent="0.15">
      <c r="A110" s="60">
        <v>87</v>
      </c>
      <c r="C110" s="42" t="str">
        <f t="shared" si="15"/>
        <v/>
      </c>
      <c r="D110" s="50"/>
      <c r="E110" s="47"/>
      <c r="F110" s="47"/>
      <c r="G110" s="50"/>
      <c r="H110" s="47"/>
      <c r="I110" s="47"/>
      <c r="J110" s="6" t="str">
        <f t="shared" si="11"/>
        <v/>
      </c>
      <c r="K110" s="6" t="str">
        <f t="shared" si="12"/>
        <v/>
      </c>
      <c r="L110" s="7" t="str">
        <f t="shared" si="13"/>
        <v/>
      </c>
      <c r="M110" s="8" t="str">
        <f t="shared" si="14"/>
        <v/>
      </c>
      <c r="N110" s="2" t="e">
        <f t="shared" si="16"/>
        <v>#VALUE!</v>
      </c>
      <c r="O110" s="3" t="e">
        <f t="shared" si="18"/>
        <v>#DIV/0!</v>
      </c>
      <c r="P110" s="10"/>
    </row>
    <row r="111" spans="1:18" x14ac:dyDescent="0.15">
      <c r="A111" s="60">
        <v>88</v>
      </c>
      <c r="C111" s="42" t="str">
        <f t="shared" si="15"/>
        <v/>
      </c>
      <c r="D111" s="50"/>
      <c r="E111" s="47"/>
      <c r="F111" s="47"/>
      <c r="G111" s="50"/>
      <c r="H111" s="47"/>
      <c r="I111" s="47"/>
      <c r="J111" s="6" t="str">
        <f t="shared" si="11"/>
        <v/>
      </c>
      <c r="K111" s="6" t="str">
        <f t="shared" si="12"/>
        <v/>
      </c>
      <c r="L111" s="7" t="str">
        <f t="shared" si="13"/>
        <v/>
      </c>
      <c r="M111" s="8" t="str">
        <f t="shared" si="14"/>
        <v/>
      </c>
      <c r="N111" s="2" t="e">
        <f t="shared" si="16"/>
        <v>#VALUE!</v>
      </c>
      <c r="O111" s="3" t="e">
        <f t="shared" si="18"/>
        <v>#DIV/0!</v>
      </c>
      <c r="P111" s="10"/>
    </row>
    <row r="112" spans="1:18" x14ac:dyDescent="0.15">
      <c r="A112" s="60">
        <v>89</v>
      </c>
      <c r="C112" s="42" t="str">
        <f t="shared" si="15"/>
        <v/>
      </c>
      <c r="D112" s="50"/>
      <c r="E112" s="47"/>
      <c r="F112" s="47"/>
      <c r="G112" s="50"/>
      <c r="H112" s="47"/>
      <c r="I112" s="47"/>
      <c r="J112" s="6" t="str">
        <f t="shared" si="11"/>
        <v/>
      </c>
      <c r="K112" s="6" t="str">
        <f t="shared" si="12"/>
        <v/>
      </c>
      <c r="L112" s="7" t="str">
        <f t="shared" si="13"/>
        <v/>
      </c>
      <c r="M112" s="8" t="str">
        <f t="shared" si="14"/>
        <v/>
      </c>
      <c r="N112" s="2" t="e">
        <f t="shared" si="16"/>
        <v>#VALUE!</v>
      </c>
      <c r="O112" s="3" t="e">
        <f t="shared" si="18"/>
        <v>#DIV/0!</v>
      </c>
      <c r="P112" s="10"/>
    </row>
    <row r="113" spans="1:18" x14ac:dyDescent="0.15">
      <c r="A113" s="60">
        <v>90</v>
      </c>
      <c r="C113" s="42" t="str">
        <f t="shared" si="15"/>
        <v/>
      </c>
      <c r="D113" s="50"/>
      <c r="E113" s="47"/>
      <c r="F113" s="47"/>
      <c r="G113" s="50"/>
      <c r="H113" s="47"/>
      <c r="I113" s="47"/>
      <c r="J113" s="6" t="str">
        <f t="shared" si="11"/>
        <v/>
      </c>
      <c r="K113" s="6" t="str">
        <f t="shared" si="12"/>
        <v/>
      </c>
      <c r="L113" s="7" t="str">
        <f t="shared" si="13"/>
        <v/>
      </c>
      <c r="M113" s="8" t="str">
        <f t="shared" si="14"/>
        <v/>
      </c>
      <c r="N113" s="2" t="e">
        <f t="shared" si="16"/>
        <v>#VALUE!</v>
      </c>
      <c r="O113" s="3" t="e">
        <f t="shared" si="18"/>
        <v>#DIV/0!</v>
      </c>
      <c r="P113" s="10"/>
    </row>
    <row r="114" spans="1:18" x14ac:dyDescent="0.15">
      <c r="A114" s="60">
        <v>91</v>
      </c>
      <c r="C114" s="42" t="str">
        <f t="shared" si="15"/>
        <v/>
      </c>
      <c r="D114" s="50"/>
      <c r="E114" s="47"/>
      <c r="F114" s="47"/>
      <c r="G114" s="50"/>
      <c r="H114" s="47"/>
      <c r="I114" s="47"/>
      <c r="J114" s="6" t="str">
        <f t="shared" ref="J114:J122" si="19">IFERROR(IF(AND(B114="売",I114="勝"),ABS(E114-H114),IF(AND(B114="買",I114="勝"),ABS(E114-H114),""))*100,"")</f>
        <v/>
      </c>
      <c r="K114" s="6" t="str">
        <f t="shared" ref="K114:K121" si="20">IFERROR(IF(J114&gt;=1,J114*C114*1000,""),"")</f>
        <v/>
      </c>
      <c r="L114" s="7" t="str">
        <f t="shared" ref="L114:L122" si="21">IFERROR(IF(AND(B114="売",I114="負"),(E114-H114),IF(AND(B114="買",I114="負"),(H114-E114),""))*100,"")</f>
        <v/>
      </c>
      <c r="M114" s="8" t="str">
        <f t="shared" ref="M114:M121" si="22">IFERROR(IF(L114&lt;=1,L114*C114*1000,""),"")</f>
        <v/>
      </c>
      <c r="N114" s="2" t="e">
        <f t="shared" si="16"/>
        <v>#VALUE!</v>
      </c>
      <c r="O114" s="3" t="e">
        <f t="shared" si="18"/>
        <v>#DIV/0!</v>
      </c>
      <c r="P114" s="10"/>
    </row>
    <row r="115" spans="1:18" x14ac:dyDescent="0.15">
      <c r="A115" s="60">
        <v>92</v>
      </c>
      <c r="C115" s="42" t="str">
        <f t="shared" ref="C115:C122" si="23">IFERROR(ROUNDDOWN(ABS(N114*$L$2/(E115-F115)/100000),2),"")</f>
        <v/>
      </c>
      <c r="D115" s="50"/>
      <c r="E115" s="47"/>
      <c r="F115" s="47"/>
      <c r="G115" s="50"/>
      <c r="H115" s="47"/>
      <c r="I115" s="47"/>
      <c r="J115" s="6" t="str">
        <f t="shared" si="19"/>
        <v/>
      </c>
      <c r="K115" s="6" t="str">
        <f t="shared" si="20"/>
        <v/>
      </c>
      <c r="L115" s="7" t="str">
        <f t="shared" si="21"/>
        <v/>
      </c>
      <c r="M115" s="8" t="str">
        <f t="shared" si="22"/>
        <v/>
      </c>
      <c r="N115" s="2" t="e">
        <f t="shared" ref="N115:N121" si="24">IF(I115="ー",N114+0,IF(M115&lt;1,M115+N114,K115+N114))</f>
        <v>#VALUE!</v>
      </c>
      <c r="O115" s="3" t="e">
        <f t="shared" si="18"/>
        <v>#DIV/0!</v>
      </c>
      <c r="P115" t="s">
        <v>11</v>
      </c>
      <c r="Q115" s="9" t="e">
        <f>AVERAGE(O102:O118)</f>
        <v>#DIV/0!</v>
      </c>
    </row>
    <row r="116" spans="1:18" x14ac:dyDescent="0.15">
      <c r="A116" s="60">
        <v>93</v>
      </c>
      <c r="C116" s="42" t="str">
        <f t="shared" si="23"/>
        <v/>
      </c>
      <c r="D116" s="50"/>
      <c r="E116" s="47"/>
      <c r="F116" s="47"/>
      <c r="G116" s="50"/>
      <c r="H116" s="47"/>
      <c r="I116" s="47"/>
      <c r="J116" s="6" t="str">
        <f t="shared" si="19"/>
        <v/>
      </c>
      <c r="K116" s="6" t="str">
        <f t="shared" si="20"/>
        <v/>
      </c>
      <c r="L116" s="7" t="str">
        <f t="shared" si="21"/>
        <v/>
      </c>
      <c r="M116" s="8" t="str">
        <f t="shared" si="22"/>
        <v/>
      </c>
      <c r="N116" s="2" t="e">
        <f t="shared" si="24"/>
        <v>#VALUE!</v>
      </c>
      <c r="O116" s="3" t="e">
        <f t="shared" ref="O116:O122" si="25">(H116-E116)/(E116-F116)</f>
        <v>#DIV/0!</v>
      </c>
      <c r="P116" t="s">
        <v>15</v>
      </c>
      <c r="Q116" s="33" t="e">
        <f>COUNTIF(K102:K118,"&gt;0")/COUNTIF(N102:N118,"&gt;0")</f>
        <v>#DIV/0!</v>
      </c>
      <c r="R116" s="35" t="e">
        <f>SUM(M113:M116)/N112</f>
        <v>#VALUE!</v>
      </c>
    </row>
    <row r="117" spans="1:18" x14ac:dyDescent="0.15">
      <c r="A117" s="60">
        <v>94</v>
      </c>
      <c r="C117" s="42" t="str">
        <f t="shared" si="23"/>
        <v/>
      </c>
      <c r="D117" s="50"/>
      <c r="E117" s="47"/>
      <c r="F117" s="47"/>
      <c r="G117" s="50"/>
      <c r="H117" s="47"/>
      <c r="I117" s="47"/>
      <c r="J117" s="6" t="str">
        <f t="shared" si="19"/>
        <v/>
      </c>
      <c r="K117" s="6" t="str">
        <f t="shared" si="20"/>
        <v/>
      </c>
      <c r="L117" s="7" t="str">
        <f t="shared" si="21"/>
        <v/>
      </c>
      <c r="M117" s="8" t="str">
        <f t="shared" si="22"/>
        <v/>
      </c>
      <c r="N117" s="2" t="e">
        <f t="shared" si="24"/>
        <v>#VALUE!</v>
      </c>
      <c r="O117" s="3" t="e">
        <f t="shared" si="25"/>
        <v>#DIV/0!</v>
      </c>
      <c r="P117" t="s">
        <v>25</v>
      </c>
      <c r="Q117" s="33" t="e">
        <f>Q118/N101</f>
        <v>#VALUE!</v>
      </c>
    </row>
    <row r="118" spans="1:18" x14ac:dyDescent="0.15">
      <c r="A118" s="60">
        <v>95</v>
      </c>
      <c r="C118" s="42" t="str">
        <f t="shared" si="23"/>
        <v/>
      </c>
      <c r="D118" s="50"/>
      <c r="E118" s="47"/>
      <c r="F118" s="47"/>
      <c r="G118" s="50"/>
      <c r="H118" s="47"/>
      <c r="I118" s="47"/>
      <c r="J118" s="6" t="str">
        <f t="shared" si="19"/>
        <v/>
      </c>
      <c r="K118" s="6" t="str">
        <f t="shared" si="20"/>
        <v/>
      </c>
      <c r="L118" s="7" t="str">
        <f t="shared" si="21"/>
        <v/>
      </c>
      <c r="M118" s="8" t="str">
        <f t="shared" si="22"/>
        <v/>
      </c>
      <c r="N118" s="2" t="e">
        <f t="shared" si="24"/>
        <v>#VALUE!</v>
      </c>
      <c r="O118" s="3" t="e">
        <f t="shared" si="25"/>
        <v>#DIV/0!</v>
      </c>
      <c r="P118" t="s">
        <v>24</v>
      </c>
      <c r="Q118" s="29" t="e">
        <f>N118-N101</f>
        <v>#VALUE!</v>
      </c>
    </row>
    <row r="119" spans="1:18" x14ac:dyDescent="0.15">
      <c r="A119" s="60">
        <v>96</v>
      </c>
      <c r="C119" s="42" t="str">
        <f t="shared" si="23"/>
        <v/>
      </c>
      <c r="D119" s="50"/>
      <c r="E119" s="47"/>
      <c r="F119" s="47"/>
      <c r="G119" s="50"/>
      <c r="H119" s="47"/>
      <c r="I119" s="47"/>
      <c r="J119" s="6" t="str">
        <f t="shared" si="19"/>
        <v/>
      </c>
      <c r="K119" s="6" t="str">
        <f t="shared" si="20"/>
        <v/>
      </c>
      <c r="L119" s="7" t="str">
        <f t="shared" si="21"/>
        <v/>
      </c>
      <c r="M119" s="8" t="str">
        <f t="shared" si="22"/>
        <v/>
      </c>
      <c r="N119" s="2" t="e">
        <f t="shared" si="24"/>
        <v>#VALUE!</v>
      </c>
      <c r="O119" s="3" t="e">
        <f t="shared" si="25"/>
        <v>#DIV/0!</v>
      </c>
      <c r="P119" s="10"/>
      <c r="Q119" s="25"/>
    </row>
    <row r="120" spans="1:18" x14ac:dyDescent="0.15">
      <c r="A120" s="60">
        <v>97</v>
      </c>
      <c r="C120" s="42" t="str">
        <f t="shared" si="23"/>
        <v/>
      </c>
      <c r="D120" s="50"/>
      <c r="E120" s="47"/>
      <c r="F120" s="47"/>
      <c r="G120" s="50"/>
      <c r="H120" s="47"/>
      <c r="I120" s="47"/>
      <c r="J120" s="6" t="str">
        <f t="shared" si="19"/>
        <v/>
      </c>
      <c r="K120" s="6" t="str">
        <f t="shared" si="20"/>
        <v/>
      </c>
      <c r="L120" s="7" t="str">
        <f t="shared" si="21"/>
        <v/>
      </c>
      <c r="M120" s="8" t="str">
        <f t="shared" si="22"/>
        <v/>
      </c>
      <c r="N120" s="2" t="e">
        <f t="shared" si="24"/>
        <v>#VALUE!</v>
      </c>
      <c r="O120" s="3" t="e">
        <f t="shared" si="25"/>
        <v>#DIV/0!</v>
      </c>
    </row>
    <row r="121" spans="1:18" x14ac:dyDescent="0.15">
      <c r="A121" s="60">
        <v>98</v>
      </c>
      <c r="C121" s="42" t="str">
        <f t="shared" si="23"/>
        <v/>
      </c>
      <c r="D121" s="50"/>
      <c r="E121" s="47"/>
      <c r="F121" s="47"/>
      <c r="G121" s="50"/>
      <c r="H121" s="47"/>
      <c r="I121" s="47"/>
      <c r="J121" s="6" t="str">
        <f t="shared" si="19"/>
        <v/>
      </c>
      <c r="K121" s="6" t="str">
        <f t="shared" si="20"/>
        <v/>
      </c>
      <c r="L121" s="7" t="str">
        <f t="shared" si="21"/>
        <v/>
      </c>
      <c r="M121" s="8" t="str">
        <f t="shared" si="22"/>
        <v/>
      </c>
      <c r="N121" s="2" t="e">
        <f t="shared" si="24"/>
        <v>#VALUE!</v>
      </c>
      <c r="O121" s="3" t="e">
        <f t="shared" si="25"/>
        <v>#DIV/0!</v>
      </c>
    </row>
    <row r="122" spans="1:18" x14ac:dyDescent="0.15">
      <c r="A122" s="60">
        <v>99</v>
      </c>
      <c r="C122" s="42" t="str">
        <f t="shared" si="23"/>
        <v/>
      </c>
      <c r="D122" s="50"/>
      <c r="E122" s="47"/>
      <c r="F122" s="47"/>
      <c r="G122" s="50"/>
      <c r="H122" s="47"/>
      <c r="I122" s="47"/>
      <c r="J122" s="6" t="str">
        <f t="shared" si="19"/>
        <v/>
      </c>
      <c r="K122" s="6"/>
      <c r="L122" s="7" t="str">
        <f t="shared" si="21"/>
        <v/>
      </c>
      <c r="M122" s="8"/>
      <c r="N122" s="2"/>
      <c r="O122" s="3" t="e">
        <f t="shared" si="25"/>
        <v>#DIV/0!</v>
      </c>
    </row>
    <row r="123" spans="1:18" x14ac:dyDescent="0.15">
      <c r="A123" s="47"/>
      <c r="E123" s="47"/>
      <c r="F123" s="47"/>
      <c r="H123" s="47"/>
      <c r="I123" s="47"/>
      <c r="J123" s="6"/>
      <c r="K123" s="6"/>
      <c r="L123" s="7"/>
      <c r="M123" s="8"/>
      <c r="N123" s="2"/>
      <c r="O123" s="3"/>
    </row>
    <row r="124" spans="1:18" x14ac:dyDescent="0.15">
      <c r="A124" s="47"/>
      <c r="E124" s="47"/>
      <c r="F124" s="47"/>
      <c r="H124" s="47"/>
      <c r="I124" s="47"/>
      <c r="J124" s="6"/>
      <c r="K124" s="6"/>
      <c r="L124" s="7"/>
      <c r="M124" s="8"/>
      <c r="N124" s="2"/>
      <c r="O124" s="3"/>
    </row>
    <row r="125" spans="1:18" x14ac:dyDescent="0.15">
      <c r="A125" s="47"/>
      <c r="E125" s="47"/>
      <c r="F125" s="47"/>
      <c r="H125" s="47"/>
      <c r="I125" s="47"/>
      <c r="J125" s="6"/>
      <c r="K125" s="6"/>
      <c r="L125" s="7"/>
      <c r="M125" s="8"/>
      <c r="N125" s="2"/>
      <c r="O125" s="3"/>
    </row>
    <row r="126" spans="1:18" x14ac:dyDescent="0.15">
      <c r="A126" s="47"/>
      <c r="E126" s="47"/>
      <c r="F126" s="47"/>
      <c r="H126" s="47"/>
      <c r="I126" s="47"/>
      <c r="J126" s="6"/>
      <c r="K126" s="6"/>
      <c r="L126" s="7"/>
      <c r="M126" s="8"/>
      <c r="N126" s="2"/>
      <c r="O126" s="3"/>
    </row>
    <row r="127" spans="1:18" x14ac:dyDescent="0.15">
      <c r="A127" s="47"/>
      <c r="E127" s="47"/>
      <c r="F127" s="47"/>
      <c r="H127" s="47"/>
      <c r="I127" s="47"/>
      <c r="J127" s="6"/>
      <c r="K127" s="6"/>
      <c r="L127" s="7"/>
      <c r="M127" s="8"/>
      <c r="N127" s="2"/>
      <c r="O127" s="3"/>
    </row>
    <row r="128" spans="1:18" x14ac:dyDescent="0.15">
      <c r="A128" s="47"/>
      <c r="E128" s="47"/>
      <c r="F128" s="47"/>
      <c r="H128" s="47"/>
      <c r="I128" s="47"/>
      <c r="J128" s="6"/>
      <c r="K128" s="6"/>
      <c r="L128" s="7"/>
      <c r="M128" s="8"/>
      <c r="N128" s="2"/>
      <c r="O128" s="3"/>
    </row>
    <row r="129" spans="1:15" x14ac:dyDescent="0.15">
      <c r="A129" s="47"/>
      <c r="E129" s="47"/>
      <c r="F129" s="47"/>
      <c r="H129" s="47"/>
      <c r="I129" s="47"/>
      <c r="J129" s="6"/>
      <c r="K129" s="6"/>
      <c r="L129" s="7"/>
      <c r="M129" s="8"/>
      <c r="N129" s="2"/>
      <c r="O129" s="3"/>
    </row>
    <row r="130" spans="1:15" x14ac:dyDescent="0.15">
      <c r="A130" s="47"/>
      <c r="E130" s="47"/>
      <c r="F130" s="47"/>
      <c r="H130" s="47"/>
      <c r="I130" s="47"/>
      <c r="J130" s="6"/>
      <c r="K130" s="6"/>
      <c r="L130" s="7"/>
      <c r="M130" s="8"/>
      <c r="N130" s="2"/>
      <c r="O130" s="3"/>
    </row>
    <row r="131" spans="1:15" x14ac:dyDescent="0.15">
      <c r="A131" s="47"/>
      <c r="E131" s="47"/>
      <c r="F131" s="47"/>
      <c r="H131" s="47"/>
      <c r="I131" s="47"/>
      <c r="J131" s="6"/>
      <c r="K131" s="6"/>
      <c r="L131" s="7"/>
      <c r="M131" s="8"/>
      <c r="N131" s="2"/>
      <c r="O131" s="3"/>
    </row>
    <row r="132" spans="1:15" x14ac:dyDescent="0.15">
      <c r="A132" s="47"/>
      <c r="E132" s="47"/>
      <c r="F132" s="47"/>
      <c r="H132" s="47"/>
      <c r="I132" s="47"/>
      <c r="J132" s="6"/>
      <c r="K132" s="6"/>
      <c r="L132" s="7"/>
      <c r="M132" s="8"/>
      <c r="N132" s="2"/>
      <c r="O132" s="3"/>
    </row>
    <row r="133" spans="1:15" x14ac:dyDescent="0.15">
      <c r="A133" s="47"/>
      <c r="E133" s="47"/>
      <c r="F133" s="47"/>
      <c r="H133" s="47"/>
      <c r="I133" s="47"/>
      <c r="J133" s="6"/>
      <c r="K133" s="6"/>
      <c r="L133" s="7"/>
      <c r="M133" s="8"/>
      <c r="N133" s="2"/>
      <c r="O133" s="3"/>
    </row>
    <row r="134" spans="1:15" x14ac:dyDescent="0.15">
      <c r="A134" s="47"/>
      <c r="E134" s="47"/>
      <c r="F134" s="47"/>
      <c r="H134" s="47"/>
      <c r="I134" s="47"/>
      <c r="J134" s="6"/>
      <c r="K134" s="6"/>
      <c r="L134" s="7"/>
      <c r="M134" s="8"/>
      <c r="N134" s="2"/>
      <c r="O134" s="3"/>
    </row>
    <row r="135" spans="1:15" x14ac:dyDescent="0.15">
      <c r="A135" s="47"/>
      <c r="E135" s="47"/>
      <c r="F135" s="47"/>
      <c r="H135" s="47"/>
      <c r="I135" s="47"/>
      <c r="J135" s="6"/>
      <c r="K135" s="6"/>
      <c r="L135" s="7"/>
      <c r="M135" s="8"/>
      <c r="N135" s="2"/>
      <c r="O135" s="3"/>
    </row>
    <row r="136" spans="1:15" x14ac:dyDescent="0.15">
      <c r="A136" s="47"/>
      <c r="E136" s="47"/>
      <c r="F136" s="47"/>
      <c r="H136" s="47"/>
      <c r="I136" s="47"/>
      <c r="J136" s="6"/>
      <c r="K136" s="6"/>
      <c r="L136" s="7"/>
      <c r="M136" s="8"/>
      <c r="N136" s="2"/>
      <c r="O136" s="3"/>
    </row>
    <row r="137" spans="1:15" x14ac:dyDescent="0.15">
      <c r="A137" s="47"/>
      <c r="E137" s="47"/>
      <c r="F137" s="47"/>
      <c r="H137" s="47"/>
      <c r="I137" s="47"/>
      <c r="J137" s="6"/>
      <c r="K137" s="6"/>
      <c r="L137" s="7"/>
      <c r="M137" s="8"/>
      <c r="N137" s="2"/>
      <c r="O137" s="3"/>
    </row>
    <row r="138" spans="1:15" x14ac:dyDescent="0.15">
      <c r="A138" s="47"/>
      <c r="E138" s="47"/>
      <c r="F138" s="47"/>
      <c r="H138" s="47"/>
      <c r="I138" s="47"/>
      <c r="J138" s="6"/>
      <c r="K138" s="6"/>
      <c r="L138" s="7"/>
      <c r="M138" s="8"/>
      <c r="N138" s="2"/>
      <c r="O138" s="3"/>
    </row>
    <row r="139" spans="1:15" x14ac:dyDescent="0.15">
      <c r="A139" s="47"/>
      <c r="E139" s="47"/>
      <c r="F139" s="47"/>
      <c r="H139" s="47"/>
      <c r="I139" s="47"/>
      <c r="J139" s="6"/>
      <c r="K139" s="6"/>
      <c r="L139" s="7"/>
      <c r="M139" s="8"/>
      <c r="N139" s="2"/>
      <c r="O139" s="3"/>
    </row>
    <row r="140" spans="1:15" x14ac:dyDescent="0.15">
      <c r="A140" s="47"/>
      <c r="E140" s="47"/>
      <c r="F140" s="47"/>
      <c r="H140" s="47"/>
      <c r="I140" s="47"/>
      <c r="J140" s="6"/>
      <c r="K140" s="6"/>
      <c r="L140" s="7"/>
      <c r="M140" s="8"/>
      <c r="N140" s="2"/>
      <c r="O140" s="3"/>
    </row>
    <row r="141" spans="1:15" x14ac:dyDescent="0.15">
      <c r="A141" s="47"/>
      <c r="E141" s="47"/>
      <c r="F141" s="47"/>
      <c r="H141" s="47"/>
      <c r="I141" s="47"/>
      <c r="J141" s="6"/>
      <c r="K141" s="6"/>
      <c r="L141" s="7"/>
      <c r="M141" s="8"/>
      <c r="N141" s="2"/>
      <c r="O141" s="3"/>
    </row>
    <row r="142" spans="1:15" x14ac:dyDescent="0.15">
      <c r="A142" s="47"/>
      <c r="E142" s="47"/>
      <c r="F142" s="47"/>
      <c r="H142" s="47"/>
      <c r="I142" s="47"/>
      <c r="J142" s="6"/>
      <c r="K142" s="6"/>
      <c r="L142" s="7"/>
      <c r="M142" s="8"/>
      <c r="N142" s="2"/>
      <c r="O142" s="3"/>
    </row>
    <row r="143" spans="1:15" x14ac:dyDescent="0.15">
      <c r="A143" s="47"/>
      <c r="E143" s="47"/>
      <c r="F143" s="47"/>
      <c r="H143" s="47"/>
      <c r="I143" s="47"/>
      <c r="J143" s="6"/>
      <c r="K143" s="6"/>
      <c r="L143" s="7"/>
      <c r="M143" s="8"/>
      <c r="N143" s="2"/>
      <c r="O143" s="3"/>
    </row>
    <row r="144" spans="1:15" x14ac:dyDescent="0.15">
      <c r="A144" s="47"/>
      <c r="E144" s="47"/>
      <c r="F144" s="47"/>
      <c r="H144" s="47"/>
      <c r="I144" s="47"/>
      <c r="J144" s="6"/>
      <c r="K144" s="6"/>
      <c r="L144" s="7"/>
      <c r="M144" s="8"/>
      <c r="N144" s="2"/>
      <c r="O144" s="3"/>
    </row>
    <row r="145" spans="1:15" x14ac:dyDescent="0.15">
      <c r="A145" s="47"/>
      <c r="E145" s="47"/>
      <c r="F145" s="47"/>
      <c r="H145" s="47"/>
      <c r="I145" s="47"/>
      <c r="J145" s="6"/>
      <c r="K145" s="6"/>
      <c r="L145" s="7"/>
      <c r="M145" s="8"/>
      <c r="N145" s="2"/>
      <c r="O145" s="3"/>
    </row>
    <row r="146" spans="1:15" x14ac:dyDescent="0.15">
      <c r="A146" s="47"/>
      <c r="E146" s="47"/>
      <c r="F146" s="47"/>
      <c r="H146" s="47"/>
      <c r="I146" s="47"/>
      <c r="J146" s="6"/>
      <c r="K146" s="6"/>
      <c r="L146" s="7"/>
      <c r="M146" s="8"/>
      <c r="N146" s="2"/>
      <c r="O146" s="3"/>
    </row>
    <row r="147" spans="1:15" x14ac:dyDescent="0.15">
      <c r="A147" s="47"/>
      <c r="E147" s="47"/>
      <c r="F147" s="47"/>
      <c r="H147" s="47"/>
      <c r="I147" s="47"/>
      <c r="J147" s="6"/>
      <c r="K147" s="6"/>
      <c r="L147" s="7"/>
      <c r="M147" s="8"/>
      <c r="N147" s="2"/>
      <c r="O147" s="3"/>
    </row>
    <row r="148" spans="1:15" x14ac:dyDescent="0.15">
      <c r="A148" s="47"/>
      <c r="E148" s="47"/>
      <c r="F148" s="47"/>
      <c r="H148" s="47"/>
      <c r="I148" s="47"/>
      <c r="J148" s="6"/>
      <c r="K148" s="6"/>
      <c r="L148" s="7"/>
      <c r="M148" s="8"/>
      <c r="N148" s="2"/>
      <c r="O148" s="3"/>
    </row>
    <row r="149" spans="1:15" x14ac:dyDescent="0.15">
      <c r="A149" s="47"/>
      <c r="D149" s="41"/>
      <c r="E149" s="47"/>
      <c r="F149" s="47"/>
      <c r="H149" s="47"/>
      <c r="I149" s="47"/>
      <c r="J149" s="6"/>
      <c r="K149" s="6"/>
      <c r="L149" s="7"/>
      <c r="M149" s="8"/>
      <c r="N149" s="2"/>
      <c r="O149" s="3"/>
    </row>
    <row r="150" spans="1:15" x14ac:dyDescent="0.15">
      <c r="A150" s="47"/>
      <c r="E150" s="47"/>
      <c r="F150" s="47"/>
      <c r="H150" s="47"/>
      <c r="I150" s="47"/>
      <c r="J150" s="6"/>
      <c r="K150" s="6"/>
      <c r="L150" s="7"/>
      <c r="M150" s="8"/>
      <c r="N150" s="2"/>
      <c r="O150" s="3"/>
    </row>
    <row r="151" spans="1:15" x14ac:dyDescent="0.15">
      <c r="A151" s="47"/>
      <c r="E151" s="47"/>
      <c r="F151" s="47"/>
      <c r="H151" s="47"/>
      <c r="I151" s="47"/>
      <c r="J151" s="6"/>
      <c r="K151" s="6"/>
      <c r="L151" s="7"/>
      <c r="M151" s="8"/>
      <c r="N151" s="2"/>
      <c r="O151" s="3"/>
    </row>
    <row r="152" spans="1:15" x14ac:dyDescent="0.15">
      <c r="A152" s="47"/>
      <c r="E152" s="47"/>
      <c r="F152" s="47"/>
      <c r="H152" s="47"/>
      <c r="I152" s="47"/>
      <c r="J152" s="6"/>
      <c r="K152" s="6"/>
      <c r="L152" s="7"/>
      <c r="M152" s="8"/>
      <c r="N152" s="2"/>
      <c r="O152" s="3"/>
    </row>
    <row r="153" spans="1:15" x14ac:dyDescent="0.15">
      <c r="A153" s="47"/>
      <c r="E153" s="47"/>
      <c r="F153" s="47"/>
      <c r="H153" s="47"/>
      <c r="I153" s="47"/>
      <c r="J153" s="6"/>
      <c r="K153" s="6"/>
      <c r="L153" s="7"/>
      <c r="M153" s="8"/>
      <c r="N153" s="2"/>
      <c r="O153" s="3"/>
    </row>
    <row r="154" spans="1:15" x14ac:dyDescent="0.15">
      <c r="A154" s="47"/>
      <c r="E154" s="47"/>
      <c r="F154" s="47"/>
      <c r="H154" s="47"/>
      <c r="I154" s="47"/>
      <c r="J154" s="6"/>
      <c r="K154" s="6"/>
      <c r="L154" s="7"/>
      <c r="M154" s="8"/>
      <c r="N154" s="2"/>
      <c r="O154" s="3"/>
    </row>
    <row r="155" spans="1:15" x14ac:dyDescent="0.15">
      <c r="A155" s="47"/>
      <c r="E155" s="47"/>
      <c r="F155" s="47"/>
      <c r="H155" s="47"/>
      <c r="I155" s="47"/>
      <c r="J155" s="6"/>
      <c r="K155" s="6"/>
      <c r="L155" s="7"/>
      <c r="M155" s="8"/>
      <c r="N155" s="2"/>
      <c r="O155" s="3"/>
    </row>
    <row r="156" spans="1:15" x14ac:dyDescent="0.15">
      <c r="A156" s="47"/>
      <c r="E156" s="47"/>
      <c r="F156" s="47"/>
      <c r="H156" s="47"/>
      <c r="I156" s="47"/>
      <c r="J156" s="6"/>
      <c r="K156" s="6"/>
      <c r="L156" s="7"/>
      <c r="M156" s="8"/>
      <c r="N156" s="2"/>
      <c r="O156" s="3"/>
    </row>
    <row r="157" spans="1:15" x14ac:dyDescent="0.15">
      <c r="A157" s="47"/>
      <c r="E157" s="47"/>
      <c r="F157" s="47"/>
      <c r="H157" s="47"/>
      <c r="I157" s="47"/>
      <c r="J157" s="6"/>
      <c r="K157" s="6"/>
      <c r="L157" s="7"/>
      <c r="M157" s="8"/>
      <c r="N157" s="2"/>
      <c r="O157" s="3"/>
    </row>
    <row r="158" spans="1:15" x14ac:dyDescent="0.15">
      <c r="A158" s="47"/>
      <c r="E158" s="47"/>
      <c r="F158" s="47"/>
      <c r="H158" s="47"/>
      <c r="I158" s="47"/>
      <c r="J158" s="6"/>
      <c r="K158" s="6"/>
      <c r="L158" s="7"/>
      <c r="M158" s="8"/>
      <c r="N158" s="2"/>
      <c r="O158" s="3"/>
    </row>
    <row r="159" spans="1:15" x14ac:dyDescent="0.15">
      <c r="A159" s="47"/>
      <c r="E159" s="47"/>
      <c r="F159" s="47"/>
      <c r="H159" s="47"/>
      <c r="I159" s="47"/>
      <c r="J159" s="6"/>
      <c r="K159" s="6"/>
      <c r="L159" s="7"/>
      <c r="M159" s="8"/>
      <c r="N159" s="2"/>
      <c r="O159" s="3"/>
    </row>
    <row r="160" spans="1:15" x14ac:dyDescent="0.15">
      <c r="A160" s="47"/>
      <c r="E160" s="47"/>
      <c r="F160" s="47"/>
      <c r="H160" s="47"/>
      <c r="I160" s="47"/>
      <c r="J160" s="6"/>
      <c r="K160" s="6"/>
      <c r="L160" s="7"/>
      <c r="M160" s="8"/>
      <c r="N160" s="2"/>
      <c r="O160" s="3"/>
    </row>
    <row r="161" spans="1:15" x14ac:dyDescent="0.15">
      <c r="A161" s="47"/>
      <c r="E161" s="47"/>
      <c r="F161" s="47"/>
      <c r="H161" s="47"/>
      <c r="I161" s="47"/>
      <c r="J161" s="6"/>
      <c r="K161" s="6"/>
      <c r="L161" s="7"/>
      <c r="M161" s="8"/>
      <c r="N161" s="2"/>
      <c r="O161" s="3"/>
    </row>
    <row r="162" spans="1:15" x14ac:dyDescent="0.15">
      <c r="A162" s="47"/>
      <c r="E162" s="47"/>
      <c r="F162" s="47"/>
      <c r="H162" s="47"/>
      <c r="I162" s="47"/>
      <c r="J162" s="6"/>
      <c r="K162" s="6"/>
      <c r="L162" s="7"/>
      <c r="M162" s="8"/>
      <c r="N162" s="2"/>
      <c r="O162" s="3"/>
    </row>
    <row r="163" spans="1:15" x14ac:dyDescent="0.15">
      <c r="A163" s="47"/>
      <c r="E163" s="47"/>
      <c r="F163" s="47"/>
      <c r="H163" s="47"/>
      <c r="I163" s="47"/>
      <c r="J163" s="6"/>
      <c r="K163" s="6"/>
      <c r="L163" s="7"/>
      <c r="M163" s="8"/>
      <c r="N163" s="2"/>
      <c r="O163" s="3"/>
    </row>
    <row r="164" spans="1:15" x14ac:dyDescent="0.15">
      <c r="A164" s="47"/>
      <c r="E164" s="47"/>
      <c r="F164" s="47"/>
      <c r="H164" s="47"/>
      <c r="I164" s="47"/>
      <c r="J164" s="6"/>
      <c r="K164" s="6"/>
      <c r="L164" s="7"/>
      <c r="M164" s="8"/>
      <c r="N164" s="2"/>
      <c r="O164" s="3"/>
    </row>
    <row r="165" spans="1:15" x14ac:dyDescent="0.15">
      <c r="A165" s="47"/>
      <c r="E165" s="47"/>
      <c r="F165" s="47"/>
      <c r="H165" s="47"/>
      <c r="I165" s="47"/>
      <c r="J165" s="6"/>
      <c r="K165" s="6"/>
      <c r="L165" s="7"/>
      <c r="M165" s="8"/>
      <c r="N165" s="2"/>
      <c r="O165" s="3"/>
    </row>
    <row r="166" spans="1:15" x14ac:dyDescent="0.15">
      <c r="A166" s="47"/>
      <c r="E166" s="47"/>
      <c r="F166" s="47"/>
      <c r="H166" s="47"/>
      <c r="I166" s="47"/>
      <c r="J166" s="6"/>
      <c r="K166" s="6"/>
      <c r="L166" s="7"/>
      <c r="M166" s="8"/>
      <c r="N166" s="2"/>
      <c r="O166" s="3"/>
    </row>
    <row r="167" spans="1:15" x14ac:dyDescent="0.15">
      <c r="A167" s="47"/>
      <c r="E167" s="47"/>
      <c r="F167" s="47"/>
      <c r="H167" s="47"/>
      <c r="I167" s="47"/>
      <c r="J167" s="6"/>
      <c r="K167" s="6"/>
      <c r="L167" s="7"/>
      <c r="M167" s="8"/>
      <c r="N167" s="2"/>
      <c r="O167" s="3"/>
    </row>
    <row r="168" spans="1:15" x14ac:dyDescent="0.15">
      <c r="A168" s="47"/>
      <c r="E168" s="47"/>
      <c r="F168" s="47"/>
      <c r="H168" s="47"/>
      <c r="I168" s="47"/>
      <c r="J168" s="6"/>
      <c r="K168" s="6"/>
      <c r="L168" s="7"/>
      <c r="M168" s="8"/>
      <c r="N168" s="2"/>
      <c r="O168" s="3"/>
    </row>
    <row r="169" spans="1:15" x14ac:dyDescent="0.15">
      <c r="A169" s="47"/>
      <c r="E169" s="47"/>
      <c r="F169" s="47"/>
      <c r="H169" s="47"/>
      <c r="I169" s="47"/>
      <c r="J169" s="6"/>
      <c r="K169" s="6"/>
      <c r="L169" s="7"/>
      <c r="M169" s="8"/>
      <c r="N169" s="2"/>
      <c r="O169" s="3"/>
    </row>
    <row r="170" spans="1:15" x14ac:dyDescent="0.15">
      <c r="A170" s="47"/>
      <c r="E170" s="47"/>
      <c r="F170" s="47"/>
      <c r="H170" s="47"/>
      <c r="I170" s="47"/>
      <c r="J170" s="6"/>
      <c r="K170" s="6"/>
      <c r="L170" s="7"/>
      <c r="M170" s="8"/>
      <c r="N170" s="2"/>
      <c r="O170" s="3"/>
    </row>
    <row r="171" spans="1:15" x14ac:dyDescent="0.15">
      <c r="A171" s="47"/>
      <c r="E171" s="47"/>
      <c r="F171" s="47"/>
      <c r="H171" s="47"/>
      <c r="I171" s="47"/>
      <c r="J171" s="6"/>
      <c r="K171" s="6"/>
      <c r="L171" s="7"/>
      <c r="M171" s="8"/>
      <c r="N171" s="2"/>
      <c r="O171" s="3"/>
    </row>
    <row r="172" spans="1:15" x14ac:dyDescent="0.15">
      <c r="A172" s="47"/>
      <c r="E172" s="47"/>
      <c r="F172" s="47"/>
      <c r="H172" s="47"/>
      <c r="I172" s="47"/>
      <c r="J172" s="6"/>
      <c r="K172" s="6"/>
      <c r="L172" s="7"/>
      <c r="M172" s="8"/>
      <c r="N172" s="2"/>
      <c r="O172" s="3"/>
    </row>
    <row r="173" spans="1:15" x14ac:dyDescent="0.15">
      <c r="A173" s="47"/>
      <c r="E173" s="47"/>
      <c r="F173" s="47"/>
      <c r="H173" s="47"/>
      <c r="I173" s="47"/>
      <c r="J173" s="6"/>
      <c r="K173" s="6"/>
      <c r="L173" s="7"/>
      <c r="M173" s="8"/>
      <c r="N173" s="2"/>
      <c r="O173" s="3"/>
    </row>
    <row r="174" spans="1:15" x14ac:dyDescent="0.15">
      <c r="A174" s="47"/>
      <c r="E174" s="47"/>
      <c r="F174" s="47"/>
      <c r="H174" s="47"/>
      <c r="I174" s="47"/>
      <c r="J174" s="6"/>
      <c r="K174" s="6"/>
      <c r="L174" s="7"/>
      <c r="M174" s="8"/>
      <c r="N174" s="2"/>
      <c r="O174" s="3"/>
    </row>
    <row r="175" spans="1:15" x14ac:dyDescent="0.15">
      <c r="A175" s="47"/>
      <c r="D175" s="41"/>
      <c r="E175" s="47"/>
      <c r="F175" s="47"/>
      <c r="H175" s="47"/>
      <c r="I175" s="47"/>
      <c r="J175" s="6"/>
      <c r="K175" s="6"/>
      <c r="L175" s="7"/>
      <c r="M175" s="8"/>
      <c r="N175" s="2"/>
      <c r="O175" s="3"/>
    </row>
    <row r="176" spans="1:15" x14ac:dyDescent="0.15">
      <c r="A176" s="47"/>
      <c r="E176" s="47"/>
      <c r="F176" s="47"/>
      <c r="H176" s="47"/>
      <c r="I176" s="47"/>
      <c r="J176" s="6"/>
      <c r="K176" s="6"/>
      <c r="L176" s="7"/>
      <c r="M176" s="8"/>
      <c r="N176" s="2"/>
      <c r="O176" s="3"/>
    </row>
    <row r="177" spans="1:15" x14ac:dyDescent="0.15">
      <c r="A177" s="47"/>
      <c r="E177" s="47"/>
      <c r="F177" s="47"/>
      <c r="H177" s="47"/>
      <c r="I177" s="47"/>
      <c r="J177" s="6"/>
      <c r="K177" s="6"/>
      <c r="L177" s="7"/>
      <c r="M177" s="8"/>
      <c r="N177" s="2"/>
      <c r="O177" s="3"/>
    </row>
    <row r="178" spans="1:15" x14ac:dyDescent="0.15">
      <c r="A178" s="47"/>
      <c r="E178" s="47"/>
      <c r="F178" s="47"/>
      <c r="H178" s="47"/>
      <c r="I178" s="47"/>
      <c r="J178" s="6"/>
      <c r="K178" s="6"/>
      <c r="L178" s="7"/>
      <c r="M178" s="8"/>
      <c r="N178" s="2"/>
      <c r="O178" s="3"/>
    </row>
    <row r="179" spans="1:15" x14ac:dyDescent="0.15">
      <c r="A179" s="47"/>
      <c r="E179" s="47"/>
      <c r="F179" s="47"/>
      <c r="H179" s="47"/>
      <c r="I179" s="47"/>
      <c r="J179" s="6"/>
      <c r="K179" s="6"/>
      <c r="L179" s="7"/>
      <c r="M179" s="8"/>
      <c r="N179" s="2"/>
      <c r="O179" s="3"/>
    </row>
    <row r="180" spans="1:15" x14ac:dyDescent="0.15">
      <c r="A180" s="47"/>
      <c r="E180" s="47"/>
      <c r="F180" s="47"/>
      <c r="H180" s="47"/>
      <c r="I180" s="47"/>
      <c r="J180" s="6"/>
      <c r="K180" s="6"/>
      <c r="L180" s="7"/>
      <c r="M180" s="8"/>
      <c r="N180" s="2"/>
      <c r="O180" s="3"/>
    </row>
    <row r="181" spans="1:15" x14ac:dyDescent="0.15">
      <c r="A181" s="47"/>
      <c r="J181" s="6"/>
      <c r="K181" s="6"/>
      <c r="L181" s="7"/>
      <c r="M181" s="8"/>
      <c r="N181" s="2"/>
      <c r="O181" s="3"/>
    </row>
    <row r="182" spans="1:15" x14ac:dyDescent="0.15">
      <c r="A182" s="47"/>
      <c r="J182" s="6"/>
      <c r="K182" s="6"/>
      <c r="L182" s="7"/>
      <c r="M182" s="8"/>
      <c r="N182" s="2"/>
      <c r="O182" s="3"/>
    </row>
    <row r="183" spans="1:15" x14ac:dyDescent="0.15">
      <c r="A183" s="47"/>
      <c r="J183" s="6"/>
      <c r="K183" s="6"/>
      <c r="L183" s="7"/>
      <c r="M183" s="8"/>
      <c r="N183" s="2"/>
      <c r="O183" s="3"/>
    </row>
    <row r="184" spans="1:15" x14ac:dyDescent="0.15">
      <c r="A184" s="47"/>
      <c r="J184" s="6"/>
      <c r="K184" s="6"/>
      <c r="L184" s="7"/>
      <c r="M184" s="8"/>
      <c r="N184" s="2"/>
      <c r="O184" s="3"/>
    </row>
    <row r="185" spans="1:15" x14ac:dyDescent="0.15">
      <c r="A185" s="47"/>
      <c r="J185" s="6"/>
      <c r="K185" s="6"/>
      <c r="L185" s="7"/>
      <c r="M185" s="8"/>
      <c r="N185" s="2"/>
      <c r="O185" s="3"/>
    </row>
    <row r="186" spans="1:15" x14ac:dyDescent="0.15">
      <c r="A186" s="47"/>
      <c r="J186" s="6"/>
      <c r="K186" s="6"/>
      <c r="L186" s="7"/>
      <c r="M186" s="8"/>
      <c r="N186" s="2"/>
      <c r="O186" s="3"/>
    </row>
    <row r="187" spans="1:15" x14ac:dyDescent="0.15">
      <c r="A187" s="47"/>
      <c r="J187" s="6"/>
      <c r="K187" s="6"/>
      <c r="L187" s="7"/>
      <c r="M187" s="8"/>
      <c r="N187" s="2"/>
      <c r="O187" s="3"/>
    </row>
    <row r="188" spans="1:15" x14ac:dyDescent="0.15">
      <c r="A188" s="47"/>
      <c r="J188" s="6"/>
      <c r="K188" s="6"/>
      <c r="L188" s="7"/>
      <c r="M188" s="8"/>
      <c r="N188" s="2"/>
      <c r="O188" s="3"/>
    </row>
    <row r="189" spans="1:15" x14ac:dyDescent="0.15">
      <c r="A189" s="47"/>
      <c r="J189" s="6"/>
      <c r="K189" s="6"/>
      <c r="L189" s="7"/>
      <c r="M189" s="8"/>
      <c r="N189" s="2"/>
      <c r="O189" s="3"/>
    </row>
    <row r="190" spans="1:15" x14ac:dyDescent="0.15">
      <c r="A190" s="47"/>
      <c r="J190" s="6"/>
      <c r="K190" s="6"/>
      <c r="L190" s="7"/>
      <c r="M190" s="8"/>
      <c r="N190" s="2"/>
      <c r="O190" s="3"/>
    </row>
    <row r="191" spans="1:15" x14ac:dyDescent="0.15">
      <c r="A191" s="47"/>
      <c r="J191" s="6"/>
      <c r="K191" s="6"/>
      <c r="L191" s="7"/>
      <c r="M191" s="8"/>
      <c r="N191" s="2"/>
      <c r="O191" s="3"/>
    </row>
    <row r="192" spans="1:15" x14ac:dyDescent="0.15">
      <c r="A192" s="47"/>
      <c r="J192" s="6"/>
      <c r="K192" s="6"/>
      <c r="L192" s="7"/>
      <c r="M192" s="8"/>
      <c r="N192" s="2"/>
      <c r="O192" s="3"/>
    </row>
    <row r="193" spans="1:15" x14ac:dyDescent="0.15">
      <c r="A193" s="47"/>
      <c r="J193" s="6"/>
      <c r="K193" s="6"/>
      <c r="L193" s="7"/>
      <c r="M193" s="8"/>
      <c r="N193" s="2"/>
      <c r="O193" s="3"/>
    </row>
    <row r="194" spans="1:15" x14ac:dyDescent="0.15">
      <c r="A194" s="47"/>
      <c r="J194" s="6"/>
      <c r="K194" s="6"/>
      <c r="L194" s="7"/>
      <c r="M194" s="8"/>
      <c r="N194" s="2"/>
      <c r="O194" s="3"/>
    </row>
    <row r="195" spans="1:15" x14ac:dyDescent="0.15">
      <c r="A195" s="47"/>
      <c r="J195" s="6"/>
      <c r="K195" s="6"/>
      <c r="L195" s="7"/>
      <c r="M195" s="8"/>
      <c r="N195" s="2"/>
      <c r="O195" s="3"/>
    </row>
    <row r="196" spans="1:15" x14ac:dyDescent="0.15">
      <c r="A196" s="47"/>
      <c r="J196" s="6"/>
      <c r="K196" s="6"/>
      <c r="L196" s="7"/>
      <c r="M196" s="8"/>
      <c r="N196" s="2"/>
      <c r="O196" s="3"/>
    </row>
    <row r="197" spans="1:15" x14ac:dyDescent="0.15">
      <c r="A197" s="47"/>
      <c r="J197" s="6"/>
      <c r="K197" s="6"/>
      <c r="L197" s="7"/>
      <c r="M197" s="8"/>
      <c r="N197" s="2"/>
      <c r="O197" s="3"/>
    </row>
    <row r="198" spans="1:15" x14ac:dyDescent="0.15">
      <c r="A198" s="47"/>
      <c r="J198" s="6"/>
      <c r="K198" s="6"/>
      <c r="L198" s="7"/>
      <c r="M198" s="8"/>
      <c r="N198" s="2"/>
      <c r="O198" s="3"/>
    </row>
    <row r="199" spans="1:15" x14ac:dyDescent="0.15">
      <c r="A199" s="47"/>
      <c r="J199" s="6"/>
      <c r="K199" s="6"/>
      <c r="L199" s="7"/>
      <c r="M199" s="8"/>
      <c r="N199" s="2"/>
      <c r="O199" s="3"/>
    </row>
    <row r="200" spans="1:15" x14ac:dyDescent="0.15">
      <c r="A200" s="47"/>
      <c r="J200" s="6"/>
      <c r="K200" s="6"/>
      <c r="L200" s="7"/>
      <c r="M200" s="8"/>
      <c r="N200" s="2"/>
      <c r="O200" s="3"/>
    </row>
    <row r="201" spans="1:15" x14ac:dyDescent="0.15">
      <c r="A201" s="47"/>
      <c r="J201" s="6"/>
      <c r="K201" s="6"/>
      <c r="L201" s="7"/>
      <c r="M201" s="8"/>
      <c r="N201" s="2"/>
      <c r="O201" s="3"/>
    </row>
    <row r="202" spans="1:15" x14ac:dyDescent="0.15">
      <c r="A202" s="47"/>
      <c r="J202" s="6"/>
      <c r="K202" s="6"/>
      <c r="L202" s="7"/>
      <c r="M202" s="8"/>
      <c r="N202" s="2"/>
      <c r="O202" s="3"/>
    </row>
    <row r="203" spans="1:15" x14ac:dyDescent="0.15">
      <c r="A203" s="47"/>
      <c r="J203" s="6"/>
      <c r="K203" s="6"/>
      <c r="L203" s="7"/>
      <c r="M203" s="8"/>
      <c r="N203" s="2"/>
      <c r="O203" s="3"/>
    </row>
    <row r="204" spans="1:15" x14ac:dyDescent="0.15">
      <c r="A204" s="47"/>
      <c r="J204" s="6"/>
      <c r="K204" s="6"/>
      <c r="L204" s="7"/>
      <c r="M204" s="8"/>
      <c r="N204" s="2"/>
      <c r="O204" s="3"/>
    </row>
    <row r="205" spans="1:15" x14ac:dyDescent="0.15">
      <c r="A205" s="47"/>
      <c r="J205" s="6"/>
      <c r="K205" s="6"/>
      <c r="L205" s="7"/>
      <c r="M205" s="8"/>
      <c r="N205" s="2"/>
      <c r="O205" s="3"/>
    </row>
    <row r="206" spans="1:15" x14ac:dyDescent="0.15">
      <c r="A206" s="47"/>
      <c r="J206" s="6"/>
      <c r="K206" s="6"/>
      <c r="L206" s="7"/>
      <c r="M206" s="8"/>
      <c r="N206" s="2"/>
      <c r="O206" s="3"/>
    </row>
    <row r="207" spans="1:15" x14ac:dyDescent="0.15">
      <c r="A207" s="47"/>
      <c r="J207" s="6"/>
      <c r="K207" s="6"/>
      <c r="L207" s="7"/>
      <c r="M207" s="8"/>
      <c r="N207" s="2"/>
      <c r="O207" s="3"/>
    </row>
    <row r="208" spans="1:15" x14ac:dyDescent="0.15">
      <c r="A208" s="47"/>
      <c r="J208" s="6"/>
      <c r="K208" s="6"/>
      <c r="L208" s="7"/>
      <c r="M208" s="8"/>
      <c r="N208" s="2"/>
      <c r="O208" s="3"/>
    </row>
    <row r="209" spans="1:15" x14ac:dyDescent="0.15">
      <c r="A209" s="47"/>
      <c r="J209" s="6"/>
      <c r="K209" s="6"/>
      <c r="L209" s="7"/>
      <c r="M209" s="8"/>
      <c r="N209" s="2"/>
      <c r="O209" s="3"/>
    </row>
    <row r="210" spans="1:15" x14ac:dyDescent="0.15">
      <c r="A210" s="47"/>
      <c r="J210" s="6"/>
      <c r="K210" s="6"/>
      <c r="L210" s="7"/>
      <c r="M210" s="8"/>
      <c r="N210" s="2"/>
      <c r="O210" s="3"/>
    </row>
    <row r="211" spans="1:15" x14ac:dyDescent="0.15">
      <c r="A211" s="47"/>
      <c r="J211" s="6"/>
      <c r="K211" s="6"/>
      <c r="L211" s="7"/>
      <c r="M211" s="8"/>
      <c r="N211" s="2"/>
      <c r="O211" s="3"/>
    </row>
    <row r="212" spans="1:15" x14ac:dyDescent="0.15">
      <c r="A212" s="47"/>
      <c r="J212" s="6"/>
      <c r="K212" s="6"/>
      <c r="L212" s="7"/>
      <c r="M212" s="8"/>
      <c r="N212" s="2"/>
      <c r="O212" s="3"/>
    </row>
    <row r="213" spans="1:15" x14ac:dyDescent="0.15">
      <c r="A213" s="47"/>
      <c r="J213" s="6"/>
      <c r="K213" s="6"/>
      <c r="L213" s="7"/>
      <c r="M213" s="8"/>
      <c r="N213" s="2"/>
      <c r="O213" s="3"/>
    </row>
    <row r="214" spans="1:15" x14ac:dyDescent="0.15">
      <c r="A214" s="47"/>
      <c r="J214" s="6"/>
      <c r="K214" s="6"/>
      <c r="L214" s="7"/>
      <c r="M214" s="8"/>
      <c r="N214" s="2"/>
      <c r="O214" s="3"/>
    </row>
    <row r="215" spans="1:15" x14ac:dyDescent="0.15">
      <c r="A215" s="47"/>
      <c r="J215" s="6"/>
      <c r="K215" s="6"/>
      <c r="L215" s="7"/>
      <c r="M215" s="8"/>
      <c r="N215" s="2"/>
      <c r="O215" s="3"/>
    </row>
    <row r="216" spans="1:15" x14ac:dyDescent="0.15">
      <c r="A216" s="47"/>
      <c r="J216" s="6"/>
      <c r="K216" s="6"/>
      <c r="L216" s="7"/>
      <c r="M216" s="8"/>
      <c r="N216" s="2"/>
      <c r="O216" s="3"/>
    </row>
    <row r="217" spans="1:15" x14ac:dyDescent="0.15">
      <c r="A217" s="47"/>
      <c r="J217" s="6"/>
      <c r="K217" s="6"/>
      <c r="L217" s="7"/>
      <c r="M217" s="8"/>
      <c r="N217" s="2"/>
      <c r="O217" s="3"/>
    </row>
    <row r="218" spans="1:15" x14ac:dyDescent="0.15">
      <c r="A218" s="47"/>
      <c r="J218" s="6"/>
      <c r="K218" s="6"/>
      <c r="L218" s="7"/>
      <c r="M218" s="8"/>
      <c r="N218" s="2"/>
      <c r="O218" s="3"/>
    </row>
    <row r="219" spans="1:15" x14ac:dyDescent="0.15">
      <c r="A219" s="47"/>
      <c r="J219" s="6"/>
      <c r="K219" s="6"/>
      <c r="L219" s="7"/>
      <c r="M219" s="8"/>
      <c r="N219" s="2"/>
      <c r="O219" s="3"/>
    </row>
    <row r="220" spans="1:15" x14ac:dyDescent="0.15">
      <c r="A220" s="47"/>
      <c r="J220" s="6"/>
      <c r="K220" s="6"/>
      <c r="L220" s="7"/>
      <c r="M220" s="8"/>
      <c r="N220" s="2"/>
      <c r="O220" s="3"/>
    </row>
    <row r="221" spans="1:15" x14ac:dyDescent="0.15">
      <c r="A221" s="47"/>
      <c r="J221" s="6"/>
      <c r="K221" s="6"/>
      <c r="L221" s="7"/>
      <c r="M221" s="8"/>
      <c r="N221" s="2"/>
      <c r="O221" s="3"/>
    </row>
    <row r="222" spans="1:15" x14ac:dyDescent="0.15">
      <c r="A222" s="47"/>
      <c r="J222" s="6"/>
      <c r="K222" s="6"/>
      <c r="L222" s="7"/>
      <c r="M222" s="8"/>
      <c r="N222" s="2"/>
      <c r="O222" s="3"/>
    </row>
    <row r="223" spans="1:15" x14ac:dyDescent="0.15">
      <c r="A223" s="47"/>
      <c r="J223" s="6"/>
      <c r="K223" s="6"/>
      <c r="L223" s="7"/>
      <c r="M223" s="8"/>
      <c r="N223" s="2"/>
      <c r="O223" s="3"/>
    </row>
    <row r="224" spans="1:15" x14ac:dyDescent="0.15">
      <c r="A224" s="47"/>
      <c r="J224" s="6"/>
      <c r="K224" s="6"/>
      <c r="L224" s="7"/>
      <c r="M224" s="8"/>
      <c r="N224" s="2"/>
      <c r="O224" s="3"/>
    </row>
    <row r="225" spans="1:15" x14ac:dyDescent="0.15">
      <c r="A225" s="47"/>
      <c r="J225" s="6"/>
      <c r="K225" s="6"/>
      <c r="L225" s="7"/>
      <c r="M225" s="8"/>
      <c r="N225" s="2"/>
      <c r="O225" s="3"/>
    </row>
    <row r="226" spans="1:15" x14ac:dyDescent="0.15">
      <c r="A226" s="47"/>
      <c r="J226" s="6"/>
      <c r="K226" s="6"/>
      <c r="L226" s="7"/>
      <c r="M226" s="8"/>
      <c r="N226" s="2"/>
      <c r="O226" s="3"/>
    </row>
    <row r="227" spans="1:15" x14ac:dyDescent="0.15">
      <c r="A227" s="47"/>
      <c r="J227" s="6"/>
      <c r="K227" s="6"/>
      <c r="L227" s="7"/>
      <c r="M227" s="8"/>
      <c r="N227" s="2"/>
      <c r="O227" s="3"/>
    </row>
    <row r="228" spans="1:15" x14ac:dyDescent="0.15">
      <c r="A228" s="47"/>
      <c r="J228" s="6"/>
      <c r="K228" s="6"/>
      <c r="L228" s="7"/>
      <c r="M228" s="8"/>
      <c r="N228" s="2"/>
      <c r="O228" s="3"/>
    </row>
    <row r="229" spans="1:15" x14ac:dyDescent="0.15">
      <c r="A229" s="47"/>
      <c r="J229" s="6"/>
      <c r="K229" s="6"/>
      <c r="L229" s="7"/>
      <c r="M229" s="8"/>
      <c r="N229" s="2"/>
      <c r="O229" s="3"/>
    </row>
    <row r="230" spans="1:15" x14ac:dyDescent="0.15">
      <c r="A230" s="47"/>
      <c r="J230" s="6"/>
      <c r="K230" s="6"/>
      <c r="L230" s="7"/>
      <c r="M230" s="8"/>
      <c r="N230" s="2"/>
      <c r="O230" s="3"/>
    </row>
    <row r="231" spans="1:15" x14ac:dyDescent="0.15">
      <c r="A231" s="47"/>
      <c r="J231" s="6"/>
      <c r="K231" s="6"/>
      <c r="L231" s="7"/>
      <c r="M231" s="8"/>
      <c r="N231" s="2"/>
      <c r="O231" s="3"/>
    </row>
    <row r="232" spans="1:15" x14ac:dyDescent="0.15">
      <c r="A232" s="47"/>
      <c r="J232" s="6"/>
      <c r="K232" s="6"/>
      <c r="L232" s="7"/>
      <c r="M232" s="8"/>
      <c r="N232" s="2"/>
      <c r="O232" s="3"/>
    </row>
    <row r="233" spans="1:15" x14ac:dyDescent="0.15">
      <c r="A233" s="47"/>
      <c r="J233" s="6"/>
      <c r="K233" s="6"/>
      <c r="L233" s="7"/>
      <c r="M233" s="8"/>
      <c r="N233" s="2"/>
      <c r="O233" s="3"/>
    </row>
    <row r="234" spans="1:15" x14ac:dyDescent="0.15">
      <c r="A234" s="47"/>
      <c r="J234" s="6"/>
      <c r="K234" s="6"/>
      <c r="L234" s="7"/>
      <c r="M234" s="8"/>
      <c r="N234" s="2"/>
      <c r="O234" s="3"/>
    </row>
    <row r="235" spans="1:15" x14ac:dyDescent="0.15">
      <c r="A235" s="47"/>
      <c r="J235" s="6"/>
      <c r="K235" s="6"/>
      <c r="L235" s="7"/>
      <c r="M235" s="8"/>
      <c r="N235" s="2"/>
      <c r="O235" s="3"/>
    </row>
    <row r="236" spans="1:15" x14ac:dyDescent="0.15">
      <c r="A236" s="47"/>
      <c r="J236" s="6"/>
      <c r="K236" s="6"/>
      <c r="L236" s="7"/>
      <c r="M236" s="8"/>
      <c r="N236" s="2"/>
      <c r="O236" s="3"/>
    </row>
    <row r="237" spans="1:15" x14ac:dyDescent="0.15">
      <c r="A237" s="47"/>
      <c r="J237" s="6"/>
      <c r="K237" s="6"/>
      <c r="L237" s="7"/>
      <c r="M237" s="8"/>
      <c r="N237" s="2"/>
      <c r="O237" s="3"/>
    </row>
    <row r="238" spans="1:15" x14ac:dyDescent="0.15">
      <c r="A238" s="47"/>
      <c r="J238" s="6"/>
      <c r="K238" s="6"/>
      <c r="L238" s="7"/>
      <c r="M238" s="8"/>
      <c r="N238" s="2"/>
      <c r="O238" s="3"/>
    </row>
    <row r="239" spans="1:15" x14ac:dyDescent="0.15">
      <c r="A239" s="47"/>
      <c r="J239" s="6"/>
      <c r="K239" s="6"/>
      <c r="L239" s="7"/>
      <c r="M239" s="8"/>
      <c r="N239" s="2"/>
      <c r="O239" s="3"/>
    </row>
    <row r="240" spans="1:15" x14ac:dyDescent="0.15">
      <c r="A240" s="47"/>
      <c r="J240" s="6"/>
      <c r="K240" s="6"/>
      <c r="L240" s="7"/>
      <c r="M240" s="8"/>
      <c r="N240" s="2"/>
      <c r="O240" s="3"/>
    </row>
    <row r="241" spans="1:15" x14ac:dyDescent="0.15">
      <c r="A241" s="47"/>
      <c r="J241" s="6"/>
      <c r="K241" s="6"/>
      <c r="L241" s="7"/>
      <c r="M241" s="8"/>
      <c r="N241" s="2"/>
      <c r="O241" s="3"/>
    </row>
    <row r="242" spans="1:15" x14ac:dyDescent="0.15">
      <c r="A242" s="47"/>
      <c r="J242" s="6"/>
      <c r="K242" s="6"/>
      <c r="L242" s="7"/>
      <c r="M242" s="8"/>
      <c r="N242" s="2"/>
      <c r="O242" s="3"/>
    </row>
    <row r="243" spans="1:15" x14ac:dyDescent="0.15">
      <c r="A243" s="47"/>
      <c r="J243" s="6"/>
      <c r="K243" s="6"/>
      <c r="L243" s="7"/>
      <c r="M243" s="8"/>
      <c r="N243" s="2"/>
      <c r="O243" s="3"/>
    </row>
    <row r="244" spans="1:15" x14ac:dyDescent="0.15">
      <c r="A244" s="47"/>
      <c r="J244" s="6"/>
      <c r="K244" s="6"/>
      <c r="L244" s="7"/>
      <c r="M244" s="8"/>
      <c r="N244" s="2"/>
      <c r="O244" s="3"/>
    </row>
    <row r="245" spans="1:15" x14ac:dyDescent="0.15">
      <c r="A245" s="47"/>
      <c r="J245" s="6"/>
      <c r="K245" s="6"/>
      <c r="L245" s="7"/>
      <c r="M245" s="8"/>
      <c r="N245" s="2"/>
      <c r="O245" s="3"/>
    </row>
    <row r="246" spans="1:15" x14ac:dyDescent="0.15">
      <c r="A246" s="47"/>
      <c r="J246" s="6"/>
      <c r="K246" s="6"/>
      <c r="L246" s="7"/>
      <c r="M246" s="8"/>
      <c r="N246" s="2"/>
      <c r="O246" s="3"/>
    </row>
    <row r="247" spans="1:15" x14ac:dyDescent="0.15">
      <c r="A247" s="47"/>
      <c r="J247" s="6"/>
      <c r="K247" s="6"/>
      <c r="L247" s="7"/>
      <c r="M247" s="8"/>
      <c r="N247" s="2"/>
      <c r="O247" s="3"/>
    </row>
    <row r="248" spans="1:15" x14ac:dyDescent="0.15">
      <c r="A248" s="47"/>
      <c r="J248" s="6"/>
      <c r="K248" s="6"/>
      <c r="L248" s="7"/>
      <c r="M248" s="8"/>
      <c r="N248" s="2"/>
      <c r="O248" s="3"/>
    </row>
    <row r="249" spans="1:15" x14ac:dyDescent="0.15">
      <c r="A249" s="47"/>
      <c r="J249" s="6"/>
      <c r="K249" s="6"/>
      <c r="L249" s="7"/>
      <c r="M249" s="8"/>
      <c r="N249" s="2"/>
      <c r="O249" s="3"/>
    </row>
    <row r="250" spans="1:15" x14ac:dyDescent="0.15">
      <c r="A250" s="47"/>
      <c r="J250" s="6"/>
      <c r="K250" s="6"/>
      <c r="L250" s="7"/>
      <c r="M250" s="8"/>
      <c r="N250" s="2"/>
      <c r="O250" s="3"/>
    </row>
    <row r="251" spans="1:15" x14ac:dyDescent="0.15">
      <c r="A251" s="47"/>
      <c r="J251" s="6"/>
      <c r="K251" s="6"/>
      <c r="L251" s="7"/>
      <c r="M251" s="8"/>
      <c r="N251" s="2"/>
      <c r="O251" s="3"/>
    </row>
    <row r="252" spans="1:15" x14ac:dyDescent="0.15">
      <c r="A252" s="47"/>
      <c r="J252" s="6"/>
      <c r="K252" s="6"/>
      <c r="L252" s="7"/>
      <c r="M252" s="8"/>
      <c r="N252" s="2"/>
      <c r="O252" s="3"/>
    </row>
    <row r="253" spans="1:15" x14ac:dyDescent="0.15">
      <c r="A253" s="47"/>
      <c r="J253" s="6"/>
      <c r="K253" s="6"/>
      <c r="L253" s="7"/>
      <c r="M253" s="8"/>
      <c r="N253" s="2"/>
      <c r="O253" s="3"/>
    </row>
    <row r="254" spans="1:15" x14ac:dyDescent="0.15">
      <c r="A254" s="47"/>
      <c r="J254" s="6"/>
      <c r="K254" s="6"/>
      <c r="L254" s="7"/>
      <c r="M254" s="8"/>
      <c r="N254" s="2"/>
      <c r="O254" s="3"/>
    </row>
    <row r="255" spans="1:15" x14ac:dyDescent="0.15">
      <c r="A255" s="47"/>
      <c r="J255" s="6"/>
      <c r="K255" s="6"/>
      <c r="L255" s="7"/>
      <c r="M255" s="8"/>
      <c r="N255" s="2"/>
      <c r="O255" s="3"/>
    </row>
    <row r="256" spans="1:15" x14ac:dyDescent="0.15">
      <c r="A256" s="47"/>
      <c r="J256" s="6"/>
      <c r="K256" s="6"/>
      <c r="L256" s="7"/>
      <c r="M256" s="8"/>
      <c r="N256" s="2"/>
      <c r="O256" s="3"/>
    </row>
    <row r="257" spans="1:15" x14ac:dyDescent="0.15">
      <c r="A257" s="47"/>
      <c r="J257" s="6"/>
      <c r="K257" s="6"/>
      <c r="L257" s="7"/>
      <c r="M257" s="8"/>
      <c r="N257" s="2"/>
      <c r="O257" s="3"/>
    </row>
    <row r="258" spans="1:15" x14ac:dyDescent="0.15">
      <c r="A258" s="47"/>
      <c r="J258" s="6"/>
      <c r="K258" s="6"/>
      <c r="L258" s="7"/>
      <c r="M258" s="8"/>
      <c r="N258" s="2"/>
      <c r="O258" s="3"/>
    </row>
    <row r="259" spans="1:15" x14ac:dyDescent="0.15">
      <c r="A259" s="47"/>
      <c r="J259" s="6"/>
      <c r="K259" s="6"/>
      <c r="L259" s="7"/>
      <c r="M259" s="8"/>
      <c r="N259" s="2"/>
      <c r="O259" s="3"/>
    </row>
    <row r="260" spans="1:15" x14ac:dyDescent="0.15">
      <c r="A260" s="47"/>
      <c r="J260" s="6"/>
      <c r="K260" s="6"/>
      <c r="L260" s="7"/>
      <c r="M260" s="8"/>
      <c r="N260" s="2"/>
      <c r="O260" s="3"/>
    </row>
    <row r="261" spans="1:15" x14ac:dyDescent="0.15">
      <c r="A261" s="47"/>
      <c r="J261" s="6"/>
      <c r="K261" s="6"/>
      <c r="L261" s="7"/>
      <c r="M261" s="8"/>
      <c r="N261" s="2"/>
      <c r="O261" s="3"/>
    </row>
    <row r="262" spans="1:15" x14ac:dyDescent="0.15">
      <c r="A262" s="47"/>
      <c r="J262" s="6"/>
      <c r="K262" s="6"/>
      <c r="L262" s="7"/>
      <c r="M262" s="8"/>
      <c r="N262" s="2"/>
      <c r="O262" s="3"/>
    </row>
    <row r="263" spans="1:15" x14ac:dyDescent="0.15">
      <c r="A263" s="47"/>
      <c r="J263" s="6"/>
      <c r="K263" s="6"/>
      <c r="L263" s="7"/>
      <c r="M263" s="8"/>
      <c r="N263" s="2"/>
      <c r="O263" s="3"/>
    </row>
    <row r="264" spans="1:15" x14ac:dyDescent="0.15">
      <c r="A264" s="47"/>
      <c r="J264" s="6"/>
      <c r="K264" s="6"/>
      <c r="L264" s="7"/>
      <c r="M264" s="8"/>
      <c r="N264" s="2"/>
      <c r="O264" s="3"/>
    </row>
    <row r="265" spans="1:15" x14ac:dyDescent="0.15">
      <c r="A265" s="47"/>
      <c r="J265" s="6"/>
      <c r="K265" s="6"/>
      <c r="L265" s="7"/>
      <c r="M265" s="8"/>
      <c r="N265" s="2"/>
      <c r="O265" s="3"/>
    </row>
    <row r="266" spans="1:15" x14ac:dyDescent="0.15">
      <c r="A266" s="47"/>
      <c r="J266" s="6"/>
      <c r="K266" s="6"/>
      <c r="L266" s="7"/>
      <c r="M266" s="8"/>
      <c r="N266" s="2"/>
      <c r="O266" s="3"/>
    </row>
    <row r="267" spans="1:15" x14ac:dyDescent="0.15">
      <c r="A267" s="47"/>
      <c r="J267" s="6"/>
      <c r="K267" s="6"/>
      <c r="L267" s="7"/>
      <c r="M267" s="8"/>
      <c r="N267" s="2"/>
      <c r="O267" s="3"/>
    </row>
    <row r="268" spans="1:15" x14ac:dyDescent="0.15">
      <c r="A268" s="47"/>
      <c r="J268" s="6"/>
      <c r="K268" s="6"/>
      <c r="L268" s="7"/>
      <c r="M268" s="8"/>
      <c r="N268" s="2"/>
      <c r="O268" s="3"/>
    </row>
    <row r="269" spans="1:15" x14ac:dyDescent="0.15">
      <c r="A269" s="47"/>
      <c r="J269" s="6"/>
      <c r="K269" s="6"/>
      <c r="L269" s="7"/>
      <c r="M269" s="8"/>
      <c r="N269" s="2"/>
      <c r="O269" s="3"/>
    </row>
    <row r="270" spans="1:15" x14ac:dyDescent="0.15">
      <c r="A270" s="47"/>
      <c r="J270" s="6"/>
      <c r="K270" s="6"/>
      <c r="L270" s="7"/>
      <c r="M270" s="8"/>
      <c r="N270" s="2"/>
      <c r="O270" s="3"/>
    </row>
    <row r="271" spans="1:15" x14ac:dyDescent="0.15">
      <c r="A271" s="47"/>
      <c r="J271" s="6"/>
      <c r="K271" s="6"/>
      <c r="L271" s="7"/>
      <c r="M271" s="8"/>
      <c r="N271" s="2"/>
      <c r="O271" s="3"/>
    </row>
    <row r="272" spans="1:15" x14ac:dyDescent="0.15">
      <c r="A272" s="47"/>
      <c r="J272" s="6"/>
      <c r="K272" s="6"/>
      <c r="L272" s="7"/>
      <c r="M272" s="8"/>
      <c r="N272" s="2"/>
      <c r="O272" s="3"/>
    </row>
    <row r="273" spans="1:15" x14ac:dyDescent="0.15">
      <c r="A273" s="47"/>
      <c r="J273" s="6"/>
      <c r="K273" s="6"/>
      <c r="L273" s="7"/>
      <c r="M273" s="8"/>
      <c r="N273" s="2"/>
      <c r="O273" s="3"/>
    </row>
    <row r="274" spans="1:15" x14ac:dyDescent="0.15">
      <c r="A274" s="47"/>
      <c r="J274" s="6"/>
      <c r="K274" s="6"/>
      <c r="L274" s="7"/>
      <c r="M274" s="8"/>
      <c r="N274" s="2"/>
      <c r="O274" s="3"/>
    </row>
    <row r="275" spans="1:15" x14ac:dyDescent="0.15">
      <c r="A275" s="47"/>
      <c r="J275" s="6"/>
      <c r="K275" s="6"/>
      <c r="L275" s="7"/>
      <c r="M275" s="8"/>
      <c r="N275" s="2"/>
      <c r="O275" s="3"/>
    </row>
    <row r="276" spans="1:15" x14ac:dyDescent="0.15">
      <c r="A276" s="47"/>
      <c r="J276" s="6"/>
      <c r="K276" s="6"/>
      <c r="L276" s="7"/>
      <c r="M276" s="8"/>
      <c r="N276" s="2"/>
      <c r="O276" s="3"/>
    </row>
    <row r="277" spans="1:15" x14ac:dyDescent="0.15">
      <c r="A277" s="47"/>
      <c r="J277" s="6"/>
      <c r="K277" s="6"/>
      <c r="L277" s="7"/>
      <c r="M277" s="8"/>
      <c r="N277" s="2"/>
      <c r="O277" s="3"/>
    </row>
    <row r="278" spans="1:15" x14ac:dyDescent="0.15">
      <c r="A278" s="47"/>
      <c r="J278" s="6"/>
      <c r="K278" s="6"/>
      <c r="L278" s="7"/>
      <c r="M278" s="8"/>
      <c r="N278" s="2"/>
      <c r="O278" s="3"/>
    </row>
    <row r="279" spans="1:15" x14ac:dyDescent="0.15">
      <c r="A279" s="47"/>
      <c r="J279" s="6"/>
      <c r="K279" s="6"/>
      <c r="L279" s="7"/>
      <c r="M279" s="8"/>
      <c r="N279" s="2"/>
      <c r="O279" s="3"/>
    </row>
    <row r="280" spans="1:15" x14ac:dyDescent="0.15">
      <c r="A280" s="47"/>
      <c r="J280" s="6"/>
      <c r="K280" s="6"/>
      <c r="L280" s="7"/>
      <c r="M280" s="8"/>
      <c r="N280" s="2"/>
      <c r="O280" s="3"/>
    </row>
  </sheetData>
  <mergeCells count="7">
    <mergeCell ref="A4:G7"/>
    <mergeCell ref="J1:K1"/>
    <mergeCell ref="L1:M1"/>
    <mergeCell ref="Q1:R1"/>
    <mergeCell ref="J2:K2"/>
    <mergeCell ref="L2:M2"/>
    <mergeCell ref="Q2:R2"/>
  </mergeCells>
  <phoneticPr fontId="1"/>
  <conditionalFormatting sqref="P102:P114 P29:P34 P39:P43 P49:P50 P55:P58 P63:P67 P72:P79 P84:P88 P93:P97 P119:P1048576 P1:P3 J6:J7 P20:Q21 P6:P14 P17:P19">
    <cfRule type="cellIs" dxfId="107" priority="34" operator="equal">
      <formula>"？"</formula>
    </cfRule>
    <cfRule type="cellIs" dxfId="106" priority="35" operator="equal">
      <formula>"陽"</formula>
    </cfRule>
    <cfRule type="cellIs" dxfId="105" priority="36" operator="equal">
      <formula>"陰"</formula>
    </cfRule>
  </conditionalFormatting>
  <conditionalFormatting sqref="P37:Q38">
    <cfRule type="cellIs" dxfId="104" priority="31" operator="equal">
      <formula>"？"</formula>
    </cfRule>
    <cfRule type="cellIs" dxfId="103" priority="32" operator="equal">
      <formula>"陽"</formula>
    </cfRule>
    <cfRule type="cellIs" dxfId="102" priority="33" operator="equal">
      <formula>"陰"</formula>
    </cfRule>
  </conditionalFormatting>
  <conditionalFormatting sqref="P61:Q62">
    <cfRule type="cellIs" dxfId="101" priority="28" operator="equal">
      <formula>"？"</formula>
    </cfRule>
    <cfRule type="cellIs" dxfId="100" priority="29" operator="equal">
      <formula>"陽"</formula>
    </cfRule>
    <cfRule type="cellIs" dxfId="99" priority="30" operator="equal">
      <formula>"陰"</formula>
    </cfRule>
  </conditionalFormatting>
  <conditionalFormatting sqref="P70:Q71">
    <cfRule type="cellIs" dxfId="98" priority="25" operator="equal">
      <formula>"？"</formula>
    </cfRule>
    <cfRule type="cellIs" dxfId="97" priority="26" operator="equal">
      <formula>"陽"</formula>
    </cfRule>
    <cfRule type="cellIs" dxfId="96" priority="27" operator="equal">
      <formula>"陰"</formula>
    </cfRule>
  </conditionalFormatting>
  <conditionalFormatting sqref="P82:Q83">
    <cfRule type="cellIs" dxfId="95" priority="22" operator="equal">
      <formula>"？"</formula>
    </cfRule>
    <cfRule type="cellIs" dxfId="94" priority="23" operator="equal">
      <formula>"陽"</formula>
    </cfRule>
    <cfRule type="cellIs" dxfId="93" priority="24" operator="equal">
      <formula>"陰"</formula>
    </cfRule>
  </conditionalFormatting>
  <conditionalFormatting sqref="P46:Q48">
    <cfRule type="cellIs" dxfId="92" priority="19" operator="equal">
      <formula>"？"</formula>
    </cfRule>
    <cfRule type="cellIs" dxfId="91" priority="20" operator="equal">
      <formula>"陽"</formula>
    </cfRule>
    <cfRule type="cellIs" dxfId="90" priority="21" operator="equal">
      <formula>"陰"</formula>
    </cfRule>
  </conditionalFormatting>
  <conditionalFormatting sqref="P53:Q54">
    <cfRule type="cellIs" dxfId="89" priority="16" operator="equal">
      <formula>"？"</formula>
    </cfRule>
    <cfRule type="cellIs" dxfId="88" priority="17" operator="equal">
      <formula>"陽"</formula>
    </cfRule>
    <cfRule type="cellIs" dxfId="87" priority="18" operator="equal">
      <formula>"陰"</formula>
    </cfRule>
  </conditionalFormatting>
  <conditionalFormatting sqref="P91:Q92">
    <cfRule type="cellIs" dxfId="86" priority="13" operator="equal">
      <formula>"？"</formula>
    </cfRule>
    <cfRule type="cellIs" dxfId="85" priority="14" operator="equal">
      <formula>"陽"</formula>
    </cfRule>
    <cfRule type="cellIs" dxfId="84" priority="15" operator="equal">
      <formula>"陰"</formula>
    </cfRule>
  </conditionalFormatting>
  <conditionalFormatting sqref="P100:Q101">
    <cfRule type="cellIs" dxfId="83" priority="10" operator="equal">
      <formula>"？"</formula>
    </cfRule>
    <cfRule type="cellIs" dxfId="82" priority="11" operator="equal">
      <formula>"陽"</formula>
    </cfRule>
    <cfRule type="cellIs" dxfId="81" priority="12" operator="equal">
      <formula>"陰"</formula>
    </cfRule>
  </conditionalFormatting>
  <conditionalFormatting sqref="P117:Q118">
    <cfRule type="cellIs" dxfId="80" priority="7" operator="equal">
      <formula>"？"</formula>
    </cfRule>
    <cfRule type="cellIs" dxfId="79" priority="8" operator="equal">
      <formula>"陽"</formula>
    </cfRule>
    <cfRule type="cellIs" dxfId="78" priority="9" operator="equal">
      <formula>"陰"</formula>
    </cfRule>
  </conditionalFormatting>
  <conditionalFormatting sqref="P15:P16">
    <cfRule type="cellIs" dxfId="77" priority="4" operator="equal">
      <formula>"？"</formula>
    </cfRule>
    <cfRule type="cellIs" dxfId="76" priority="5" operator="equal">
      <formula>"陽"</formula>
    </cfRule>
    <cfRule type="cellIs" dxfId="75" priority="6" operator="equal">
      <formula>"陰"</formula>
    </cfRule>
  </conditionalFormatting>
  <conditionalFormatting sqref="P26:Q28 P24:P25">
    <cfRule type="cellIs" dxfId="74" priority="1" operator="equal">
      <formula>"？"</formula>
    </cfRule>
    <cfRule type="cellIs" dxfId="73" priority="2" operator="equal">
      <formula>"陽"</formula>
    </cfRule>
    <cfRule type="cellIs" dxfId="72" priority="3" operator="equal">
      <formula>"陰"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0"/>
  <sheetViews>
    <sheetView zoomScale="85" zoomScaleNormal="85" workbookViewId="0">
      <pane ySplit="12" topLeftCell="A38" activePane="bottomLeft" state="frozen"/>
      <selection pane="bottomLeft" activeCell="Q49" sqref="Q49"/>
    </sheetView>
  </sheetViews>
  <sheetFormatPr defaultRowHeight="13.5" x14ac:dyDescent="0.15"/>
  <cols>
    <col min="1" max="1" width="6.125" customWidth="1"/>
    <col min="2" max="2" width="5.25" style="47" bestFit="1" customWidth="1"/>
    <col min="3" max="3" width="5.25" style="47" customWidth="1"/>
    <col min="4" max="4" width="17.25" style="40" bestFit="1" customWidth="1"/>
    <col min="5" max="5" width="13.125" bestFit="1" customWidth="1"/>
    <col min="6" max="6" width="11" bestFit="1" customWidth="1"/>
    <col min="7" max="7" width="17.25" style="40" bestFit="1" customWidth="1"/>
    <col min="9" max="9" width="5.25" bestFit="1" customWidth="1"/>
    <col min="10" max="10" width="8.875" style="21" bestFit="1" customWidth="1"/>
    <col min="11" max="11" width="8.875" customWidth="1"/>
    <col min="12" max="12" width="8.875" bestFit="1" customWidth="1"/>
    <col min="13" max="13" width="11" bestFit="1" customWidth="1"/>
    <col min="14" max="14" width="11.25" bestFit="1" customWidth="1"/>
    <col min="15" max="16" width="12.625" bestFit="1" customWidth="1"/>
    <col min="17" max="17" width="11.5" bestFit="1" customWidth="1"/>
    <col min="18" max="18" width="11" bestFit="1" customWidth="1"/>
  </cols>
  <sheetData>
    <row r="1" spans="1:19" x14ac:dyDescent="0.15">
      <c r="A1" s="51" t="s">
        <v>40</v>
      </c>
      <c r="J1" s="62" t="s">
        <v>0</v>
      </c>
      <c r="K1" s="62"/>
      <c r="L1" s="62" t="s">
        <v>1</v>
      </c>
      <c r="M1" s="62"/>
      <c r="N1" s="46" t="s">
        <v>15</v>
      </c>
      <c r="O1" s="17" t="s">
        <v>11</v>
      </c>
      <c r="Q1" s="63"/>
      <c r="R1" s="63"/>
    </row>
    <row r="2" spans="1:19" x14ac:dyDescent="0.15">
      <c r="A2" t="s">
        <v>36</v>
      </c>
      <c r="D2" s="47"/>
      <c r="F2" s="4"/>
      <c r="G2" s="47"/>
      <c r="J2" s="64">
        <v>100000</v>
      </c>
      <c r="K2" s="64"/>
      <c r="L2" s="65">
        <v>0.05</v>
      </c>
      <c r="M2" s="65"/>
      <c r="N2" s="48">
        <f>COUNTIF(J14:J122,"&gt;1")/COUNTIF(A14:A122,"&gt;=1")</f>
        <v>0.88235294117647056</v>
      </c>
      <c r="O2" s="9" t="e">
        <f>AVERAGE(O14:O122)</f>
        <v>#DIV/0!</v>
      </c>
      <c r="Q2" s="63"/>
      <c r="R2" s="63"/>
    </row>
    <row r="3" spans="1:19" x14ac:dyDescent="0.15">
      <c r="A3" t="s">
        <v>37</v>
      </c>
      <c r="D3" s="47"/>
      <c r="F3" s="4"/>
      <c r="G3" s="47"/>
      <c r="J3"/>
    </row>
    <row r="4" spans="1:19" x14ac:dyDescent="0.15">
      <c r="A4" s="61" t="s">
        <v>35</v>
      </c>
      <c r="B4" s="61"/>
      <c r="C4" s="61"/>
      <c r="D4" s="61"/>
      <c r="E4" s="61"/>
      <c r="F4" s="61"/>
      <c r="G4" s="61"/>
      <c r="J4" s="12" t="s">
        <v>17</v>
      </c>
      <c r="K4" s="12" t="s">
        <v>18</v>
      </c>
      <c r="L4" s="14" t="s">
        <v>19</v>
      </c>
      <c r="M4" s="15" t="s">
        <v>20</v>
      </c>
      <c r="N4" s="18" t="s">
        <v>22</v>
      </c>
      <c r="O4" s="20" t="s">
        <v>23</v>
      </c>
    </row>
    <row r="5" spans="1:19" ht="13.5" customHeight="1" x14ac:dyDescent="0.15">
      <c r="A5" s="61"/>
      <c r="B5" s="61"/>
      <c r="C5" s="61"/>
      <c r="D5" s="61"/>
      <c r="E5" s="61"/>
      <c r="F5" s="61"/>
      <c r="G5" s="61"/>
      <c r="J5" s="13">
        <f>SUM(J14:J280)</f>
        <v>3821.6999999999939</v>
      </c>
      <c r="K5" s="13">
        <f>SUM(K14:K280)</f>
        <v>663530.06768898724</v>
      </c>
      <c r="L5" s="16">
        <f>SUM(L14:L280)</f>
        <v>-167.21800000000155</v>
      </c>
      <c r="M5" s="16">
        <f>SUM(M14:M280)</f>
        <v>-41331.103412481039</v>
      </c>
      <c r="N5" s="16"/>
      <c r="O5" s="32">
        <f>J2+K5+M5</f>
        <v>722198.96427650622</v>
      </c>
      <c r="R5" s="34"/>
    </row>
    <row r="6" spans="1:19" x14ac:dyDescent="0.15">
      <c r="A6" s="61"/>
      <c r="B6" s="61"/>
      <c r="C6" s="61"/>
      <c r="D6" s="61"/>
      <c r="E6" s="61"/>
      <c r="F6" s="61"/>
      <c r="G6" s="61"/>
      <c r="H6" s="23"/>
      <c r="I6" s="23"/>
      <c r="J6" s="30" t="s">
        <v>26</v>
      </c>
      <c r="L6" s="31" t="s">
        <v>27</v>
      </c>
      <c r="M6" s="23"/>
      <c r="N6" s="23"/>
      <c r="O6" s="24"/>
    </row>
    <row r="7" spans="1:19" x14ac:dyDescent="0.15">
      <c r="A7" s="61"/>
      <c r="B7" s="61"/>
      <c r="C7" s="61"/>
      <c r="D7" s="61"/>
      <c r="E7" s="61"/>
      <c r="F7" s="61"/>
      <c r="G7" s="61"/>
      <c r="H7" s="23"/>
      <c r="I7" s="23"/>
      <c r="J7">
        <f>COUNTIF(I14:I181,"勝")</f>
        <v>30</v>
      </c>
      <c r="L7">
        <f>COUNTIF(I14:I181,"負")</f>
        <v>6</v>
      </c>
      <c r="M7" s="23"/>
      <c r="N7" s="23"/>
    </row>
    <row r="8" spans="1:19" x14ac:dyDescent="0.15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</row>
    <row r="9" spans="1:19" x14ac:dyDescent="0.15">
      <c r="A9" s="23"/>
      <c r="B9" s="23"/>
      <c r="C9" s="23"/>
      <c r="D9" s="23"/>
      <c r="E9" s="23"/>
      <c r="F9" s="23"/>
      <c r="G9" s="23"/>
      <c r="H9" s="45"/>
      <c r="I9" s="45"/>
      <c r="J9" s="45"/>
      <c r="K9" s="45"/>
      <c r="L9" s="45"/>
      <c r="M9" s="45"/>
      <c r="N9" s="45"/>
      <c r="O9" s="45"/>
    </row>
    <row r="10" spans="1:19" x14ac:dyDescent="0.15">
      <c r="B10" s="19"/>
      <c r="C10" s="19"/>
      <c r="D10" s="19"/>
      <c r="E10" s="45"/>
      <c r="F10" s="45"/>
      <c r="G10" s="19"/>
      <c r="J10"/>
    </row>
    <row r="11" spans="1:19" x14ac:dyDescent="0.15">
      <c r="C11" t="s">
        <v>42</v>
      </c>
      <c r="D11"/>
      <c r="G11"/>
      <c r="J11"/>
      <c r="N11" s="26"/>
      <c r="S11" s="33"/>
    </row>
    <row r="12" spans="1:19" x14ac:dyDescent="0.15">
      <c r="A12" s="11" t="s">
        <v>16</v>
      </c>
      <c r="B12" s="1" t="s">
        <v>2</v>
      </c>
      <c r="C12" s="1" t="s">
        <v>3</v>
      </c>
      <c r="D12" s="1" t="s">
        <v>4</v>
      </c>
      <c r="E12" s="1" t="s">
        <v>5</v>
      </c>
      <c r="F12" s="1" t="s">
        <v>6</v>
      </c>
      <c r="G12" s="1" t="s">
        <v>7</v>
      </c>
      <c r="H12" s="1" t="s">
        <v>8</v>
      </c>
      <c r="I12" s="1" t="s">
        <v>21</v>
      </c>
      <c r="J12" s="1" t="s">
        <v>9</v>
      </c>
      <c r="K12" s="1" t="s">
        <v>13</v>
      </c>
      <c r="L12" s="1" t="s">
        <v>10</v>
      </c>
      <c r="M12" s="1" t="s">
        <v>14</v>
      </c>
      <c r="N12" s="1" t="s">
        <v>12</v>
      </c>
      <c r="O12" s="1" t="s">
        <v>11</v>
      </c>
      <c r="P12" s="5"/>
    </row>
    <row r="13" spans="1:19" x14ac:dyDescent="0.15">
      <c r="A13" s="5"/>
      <c r="B13" s="5"/>
      <c r="C13" s="5"/>
      <c r="D13" s="57" t="s">
        <v>44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</row>
    <row r="14" spans="1:19" x14ac:dyDescent="0.15">
      <c r="A14" s="47">
        <v>1</v>
      </c>
      <c r="B14" s="47" t="s">
        <v>32</v>
      </c>
      <c r="D14" s="50">
        <v>42067.708333333336</v>
      </c>
      <c r="E14" s="47">
        <v>1.0313699999999999</v>
      </c>
      <c r="F14" s="47">
        <v>1.02827</v>
      </c>
      <c r="G14" s="50">
        <v>42074.541666666664</v>
      </c>
      <c r="H14" s="47">
        <v>1.04881</v>
      </c>
      <c r="I14" s="47" t="s">
        <v>31</v>
      </c>
      <c r="J14" s="6">
        <f>IFERROR(IF(AND(B14="売",I14="勝"),ABS(E14-H14),IF(AND(B14="買",I14="勝"),ABS(E14-H14),""))*10000,"")</f>
        <v>174.40000000000123</v>
      </c>
      <c r="K14" s="6" t="str">
        <f>IFERROR(IF(J14&gt;=1,J14*#REF!*1000,""),"")</f>
        <v/>
      </c>
      <c r="L14" s="7" t="str">
        <f>IFERROR(IF(AND(B14="売",I14="負"),(E14-H14),IF(AND(B14="買",I14="負"),(H14-E14),""))*10000,"")</f>
        <v/>
      </c>
      <c r="M14" s="8" t="str">
        <f>IFERROR(IF(L14&lt;=1,L14*#REF!*1000,""),"")</f>
        <v/>
      </c>
      <c r="N14" s="2" t="e">
        <f>IF(I14="ー",J2+0,IF(M14&lt;1,M14+J2,K14+J2))</f>
        <v>#VALUE!</v>
      </c>
      <c r="O14" s="3">
        <f>(H14-E14)/(E14-F14)</f>
        <v>5.6258064516131592</v>
      </c>
      <c r="P14" t="s">
        <v>11</v>
      </c>
      <c r="Q14" s="9">
        <f>AVERAGE(O14:O15)</f>
        <v>3.1111195022837261</v>
      </c>
    </row>
    <row r="15" spans="1:19" x14ac:dyDescent="0.15">
      <c r="A15" s="47">
        <v>2</v>
      </c>
      <c r="B15" s="47" t="s">
        <v>32</v>
      </c>
      <c r="D15" s="50">
        <v>42187.875</v>
      </c>
      <c r="E15" s="47">
        <v>1.12734</v>
      </c>
      <c r="F15" s="47">
        <v>1.1363099999999999</v>
      </c>
      <c r="G15" s="50">
        <v>42191.375</v>
      </c>
      <c r="H15" s="47">
        <v>1.12199</v>
      </c>
      <c r="I15" s="47" t="s">
        <v>31</v>
      </c>
      <c r="J15" s="6">
        <f>IFERROR(IF(AND(B15="売",I15="勝"),ABS(E15-H15),IF(AND(B15="買",I15="勝"),ABS(E15-H15),""))*10000,"")</f>
        <v>53.499999999999659</v>
      </c>
      <c r="K15" s="6" t="str">
        <f>IFERROR(IF(J15&gt;=1,J15*#REF!*1000,""),"")</f>
        <v/>
      </c>
      <c r="L15" s="7" t="str">
        <f>IFERROR(IF(AND(B15="売",I15="負"),(E15-H15),IF(AND(B15="買",I15="負"),(H15-E15),""))*10000,"")</f>
        <v/>
      </c>
      <c r="M15" s="8" t="str">
        <f>IFERROR(IF(L15&lt;=1,L15*#REF!*1000,""),"")</f>
        <v/>
      </c>
      <c r="N15" s="2" t="e">
        <f>IF(I15="ー",N14+0,IF(M15&lt;1,M15+N14,K15+N14))</f>
        <v>#VALUE!</v>
      </c>
      <c r="O15" s="3">
        <f>(H15-E15)/(E15-F15)</f>
        <v>0.59643255295429343</v>
      </c>
      <c r="P15" t="s">
        <v>15</v>
      </c>
      <c r="Q15" s="33">
        <f>COUNTIF(J14:J15,"&gt;0")/COUNTIF(A14:A15,"&gt;0")</f>
        <v>1</v>
      </c>
    </row>
    <row r="16" spans="1:19" x14ac:dyDescent="0.15">
      <c r="A16" s="47"/>
      <c r="D16" s="57" t="s">
        <v>45</v>
      </c>
      <c r="E16" s="47"/>
      <c r="F16" s="47"/>
      <c r="G16" s="50"/>
      <c r="H16" s="47"/>
      <c r="I16" s="47"/>
      <c r="J16" s="6"/>
      <c r="K16" s="6"/>
      <c r="L16" s="7"/>
      <c r="M16" s="8"/>
      <c r="N16" s="2"/>
      <c r="O16" s="3"/>
    </row>
    <row r="17" spans="1:21" x14ac:dyDescent="0.15">
      <c r="A17" s="47">
        <v>3</v>
      </c>
      <c r="B17" s="47" t="s">
        <v>30</v>
      </c>
      <c r="C17" s="42">
        <f>IFERROR(ROUNDDOWN(ABS(J2*$L$2/(E17-F17)/100000),2),"")</f>
        <v>7.0000000000000007E-2</v>
      </c>
      <c r="D17" s="50">
        <v>40987.333333333336</v>
      </c>
      <c r="E17" s="47">
        <v>87.843999999999994</v>
      </c>
      <c r="F17" s="47">
        <v>88.524000000000001</v>
      </c>
      <c r="G17" s="50">
        <v>40991.666666666664</v>
      </c>
      <c r="H17" s="47">
        <v>88.524000000000001</v>
      </c>
      <c r="I17" s="47" t="s">
        <v>29</v>
      </c>
      <c r="J17" s="6" t="str">
        <f>IFERROR(IF(AND(B17="売",I17="勝"),ABS(E17-H17),IF(AND(B17="買",I17="勝"),ABS(E17-H17),""))*100,"")</f>
        <v/>
      </c>
      <c r="K17" s="6" t="str">
        <f>IFERROR(IF(J17&gt;=1,J17*C17*1000,""),"")</f>
        <v/>
      </c>
      <c r="L17" s="7">
        <f>IFERROR(IF(AND(B17="売",I17="負"),(E17-H17),IF(AND(B17="買",I17="負"),(H17-E17),""))*100,"")</f>
        <v>-68.000000000000682</v>
      </c>
      <c r="M17" s="8">
        <f>IFERROR(IF(L17&lt;=1,L17*C17*1000,""),"")</f>
        <v>-4760.0000000000482</v>
      </c>
      <c r="N17" s="2">
        <f>IF(I17="ー",J2+0,IF(M17&lt;1,M17+J2,K17+J2))</f>
        <v>95239.999999999956</v>
      </c>
      <c r="O17" s="3"/>
    </row>
    <row r="18" spans="1:21" x14ac:dyDescent="0.15">
      <c r="A18" s="47">
        <v>4</v>
      </c>
      <c r="B18" s="47" t="s">
        <v>32</v>
      </c>
      <c r="C18" s="42">
        <f>IFERROR(ROUNDDOWN(ABS(N17*$L$2/(E18-F18)/100000),2),"")</f>
        <v>0.1</v>
      </c>
      <c r="D18" s="50">
        <v>40988.166666666664</v>
      </c>
      <c r="E18" s="47">
        <v>88.082999999999998</v>
      </c>
      <c r="F18" s="47">
        <v>88.555000000000007</v>
      </c>
      <c r="G18" s="50">
        <v>40991.333333333336</v>
      </c>
      <c r="H18" s="47">
        <v>86.332999999999998</v>
      </c>
      <c r="I18" s="47" t="s">
        <v>31</v>
      </c>
      <c r="J18" s="6">
        <f t="shared" ref="J18:J26" si="0">IFERROR(IF(AND(B18="売",I18="勝"),ABS(E18-H18),IF(AND(B18="買",I18="勝"),ABS(E18-H18),""))*100,"")</f>
        <v>175</v>
      </c>
      <c r="K18" s="6">
        <f t="shared" ref="K18:K37" si="1">IFERROR(IF(J18&gt;=1,J18*C18*1000,""),"")</f>
        <v>17500</v>
      </c>
      <c r="L18" s="7" t="str">
        <f t="shared" ref="L18:L39" si="2">IFERROR(IF(AND(B18="売",I18="負"),(E18-H18),IF(AND(B18="買",I18="負"),(H18-E18),""))*100,"")</f>
        <v/>
      </c>
      <c r="M18" s="8" t="str">
        <f t="shared" ref="M18:M39" si="3">IFERROR(IF(L18&lt;=1,L18*C18*1000,""),"")</f>
        <v/>
      </c>
      <c r="N18" s="2">
        <f>IF(I18="ー",N17+0,IF(M18&lt;1,M18+N17,K18+N17))</f>
        <v>112739.99999999996</v>
      </c>
      <c r="O18" s="3">
        <f>(H18-E18)/(E18-F18)</f>
        <v>3.7076271186440017</v>
      </c>
    </row>
    <row r="19" spans="1:21" x14ac:dyDescent="0.15">
      <c r="A19" s="47">
        <v>5</v>
      </c>
      <c r="B19" s="47" t="s">
        <v>32</v>
      </c>
      <c r="C19" s="42">
        <f t="shared" ref="C19:C26" si="4">IFERROR(ROUNDDOWN(ABS(N18*$L$2/(E19-F19)/100000),2),"")</f>
        <v>0.08</v>
      </c>
      <c r="D19" s="50">
        <v>41061.666666666664</v>
      </c>
      <c r="E19" s="47">
        <v>76.096000000000004</v>
      </c>
      <c r="F19" s="3">
        <v>75.409000000000006</v>
      </c>
      <c r="G19" s="50">
        <v>41068</v>
      </c>
      <c r="H19" s="47">
        <v>78.652000000000001</v>
      </c>
      <c r="I19" s="47" t="s">
        <v>31</v>
      </c>
      <c r="J19" s="6">
        <f t="shared" si="0"/>
        <v>255.59999999999974</v>
      </c>
      <c r="K19" s="6">
        <f t="shared" si="1"/>
        <v>20447.999999999978</v>
      </c>
      <c r="L19" s="7" t="str">
        <f t="shared" si="2"/>
        <v/>
      </c>
      <c r="M19" s="8" t="str">
        <f t="shared" si="3"/>
        <v/>
      </c>
      <c r="N19" s="2">
        <f>IF(I19="ー",N18+0,IF(M19&lt;1,M19+N18,K19+N18))</f>
        <v>133187.99999999994</v>
      </c>
      <c r="O19" s="3">
        <f>(H19-E19)/(E19-F19)</f>
        <v>3.720524017467258</v>
      </c>
    </row>
    <row r="20" spans="1:21" x14ac:dyDescent="0.15">
      <c r="A20" s="47">
        <v>6</v>
      </c>
      <c r="B20" s="47" t="s">
        <v>30</v>
      </c>
      <c r="C20" s="42">
        <f t="shared" si="4"/>
        <v>0.28000000000000003</v>
      </c>
      <c r="D20" s="50">
        <v>41142.666666666664</v>
      </c>
      <c r="E20" s="47">
        <v>83.491</v>
      </c>
      <c r="F20" s="47">
        <v>83.256</v>
      </c>
      <c r="G20" s="50">
        <v>41158</v>
      </c>
      <c r="H20" s="47">
        <v>80.043999999999997</v>
      </c>
      <c r="I20" s="47" t="s">
        <v>31</v>
      </c>
      <c r="J20" s="6">
        <f t="shared" si="0"/>
        <v>344.70000000000027</v>
      </c>
      <c r="K20" s="6">
        <f t="shared" si="1"/>
        <v>96516.000000000087</v>
      </c>
      <c r="L20" s="7" t="str">
        <f t="shared" si="2"/>
        <v/>
      </c>
      <c r="M20" s="8" t="str">
        <f t="shared" si="3"/>
        <v/>
      </c>
      <c r="N20" s="2">
        <f>IF(I20="ー",N19+0,IF(M20&lt;1,M20+N19,K20+N19))</f>
        <v>229704.00000000003</v>
      </c>
      <c r="O20" s="3">
        <f>(H20-E20)/(E20-F20)*-1</f>
        <v>14.668085106383026</v>
      </c>
    </row>
    <row r="21" spans="1:21" x14ac:dyDescent="0.15">
      <c r="A21" s="47">
        <v>7</v>
      </c>
      <c r="B21" s="50" t="s">
        <v>30</v>
      </c>
      <c r="C21" s="42">
        <f t="shared" si="4"/>
        <v>0.5</v>
      </c>
      <c r="D21" s="50">
        <v>41813.666666666664</v>
      </c>
      <c r="E21" s="47">
        <v>95.881</v>
      </c>
      <c r="F21" s="47">
        <v>96.108999999999995</v>
      </c>
      <c r="G21" s="50">
        <v>41815.833333333336</v>
      </c>
      <c r="H21" s="47">
        <v>95.739000000000004</v>
      </c>
      <c r="I21" s="49" t="s">
        <v>31</v>
      </c>
      <c r="J21" s="6">
        <f t="shared" si="0"/>
        <v>14.199999999999591</v>
      </c>
      <c r="K21" s="6">
        <f t="shared" si="1"/>
        <v>7099.9999999997954</v>
      </c>
      <c r="L21" s="7" t="str">
        <f t="shared" si="2"/>
        <v/>
      </c>
      <c r="M21" s="8" t="str">
        <f t="shared" si="3"/>
        <v/>
      </c>
      <c r="N21" s="2">
        <f>IF(I21="ー",N20+0,IF(M21&lt;1,M21+N20,K21+N20))</f>
        <v>236803.99999999983</v>
      </c>
      <c r="O21" s="3">
        <f t="shared" ref="O21:O54" si="5">(H21-E21)/(E21-F21)</f>
        <v>0.62280701754385692</v>
      </c>
      <c r="Q21" s="9"/>
    </row>
    <row r="22" spans="1:21" x14ac:dyDescent="0.15">
      <c r="A22" s="47">
        <v>8</v>
      </c>
      <c r="B22" s="47" t="s">
        <v>30</v>
      </c>
      <c r="C22" s="42">
        <f t="shared" si="4"/>
        <v>0.3</v>
      </c>
      <c r="D22" s="50">
        <v>41822.166666666664</v>
      </c>
      <c r="E22" s="47">
        <v>96.001999999999995</v>
      </c>
      <c r="F22" s="47">
        <v>96.393000000000001</v>
      </c>
      <c r="G22" s="50">
        <v>41823.666666666664</v>
      </c>
      <c r="H22" s="47">
        <v>95.600999999999999</v>
      </c>
      <c r="I22" s="49" t="s">
        <v>31</v>
      </c>
      <c r="J22" s="6">
        <f t="shared" si="0"/>
        <v>40.099999999999625</v>
      </c>
      <c r="K22" s="6">
        <f t="shared" si="1"/>
        <v>12029.999999999887</v>
      </c>
      <c r="L22" s="7" t="str">
        <f t="shared" si="2"/>
        <v/>
      </c>
      <c r="M22" s="8" t="str">
        <f t="shared" si="3"/>
        <v/>
      </c>
      <c r="N22" s="2">
        <f>IF(I22="ー",N21+0,IF(M22&lt;1,M22+N21,K22+N21))</f>
        <v>248833.99999999971</v>
      </c>
      <c r="O22" s="3">
        <f t="shared" si="5"/>
        <v>1.0255754475703089</v>
      </c>
      <c r="Q22" s="33"/>
    </row>
    <row r="23" spans="1:21" x14ac:dyDescent="0.15">
      <c r="A23" s="47">
        <v>9</v>
      </c>
      <c r="B23" s="47" t="s">
        <v>32</v>
      </c>
      <c r="C23" s="42">
        <f t="shared" si="4"/>
        <v>0.22</v>
      </c>
      <c r="D23" s="50">
        <v>42018.666666666664</v>
      </c>
      <c r="E23" s="47">
        <v>95.444000000000003</v>
      </c>
      <c r="F23" s="47">
        <v>94.882000000000005</v>
      </c>
      <c r="G23" s="50">
        <v>42025.166666666664</v>
      </c>
      <c r="H23" s="47">
        <v>96.659000000000006</v>
      </c>
      <c r="I23" s="49" t="s">
        <v>31</v>
      </c>
      <c r="J23" s="6">
        <f t="shared" si="0"/>
        <v>121.50000000000034</v>
      </c>
      <c r="K23" s="6">
        <f t="shared" si="1"/>
        <v>26730.000000000076</v>
      </c>
      <c r="L23" s="7" t="str">
        <f t="shared" si="2"/>
        <v/>
      </c>
      <c r="M23" s="8" t="str">
        <f t="shared" si="3"/>
        <v/>
      </c>
      <c r="N23" s="2">
        <f>IF(I23="ー",N21+0,IF(M23&lt;1,M23+N21,K23+N21))</f>
        <v>263533.99999999988</v>
      </c>
      <c r="O23" s="3">
        <f t="shared" si="5"/>
        <v>2.1619217081850688</v>
      </c>
      <c r="P23" t="s">
        <v>11</v>
      </c>
      <c r="Q23" s="9">
        <f>AVERAGE(O17:O26)</f>
        <v>3.551098484436118</v>
      </c>
    </row>
    <row r="24" spans="1:21" x14ac:dyDescent="0.15">
      <c r="A24" s="47">
        <v>10</v>
      </c>
      <c r="B24" s="47" t="s">
        <v>32</v>
      </c>
      <c r="C24" s="42">
        <f t="shared" si="4"/>
        <v>0.18</v>
      </c>
      <c r="D24" s="50">
        <v>42109.833333333336</v>
      </c>
      <c r="E24" s="47">
        <v>91.536000000000001</v>
      </c>
      <c r="F24" s="47">
        <v>90.816000000000003</v>
      </c>
      <c r="G24" s="50">
        <v>42111.666666666664</v>
      </c>
      <c r="H24" s="47">
        <v>92.563999999999993</v>
      </c>
      <c r="I24" s="49" t="s">
        <v>31</v>
      </c>
      <c r="J24" s="6">
        <f t="shared" si="0"/>
        <v>102.79999999999916</v>
      </c>
      <c r="K24" s="6">
        <f t="shared" si="1"/>
        <v>18503.999999999847</v>
      </c>
      <c r="L24" s="7" t="str">
        <f t="shared" si="2"/>
        <v/>
      </c>
      <c r="M24" s="8" t="str">
        <f t="shared" si="3"/>
        <v/>
      </c>
      <c r="N24" s="2">
        <f t="shared" ref="N24:N26" si="6">IF(I24="ー",N23+0,IF(M24&lt;1,M24+N23,K24+N23))</f>
        <v>282037.99999999971</v>
      </c>
      <c r="O24" s="3">
        <f t="shared" si="5"/>
        <v>1.4277777777777683</v>
      </c>
      <c r="P24" t="s">
        <v>15</v>
      </c>
      <c r="Q24" s="33">
        <f>COUNTIF(K17:K26,"&gt;0")/COUNTIF(N17:N26,"&gt;0")</f>
        <v>0.9</v>
      </c>
    </row>
    <row r="25" spans="1:21" x14ac:dyDescent="0.15">
      <c r="A25" s="47">
        <v>11</v>
      </c>
      <c r="B25" s="47" t="s">
        <v>30</v>
      </c>
      <c r="C25" s="42">
        <f t="shared" si="4"/>
        <v>0.63</v>
      </c>
      <c r="D25" s="50">
        <v>42158.833333333336</v>
      </c>
      <c r="E25" s="47">
        <v>96.587000000000003</v>
      </c>
      <c r="F25" s="47">
        <v>96.808999999999997</v>
      </c>
      <c r="G25" s="50">
        <v>42165.5</v>
      </c>
      <c r="H25" s="47">
        <v>95.594999999999999</v>
      </c>
      <c r="I25" s="49" t="s">
        <v>31</v>
      </c>
      <c r="J25" s="6">
        <f t="shared" si="0"/>
        <v>99.200000000000443</v>
      </c>
      <c r="K25" s="6">
        <f t="shared" si="1"/>
        <v>62496.000000000276</v>
      </c>
      <c r="L25" s="7" t="str">
        <f t="shared" si="2"/>
        <v/>
      </c>
      <c r="M25" s="8" t="str">
        <f t="shared" si="3"/>
        <v/>
      </c>
      <c r="N25" s="2">
        <f t="shared" si="6"/>
        <v>344534</v>
      </c>
      <c r="O25" s="3">
        <f t="shared" si="5"/>
        <v>4.4684684684686049</v>
      </c>
      <c r="P25" t="s">
        <v>25</v>
      </c>
      <c r="Q25" s="33">
        <f>Q26/J2</f>
        <v>2.4723799999999958</v>
      </c>
    </row>
    <row r="26" spans="1:21" x14ac:dyDescent="0.15">
      <c r="A26" s="47">
        <v>12</v>
      </c>
      <c r="B26" s="47" t="s">
        <v>30</v>
      </c>
      <c r="C26" s="42">
        <f t="shared" si="4"/>
        <v>0.52</v>
      </c>
      <c r="D26" s="50">
        <v>42173.833333333336</v>
      </c>
      <c r="E26" s="47">
        <v>95.808999999999997</v>
      </c>
      <c r="F26" s="47">
        <v>96.14</v>
      </c>
      <c r="G26" s="50">
        <v>42178.666666666664</v>
      </c>
      <c r="H26" s="47">
        <v>95.757000000000005</v>
      </c>
      <c r="I26" s="49" t="s">
        <v>31</v>
      </c>
      <c r="J26" s="6">
        <f t="shared" si="0"/>
        <v>5.1999999999992497</v>
      </c>
      <c r="K26" s="6">
        <f t="shared" si="1"/>
        <v>2703.9999999996098</v>
      </c>
      <c r="L26" s="7" t="str">
        <f t="shared" si="2"/>
        <v/>
      </c>
      <c r="M26" s="8" t="str">
        <f t="shared" si="3"/>
        <v/>
      </c>
      <c r="N26" s="2">
        <f t="shared" si="6"/>
        <v>347237.99999999959</v>
      </c>
      <c r="O26" s="3">
        <f t="shared" si="5"/>
        <v>0.15709969788517225</v>
      </c>
      <c r="P26" t="s">
        <v>24</v>
      </c>
      <c r="Q26" s="29">
        <f>N26-J2</f>
        <v>247237.99999999959</v>
      </c>
    </row>
    <row r="27" spans="1:21" x14ac:dyDescent="0.15">
      <c r="A27" s="52"/>
      <c r="B27" s="52"/>
      <c r="C27" s="42"/>
      <c r="D27" s="57" t="s">
        <v>46</v>
      </c>
      <c r="E27" s="52"/>
      <c r="F27" s="52"/>
      <c r="G27" s="50"/>
      <c r="H27" s="52"/>
      <c r="I27" s="52"/>
      <c r="J27" s="6"/>
      <c r="K27" s="6"/>
      <c r="L27" s="7"/>
      <c r="M27" s="8"/>
      <c r="N27" s="2"/>
      <c r="O27" s="3"/>
      <c r="Q27" s="29"/>
    </row>
    <row r="28" spans="1:21" x14ac:dyDescent="0.15">
      <c r="A28" s="47">
        <v>13</v>
      </c>
      <c r="B28" s="47" t="s">
        <v>32</v>
      </c>
      <c r="C28" s="42"/>
      <c r="D28" s="50">
        <v>40959.5</v>
      </c>
      <c r="E28" s="47">
        <v>0.99336000000000002</v>
      </c>
      <c r="F28" s="47">
        <v>0.99056999999999995</v>
      </c>
      <c r="G28" s="50">
        <v>40962.5</v>
      </c>
      <c r="H28" s="47">
        <v>0.99531000000000003</v>
      </c>
      <c r="I28" s="47" t="s">
        <v>31</v>
      </c>
      <c r="J28" s="6">
        <f t="shared" ref="J28" si="7">IFERROR(IF(AND(B28="売",I28="勝"),ABS(E28-H28),IF(AND(B28="買",I28="勝"),ABS(E28-H28),""))*10000,"")</f>
        <v>19.500000000000071</v>
      </c>
      <c r="K28" s="6">
        <f>N28-J2</f>
        <v>3494.623655913907</v>
      </c>
      <c r="L28" s="7" t="str">
        <f>IFERROR(IF(AND(B28="売",I28="負"),(E28-H28),IF(AND(B28="買",I28="負"),(H28-E28),""))*10000,"")</f>
        <v/>
      </c>
      <c r="M28" s="8" t="str">
        <f t="shared" si="3"/>
        <v/>
      </c>
      <c r="N28" s="2">
        <f>J2+(J2*L2*O28)</f>
        <v>103494.62365591391</v>
      </c>
      <c r="O28" s="3">
        <f t="shared" si="5"/>
        <v>0.69892473118278076</v>
      </c>
      <c r="Q28" s="29"/>
    </row>
    <row r="29" spans="1:21" x14ac:dyDescent="0.15">
      <c r="A29" s="47">
        <v>14</v>
      </c>
      <c r="B29" s="47" t="s">
        <v>30</v>
      </c>
      <c r="C29" s="42"/>
      <c r="D29" s="50">
        <v>41089.166666666664</v>
      </c>
      <c r="E29" s="47">
        <v>1.0261199999999999</v>
      </c>
      <c r="F29" s="47">
        <v>1.0329600000000001</v>
      </c>
      <c r="G29" s="50">
        <v>41095</v>
      </c>
      <c r="H29" s="47">
        <v>1.01342</v>
      </c>
      <c r="I29" s="47" t="s">
        <v>31</v>
      </c>
      <c r="J29" s="55">
        <f t="shared" ref="J29:J39" si="8">IFERROR(IF(AND(B29="売",I29="勝"),ABS(E29-H29),IF(AND(B29="買",I29="勝"),ABS(E29-H29),""))*10000,"")</f>
        <v>126.99999999999933</v>
      </c>
      <c r="K29" s="6">
        <f>N29-N28</f>
        <v>9608.0535119156848</v>
      </c>
      <c r="L29" s="7" t="str">
        <f t="shared" si="2"/>
        <v/>
      </c>
      <c r="M29" s="8" t="str">
        <f t="shared" si="3"/>
        <v/>
      </c>
      <c r="N29" s="2">
        <f>N28+(N28*$L$2*O29)</f>
        <v>113102.67716782959</v>
      </c>
      <c r="O29" s="3">
        <f t="shared" si="5"/>
        <v>1.8567251461987719</v>
      </c>
    </row>
    <row r="30" spans="1:21" x14ac:dyDescent="0.15">
      <c r="A30" s="47">
        <v>15</v>
      </c>
      <c r="B30" s="47" t="s">
        <v>32</v>
      </c>
      <c r="C30" s="42"/>
      <c r="D30" s="50">
        <v>41150</v>
      </c>
      <c r="E30" s="47">
        <v>0.98834999999999995</v>
      </c>
      <c r="F30" s="47">
        <v>0.98741000000000001</v>
      </c>
      <c r="G30" s="50">
        <v>41150.5</v>
      </c>
      <c r="H30" s="47">
        <v>0.98797000000000001</v>
      </c>
      <c r="I30" s="47" t="s">
        <v>29</v>
      </c>
      <c r="J30" s="55" t="str">
        <f t="shared" si="8"/>
        <v/>
      </c>
      <c r="K30" s="6"/>
      <c r="L30" s="7">
        <f t="shared" si="2"/>
        <v>-3.7999999999993594E-2</v>
      </c>
      <c r="M30" s="8">
        <f>N30-N29</f>
        <v>-2286.1179427537572</v>
      </c>
      <c r="N30" s="2">
        <f t="shared" ref="N30:N39" si="9">N29+(N29*$L$2*O30)</f>
        <v>110816.55922507583</v>
      </c>
      <c r="O30" s="3">
        <f t="shared" si="5"/>
        <v>-0.40425531914889345</v>
      </c>
    </row>
    <row r="31" spans="1:21" x14ac:dyDescent="0.15">
      <c r="A31" s="47">
        <v>16</v>
      </c>
      <c r="B31" s="47" t="s">
        <v>30</v>
      </c>
      <c r="C31" s="42"/>
      <c r="D31" s="50">
        <v>41232.333333333336</v>
      </c>
      <c r="E31" s="47">
        <v>0.99905999999999995</v>
      </c>
      <c r="F31" s="47">
        <v>1.00058</v>
      </c>
      <c r="G31" s="50">
        <v>41233.333333333336</v>
      </c>
      <c r="H31" s="47">
        <v>0.99648999999999999</v>
      </c>
      <c r="I31" s="47" t="s">
        <v>31</v>
      </c>
      <c r="J31" s="55">
        <f t="shared" si="8"/>
        <v>25.699999999999612</v>
      </c>
      <c r="K31" s="6">
        <f t="shared" ref="K31:K35" si="10">N31-N30</f>
        <v>9368.3735923824424</v>
      </c>
      <c r="L31" s="7" t="str">
        <f t="shared" si="2"/>
        <v/>
      </c>
      <c r="M31" s="8" t="str">
        <f t="shared" si="3"/>
        <v/>
      </c>
      <c r="N31" s="2">
        <f t="shared" si="9"/>
        <v>120184.93281745828</v>
      </c>
      <c r="O31" s="3">
        <f t="shared" si="5"/>
        <v>1.6907894736840996</v>
      </c>
    </row>
    <row r="32" spans="1:21" ht="13.5" customHeight="1" x14ac:dyDescent="0.15">
      <c r="A32" s="47">
        <v>17</v>
      </c>
      <c r="B32" s="47" t="s">
        <v>30</v>
      </c>
      <c r="C32" s="42"/>
      <c r="D32" s="50">
        <v>41520.333333333336</v>
      </c>
      <c r="E32" s="47">
        <v>1.0536099999999999</v>
      </c>
      <c r="F32" s="47">
        <v>1.0551600000000001</v>
      </c>
      <c r="G32" s="50">
        <v>41542.333333333336</v>
      </c>
      <c r="H32" s="47">
        <v>1.0317099999999999</v>
      </c>
      <c r="I32" s="47" t="s">
        <v>31</v>
      </c>
      <c r="J32" s="55">
        <f t="shared" si="8"/>
        <v>219.00000000000031</v>
      </c>
      <c r="K32" s="6">
        <f t="shared" si="10"/>
        <v>84904.839635550466</v>
      </c>
      <c r="L32" s="7" t="str">
        <f t="shared" si="2"/>
        <v/>
      </c>
      <c r="M32" s="8" t="str">
        <f t="shared" si="3"/>
        <v/>
      </c>
      <c r="N32" s="2">
        <f t="shared" si="9"/>
        <v>205089.77245300874</v>
      </c>
      <c r="O32" s="3">
        <f t="shared" si="5"/>
        <v>14.129032258063056</v>
      </c>
      <c r="R32" s="21"/>
      <c r="T32" s="21"/>
      <c r="U32" s="21"/>
    </row>
    <row r="33" spans="1:19" ht="13.5" customHeight="1" x14ac:dyDescent="0.15">
      <c r="A33" s="47">
        <v>18</v>
      </c>
      <c r="B33" s="47" t="s">
        <v>30</v>
      </c>
      <c r="C33" s="42"/>
      <c r="D33" s="50">
        <v>41628.833333333336</v>
      </c>
      <c r="E33" s="47">
        <v>1.0646</v>
      </c>
      <c r="F33" s="47">
        <v>1.06796</v>
      </c>
      <c r="G33" s="50">
        <v>41632.666666666664</v>
      </c>
      <c r="H33" s="47">
        <v>1.0627500000000001</v>
      </c>
      <c r="I33" s="47" t="s">
        <v>31</v>
      </c>
      <c r="J33" s="55">
        <f t="shared" si="8"/>
        <v>18.499999999999073</v>
      </c>
      <c r="K33" s="6">
        <f t="shared" si="10"/>
        <v>5646.0726047327917</v>
      </c>
      <c r="L33" s="7" t="str">
        <f t="shared" si="2"/>
        <v/>
      </c>
      <c r="M33" s="8" t="str">
        <f t="shared" si="3"/>
        <v/>
      </c>
      <c r="N33" s="2">
        <f t="shared" si="9"/>
        <v>210735.84505774154</v>
      </c>
      <c r="O33" s="3">
        <f t="shared" si="5"/>
        <v>0.55059523809520561</v>
      </c>
    </row>
    <row r="34" spans="1:19" ht="13.5" customHeight="1" x14ac:dyDescent="0.15">
      <c r="A34" s="47">
        <v>19</v>
      </c>
      <c r="B34" s="47" t="s">
        <v>30</v>
      </c>
      <c r="C34" s="42"/>
      <c r="D34" s="50">
        <v>41719.333333333336</v>
      </c>
      <c r="E34" s="47">
        <v>1.1228400000000001</v>
      </c>
      <c r="F34" s="47">
        <v>1.12616</v>
      </c>
      <c r="G34" s="50">
        <v>41726.5</v>
      </c>
      <c r="H34" s="47">
        <v>1.10348</v>
      </c>
      <c r="I34" s="47" t="s">
        <v>31</v>
      </c>
      <c r="J34" s="55">
        <f t="shared" si="8"/>
        <v>193.60000000000045</v>
      </c>
      <c r="K34" s="6">
        <f t="shared" si="10"/>
        <v>61443.463257799653</v>
      </c>
      <c r="L34" s="7" t="str">
        <f t="shared" si="2"/>
        <v/>
      </c>
      <c r="M34" s="8" t="str">
        <f t="shared" si="3"/>
        <v/>
      </c>
      <c r="N34" s="2">
        <f t="shared" si="9"/>
        <v>272179.30831554119</v>
      </c>
      <c r="O34" s="3">
        <f t="shared" si="5"/>
        <v>5.8313253012048509</v>
      </c>
    </row>
    <row r="35" spans="1:19" ht="13.5" customHeight="1" x14ac:dyDescent="0.15">
      <c r="A35" s="47">
        <v>20</v>
      </c>
      <c r="B35" s="27" t="s">
        <v>30</v>
      </c>
      <c r="C35" s="42"/>
      <c r="D35" s="50">
        <v>41879.333333333336</v>
      </c>
      <c r="E35" s="27">
        <v>1.09554</v>
      </c>
      <c r="F35" s="27">
        <v>1.10348</v>
      </c>
      <c r="G35" s="50">
        <v>41880.666666666664</v>
      </c>
      <c r="H35" s="27">
        <v>1.08619</v>
      </c>
      <c r="I35" s="27" t="s">
        <v>31</v>
      </c>
      <c r="J35" s="55">
        <f t="shared" si="8"/>
        <v>93.499999999999687</v>
      </c>
      <c r="K35" s="6">
        <f t="shared" si="10"/>
        <v>16025.670861147868</v>
      </c>
      <c r="L35" s="7" t="str">
        <f t="shared" si="2"/>
        <v/>
      </c>
      <c r="M35" s="8" t="str">
        <f t="shared" si="3"/>
        <v/>
      </c>
      <c r="N35" s="2">
        <f t="shared" si="9"/>
        <v>288204.97917668906</v>
      </c>
      <c r="O35" s="3">
        <f t="shared" si="5"/>
        <v>1.1775818639798363</v>
      </c>
      <c r="Q35" s="9"/>
    </row>
    <row r="36" spans="1:19" x14ac:dyDescent="0.15">
      <c r="A36" s="47">
        <v>21</v>
      </c>
      <c r="B36" s="27" t="s">
        <v>30</v>
      </c>
      <c r="C36" s="42"/>
      <c r="D36" s="50">
        <v>42069.333333333336</v>
      </c>
      <c r="E36" s="27">
        <v>1.2760199999999999</v>
      </c>
      <c r="F36" s="27">
        <v>1.28101</v>
      </c>
      <c r="G36" s="50">
        <v>42079.666666666664</v>
      </c>
      <c r="H36" s="27">
        <v>1.28101</v>
      </c>
      <c r="I36" s="27" t="s">
        <v>29</v>
      </c>
      <c r="J36" s="55" t="str">
        <f t="shared" si="8"/>
        <v/>
      </c>
      <c r="K36" s="6" t="str">
        <f t="shared" si="1"/>
        <v/>
      </c>
      <c r="L36" s="7">
        <f t="shared" si="2"/>
        <v>-0.499000000000005</v>
      </c>
      <c r="M36" s="8">
        <f>N36-N35</f>
        <v>-14410.248958834447</v>
      </c>
      <c r="N36" s="2">
        <f t="shared" si="9"/>
        <v>273794.73021785461</v>
      </c>
      <c r="O36" s="3">
        <f t="shared" si="5"/>
        <v>-1</v>
      </c>
      <c r="P36" t="s">
        <v>11</v>
      </c>
      <c r="Q36" s="9">
        <f>AVERAGE(O28,O29,O31,O32,O33,O34,O35,O38,O39)</f>
        <v>3.1957452568893085</v>
      </c>
    </row>
    <row r="37" spans="1:19" x14ac:dyDescent="0.15">
      <c r="A37" s="47" t="s">
        <v>51</v>
      </c>
      <c r="B37" s="27" t="s">
        <v>30</v>
      </c>
      <c r="C37" s="42"/>
      <c r="D37" s="50">
        <v>42079.666666666664</v>
      </c>
      <c r="E37" s="27">
        <v>1.27596</v>
      </c>
      <c r="F37" s="27">
        <v>1.2817700000000001</v>
      </c>
      <c r="G37" s="50">
        <v>42081.5</v>
      </c>
      <c r="H37" s="27">
        <v>1.2817700000000001</v>
      </c>
      <c r="I37" s="27" t="s">
        <v>29</v>
      </c>
      <c r="J37" s="55" t="str">
        <f t="shared" si="8"/>
        <v/>
      </c>
      <c r="K37" s="6" t="str">
        <f t="shared" si="1"/>
        <v/>
      </c>
      <c r="L37" s="7">
        <f t="shared" si="2"/>
        <v>-0.58100000000000929</v>
      </c>
      <c r="M37" s="8">
        <f>N37-N36</f>
        <v>-13689.736510892719</v>
      </c>
      <c r="N37" s="2">
        <f t="shared" si="9"/>
        <v>260104.99370696189</v>
      </c>
      <c r="O37" s="3">
        <f t="shared" si="5"/>
        <v>-1</v>
      </c>
      <c r="P37" t="s">
        <v>15</v>
      </c>
      <c r="Q37" s="33">
        <f>COUNTIF(J28:J39,"&gt;0")/COUNTIF(N28:N39,"&gt;0")</f>
        <v>0.75</v>
      </c>
    </row>
    <row r="38" spans="1:19" s="4" customFormat="1" x14ac:dyDescent="0.15">
      <c r="A38" s="47" t="s">
        <v>53</v>
      </c>
      <c r="B38" s="27" t="s">
        <v>30</v>
      </c>
      <c r="C38" s="42"/>
      <c r="D38" s="50">
        <v>42081.666666666664</v>
      </c>
      <c r="E38" s="27">
        <v>1.27424</v>
      </c>
      <c r="F38" s="27">
        <v>1.2825599999999999</v>
      </c>
      <c r="G38" s="50">
        <v>42090.666666666664</v>
      </c>
      <c r="H38" s="27">
        <v>1.2531300000000001</v>
      </c>
      <c r="I38" s="27" t="s">
        <v>31</v>
      </c>
      <c r="J38" s="55">
        <f t="shared" si="8"/>
        <v>211.09999999999962</v>
      </c>
      <c r="K38" s="6">
        <f t="shared" ref="K38:K39" si="11">N38-N37</f>
        <v>32997.694814627612</v>
      </c>
      <c r="L38" s="7" t="str">
        <f t="shared" si="2"/>
        <v/>
      </c>
      <c r="M38" s="8" t="str">
        <f t="shared" si="3"/>
        <v/>
      </c>
      <c r="N38" s="2">
        <f t="shared" si="9"/>
        <v>293102.6885215895</v>
      </c>
      <c r="O38" s="3">
        <f t="shared" si="5"/>
        <v>2.5372596153846465</v>
      </c>
      <c r="P38" t="s">
        <v>25</v>
      </c>
      <c r="Q38" s="33">
        <f>Q39/J2</f>
        <v>1.9734496427650732</v>
      </c>
      <c r="S38"/>
    </row>
    <row r="39" spans="1:19" x14ac:dyDescent="0.15">
      <c r="A39" s="47">
        <v>22</v>
      </c>
      <c r="B39" s="27" t="s">
        <v>32</v>
      </c>
      <c r="C39" s="42"/>
      <c r="D39" s="50">
        <v>42131</v>
      </c>
      <c r="E39" s="27">
        <v>1.20482</v>
      </c>
      <c r="F39" s="27">
        <v>1.2033</v>
      </c>
      <c r="G39" s="50">
        <v>42132.5</v>
      </c>
      <c r="H39" s="27">
        <v>1.20526</v>
      </c>
      <c r="I39" s="27" t="s">
        <v>31</v>
      </c>
      <c r="J39" s="55">
        <f t="shared" si="8"/>
        <v>4.3999999999999595</v>
      </c>
      <c r="K39" s="6">
        <f t="shared" si="11"/>
        <v>4242.2757549178204</v>
      </c>
      <c r="L39" s="7" t="str">
        <f t="shared" si="2"/>
        <v/>
      </c>
      <c r="M39" s="8" t="str">
        <f t="shared" si="3"/>
        <v/>
      </c>
      <c r="N39" s="2">
        <f t="shared" si="9"/>
        <v>297344.96427650732</v>
      </c>
      <c r="O39" s="3">
        <f t="shared" si="5"/>
        <v>0.28947368421053016</v>
      </c>
      <c r="P39" t="s">
        <v>24</v>
      </c>
      <c r="Q39" s="29">
        <f>N39-J2</f>
        <v>197344.96427650732</v>
      </c>
    </row>
    <row r="40" spans="1:19" x14ac:dyDescent="0.15">
      <c r="A40" s="58"/>
      <c r="B40" s="27"/>
      <c r="C40" s="42"/>
      <c r="D40" s="57" t="s">
        <v>55</v>
      </c>
      <c r="E40" s="27"/>
      <c r="F40" s="27"/>
      <c r="G40" s="50"/>
      <c r="H40" s="27"/>
      <c r="I40" s="27"/>
      <c r="J40" s="55"/>
      <c r="K40" s="6"/>
      <c r="L40" s="7"/>
      <c r="M40" s="8"/>
      <c r="N40" s="2"/>
      <c r="O40" s="3"/>
      <c r="Q40" s="29"/>
    </row>
    <row r="41" spans="1:19" x14ac:dyDescent="0.15">
      <c r="A41" s="47">
        <v>29</v>
      </c>
      <c r="B41" s="27" t="s">
        <v>30</v>
      </c>
      <c r="C41" s="42">
        <f>IFERROR(ROUNDDOWN(ABS($J$2*$L$2/(E41-F41)/100000),2),"")</f>
        <v>0.05</v>
      </c>
      <c r="D41" s="50">
        <v>41159.5</v>
      </c>
      <c r="E41" s="27">
        <v>125.01900000000001</v>
      </c>
      <c r="F41" s="27">
        <v>126.008</v>
      </c>
      <c r="G41" s="50">
        <v>41162.666666666664</v>
      </c>
      <c r="H41" s="27">
        <v>125.36</v>
      </c>
      <c r="I41" s="27" t="s">
        <v>29</v>
      </c>
      <c r="J41" s="6" t="str">
        <f>IFERROR(IF(AND(B41="売",I41="勝"),ABS(E41-H41),IF(AND(B41="買",I41="勝"),ABS(E41-H41),""))*100,"")</f>
        <v/>
      </c>
      <c r="K41" s="6" t="str">
        <f>IFERROR(IF(J41&gt;=1,J41*C41*1000,""),"")</f>
        <v/>
      </c>
      <c r="L41" s="7">
        <f>IFERROR(IF(AND(B41="売",I41="負"),(E41-H41),IF(AND(B41="買",I41="負"),(H41-E41),""))*100,"")</f>
        <v>-34.099999999999397</v>
      </c>
      <c r="M41" s="8">
        <f>IFERROR(IF(L41&lt;=1,L41*C41*1000,""),"")</f>
        <v>-1704.99999999997</v>
      </c>
      <c r="N41" s="2">
        <f>J2+($J$2*$L$2*O41)</f>
        <v>98276.036400404468</v>
      </c>
      <c r="O41" s="3">
        <f t="shared" si="5"/>
        <v>-0.34479271991910759</v>
      </c>
    </row>
    <row r="42" spans="1:19" x14ac:dyDescent="0.15">
      <c r="A42" s="53">
        <v>32</v>
      </c>
      <c r="B42" s="27" t="s">
        <v>30</v>
      </c>
      <c r="C42" s="42">
        <f>IFERROR(ROUNDDOWN(ABS(N41*$L$2/(E42-F42)/100000),2),"")</f>
        <v>0.08</v>
      </c>
      <c r="D42" s="50" t="s">
        <v>56</v>
      </c>
      <c r="E42" s="27">
        <v>142.22900000000001</v>
      </c>
      <c r="F42" s="27">
        <v>142.80199999999999</v>
      </c>
      <c r="G42" s="50">
        <v>41290.666666666664</v>
      </c>
      <c r="H42" s="27">
        <v>141.72300000000001</v>
      </c>
      <c r="I42" s="27" t="s">
        <v>31</v>
      </c>
      <c r="J42" s="55">
        <f t="shared" ref="J42:J105" si="12">IFERROR(IF(AND(B42="売",I42="勝"),ABS(E42-H42),IF(AND(B42="買",I42="勝"),ABS(E42-H42),""))*100,"")</f>
        <v>50.600000000000023</v>
      </c>
      <c r="K42" s="6">
        <f t="shared" ref="K42:K105" si="13">IFERROR(IF(J42&gt;=1,J42*C42*1000,""),"")</f>
        <v>4048.0000000000018</v>
      </c>
      <c r="L42" s="7" t="str">
        <f t="shared" ref="L42:L105" si="14">IFERROR(IF(AND(B42="売",I42="負"),(E42-H42),IF(AND(B42="買",I42="負"),(H42-E42),""))*100,"")</f>
        <v/>
      </c>
      <c r="M42" s="8" t="str">
        <f t="shared" ref="M42:M105" si="15">IFERROR(IF(L42&lt;=1,L42*C42*1000,""),"")</f>
        <v/>
      </c>
      <c r="N42" s="2">
        <f>IF(I42="ー",N41+0,IF(M42&lt;1,M42+N41,K42+N41))</f>
        <v>102324.03640040447</v>
      </c>
      <c r="O42" s="3">
        <f t="shared" si="5"/>
        <v>0.88307155322865394</v>
      </c>
    </row>
    <row r="43" spans="1:19" x14ac:dyDescent="0.15">
      <c r="A43" s="53">
        <v>33</v>
      </c>
      <c r="B43" s="47" t="s">
        <v>30</v>
      </c>
      <c r="C43" s="42">
        <f>IFERROR(ROUNDDOWN(ABS(N42*$L$2/(E43-F43)/100000),2),"")</f>
        <v>0.04</v>
      </c>
      <c r="D43" s="50">
        <v>41317.333333333336</v>
      </c>
      <c r="E43" s="47">
        <v>146.47</v>
      </c>
      <c r="F43" s="47">
        <v>147.59</v>
      </c>
      <c r="G43" s="50">
        <v>41320.083333333336</v>
      </c>
      <c r="H43" s="47">
        <v>143.97900000000001</v>
      </c>
      <c r="I43" s="47" t="s">
        <v>31</v>
      </c>
      <c r="J43" s="55">
        <f t="shared" si="12"/>
        <v>249.09999999999854</v>
      </c>
      <c r="K43" s="6">
        <f t="shared" si="13"/>
        <v>9963.9999999999418</v>
      </c>
      <c r="L43" s="7" t="str">
        <f t="shared" si="14"/>
        <v/>
      </c>
      <c r="M43" s="8" t="str">
        <f t="shared" si="15"/>
        <v/>
      </c>
      <c r="N43" s="2">
        <f t="shared" ref="N43:N106" si="16">IF(I43="ー",N42+0,IF(M43&lt;1,M43+N42,K43+N42))</f>
        <v>112288.03640040441</v>
      </c>
      <c r="O43" s="3">
        <f t="shared" si="5"/>
        <v>2.2241071428571209</v>
      </c>
    </row>
    <row r="44" spans="1:19" x14ac:dyDescent="0.15">
      <c r="A44" s="53">
        <v>35</v>
      </c>
      <c r="B44" s="47" t="s">
        <v>30</v>
      </c>
      <c r="C44" s="42">
        <f>IFERROR(ROUNDDOWN(ABS(N43*$L$2/(E44-F44)/100000),2),"")</f>
        <v>0.11</v>
      </c>
      <c r="D44" s="50">
        <v>41400.5</v>
      </c>
      <c r="E44" s="47">
        <v>154.166</v>
      </c>
      <c r="F44" s="47">
        <v>154.65899999999999</v>
      </c>
      <c r="G44" s="50">
        <v>41402.166666666664</v>
      </c>
      <c r="H44" s="47">
        <v>153.38900000000001</v>
      </c>
      <c r="I44" s="47" t="s">
        <v>31</v>
      </c>
      <c r="J44" s="55">
        <f t="shared" si="12"/>
        <v>77.699999999998681</v>
      </c>
      <c r="K44" s="6">
        <f t="shared" si="13"/>
        <v>8546.9999999998545</v>
      </c>
      <c r="L44" s="7" t="str">
        <f t="shared" si="14"/>
        <v/>
      </c>
      <c r="M44" s="8" t="str">
        <f t="shared" si="15"/>
        <v/>
      </c>
      <c r="N44" s="2">
        <f t="shared" si="16"/>
        <v>120835.03640040426</v>
      </c>
      <c r="O44" s="3">
        <f t="shared" si="5"/>
        <v>1.5760649087220988</v>
      </c>
    </row>
    <row r="45" spans="1:19" s="10" customFormat="1" x14ac:dyDescent="0.15">
      <c r="A45" s="53">
        <v>36</v>
      </c>
      <c r="B45" s="47" t="s">
        <v>30</v>
      </c>
      <c r="C45" s="42">
        <f t="shared" ref="C45:C106" si="17">IFERROR(ROUNDDOWN(ABS(N44*$L$2/(E45-F45)/100000),2),"")</f>
        <v>0.1</v>
      </c>
      <c r="D45" s="50">
        <v>41548.333333333336</v>
      </c>
      <c r="E45" s="5">
        <v>158.874</v>
      </c>
      <c r="F45" s="5">
        <v>159.43799999999999</v>
      </c>
      <c r="G45" s="50">
        <v>41554.666666666664</v>
      </c>
      <c r="H45" s="5">
        <v>155.93</v>
      </c>
      <c r="I45" s="5" t="s">
        <v>31</v>
      </c>
      <c r="J45" s="55">
        <f t="shared" si="12"/>
        <v>294.39999999999884</v>
      </c>
      <c r="K45" s="6">
        <f t="shared" si="13"/>
        <v>29439.999999999884</v>
      </c>
      <c r="L45" s="7" t="str">
        <f t="shared" si="14"/>
        <v/>
      </c>
      <c r="M45" s="8" t="str">
        <f t="shared" si="15"/>
        <v/>
      </c>
      <c r="N45" s="2">
        <f t="shared" si="16"/>
        <v>150275.03640040415</v>
      </c>
      <c r="O45" s="3">
        <f t="shared" si="5"/>
        <v>5.2198581560284136</v>
      </c>
      <c r="P45" t="s">
        <v>11</v>
      </c>
      <c r="Q45" s="9">
        <f>AVERAGE(O42:O48,O50:O52)</f>
        <v>2.3641635759588548</v>
      </c>
      <c r="S45"/>
    </row>
    <row r="46" spans="1:19" s="10" customFormat="1" x14ac:dyDescent="0.15">
      <c r="A46" s="53">
        <v>37</v>
      </c>
      <c r="B46" s="47" t="s">
        <v>30</v>
      </c>
      <c r="C46" s="42">
        <f t="shared" si="17"/>
        <v>0.1</v>
      </c>
      <c r="D46" s="50">
        <v>41618.333333333336</v>
      </c>
      <c r="E46" s="5">
        <v>169.351</v>
      </c>
      <c r="F46" s="5">
        <v>170.041</v>
      </c>
      <c r="G46" s="50">
        <v>41620.333333333336</v>
      </c>
      <c r="H46" s="5">
        <v>168.399</v>
      </c>
      <c r="I46" s="5" t="s">
        <v>31</v>
      </c>
      <c r="J46" s="55">
        <f t="shared" si="12"/>
        <v>95.199999999999818</v>
      </c>
      <c r="K46" s="6">
        <f t="shared" si="13"/>
        <v>9519.9999999999818</v>
      </c>
      <c r="L46" s="7" t="str">
        <f t="shared" si="14"/>
        <v/>
      </c>
      <c r="M46" s="8" t="str">
        <f t="shared" si="15"/>
        <v/>
      </c>
      <c r="N46" s="2">
        <f t="shared" si="16"/>
        <v>159795.03640040412</v>
      </c>
      <c r="O46" s="3">
        <f t="shared" si="5"/>
        <v>1.3797101449275382</v>
      </c>
      <c r="P46" t="s">
        <v>15</v>
      </c>
      <c r="Q46" s="33">
        <f>COUNTIF(K41:K52,"&gt;0")/COUNTIF(N41:N52,"&gt;0")</f>
        <v>0.83333333333333337</v>
      </c>
      <c r="S46"/>
    </row>
    <row r="47" spans="1:19" x14ac:dyDescent="0.15">
      <c r="A47" s="53">
        <v>39</v>
      </c>
      <c r="B47" s="47" t="s">
        <v>30</v>
      </c>
      <c r="C47" s="42">
        <f t="shared" si="17"/>
        <v>0.09</v>
      </c>
      <c r="D47" s="50">
        <v>41662.166666666664</v>
      </c>
      <c r="E47" s="5">
        <v>172.685</v>
      </c>
      <c r="F47" s="5">
        <v>173.5</v>
      </c>
      <c r="G47" s="50">
        <v>41666.166666666664</v>
      </c>
      <c r="H47" s="5">
        <v>169.09899999999999</v>
      </c>
      <c r="I47" s="5" t="s">
        <v>31</v>
      </c>
      <c r="J47" s="55">
        <f t="shared" si="12"/>
        <v>358.60000000000127</v>
      </c>
      <c r="K47" s="6">
        <f t="shared" si="13"/>
        <v>32274.000000000116</v>
      </c>
      <c r="L47" s="7" t="str">
        <f t="shared" si="14"/>
        <v/>
      </c>
      <c r="M47" s="8" t="str">
        <f t="shared" si="15"/>
        <v/>
      </c>
      <c r="N47" s="2">
        <f t="shared" si="16"/>
        <v>192069.03640040423</v>
      </c>
      <c r="O47" s="3">
        <f t="shared" si="5"/>
        <v>4.4000000000000279</v>
      </c>
      <c r="P47" t="s">
        <v>25</v>
      </c>
      <c r="Q47" s="33">
        <f>Q48/J2</f>
        <v>1.6556703640040393</v>
      </c>
    </row>
    <row r="48" spans="1:19" x14ac:dyDescent="0.15">
      <c r="A48" s="53">
        <v>40</v>
      </c>
      <c r="B48" s="47" t="s">
        <v>30</v>
      </c>
      <c r="C48" s="42">
        <f t="shared" si="17"/>
        <v>0.11</v>
      </c>
      <c r="D48" s="50">
        <v>41766.166666666664</v>
      </c>
      <c r="E48" s="5">
        <v>172.375</v>
      </c>
      <c r="F48" s="5">
        <v>173.21</v>
      </c>
      <c r="G48" s="50">
        <v>41771.333333333336</v>
      </c>
      <c r="H48" s="5">
        <v>172.06399999999999</v>
      </c>
      <c r="I48" s="5" t="s">
        <v>31</v>
      </c>
      <c r="J48" s="55">
        <f t="shared" si="12"/>
        <v>31.100000000000705</v>
      </c>
      <c r="K48" s="6">
        <f t="shared" si="13"/>
        <v>3421.0000000000773</v>
      </c>
      <c r="L48" s="7" t="str">
        <f t="shared" si="14"/>
        <v/>
      </c>
      <c r="M48" s="8" t="str">
        <f t="shared" si="15"/>
        <v/>
      </c>
      <c r="N48" s="2">
        <f t="shared" si="16"/>
        <v>195490.03640040432</v>
      </c>
      <c r="O48" s="3">
        <f t="shared" si="5"/>
        <v>0.37245508982036418</v>
      </c>
      <c r="P48" t="s">
        <v>24</v>
      </c>
      <c r="Q48" s="66">
        <f>N52-J2</f>
        <v>165567.03640040394</v>
      </c>
    </row>
    <row r="49" spans="1:18" x14ac:dyDescent="0.15">
      <c r="A49" s="53">
        <v>41</v>
      </c>
      <c r="B49" s="47" t="s">
        <v>30</v>
      </c>
      <c r="C49" s="42">
        <f t="shared" si="17"/>
        <v>7.0000000000000007E-2</v>
      </c>
      <c r="D49" s="50">
        <v>41964</v>
      </c>
      <c r="E49" s="5">
        <v>184.43299999999999</v>
      </c>
      <c r="F49" s="5">
        <v>185.67500000000001</v>
      </c>
      <c r="G49" s="50">
        <v>41967.333333333336</v>
      </c>
      <c r="H49" s="5">
        <v>185.07300000000001</v>
      </c>
      <c r="I49" s="5" t="s">
        <v>29</v>
      </c>
      <c r="J49" s="55" t="str">
        <f t="shared" si="12"/>
        <v/>
      </c>
      <c r="K49" s="6" t="str">
        <f t="shared" si="13"/>
        <v/>
      </c>
      <c r="L49" s="7">
        <f t="shared" si="14"/>
        <v>-64.000000000001478</v>
      </c>
      <c r="M49" s="8">
        <f t="shared" si="15"/>
        <v>-4480.0000000001037</v>
      </c>
      <c r="N49" s="2">
        <f t="shared" si="16"/>
        <v>191010.03640040421</v>
      </c>
      <c r="O49" s="3">
        <f t="shared" si="5"/>
        <v>-0.5152979066022586</v>
      </c>
      <c r="P49" s="10"/>
    </row>
    <row r="50" spans="1:18" x14ac:dyDescent="0.15">
      <c r="A50" s="53">
        <v>42</v>
      </c>
      <c r="B50" s="47" t="s">
        <v>30</v>
      </c>
      <c r="C50" s="42">
        <f t="shared" si="17"/>
        <v>0.28000000000000003</v>
      </c>
      <c r="D50" s="50">
        <v>41981.166666666664</v>
      </c>
      <c r="E50" s="5">
        <v>189</v>
      </c>
      <c r="F50" s="5">
        <v>189.33699999999999</v>
      </c>
      <c r="G50" s="50">
        <v>41984.666666666664</v>
      </c>
      <c r="H50" s="47">
        <v>186.81200000000001</v>
      </c>
      <c r="I50" s="5" t="s">
        <v>31</v>
      </c>
      <c r="J50" s="55">
        <f t="shared" si="12"/>
        <v>218.79999999999882</v>
      </c>
      <c r="K50" s="6">
        <f t="shared" si="13"/>
        <v>61263.999999999673</v>
      </c>
      <c r="L50" s="7" t="str">
        <f t="shared" si="14"/>
        <v/>
      </c>
      <c r="M50" s="8" t="str">
        <f t="shared" si="15"/>
        <v/>
      </c>
      <c r="N50" s="2">
        <f t="shared" si="16"/>
        <v>252274.03640040389</v>
      </c>
      <c r="O50" s="3">
        <f t="shared" si="5"/>
        <v>6.4925816023740621</v>
      </c>
      <c r="P50" s="10"/>
    </row>
    <row r="51" spans="1:18" x14ac:dyDescent="0.15">
      <c r="A51" s="53">
        <v>43</v>
      </c>
      <c r="B51" s="47" t="s">
        <v>32</v>
      </c>
      <c r="C51" s="42">
        <f t="shared" si="17"/>
        <v>0.09</v>
      </c>
      <c r="D51" s="50">
        <v>42030.333333333336</v>
      </c>
      <c r="E51" s="5">
        <v>177.815</v>
      </c>
      <c r="F51" s="5">
        <v>176.49700000000001</v>
      </c>
      <c r="G51" s="50">
        <v>42032.833333333336</v>
      </c>
      <c r="H51" s="5">
        <v>178.119</v>
      </c>
      <c r="I51" s="5" t="s">
        <v>31</v>
      </c>
      <c r="J51" s="55">
        <f t="shared" si="12"/>
        <v>30.400000000000205</v>
      </c>
      <c r="K51" s="6">
        <f t="shared" si="13"/>
        <v>2736.0000000000182</v>
      </c>
      <c r="L51" s="7" t="str">
        <f t="shared" si="14"/>
        <v/>
      </c>
      <c r="M51" s="8" t="str">
        <f t="shared" si="15"/>
        <v/>
      </c>
      <c r="N51" s="2">
        <f t="shared" si="16"/>
        <v>255010.03640040391</v>
      </c>
      <c r="O51" s="3">
        <f t="shared" si="5"/>
        <v>0.23065250379363111</v>
      </c>
      <c r="P51" t="s">
        <v>11</v>
      </c>
      <c r="Q51" s="9">
        <f>AVERAGE(O48:O52)</f>
        <v>1.4887051894444876</v>
      </c>
    </row>
    <row r="52" spans="1:18" x14ac:dyDescent="0.15">
      <c r="A52" s="53">
        <v>45</v>
      </c>
      <c r="B52" s="47" t="s">
        <v>32</v>
      </c>
      <c r="C52" s="42">
        <f t="shared" si="17"/>
        <v>0.09</v>
      </c>
      <c r="D52" s="50">
        <v>42108.5</v>
      </c>
      <c r="E52" s="5">
        <v>176.256</v>
      </c>
      <c r="F52" s="5">
        <v>174.89699999999999</v>
      </c>
      <c r="G52" s="50">
        <v>42114.333333333336</v>
      </c>
      <c r="H52" s="5">
        <v>177.429</v>
      </c>
      <c r="I52" s="5" t="s">
        <v>31</v>
      </c>
      <c r="J52" s="55">
        <f t="shared" si="12"/>
        <v>117.30000000000018</v>
      </c>
      <c r="K52" s="6">
        <f t="shared" si="13"/>
        <v>10557.000000000016</v>
      </c>
      <c r="L52" s="7" t="str">
        <f t="shared" si="14"/>
        <v/>
      </c>
      <c r="M52" s="8" t="str">
        <f t="shared" si="15"/>
        <v/>
      </c>
      <c r="N52" s="2">
        <f t="shared" si="16"/>
        <v>265567.03640040394</v>
      </c>
      <c r="O52" s="3">
        <f t="shared" si="5"/>
        <v>0.86313465783664034</v>
      </c>
      <c r="P52" t="s">
        <v>15</v>
      </c>
      <c r="Q52" s="33">
        <f>COUNTIF(K48:K52,"&gt;0")/COUNTIF(N48:N52,"&gt;0")</f>
        <v>0.8</v>
      </c>
    </row>
    <row r="53" spans="1:18" x14ac:dyDescent="0.15">
      <c r="A53" s="53"/>
      <c r="C53" s="42" t="str">
        <f t="shared" si="17"/>
        <v/>
      </c>
      <c r="D53" s="50"/>
      <c r="E53" s="5"/>
      <c r="F53" s="5"/>
      <c r="G53" s="50"/>
      <c r="H53" s="5"/>
      <c r="I53" s="5"/>
      <c r="J53" s="55" t="str">
        <f t="shared" si="12"/>
        <v/>
      </c>
      <c r="K53" s="6" t="str">
        <f t="shared" si="13"/>
        <v/>
      </c>
      <c r="L53" s="7" t="str">
        <f t="shared" si="14"/>
        <v/>
      </c>
      <c r="M53" s="8" t="str">
        <f t="shared" si="15"/>
        <v/>
      </c>
      <c r="N53" s="2" t="e">
        <f t="shared" si="16"/>
        <v>#VALUE!</v>
      </c>
      <c r="O53" s="3" t="e">
        <f t="shared" si="5"/>
        <v>#DIV/0!</v>
      </c>
      <c r="P53" t="s">
        <v>25</v>
      </c>
      <c r="Q53" s="33" t="e">
        <f>Q54/N48</f>
        <v>#VALUE!</v>
      </c>
    </row>
    <row r="54" spans="1:18" x14ac:dyDescent="0.15">
      <c r="A54" s="53"/>
      <c r="C54" s="42" t="str">
        <f t="shared" si="17"/>
        <v/>
      </c>
      <c r="D54" s="50"/>
      <c r="E54" s="47"/>
      <c r="F54" s="47"/>
      <c r="G54" s="50"/>
      <c r="H54" s="47"/>
      <c r="I54" s="47"/>
      <c r="J54" s="55" t="str">
        <f t="shared" si="12"/>
        <v/>
      </c>
      <c r="K54" s="6" t="str">
        <f t="shared" si="13"/>
        <v/>
      </c>
      <c r="L54" s="7" t="str">
        <f t="shared" si="14"/>
        <v/>
      </c>
      <c r="M54" s="8" t="str">
        <f t="shared" si="15"/>
        <v/>
      </c>
      <c r="N54" s="2" t="e">
        <f t="shared" si="16"/>
        <v>#VALUE!</v>
      </c>
      <c r="O54" s="3" t="e">
        <f t="shared" si="5"/>
        <v>#DIV/0!</v>
      </c>
      <c r="P54" t="s">
        <v>24</v>
      </c>
      <c r="Q54" s="29" t="e">
        <f>N54-N48</f>
        <v>#VALUE!</v>
      </c>
    </row>
    <row r="55" spans="1:18" x14ac:dyDescent="0.15">
      <c r="A55" s="53"/>
      <c r="C55" s="42" t="str">
        <f t="shared" si="17"/>
        <v/>
      </c>
      <c r="D55" s="50"/>
      <c r="E55" s="47"/>
      <c r="F55" s="47"/>
      <c r="G55" s="50"/>
      <c r="H55" s="47"/>
      <c r="I55" s="47"/>
      <c r="J55" s="55" t="str">
        <f t="shared" si="12"/>
        <v/>
      </c>
      <c r="K55" s="6" t="str">
        <f t="shared" si="13"/>
        <v/>
      </c>
      <c r="L55" s="7" t="str">
        <f t="shared" si="14"/>
        <v/>
      </c>
      <c r="M55" s="8" t="str">
        <f t="shared" si="15"/>
        <v/>
      </c>
      <c r="N55" s="2" t="e">
        <f t="shared" si="16"/>
        <v>#VALUE!</v>
      </c>
      <c r="O55" s="3" t="e">
        <f t="shared" ref="O55:O86" si="18">(H55-E55)/(E55-F55)</f>
        <v>#DIV/0!</v>
      </c>
      <c r="P55" s="10"/>
    </row>
    <row r="56" spans="1:18" x14ac:dyDescent="0.15">
      <c r="A56" s="53"/>
      <c r="B56" s="28"/>
      <c r="C56" s="42" t="str">
        <f t="shared" si="17"/>
        <v/>
      </c>
      <c r="D56" s="50"/>
      <c r="E56" s="28"/>
      <c r="F56" s="28"/>
      <c r="G56" s="50"/>
      <c r="H56" s="28"/>
      <c r="I56" s="28"/>
      <c r="J56" s="55" t="str">
        <f t="shared" si="12"/>
        <v/>
      </c>
      <c r="K56" s="6" t="str">
        <f t="shared" si="13"/>
        <v/>
      </c>
      <c r="L56" s="7" t="str">
        <f t="shared" si="14"/>
        <v/>
      </c>
      <c r="M56" s="8" t="str">
        <f t="shared" si="15"/>
        <v/>
      </c>
      <c r="N56" s="2" t="e">
        <f t="shared" si="16"/>
        <v>#VALUE!</v>
      </c>
      <c r="O56" s="3" t="e">
        <f t="shared" si="18"/>
        <v>#DIV/0!</v>
      </c>
      <c r="P56" s="10"/>
    </row>
    <row r="57" spans="1:18" x14ac:dyDescent="0.15">
      <c r="A57" s="53"/>
      <c r="B57" s="28"/>
      <c r="C57" s="42" t="str">
        <f t="shared" si="17"/>
        <v/>
      </c>
      <c r="D57" s="50"/>
      <c r="E57" s="28"/>
      <c r="F57" s="28"/>
      <c r="G57" s="50"/>
      <c r="H57" s="28"/>
      <c r="I57" s="28"/>
      <c r="J57" s="55" t="str">
        <f t="shared" si="12"/>
        <v/>
      </c>
      <c r="K57" s="6" t="str">
        <f t="shared" si="13"/>
        <v/>
      </c>
      <c r="L57" s="7" t="str">
        <f t="shared" si="14"/>
        <v/>
      </c>
      <c r="M57" s="8" t="str">
        <f t="shared" si="15"/>
        <v/>
      </c>
      <c r="N57" s="2" t="e">
        <f t="shared" si="16"/>
        <v>#VALUE!</v>
      </c>
      <c r="O57" s="3" t="e">
        <f t="shared" si="18"/>
        <v>#DIV/0!</v>
      </c>
      <c r="P57" s="10"/>
    </row>
    <row r="58" spans="1:18" x14ac:dyDescent="0.15">
      <c r="A58" s="53"/>
      <c r="C58" s="42" t="str">
        <f t="shared" si="17"/>
        <v/>
      </c>
      <c r="D58" s="50"/>
      <c r="E58" s="47"/>
      <c r="F58" s="47"/>
      <c r="G58" s="50"/>
      <c r="H58" s="47"/>
      <c r="I58" s="47"/>
      <c r="J58" s="55" t="str">
        <f t="shared" si="12"/>
        <v/>
      </c>
      <c r="K58" s="6" t="str">
        <f t="shared" si="13"/>
        <v/>
      </c>
      <c r="L58" s="7" t="str">
        <f t="shared" si="14"/>
        <v/>
      </c>
      <c r="M58" s="8" t="str">
        <f t="shared" si="15"/>
        <v/>
      </c>
      <c r="N58" s="2" t="e">
        <f t="shared" si="16"/>
        <v>#VALUE!</v>
      </c>
      <c r="O58" s="3" t="e">
        <f t="shared" si="18"/>
        <v>#DIV/0!</v>
      </c>
      <c r="P58" s="10"/>
    </row>
    <row r="59" spans="1:18" x14ac:dyDescent="0.15">
      <c r="A59" s="53"/>
      <c r="C59" s="42" t="str">
        <f t="shared" si="17"/>
        <v/>
      </c>
      <c r="D59" s="50"/>
      <c r="E59" s="47"/>
      <c r="F59" s="47"/>
      <c r="G59" s="50"/>
      <c r="H59" s="47"/>
      <c r="I59" s="47"/>
      <c r="J59" s="55" t="str">
        <f t="shared" si="12"/>
        <v/>
      </c>
      <c r="K59" s="6" t="str">
        <f t="shared" si="13"/>
        <v/>
      </c>
      <c r="L59" s="7" t="str">
        <f t="shared" si="14"/>
        <v/>
      </c>
      <c r="M59" s="8" t="str">
        <f t="shared" si="15"/>
        <v/>
      </c>
      <c r="N59" s="2" t="e">
        <f t="shared" si="16"/>
        <v>#VALUE!</v>
      </c>
      <c r="O59" s="3" t="e">
        <f t="shared" si="18"/>
        <v>#DIV/0!</v>
      </c>
      <c r="P59" t="s">
        <v>11</v>
      </c>
      <c r="Q59" s="9" t="e">
        <f>AVERAGE(O55:O62)</f>
        <v>#DIV/0!</v>
      </c>
    </row>
    <row r="60" spans="1:18" x14ac:dyDescent="0.15">
      <c r="A60" s="53"/>
      <c r="C60" s="42" t="str">
        <f t="shared" si="17"/>
        <v/>
      </c>
      <c r="D60" s="50"/>
      <c r="E60" s="47"/>
      <c r="F60" s="47"/>
      <c r="G60" s="50"/>
      <c r="H60" s="47"/>
      <c r="I60" s="47"/>
      <c r="J60" s="55" t="str">
        <f t="shared" si="12"/>
        <v/>
      </c>
      <c r="K60" s="6" t="str">
        <f t="shared" si="13"/>
        <v/>
      </c>
      <c r="L60" s="7" t="str">
        <f t="shared" si="14"/>
        <v/>
      </c>
      <c r="M60" s="8" t="str">
        <f t="shared" si="15"/>
        <v/>
      </c>
      <c r="N60" s="2" t="e">
        <f t="shared" si="16"/>
        <v>#VALUE!</v>
      </c>
      <c r="O60" s="3" t="e">
        <f t="shared" si="18"/>
        <v>#DIV/0!</v>
      </c>
      <c r="P60" t="s">
        <v>15</v>
      </c>
      <c r="Q60" s="33" t="e">
        <f>COUNTIF(K55:K62,"&gt;0")/COUNTIF(N55:N62,"&gt;0")</f>
        <v>#DIV/0!</v>
      </c>
    </row>
    <row r="61" spans="1:18" x14ac:dyDescent="0.15">
      <c r="A61" s="53"/>
      <c r="C61" s="42" t="str">
        <f t="shared" si="17"/>
        <v/>
      </c>
      <c r="D61" s="50"/>
      <c r="E61" s="47"/>
      <c r="F61" s="47"/>
      <c r="G61" s="50"/>
      <c r="H61" s="47"/>
      <c r="I61" s="47"/>
      <c r="J61" s="55" t="str">
        <f t="shared" si="12"/>
        <v/>
      </c>
      <c r="K61" s="6" t="str">
        <f t="shared" si="13"/>
        <v/>
      </c>
      <c r="L61" s="7" t="str">
        <f t="shared" si="14"/>
        <v/>
      </c>
      <c r="M61" s="8" t="str">
        <f t="shared" si="15"/>
        <v/>
      </c>
      <c r="N61" s="2" t="e">
        <f t="shared" si="16"/>
        <v>#VALUE!</v>
      </c>
      <c r="O61" s="3" t="e">
        <f t="shared" si="18"/>
        <v>#DIV/0!</v>
      </c>
      <c r="P61" t="s">
        <v>25</v>
      </c>
      <c r="Q61" s="33" t="e">
        <f>Q62/N54</f>
        <v>#VALUE!</v>
      </c>
    </row>
    <row r="62" spans="1:18" x14ac:dyDescent="0.15">
      <c r="A62" s="53"/>
      <c r="C62" s="42" t="str">
        <f t="shared" si="17"/>
        <v/>
      </c>
      <c r="D62" s="50"/>
      <c r="E62" s="22"/>
      <c r="F62" s="47"/>
      <c r="G62" s="50"/>
      <c r="H62" s="47"/>
      <c r="I62" s="47"/>
      <c r="J62" s="55" t="str">
        <f t="shared" si="12"/>
        <v/>
      </c>
      <c r="K62" s="6" t="str">
        <f t="shared" si="13"/>
        <v/>
      </c>
      <c r="L62" s="7" t="str">
        <f t="shared" si="14"/>
        <v/>
      </c>
      <c r="M62" s="8" t="str">
        <f t="shared" si="15"/>
        <v/>
      </c>
      <c r="N62" s="2" t="e">
        <f t="shared" si="16"/>
        <v>#VALUE!</v>
      </c>
      <c r="O62" s="3" t="e">
        <f t="shared" si="18"/>
        <v>#DIV/0!</v>
      </c>
      <c r="P62" t="s">
        <v>24</v>
      </c>
      <c r="Q62" s="29" t="e">
        <f>N62-N54</f>
        <v>#VALUE!</v>
      </c>
      <c r="R62" s="35" t="e">
        <f>SUM(M60:M62)/N59</f>
        <v>#VALUE!</v>
      </c>
    </row>
    <row r="63" spans="1:18" x14ac:dyDescent="0.15">
      <c r="A63" s="53"/>
      <c r="C63" s="42" t="str">
        <f t="shared" si="17"/>
        <v/>
      </c>
      <c r="D63" s="50"/>
      <c r="E63" s="47"/>
      <c r="F63" s="47"/>
      <c r="G63" s="50"/>
      <c r="H63" s="47"/>
      <c r="I63" s="47"/>
      <c r="J63" s="55" t="str">
        <f t="shared" si="12"/>
        <v/>
      </c>
      <c r="K63" s="6" t="str">
        <f t="shared" si="13"/>
        <v/>
      </c>
      <c r="L63" s="7" t="str">
        <f t="shared" si="14"/>
        <v/>
      </c>
      <c r="M63" s="8" t="str">
        <f t="shared" si="15"/>
        <v/>
      </c>
      <c r="N63" s="2" t="e">
        <f t="shared" si="16"/>
        <v>#VALUE!</v>
      </c>
      <c r="O63" s="3" t="e">
        <f t="shared" si="18"/>
        <v>#DIV/0!</v>
      </c>
      <c r="P63" s="10"/>
    </row>
    <row r="64" spans="1:18" x14ac:dyDescent="0.15">
      <c r="A64" s="53"/>
      <c r="C64" s="42" t="str">
        <f t="shared" si="17"/>
        <v/>
      </c>
      <c r="D64" s="50"/>
      <c r="E64" s="47"/>
      <c r="F64" s="47"/>
      <c r="G64" s="50"/>
      <c r="H64" s="47"/>
      <c r="I64" s="47"/>
      <c r="J64" s="55" t="str">
        <f t="shared" si="12"/>
        <v/>
      </c>
      <c r="K64" s="6" t="str">
        <f t="shared" si="13"/>
        <v/>
      </c>
      <c r="L64" s="7" t="str">
        <f t="shared" si="14"/>
        <v/>
      </c>
      <c r="M64" s="8" t="str">
        <f t="shared" si="15"/>
        <v/>
      </c>
      <c r="N64" s="2" t="e">
        <f t="shared" si="16"/>
        <v>#VALUE!</v>
      </c>
      <c r="O64" s="3" t="e">
        <f t="shared" si="18"/>
        <v>#DIV/0!</v>
      </c>
      <c r="P64" s="10"/>
    </row>
    <row r="65" spans="1:18" x14ac:dyDescent="0.15">
      <c r="A65" s="53"/>
      <c r="C65" s="42" t="str">
        <f t="shared" si="17"/>
        <v/>
      </c>
      <c r="D65" s="50"/>
      <c r="E65" s="47"/>
      <c r="F65" s="47"/>
      <c r="G65" s="50"/>
      <c r="H65" s="47"/>
      <c r="I65" s="47"/>
      <c r="J65" s="55" t="str">
        <f t="shared" si="12"/>
        <v/>
      </c>
      <c r="K65" s="6" t="str">
        <f t="shared" si="13"/>
        <v/>
      </c>
      <c r="L65" s="7" t="str">
        <f t="shared" si="14"/>
        <v/>
      </c>
      <c r="M65" s="8" t="str">
        <f t="shared" si="15"/>
        <v/>
      </c>
      <c r="N65" s="2" t="e">
        <f t="shared" si="16"/>
        <v>#VALUE!</v>
      </c>
      <c r="O65" s="3" t="e">
        <f t="shared" si="18"/>
        <v>#DIV/0!</v>
      </c>
      <c r="P65" s="10"/>
    </row>
    <row r="66" spans="1:18" x14ac:dyDescent="0.15">
      <c r="A66" s="53"/>
      <c r="C66" s="42" t="str">
        <f t="shared" si="17"/>
        <v/>
      </c>
      <c r="D66" s="50"/>
      <c r="E66" s="47"/>
      <c r="F66" s="47"/>
      <c r="G66" s="50"/>
      <c r="H66" s="47"/>
      <c r="I66" s="47"/>
      <c r="J66" s="55" t="str">
        <f t="shared" si="12"/>
        <v/>
      </c>
      <c r="K66" s="6" t="str">
        <f t="shared" si="13"/>
        <v/>
      </c>
      <c r="L66" s="7" t="str">
        <f t="shared" si="14"/>
        <v/>
      </c>
      <c r="M66" s="8" t="str">
        <f t="shared" si="15"/>
        <v/>
      </c>
      <c r="N66" s="2" t="e">
        <f t="shared" si="16"/>
        <v>#VALUE!</v>
      </c>
      <c r="O66" s="3" t="e">
        <f t="shared" si="18"/>
        <v>#DIV/0!</v>
      </c>
      <c r="P66" s="10"/>
    </row>
    <row r="67" spans="1:18" x14ac:dyDescent="0.15">
      <c r="A67" s="53"/>
      <c r="C67" s="42" t="str">
        <f t="shared" si="17"/>
        <v/>
      </c>
      <c r="D67" s="50"/>
      <c r="E67" s="47"/>
      <c r="F67" s="47"/>
      <c r="G67" s="50"/>
      <c r="H67" s="47"/>
      <c r="I67" s="47"/>
      <c r="J67" s="55" t="str">
        <f t="shared" si="12"/>
        <v/>
      </c>
      <c r="K67" s="6" t="str">
        <f t="shared" si="13"/>
        <v/>
      </c>
      <c r="L67" s="7" t="str">
        <f t="shared" si="14"/>
        <v/>
      </c>
      <c r="M67" s="8" t="str">
        <f t="shared" si="15"/>
        <v/>
      </c>
      <c r="N67" s="2" t="e">
        <f t="shared" si="16"/>
        <v>#VALUE!</v>
      </c>
      <c r="O67" s="3" t="e">
        <f t="shared" si="18"/>
        <v>#DIV/0!</v>
      </c>
      <c r="P67" s="10"/>
    </row>
    <row r="68" spans="1:18" x14ac:dyDescent="0.15">
      <c r="A68" s="53"/>
      <c r="C68" s="42" t="str">
        <f t="shared" si="17"/>
        <v/>
      </c>
      <c r="D68" s="50"/>
      <c r="E68" s="47"/>
      <c r="F68" s="47"/>
      <c r="G68" s="50"/>
      <c r="H68" s="47"/>
      <c r="I68" s="47"/>
      <c r="J68" s="55" t="str">
        <f t="shared" si="12"/>
        <v/>
      </c>
      <c r="K68" s="6" t="str">
        <f t="shared" si="13"/>
        <v/>
      </c>
      <c r="L68" s="7" t="str">
        <f t="shared" si="14"/>
        <v/>
      </c>
      <c r="M68" s="8" t="str">
        <f t="shared" si="15"/>
        <v/>
      </c>
      <c r="N68" s="2" t="e">
        <f t="shared" si="16"/>
        <v>#VALUE!</v>
      </c>
      <c r="O68" s="3" t="e">
        <f t="shared" si="18"/>
        <v>#DIV/0!</v>
      </c>
      <c r="P68" t="s">
        <v>11</v>
      </c>
      <c r="Q68" s="9" t="e">
        <f>AVERAGE(O63:O71)</f>
        <v>#DIV/0!</v>
      </c>
    </row>
    <row r="69" spans="1:18" x14ac:dyDescent="0.15">
      <c r="A69" s="53"/>
      <c r="C69" s="42" t="str">
        <f t="shared" si="17"/>
        <v/>
      </c>
      <c r="D69" s="50"/>
      <c r="E69" s="47"/>
      <c r="F69" s="47"/>
      <c r="G69" s="50"/>
      <c r="H69" s="47"/>
      <c r="I69" s="47"/>
      <c r="J69" s="55" t="str">
        <f t="shared" si="12"/>
        <v/>
      </c>
      <c r="K69" s="6" t="str">
        <f t="shared" si="13"/>
        <v/>
      </c>
      <c r="L69" s="7" t="str">
        <f t="shared" si="14"/>
        <v/>
      </c>
      <c r="M69" s="8" t="str">
        <f t="shared" si="15"/>
        <v/>
      </c>
      <c r="N69" s="2" t="e">
        <f t="shared" si="16"/>
        <v>#VALUE!</v>
      </c>
      <c r="O69" s="3" t="e">
        <f t="shared" si="18"/>
        <v>#DIV/0!</v>
      </c>
      <c r="P69" t="s">
        <v>15</v>
      </c>
      <c r="Q69" s="33" t="e">
        <f>COUNTIF(K63:K71,"&gt;0")/COUNTIF(N63:N71,"&gt;0")</f>
        <v>#DIV/0!</v>
      </c>
    </row>
    <row r="70" spans="1:18" x14ac:dyDescent="0.15">
      <c r="A70" s="53"/>
      <c r="C70" s="42" t="str">
        <f t="shared" si="17"/>
        <v/>
      </c>
      <c r="D70" s="50"/>
      <c r="E70" s="47"/>
      <c r="F70" s="47"/>
      <c r="G70" s="50"/>
      <c r="H70" s="47"/>
      <c r="I70" s="47"/>
      <c r="J70" s="55" t="str">
        <f t="shared" si="12"/>
        <v/>
      </c>
      <c r="K70" s="6" t="str">
        <f t="shared" si="13"/>
        <v/>
      </c>
      <c r="L70" s="7" t="str">
        <f t="shared" si="14"/>
        <v/>
      </c>
      <c r="M70" s="8" t="str">
        <f t="shared" si="15"/>
        <v/>
      </c>
      <c r="N70" s="2" t="e">
        <f t="shared" si="16"/>
        <v>#VALUE!</v>
      </c>
      <c r="O70" s="3" t="e">
        <f t="shared" si="18"/>
        <v>#DIV/0!</v>
      </c>
      <c r="P70" t="s">
        <v>25</v>
      </c>
      <c r="Q70" s="33" t="e">
        <f>Q71/N62</f>
        <v>#VALUE!</v>
      </c>
      <c r="R70" s="35" t="e">
        <f>SUM(M68:M70)/N67</f>
        <v>#VALUE!</v>
      </c>
    </row>
    <row r="71" spans="1:18" x14ac:dyDescent="0.15">
      <c r="A71" s="53"/>
      <c r="C71" s="42" t="str">
        <f t="shared" si="17"/>
        <v/>
      </c>
      <c r="D71" s="50"/>
      <c r="E71" s="47"/>
      <c r="F71" s="47"/>
      <c r="G71" s="50"/>
      <c r="H71" s="47"/>
      <c r="I71" s="47"/>
      <c r="J71" s="55" t="str">
        <f t="shared" si="12"/>
        <v/>
      </c>
      <c r="K71" s="6" t="str">
        <f t="shared" si="13"/>
        <v/>
      </c>
      <c r="L71" s="7" t="str">
        <f t="shared" si="14"/>
        <v/>
      </c>
      <c r="M71" s="8" t="str">
        <f t="shared" si="15"/>
        <v/>
      </c>
      <c r="N71" s="2" t="e">
        <f t="shared" si="16"/>
        <v>#VALUE!</v>
      </c>
      <c r="O71" s="3" t="e">
        <f t="shared" si="18"/>
        <v>#DIV/0!</v>
      </c>
      <c r="P71" t="s">
        <v>24</v>
      </c>
      <c r="Q71" s="29" t="e">
        <f>N71-N62</f>
        <v>#VALUE!</v>
      </c>
    </row>
    <row r="72" spans="1:18" x14ac:dyDescent="0.15">
      <c r="A72" s="53"/>
      <c r="C72" s="42" t="str">
        <f t="shared" si="17"/>
        <v/>
      </c>
      <c r="D72" s="50"/>
      <c r="E72" s="47"/>
      <c r="F72" s="47"/>
      <c r="G72" s="50"/>
      <c r="H72" s="47"/>
      <c r="I72" s="47"/>
      <c r="J72" s="55" t="str">
        <f t="shared" si="12"/>
        <v/>
      </c>
      <c r="K72" s="6" t="str">
        <f t="shared" si="13"/>
        <v/>
      </c>
      <c r="L72" s="7" t="str">
        <f t="shared" si="14"/>
        <v/>
      </c>
      <c r="M72" s="8" t="str">
        <f t="shared" si="15"/>
        <v/>
      </c>
      <c r="N72" s="2" t="e">
        <f t="shared" si="16"/>
        <v>#VALUE!</v>
      </c>
      <c r="O72" s="3" t="e">
        <f t="shared" si="18"/>
        <v>#DIV/0!</v>
      </c>
      <c r="P72" s="10"/>
    </row>
    <row r="73" spans="1:18" x14ac:dyDescent="0.15">
      <c r="A73" s="53"/>
      <c r="C73" s="42" t="str">
        <f t="shared" si="17"/>
        <v/>
      </c>
      <c r="D73" s="50"/>
      <c r="E73" s="47"/>
      <c r="F73" s="47"/>
      <c r="G73" s="50"/>
      <c r="H73" s="47"/>
      <c r="I73" s="47"/>
      <c r="J73" s="55" t="str">
        <f t="shared" si="12"/>
        <v/>
      </c>
      <c r="K73" s="6" t="str">
        <f t="shared" si="13"/>
        <v/>
      </c>
      <c r="L73" s="7" t="str">
        <f t="shared" si="14"/>
        <v/>
      </c>
      <c r="M73" s="8" t="str">
        <f t="shared" si="15"/>
        <v/>
      </c>
      <c r="N73" s="2" t="e">
        <f t="shared" si="16"/>
        <v>#VALUE!</v>
      </c>
      <c r="O73" s="3" t="e">
        <f t="shared" si="18"/>
        <v>#DIV/0!</v>
      </c>
      <c r="P73" s="10"/>
    </row>
    <row r="74" spans="1:18" x14ac:dyDescent="0.15">
      <c r="A74" s="53"/>
      <c r="C74" s="42" t="str">
        <f t="shared" si="17"/>
        <v/>
      </c>
      <c r="D74" s="50"/>
      <c r="E74" s="47"/>
      <c r="F74" s="47"/>
      <c r="G74" s="50"/>
      <c r="H74" s="47"/>
      <c r="I74" s="47"/>
      <c r="J74" s="55" t="str">
        <f t="shared" si="12"/>
        <v/>
      </c>
      <c r="K74" s="6" t="str">
        <f t="shared" si="13"/>
        <v/>
      </c>
      <c r="L74" s="7" t="str">
        <f t="shared" si="14"/>
        <v/>
      </c>
      <c r="M74" s="8" t="str">
        <f t="shared" si="15"/>
        <v/>
      </c>
      <c r="N74" s="2" t="e">
        <f t="shared" si="16"/>
        <v>#VALUE!</v>
      </c>
      <c r="O74" s="3" t="e">
        <f t="shared" si="18"/>
        <v>#DIV/0!</v>
      </c>
      <c r="P74" s="10"/>
    </row>
    <row r="75" spans="1:18" x14ac:dyDescent="0.15">
      <c r="A75" s="53"/>
      <c r="C75" s="42" t="str">
        <f t="shared" si="17"/>
        <v/>
      </c>
      <c r="D75" s="50"/>
      <c r="E75" s="47"/>
      <c r="F75" s="47"/>
      <c r="G75" s="50"/>
      <c r="H75" s="47"/>
      <c r="I75" s="47"/>
      <c r="J75" s="55" t="str">
        <f t="shared" si="12"/>
        <v/>
      </c>
      <c r="K75" s="6" t="str">
        <f t="shared" si="13"/>
        <v/>
      </c>
      <c r="L75" s="7" t="str">
        <f t="shared" si="14"/>
        <v/>
      </c>
      <c r="M75" s="8" t="str">
        <f t="shared" si="15"/>
        <v/>
      </c>
      <c r="N75" s="2" t="e">
        <f t="shared" si="16"/>
        <v>#VALUE!</v>
      </c>
      <c r="O75" s="3" t="e">
        <f t="shared" si="18"/>
        <v>#DIV/0!</v>
      </c>
      <c r="P75" s="10"/>
    </row>
    <row r="76" spans="1:18" x14ac:dyDescent="0.15">
      <c r="A76" s="53"/>
      <c r="C76" s="42" t="str">
        <f t="shared" si="17"/>
        <v/>
      </c>
      <c r="D76" s="50"/>
      <c r="E76" s="47"/>
      <c r="F76" s="47"/>
      <c r="G76" s="50"/>
      <c r="H76" s="47"/>
      <c r="I76" s="47"/>
      <c r="J76" s="55" t="str">
        <f t="shared" si="12"/>
        <v/>
      </c>
      <c r="K76" s="6" t="str">
        <f t="shared" si="13"/>
        <v/>
      </c>
      <c r="L76" s="7" t="str">
        <f t="shared" si="14"/>
        <v/>
      </c>
      <c r="M76" s="8" t="str">
        <f t="shared" si="15"/>
        <v/>
      </c>
      <c r="N76" s="2" t="e">
        <f t="shared" si="16"/>
        <v>#VALUE!</v>
      </c>
      <c r="O76" s="3" t="e">
        <f t="shared" si="18"/>
        <v>#DIV/0!</v>
      </c>
      <c r="P76" s="10"/>
    </row>
    <row r="77" spans="1:18" x14ac:dyDescent="0.15">
      <c r="A77" s="53"/>
      <c r="C77" s="42" t="str">
        <f t="shared" si="17"/>
        <v/>
      </c>
      <c r="D77" s="50"/>
      <c r="E77" s="47"/>
      <c r="F77" s="47"/>
      <c r="G77" s="50"/>
      <c r="H77" s="47"/>
      <c r="I77" s="47"/>
      <c r="J77" s="55" t="str">
        <f t="shared" si="12"/>
        <v/>
      </c>
      <c r="K77" s="6" t="str">
        <f t="shared" si="13"/>
        <v/>
      </c>
      <c r="L77" s="7" t="str">
        <f t="shared" si="14"/>
        <v/>
      </c>
      <c r="M77" s="8" t="str">
        <f t="shared" si="15"/>
        <v/>
      </c>
      <c r="N77" s="2" t="e">
        <f t="shared" si="16"/>
        <v>#VALUE!</v>
      </c>
      <c r="O77" s="3" t="e">
        <f t="shared" si="18"/>
        <v>#DIV/0!</v>
      </c>
      <c r="P77" s="10"/>
    </row>
    <row r="78" spans="1:18" x14ac:dyDescent="0.15">
      <c r="A78" s="53"/>
      <c r="C78" s="42" t="str">
        <f t="shared" si="17"/>
        <v/>
      </c>
      <c r="D78" s="50"/>
      <c r="E78" s="47"/>
      <c r="F78" s="47"/>
      <c r="G78" s="50"/>
      <c r="H78" s="47"/>
      <c r="I78" s="47"/>
      <c r="J78" s="55" t="str">
        <f t="shared" si="12"/>
        <v/>
      </c>
      <c r="K78" s="6" t="str">
        <f t="shared" si="13"/>
        <v/>
      </c>
      <c r="L78" s="7" t="str">
        <f t="shared" si="14"/>
        <v/>
      </c>
      <c r="M78" s="8" t="str">
        <f t="shared" si="15"/>
        <v/>
      </c>
      <c r="N78" s="2" t="e">
        <f t="shared" si="16"/>
        <v>#VALUE!</v>
      </c>
      <c r="O78" s="3" t="e">
        <f t="shared" si="18"/>
        <v>#DIV/0!</v>
      </c>
      <c r="P78" s="10"/>
    </row>
    <row r="79" spans="1:18" x14ac:dyDescent="0.15">
      <c r="A79" s="53"/>
      <c r="C79" s="42" t="str">
        <f t="shared" si="17"/>
        <v/>
      </c>
      <c r="D79" s="50"/>
      <c r="E79" s="47"/>
      <c r="F79" s="47"/>
      <c r="G79" s="50"/>
      <c r="H79" s="47"/>
      <c r="I79" s="47"/>
      <c r="J79" s="55" t="str">
        <f t="shared" si="12"/>
        <v/>
      </c>
      <c r="K79" s="6" t="str">
        <f t="shared" si="13"/>
        <v/>
      </c>
      <c r="L79" s="7" t="str">
        <f t="shared" si="14"/>
        <v/>
      </c>
      <c r="M79" s="8" t="str">
        <f t="shared" si="15"/>
        <v/>
      </c>
      <c r="N79" s="2" t="e">
        <f t="shared" si="16"/>
        <v>#VALUE!</v>
      </c>
      <c r="O79" s="3" t="e">
        <f t="shared" si="18"/>
        <v>#DIV/0!</v>
      </c>
      <c r="P79" s="10"/>
      <c r="R79" s="35" t="e">
        <f>SUM(M77:M79)/N76</f>
        <v>#VALUE!</v>
      </c>
    </row>
    <row r="80" spans="1:18" x14ac:dyDescent="0.15">
      <c r="A80" s="53"/>
      <c r="C80" s="42" t="str">
        <f t="shared" si="17"/>
        <v/>
      </c>
      <c r="D80" s="50"/>
      <c r="E80" s="47"/>
      <c r="F80" s="47"/>
      <c r="G80" s="50"/>
      <c r="H80" s="47"/>
      <c r="I80" s="47"/>
      <c r="J80" s="55" t="str">
        <f t="shared" si="12"/>
        <v/>
      </c>
      <c r="K80" s="6" t="str">
        <f t="shared" si="13"/>
        <v/>
      </c>
      <c r="L80" s="7" t="str">
        <f t="shared" si="14"/>
        <v/>
      </c>
      <c r="M80" s="8" t="str">
        <f t="shared" si="15"/>
        <v/>
      </c>
      <c r="N80" s="2" t="e">
        <f t="shared" si="16"/>
        <v>#VALUE!</v>
      </c>
      <c r="O80" s="3" t="e">
        <f t="shared" si="18"/>
        <v>#DIV/0!</v>
      </c>
      <c r="P80" t="s">
        <v>11</v>
      </c>
      <c r="Q80" s="9" t="e">
        <f>AVERAGE(O72:O83)</f>
        <v>#DIV/0!</v>
      </c>
    </row>
    <row r="81" spans="1:18" x14ac:dyDescent="0.15">
      <c r="A81" s="53"/>
      <c r="C81" s="42" t="str">
        <f t="shared" si="17"/>
        <v/>
      </c>
      <c r="D81" s="50"/>
      <c r="E81" s="47"/>
      <c r="F81" s="47"/>
      <c r="G81" s="50"/>
      <c r="H81" s="47"/>
      <c r="I81" s="47"/>
      <c r="J81" s="55" t="str">
        <f t="shared" si="12"/>
        <v/>
      </c>
      <c r="K81" s="6" t="str">
        <f t="shared" si="13"/>
        <v/>
      </c>
      <c r="L81" s="7" t="str">
        <f t="shared" si="14"/>
        <v/>
      </c>
      <c r="M81" s="8" t="str">
        <f t="shared" si="15"/>
        <v/>
      </c>
      <c r="N81" s="2" t="e">
        <f t="shared" si="16"/>
        <v>#VALUE!</v>
      </c>
      <c r="O81" s="3" t="e">
        <f t="shared" si="18"/>
        <v>#DIV/0!</v>
      </c>
      <c r="P81" t="s">
        <v>15</v>
      </c>
      <c r="Q81" s="33" t="e">
        <f>COUNTIF(K72:K83,"&gt;0")/COUNTIF(N72:N83,"&gt;0")</f>
        <v>#DIV/0!</v>
      </c>
    </row>
    <row r="82" spans="1:18" x14ac:dyDescent="0.15">
      <c r="A82" s="53"/>
      <c r="C82" s="42" t="str">
        <f t="shared" si="17"/>
        <v/>
      </c>
      <c r="D82" s="50"/>
      <c r="E82" s="47"/>
      <c r="F82" s="47"/>
      <c r="G82" s="50"/>
      <c r="H82" s="47"/>
      <c r="I82" s="47"/>
      <c r="J82" s="55" t="str">
        <f t="shared" si="12"/>
        <v/>
      </c>
      <c r="K82" s="6" t="str">
        <f t="shared" si="13"/>
        <v/>
      </c>
      <c r="L82" s="7" t="str">
        <f t="shared" si="14"/>
        <v/>
      </c>
      <c r="M82" s="8" t="str">
        <f t="shared" si="15"/>
        <v/>
      </c>
      <c r="N82" s="2" t="e">
        <f t="shared" si="16"/>
        <v>#VALUE!</v>
      </c>
      <c r="O82" s="3" t="e">
        <f t="shared" si="18"/>
        <v>#DIV/0!</v>
      </c>
      <c r="P82" t="s">
        <v>25</v>
      </c>
      <c r="Q82" s="33" t="e">
        <f>Q83/N71</f>
        <v>#VALUE!</v>
      </c>
    </row>
    <row r="83" spans="1:18" x14ac:dyDescent="0.15">
      <c r="A83" s="53"/>
      <c r="C83" s="42" t="str">
        <f t="shared" si="17"/>
        <v/>
      </c>
      <c r="D83" s="50"/>
      <c r="E83" s="47"/>
      <c r="F83" s="47"/>
      <c r="G83" s="50"/>
      <c r="H83" s="47"/>
      <c r="I83" s="47"/>
      <c r="J83" s="55" t="str">
        <f t="shared" si="12"/>
        <v/>
      </c>
      <c r="K83" s="6" t="str">
        <f t="shared" si="13"/>
        <v/>
      </c>
      <c r="L83" s="7" t="str">
        <f t="shared" si="14"/>
        <v/>
      </c>
      <c r="M83" s="8" t="str">
        <f t="shared" si="15"/>
        <v/>
      </c>
      <c r="N83" s="2" t="e">
        <f t="shared" si="16"/>
        <v>#VALUE!</v>
      </c>
      <c r="O83" s="3" t="e">
        <f t="shared" si="18"/>
        <v>#DIV/0!</v>
      </c>
      <c r="P83" t="s">
        <v>24</v>
      </c>
      <c r="Q83" s="29" t="e">
        <f>N83-N71</f>
        <v>#VALUE!</v>
      </c>
    </row>
    <row r="84" spans="1:18" x14ac:dyDescent="0.15">
      <c r="A84" s="53"/>
      <c r="C84" s="42" t="str">
        <f t="shared" si="17"/>
        <v/>
      </c>
      <c r="D84" s="50"/>
      <c r="E84" s="47"/>
      <c r="F84" s="47"/>
      <c r="G84" s="50"/>
      <c r="H84" s="47"/>
      <c r="I84" s="47"/>
      <c r="J84" s="55" t="str">
        <f t="shared" si="12"/>
        <v/>
      </c>
      <c r="K84" s="6" t="str">
        <f t="shared" si="13"/>
        <v/>
      </c>
      <c r="L84" s="7" t="str">
        <f t="shared" si="14"/>
        <v/>
      </c>
      <c r="M84" s="8" t="str">
        <f t="shared" si="15"/>
        <v/>
      </c>
      <c r="N84" s="2" t="e">
        <f t="shared" si="16"/>
        <v>#VALUE!</v>
      </c>
      <c r="O84" s="3" t="e">
        <f t="shared" si="18"/>
        <v>#DIV/0!</v>
      </c>
      <c r="P84" s="10"/>
    </row>
    <row r="85" spans="1:18" x14ac:dyDescent="0.15">
      <c r="A85" s="53"/>
      <c r="C85" s="42" t="str">
        <f t="shared" si="17"/>
        <v/>
      </c>
      <c r="D85" s="50"/>
      <c r="E85" s="47"/>
      <c r="F85" s="47"/>
      <c r="G85" s="50"/>
      <c r="H85" s="47"/>
      <c r="I85" s="47"/>
      <c r="J85" s="55" t="str">
        <f t="shared" si="12"/>
        <v/>
      </c>
      <c r="K85" s="6" t="str">
        <f t="shared" si="13"/>
        <v/>
      </c>
      <c r="L85" s="7" t="str">
        <f t="shared" si="14"/>
        <v/>
      </c>
      <c r="M85" s="8" t="str">
        <f t="shared" si="15"/>
        <v/>
      </c>
      <c r="N85" s="2" t="e">
        <f t="shared" si="16"/>
        <v>#VALUE!</v>
      </c>
      <c r="O85" s="3" t="e">
        <f t="shared" si="18"/>
        <v>#DIV/0!</v>
      </c>
      <c r="P85" s="10"/>
    </row>
    <row r="86" spans="1:18" x14ac:dyDescent="0.15">
      <c r="A86" s="53"/>
      <c r="C86" s="42" t="str">
        <f t="shared" si="17"/>
        <v/>
      </c>
      <c r="D86" s="50"/>
      <c r="E86" s="47"/>
      <c r="F86" s="47"/>
      <c r="G86" s="50"/>
      <c r="H86" s="47"/>
      <c r="I86" s="47"/>
      <c r="J86" s="55" t="str">
        <f t="shared" si="12"/>
        <v/>
      </c>
      <c r="K86" s="6" t="str">
        <f t="shared" si="13"/>
        <v/>
      </c>
      <c r="L86" s="7" t="str">
        <f t="shared" si="14"/>
        <v/>
      </c>
      <c r="M86" s="8" t="str">
        <f t="shared" si="15"/>
        <v/>
      </c>
      <c r="N86" s="2" t="e">
        <f t="shared" si="16"/>
        <v>#VALUE!</v>
      </c>
      <c r="O86" s="3" t="e">
        <f t="shared" si="18"/>
        <v>#DIV/0!</v>
      </c>
      <c r="P86" s="10"/>
    </row>
    <row r="87" spans="1:18" x14ac:dyDescent="0.15">
      <c r="A87" s="53"/>
      <c r="C87" s="42" t="str">
        <f t="shared" si="17"/>
        <v/>
      </c>
      <c r="D87" s="50"/>
      <c r="E87" s="47"/>
      <c r="F87" s="47"/>
      <c r="G87" s="50"/>
      <c r="H87" s="47"/>
      <c r="I87" s="47"/>
      <c r="J87" s="55" t="str">
        <f t="shared" si="12"/>
        <v/>
      </c>
      <c r="K87" s="6" t="str">
        <f t="shared" si="13"/>
        <v/>
      </c>
      <c r="L87" s="7" t="str">
        <f t="shared" si="14"/>
        <v/>
      </c>
      <c r="M87" s="8" t="str">
        <f t="shared" si="15"/>
        <v/>
      </c>
      <c r="N87" s="2" t="e">
        <f t="shared" si="16"/>
        <v>#VALUE!</v>
      </c>
      <c r="O87" s="3" t="e">
        <f t="shared" ref="O87:O122" si="19">(H87-E87)/(E87-F87)</f>
        <v>#DIV/0!</v>
      </c>
      <c r="P87" s="10"/>
    </row>
    <row r="88" spans="1:18" x14ac:dyDescent="0.15">
      <c r="A88" s="53"/>
      <c r="C88" s="42" t="str">
        <f t="shared" si="17"/>
        <v/>
      </c>
      <c r="D88" s="50"/>
      <c r="E88" s="47"/>
      <c r="F88" s="47"/>
      <c r="G88" s="50"/>
      <c r="H88" s="47"/>
      <c r="I88" s="47"/>
      <c r="J88" s="55" t="str">
        <f t="shared" si="12"/>
        <v/>
      </c>
      <c r="K88" s="6" t="str">
        <f t="shared" si="13"/>
        <v/>
      </c>
      <c r="L88" s="7" t="str">
        <f t="shared" si="14"/>
        <v/>
      </c>
      <c r="M88" s="8" t="str">
        <f t="shared" si="15"/>
        <v/>
      </c>
      <c r="N88" s="2" t="e">
        <f t="shared" si="16"/>
        <v>#VALUE!</v>
      </c>
      <c r="O88" s="3" t="e">
        <f t="shared" si="19"/>
        <v>#DIV/0!</v>
      </c>
      <c r="P88" s="10"/>
    </row>
    <row r="89" spans="1:18" x14ac:dyDescent="0.15">
      <c r="A89" s="53"/>
      <c r="C89" s="42" t="str">
        <f t="shared" si="17"/>
        <v/>
      </c>
      <c r="D89" s="50"/>
      <c r="E89" s="47"/>
      <c r="F89" s="47"/>
      <c r="G89" s="50"/>
      <c r="H89" s="47"/>
      <c r="I89" s="47"/>
      <c r="J89" s="55" t="str">
        <f t="shared" si="12"/>
        <v/>
      </c>
      <c r="K89" s="6" t="str">
        <f t="shared" si="13"/>
        <v/>
      </c>
      <c r="L89" s="7" t="str">
        <f t="shared" si="14"/>
        <v/>
      </c>
      <c r="M89" s="8" t="str">
        <f t="shared" si="15"/>
        <v/>
      </c>
      <c r="N89" s="2" t="e">
        <f t="shared" si="16"/>
        <v>#VALUE!</v>
      </c>
      <c r="O89" s="3" t="e">
        <f t="shared" si="19"/>
        <v>#DIV/0!</v>
      </c>
      <c r="P89" t="s">
        <v>11</v>
      </c>
      <c r="Q89" s="9" t="e">
        <f>AVERAGE(O84:O92)</f>
        <v>#DIV/0!</v>
      </c>
    </row>
    <row r="90" spans="1:18" x14ac:dyDescent="0.15">
      <c r="A90" s="53"/>
      <c r="C90" s="42" t="str">
        <f t="shared" si="17"/>
        <v/>
      </c>
      <c r="D90" s="50"/>
      <c r="E90" s="47"/>
      <c r="F90" s="47"/>
      <c r="G90" s="50"/>
      <c r="H90" s="47"/>
      <c r="I90" s="47"/>
      <c r="J90" s="55" t="str">
        <f t="shared" si="12"/>
        <v/>
      </c>
      <c r="K90" s="6" t="str">
        <f t="shared" si="13"/>
        <v/>
      </c>
      <c r="L90" s="7" t="str">
        <f t="shared" si="14"/>
        <v/>
      </c>
      <c r="M90" s="8" t="str">
        <f t="shared" si="15"/>
        <v/>
      </c>
      <c r="N90" s="2" t="e">
        <f t="shared" si="16"/>
        <v>#VALUE!</v>
      </c>
      <c r="O90" s="3" t="e">
        <f t="shared" si="19"/>
        <v>#DIV/0!</v>
      </c>
      <c r="P90" t="s">
        <v>15</v>
      </c>
      <c r="Q90" s="33" t="e">
        <f>COUNTIF(K84:K92,"&gt;0")/COUNTIF(N84:N92,"&gt;0")</f>
        <v>#DIV/0!</v>
      </c>
    </row>
    <row r="91" spans="1:18" x14ac:dyDescent="0.15">
      <c r="A91" s="53"/>
      <c r="C91" s="42" t="str">
        <f t="shared" si="17"/>
        <v/>
      </c>
      <c r="D91" s="50"/>
      <c r="E91" s="47"/>
      <c r="F91" s="47"/>
      <c r="G91" s="50"/>
      <c r="H91" s="47"/>
      <c r="I91" s="47"/>
      <c r="J91" s="55" t="str">
        <f t="shared" si="12"/>
        <v/>
      </c>
      <c r="K91" s="6" t="str">
        <f t="shared" si="13"/>
        <v/>
      </c>
      <c r="L91" s="7" t="str">
        <f t="shared" si="14"/>
        <v/>
      </c>
      <c r="M91" s="8" t="str">
        <f t="shared" si="15"/>
        <v/>
      </c>
      <c r="N91" s="2" t="e">
        <f t="shared" si="16"/>
        <v>#VALUE!</v>
      </c>
      <c r="O91" s="3" t="e">
        <f t="shared" si="19"/>
        <v>#DIV/0!</v>
      </c>
      <c r="P91" t="s">
        <v>25</v>
      </c>
      <c r="Q91" s="33" t="e">
        <f>Q92/N83</f>
        <v>#VALUE!</v>
      </c>
      <c r="R91" s="35" t="e">
        <f>SUM(M89:M91)/N88</f>
        <v>#VALUE!</v>
      </c>
    </row>
    <row r="92" spans="1:18" x14ac:dyDescent="0.15">
      <c r="A92" s="53"/>
      <c r="C92" s="42" t="str">
        <f t="shared" si="17"/>
        <v/>
      </c>
      <c r="D92" s="50"/>
      <c r="E92" s="47"/>
      <c r="F92" s="47"/>
      <c r="G92" s="50"/>
      <c r="H92" s="47"/>
      <c r="I92" s="47"/>
      <c r="J92" s="55" t="str">
        <f t="shared" si="12"/>
        <v/>
      </c>
      <c r="K92" s="6" t="str">
        <f t="shared" si="13"/>
        <v/>
      </c>
      <c r="L92" s="7" t="str">
        <f t="shared" si="14"/>
        <v/>
      </c>
      <c r="M92" s="8" t="str">
        <f t="shared" si="15"/>
        <v/>
      </c>
      <c r="N92" s="2" t="e">
        <f t="shared" si="16"/>
        <v>#VALUE!</v>
      </c>
      <c r="O92" s="3" t="e">
        <f t="shared" si="19"/>
        <v>#DIV/0!</v>
      </c>
      <c r="P92" t="s">
        <v>24</v>
      </c>
      <c r="Q92" s="29" t="e">
        <f>N92-N83</f>
        <v>#VALUE!</v>
      </c>
    </row>
    <row r="93" spans="1:18" x14ac:dyDescent="0.15">
      <c r="A93" s="53"/>
      <c r="C93" s="42" t="str">
        <f t="shared" si="17"/>
        <v/>
      </c>
      <c r="D93" s="50"/>
      <c r="E93" s="47"/>
      <c r="F93" s="47"/>
      <c r="G93" s="50"/>
      <c r="H93" s="47"/>
      <c r="I93" s="47"/>
      <c r="J93" s="55" t="str">
        <f t="shared" si="12"/>
        <v/>
      </c>
      <c r="K93" s="6" t="str">
        <f t="shared" si="13"/>
        <v/>
      </c>
      <c r="L93" s="7" t="str">
        <f t="shared" si="14"/>
        <v/>
      </c>
      <c r="M93" s="8" t="str">
        <f t="shared" si="15"/>
        <v/>
      </c>
      <c r="N93" s="2" t="e">
        <f t="shared" si="16"/>
        <v>#VALUE!</v>
      </c>
      <c r="O93" s="3" t="e">
        <f t="shared" si="19"/>
        <v>#DIV/0!</v>
      </c>
      <c r="P93" s="10"/>
    </row>
    <row r="94" spans="1:18" x14ac:dyDescent="0.15">
      <c r="A94" s="53"/>
      <c r="C94" s="42" t="str">
        <f t="shared" si="17"/>
        <v/>
      </c>
      <c r="D94" s="50"/>
      <c r="E94" s="47"/>
      <c r="F94" s="47"/>
      <c r="G94" s="50"/>
      <c r="H94" s="47"/>
      <c r="I94" s="47"/>
      <c r="J94" s="55" t="str">
        <f t="shared" si="12"/>
        <v/>
      </c>
      <c r="K94" s="6" t="str">
        <f t="shared" si="13"/>
        <v/>
      </c>
      <c r="L94" s="7" t="str">
        <f t="shared" si="14"/>
        <v/>
      </c>
      <c r="M94" s="8" t="str">
        <f t="shared" si="15"/>
        <v/>
      </c>
      <c r="N94" s="2" t="e">
        <f t="shared" si="16"/>
        <v>#VALUE!</v>
      </c>
      <c r="O94" s="3" t="e">
        <f t="shared" si="19"/>
        <v>#DIV/0!</v>
      </c>
      <c r="P94" s="10"/>
    </row>
    <row r="95" spans="1:18" x14ac:dyDescent="0.15">
      <c r="A95" s="53"/>
      <c r="C95" s="42" t="str">
        <f t="shared" si="17"/>
        <v/>
      </c>
      <c r="D95" s="50"/>
      <c r="E95" s="47"/>
      <c r="F95" s="47"/>
      <c r="G95" s="50"/>
      <c r="H95" s="47"/>
      <c r="I95" s="47"/>
      <c r="J95" s="55" t="str">
        <f t="shared" si="12"/>
        <v/>
      </c>
      <c r="K95" s="6" t="str">
        <f t="shared" si="13"/>
        <v/>
      </c>
      <c r="L95" s="7" t="str">
        <f t="shared" si="14"/>
        <v/>
      </c>
      <c r="M95" s="8" t="str">
        <f t="shared" si="15"/>
        <v/>
      </c>
      <c r="N95" s="2" t="e">
        <f t="shared" si="16"/>
        <v>#VALUE!</v>
      </c>
      <c r="O95" s="3" t="e">
        <f t="shared" si="19"/>
        <v>#DIV/0!</v>
      </c>
      <c r="P95" s="10"/>
    </row>
    <row r="96" spans="1:18" x14ac:dyDescent="0.15">
      <c r="A96" s="53"/>
      <c r="C96" s="42" t="str">
        <f t="shared" si="17"/>
        <v/>
      </c>
      <c r="D96" s="50"/>
      <c r="E96" s="47"/>
      <c r="F96" s="47"/>
      <c r="G96" s="50"/>
      <c r="H96" s="47"/>
      <c r="I96" s="47"/>
      <c r="J96" s="55" t="str">
        <f t="shared" si="12"/>
        <v/>
      </c>
      <c r="K96" s="6" t="str">
        <f t="shared" si="13"/>
        <v/>
      </c>
      <c r="L96" s="7" t="str">
        <f t="shared" si="14"/>
        <v/>
      </c>
      <c r="M96" s="8" t="str">
        <f t="shared" si="15"/>
        <v/>
      </c>
      <c r="N96" s="2" t="e">
        <f t="shared" si="16"/>
        <v>#VALUE!</v>
      </c>
      <c r="O96" s="3" t="e">
        <f t="shared" si="19"/>
        <v>#DIV/0!</v>
      </c>
      <c r="P96" s="10"/>
    </row>
    <row r="97" spans="1:18" x14ac:dyDescent="0.15">
      <c r="A97" s="53"/>
      <c r="C97" s="42" t="str">
        <f t="shared" si="17"/>
        <v/>
      </c>
      <c r="D97" s="50"/>
      <c r="E97" s="47"/>
      <c r="F97" s="47"/>
      <c r="G97" s="50"/>
      <c r="H97" s="47"/>
      <c r="I97" s="47"/>
      <c r="J97" s="55" t="str">
        <f t="shared" si="12"/>
        <v/>
      </c>
      <c r="K97" s="6" t="str">
        <f t="shared" si="13"/>
        <v/>
      </c>
      <c r="L97" s="7" t="str">
        <f t="shared" si="14"/>
        <v/>
      </c>
      <c r="M97" s="8" t="str">
        <f t="shared" si="15"/>
        <v/>
      </c>
      <c r="N97" s="2" t="e">
        <f t="shared" si="16"/>
        <v>#VALUE!</v>
      </c>
      <c r="O97" s="3" t="e">
        <f t="shared" si="19"/>
        <v>#DIV/0!</v>
      </c>
      <c r="P97" s="10"/>
    </row>
    <row r="98" spans="1:18" x14ac:dyDescent="0.15">
      <c r="A98" s="53"/>
      <c r="C98" s="42" t="str">
        <f t="shared" si="17"/>
        <v/>
      </c>
      <c r="D98" s="50"/>
      <c r="E98" s="47"/>
      <c r="F98" s="47"/>
      <c r="G98" s="50"/>
      <c r="H98" s="47"/>
      <c r="I98" s="47"/>
      <c r="J98" s="55" t="str">
        <f t="shared" si="12"/>
        <v/>
      </c>
      <c r="K98" s="6" t="str">
        <f t="shared" si="13"/>
        <v/>
      </c>
      <c r="L98" s="7" t="str">
        <f t="shared" si="14"/>
        <v/>
      </c>
      <c r="M98" s="8" t="str">
        <f t="shared" si="15"/>
        <v/>
      </c>
      <c r="N98" s="2" t="e">
        <f t="shared" si="16"/>
        <v>#VALUE!</v>
      </c>
      <c r="O98" s="3" t="e">
        <f t="shared" si="19"/>
        <v>#DIV/0!</v>
      </c>
      <c r="P98" t="s">
        <v>11</v>
      </c>
      <c r="Q98" s="9" t="e">
        <f>AVERAGE(O93:O101)</f>
        <v>#DIV/0!</v>
      </c>
    </row>
    <row r="99" spans="1:18" x14ac:dyDescent="0.15">
      <c r="A99" s="53"/>
      <c r="C99" s="42" t="str">
        <f t="shared" si="17"/>
        <v/>
      </c>
      <c r="D99" s="50"/>
      <c r="E99" s="47"/>
      <c r="F99" s="47"/>
      <c r="G99" s="50"/>
      <c r="H99" s="47"/>
      <c r="I99" s="47"/>
      <c r="J99" s="55" t="str">
        <f t="shared" si="12"/>
        <v/>
      </c>
      <c r="K99" s="6" t="str">
        <f t="shared" si="13"/>
        <v/>
      </c>
      <c r="L99" s="7" t="str">
        <f t="shared" si="14"/>
        <v/>
      </c>
      <c r="M99" s="8" t="str">
        <f t="shared" si="15"/>
        <v/>
      </c>
      <c r="N99" s="2" t="e">
        <f t="shared" si="16"/>
        <v>#VALUE!</v>
      </c>
      <c r="O99" s="3" t="e">
        <f t="shared" si="19"/>
        <v>#DIV/0!</v>
      </c>
      <c r="P99" t="s">
        <v>15</v>
      </c>
      <c r="Q99" s="33" t="e">
        <f>COUNTIF(K93:K101,"&gt;0")/COUNTIF(N93:N101,"&gt;0")</f>
        <v>#DIV/0!</v>
      </c>
    </row>
    <row r="100" spans="1:18" x14ac:dyDescent="0.15">
      <c r="A100" s="53"/>
      <c r="C100" s="42" t="str">
        <f t="shared" si="17"/>
        <v/>
      </c>
      <c r="D100" s="50"/>
      <c r="E100" s="47"/>
      <c r="F100" s="47"/>
      <c r="G100" s="50"/>
      <c r="H100" s="47"/>
      <c r="I100" s="47"/>
      <c r="J100" s="55" t="str">
        <f t="shared" si="12"/>
        <v/>
      </c>
      <c r="K100" s="6" t="str">
        <f t="shared" si="13"/>
        <v/>
      </c>
      <c r="L100" s="7" t="str">
        <f t="shared" si="14"/>
        <v/>
      </c>
      <c r="M100" s="8" t="str">
        <f t="shared" si="15"/>
        <v/>
      </c>
      <c r="N100" s="2" t="e">
        <f t="shared" si="16"/>
        <v>#VALUE!</v>
      </c>
      <c r="O100" s="3" t="e">
        <f t="shared" si="19"/>
        <v>#DIV/0!</v>
      </c>
      <c r="P100" t="s">
        <v>25</v>
      </c>
      <c r="Q100" s="33" t="e">
        <f>Q101/N92</f>
        <v>#VALUE!</v>
      </c>
    </row>
    <row r="101" spans="1:18" x14ac:dyDescent="0.15">
      <c r="A101" s="53"/>
      <c r="C101" s="42" t="str">
        <f t="shared" si="17"/>
        <v/>
      </c>
      <c r="D101" s="50"/>
      <c r="E101" s="47"/>
      <c r="F101" s="47"/>
      <c r="G101" s="50"/>
      <c r="H101" s="47"/>
      <c r="I101" s="47"/>
      <c r="J101" s="55" t="str">
        <f t="shared" si="12"/>
        <v/>
      </c>
      <c r="K101" s="6" t="str">
        <f t="shared" si="13"/>
        <v/>
      </c>
      <c r="L101" s="7" t="str">
        <f t="shared" si="14"/>
        <v/>
      </c>
      <c r="M101" s="8" t="str">
        <f t="shared" si="15"/>
        <v/>
      </c>
      <c r="N101" s="2" t="e">
        <f t="shared" si="16"/>
        <v>#VALUE!</v>
      </c>
      <c r="O101" s="3" t="e">
        <f t="shared" si="19"/>
        <v>#DIV/0!</v>
      </c>
      <c r="P101" t="s">
        <v>24</v>
      </c>
      <c r="Q101" s="29" t="e">
        <f>N101-N92</f>
        <v>#VALUE!</v>
      </c>
    </row>
    <row r="102" spans="1:18" x14ac:dyDescent="0.15">
      <c r="A102" s="53"/>
      <c r="C102" s="42" t="str">
        <f t="shared" si="17"/>
        <v/>
      </c>
      <c r="D102" s="50"/>
      <c r="E102" s="47"/>
      <c r="F102" s="47"/>
      <c r="G102" s="50"/>
      <c r="H102" s="47"/>
      <c r="I102" s="47"/>
      <c r="J102" s="55" t="str">
        <f t="shared" si="12"/>
        <v/>
      </c>
      <c r="K102" s="6" t="str">
        <f t="shared" si="13"/>
        <v/>
      </c>
      <c r="L102" s="7" t="str">
        <f t="shared" si="14"/>
        <v/>
      </c>
      <c r="M102" s="8" t="str">
        <f t="shared" si="15"/>
        <v/>
      </c>
      <c r="N102" s="2" t="e">
        <f t="shared" si="16"/>
        <v>#VALUE!</v>
      </c>
      <c r="O102" s="3" t="e">
        <f t="shared" si="19"/>
        <v>#DIV/0!</v>
      </c>
      <c r="P102" s="10"/>
    </row>
    <row r="103" spans="1:18" x14ac:dyDescent="0.15">
      <c r="A103" s="53"/>
      <c r="C103" s="42" t="str">
        <f t="shared" si="17"/>
        <v/>
      </c>
      <c r="D103" s="50"/>
      <c r="E103" s="47"/>
      <c r="F103" s="47"/>
      <c r="G103" s="50"/>
      <c r="H103" s="47"/>
      <c r="I103" s="47"/>
      <c r="J103" s="55" t="str">
        <f t="shared" si="12"/>
        <v/>
      </c>
      <c r="K103" s="6" t="str">
        <f t="shared" si="13"/>
        <v/>
      </c>
      <c r="L103" s="7" t="str">
        <f t="shared" si="14"/>
        <v/>
      </c>
      <c r="M103" s="8" t="str">
        <f t="shared" si="15"/>
        <v/>
      </c>
      <c r="N103" s="2" t="e">
        <f t="shared" si="16"/>
        <v>#VALUE!</v>
      </c>
      <c r="O103" s="3" t="e">
        <f t="shared" si="19"/>
        <v>#DIV/0!</v>
      </c>
      <c r="P103" s="10"/>
    </row>
    <row r="104" spans="1:18" x14ac:dyDescent="0.15">
      <c r="A104" s="53"/>
      <c r="C104" s="42" t="str">
        <f t="shared" si="17"/>
        <v/>
      </c>
      <c r="D104" s="50"/>
      <c r="E104" s="47"/>
      <c r="F104" s="47"/>
      <c r="G104" s="50"/>
      <c r="H104" s="47"/>
      <c r="I104" s="47"/>
      <c r="J104" s="55" t="str">
        <f t="shared" si="12"/>
        <v/>
      </c>
      <c r="K104" s="6" t="str">
        <f t="shared" si="13"/>
        <v/>
      </c>
      <c r="L104" s="7" t="str">
        <f t="shared" si="14"/>
        <v/>
      </c>
      <c r="M104" s="8" t="str">
        <f t="shared" si="15"/>
        <v/>
      </c>
      <c r="N104" s="2" t="e">
        <f t="shared" si="16"/>
        <v>#VALUE!</v>
      </c>
      <c r="O104" s="3" t="e">
        <f t="shared" si="19"/>
        <v>#DIV/0!</v>
      </c>
      <c r="P104" s="10"/>
    </row>
    <row r="105" spans="1:18" x14ac:dyDescent="0.15">
      <c r="A105" s="53"/>
      <c r="C105" s="42" t="str">
        <f t="shared" si="17"/>
        <v/>
      </c>
      <c r="D105" s="50"/>
      <c r="E105" s="47"/>
      <c r="F105" s="47"/>
      <c r="G105" s="50"/>
      <c r="H105" s="47"/>
      <c r="I105" s="47"/>
      <c r="J105" s="55" t="str">
        <f t="shared" si="12"/>
        <v/>
      </c>
      <c r="K105" s="6" t="str">
        <f t="shared" si="13"/>
        <v/>
      </c>
      <c r="L105" s="7" t="str">
        <f t="shared" si="14"/>
        <v/>
      </c>
      <c r="M105" s="8" t="str">
        <f t="shared" si="15"/>
        <v/>
      </c>
      <c r="N105" s="2" t="e">
        <f t="shared" si="16"/>
        <v>#VALUE!</v>
      </c>
      <c r="O105" s="3" t="e">
        <f t="shared" si="19"/>
        <v>#DIV/0!</v>
      </c>
      <c r="P105" s="10"/>
    </row>
    <row r="106" spans="1:18" x14ac:dyDescent="0.15">
      <c r="A106" s="53"/>
      <c r="C106" s="42" t="str">
        <f t="shared" si="17"/>
        <v/>
      </c>
      <c r="D106" s="50"/>
      <c r="E106" s="47"/>
      <c r="F106" s="47"/>
      <c r="G106" s="50"/>
      <c r="H106" s="47"/>
      <c r="I106" s="47"/>
      <c r="J106" s="55" t="str">
        <f t="shared" ref="J106:J122" si="20">IFERROR(IF(AND(B106="売",I106="勝"),ABS(E106-H106),IF(AND(B106="買",I106="勝"),ABS(E106-H106),""))*100,"")</f>
        <v/>
      </c>
      <c r="K106" s="6" t="str">
        <f t="shared" ref="K106:K121" si="21">IFERROR(IF(J106&gt;=1,J106*C106*1000,""),"")</f>
        <v/>
      </c>
      <c r="L106" s="7" t="str">
        <f t="shared" ref="L106:L122" si="22">IFERROR(IF(AND(B106="売",I106="負"),(E106-H106),IF(AND(B106="買",I106="負"),(H106-E106),""))*100,"")</f>
        <v/>
      </c>
      <c r="M106" s="8" t="str">
        <f t="shared" ref="M106:M121" si="23">IFERROR(IF(L106&lt;=1,L106*C106*1000,""),"")</f>
        <v/>
      </c>
      <c r="N106" s="2" t="e">
        <f t="shared" si="16"/>
        <v>#VALUE!</v>
      </c>
      <c r="O106" s="3" t="e">
        <f t="shared" si="19"/>
        <v>#DIV/0!</v>
      </c>
      <c r="P106" s="10"/>
    </row>
    <row r="107" spans="1:18" x14ac:dyDescent="0.15">
      <c r="A107" s="53"/>
      <c r="C107" s="42" t="str">
        <f t="shared" ref="C107:C122" si="24">IFERROR(ROUNDDOWN(ABS(N106*$L$2/(E107-F107)/100000),2),"")</f>
        <v/>
      </c>
      <c r="D107" s="50"/>
      <c r="E107" s="47"/>
      <c r="F107" s="47"/>
      <c r="G107" s="50"/>
      <c r="H107" s="47"/>
      <c r="I107" s="47"/>
      <c r="J107" s="55" t="str">
        <f t="shared" si="20"/>
        <v/>
      </c>
      <c r="K107" s="6" t="str">
        <f t="shared" si="21"/>
        <v/>
      </c>
      <c r="L107" s="7" t="str">
        <f t="shared" si="22"/>
        <v/>
      </c>
      <c r="M107" s="8" t="str">
        <f t="shared" si="23"/>
        <v/>
      </c>
      <c r="N107" s="2" t="e">
        <f t="shared" ref="N107:N121" si="25">IF(I107="ー",N106+0,IF(M107&lt;1,M107+N106,K107+N106))</f>
        <v>#VALUE!</v>
      </c>
      <c r="O107" s="3" t="e">
        <f t="shared" si="19"/>
        <v>#DIV/0!</v>
      </c>
      <c r="P107" s="10"/>
    </row>
    <row r="108" spans="1:18" x14ac:dyDescent="0.15">
      <c r="A108" s="53"/>
      <c r="C108" s="42" t="str">
        <f t="shared" si="24"/>
        <v/>
      </c>
      <c r="D108" s="50"/>
      <c r="E108" s="47"/>
      <c r="F108" s="47"/>
      <c r="G108" s="50"/>
      <c r="H108" s="47"/>
      <c r="I108" s="47"/>
      <c r="J108" s="55" t="str">
        <f t="shared" si="20"/>
        <v/>
      </c>
      <c r="K108" s="6" t="str">
        <f t="shared" si="21"/>
        <v/>
      </c>
      <c r="L108" s="7" t="str">
        <f t="shared" si="22"/>
        <v/>
      </c>
      <c r="M108" s="8" t="str">
        <f t="shared" si="23"/>
        <v/>
      </c>
      <c r="N108" s="2" t="e">
        <f t="shared" si="25"/>
        <v>#VALUE!</v>
      </c>
      <c r="O108" s="3" t="e">
        <f t="shared" si="19"/>
        <v>#DIV/0!</v>
      </c>
      <c r="P108" s="10"/>
    </row>
    <row r="109" spans="1:18" x14ac:dyDescent="0.15">
      <c r="A109" s="53"/>
      <c r="C109" s="42" t="str">
        <f t="shared" si="24"/>
        <v/>
      </c>
      <c r="D109" s="50"/>
      <c r="E109" s="47"/>
      <c r="F109" s="47"/>
      <c r="G109" s="50"/>
      <c r="H109" s="47"/>
      <c r="I109" s="47"/>
      <c r="J109" s="55" t="str">
        <f t="shared" si="20"/>
        <v/>
      </c>
      <c r="K109" s="6" t="str">
        <f t="shared" si="21"/>
        <v/>
      </c>
      <c r="L109" s="7" t="str">
        <f t="shared" si="22"/>
        <v/>
      </c>
      <c r="M109" s="8" t="str">
        <f t="shared" si="23"/>
        <v/>
      </c>
      <c r="N109" s="2" t="e">
        <f t="shared" si="25"/>
        <v>#VALUE!</v>
      </c>
      <c r="O109" s="3" t="e">
        <f t="shared" si="19"/>
        <v>#DIV/0!</v>
      </c>
      <c r="P109" s="10"/>
      <c r="R109" s="35" t="e">
        <f>SUM(M107:M109)/N106</f>
        <v>#VALUE!</v>
      </c>
    </row>
    <row r="110" spans="1:18" x14ac:dyDescent="0.15">
      <c r="A110" s="53"/>
      <c r="C110" s="42" t="str">
        <f t="shared" si="24"/>
        <v/>
      </c>
      <c r="D110" s="50"/>
      <c r="E110" s="47"/>
      <c r="F110" s="47"/>
      <c r="G110" s="50"/>
      <c r="H110" s="47"/>
      <c r="I110" s="47"/>
      <c r="J110" s="55" t="str">
        <f t="shared" si="20"/>
        <v/>
      </c>
      <c r="K110" s="6" t="str">
        <f t="shared" si="21"/>
        <v/>
      </c>
      <c r="L110" s="7" t="str">
        <f t="shared" si="22"/>
        <v/>
      </c>
      <c r="M110" s="8" t="str">
        <f t="shared" si="23"/>
        <v/>
      </c>
      <c r="N110" s="2" t="e">
        <f t="shared" si="25"/>
        <v>#VALUE!</v>
      </c>
      <c r="O110" s="3" t="e">
        <f t="shared" si="19"/>
        <v>#DIV/0!</v>
      </c>
      <c r="P110" s="10"/>
    </row>
    <row r="111" spans="1:18" x14ac:dyDescent="0.15">
      <c r="A111" s="53"/>
      <c r="C111" s="42" t="str">
        <f t="shared" si="24"/>
        <v/>
      </c>
      <c r="D111" s="50"/>
      <c r="E111" s="47"/>
      <c r="F111" s="47"/>
      <c r="G111" s="50"/>
      <c r="H111" s="47"/>
      <c r="I111" s="47"/>
      <c r="J111" s="55" t="str">
        <f t="shared" si="20"/>
        <v/>
      </c>
      <c r="K111" s="6" t="str">
        <f t="shared" si="21"/>
        <v/>
      </c>
      <c r="L111" s="7" t="str">
        <f t="shared" si="22"/>
        <v/>
      </c>
      <c r="M111" s="8" t="str">
        <f t="shared" si="23"/>
        <v/>
      </c>
      <c r="N111" s="2" t="e">
        <f t="shared" si="25"/>
        <v>#VALUE!</v>
      </c>
      <c r="O111" s="3" t="e">
        <f t="shared" si="19"/>
        <v>#DIV/0!</v>
      </c>
      <c r="P111" s="10"/>
    </row>
    <row r="112" spans="1:18" x14ac:dyDescent="0.15">
      <c r="A112" s="53"/>
      <c r="C112" s="42" t="str">
        <f t="shared" si="24"/>
        <v/>
      </c>
      <c r="D112" s="50"/>
      <c r="E112" s="47"/>
      <c r="F112" s="47"/>
      <c r="G112" s="50"/>
      <c r="H112" s="47"/>
      <c r="I112" s="47"/>
      <c r="J112" s="55" t="str">
        <f t="shared" si="20"/>
        <v/>
      </c>
      <c r="K112" s="6" t="str">
        <f t="shared" si="21"/>
        <v/>
      </c>
      <c r="L112" s="7" t="str">
        <f t="shared" si="22"/>
        <v/>
      </c>
      <c r="M112" s="8" t="str">
        <f t="shared" si="23"/>
        <v/>
      </c>
      <c r="N112" s="2" t="e">
        <f t="shared" si="25"/>
        <v>#VALUE!</v>
      </c>
      <c r="O112" s="3" t="e">
        <f t="shared" si="19"/>
        <v>#DIV/0!</v>
      </c>
      <c r="P112" s="10"/>
    </row>
    <row r="113" spans="1:18" x14ac:dyDescent="0.15">
      <c r="A113" s="53"/>
      <c r="C113" s="42" t="str">
        <f t="shared" si="24"/>
        <v/>
      </c>
      <c r="D113" s="50"/>
      <c r="E113" s="47"/>
      <c r="F113" s="47"/>
      <c r="G113" s="50"/>
      <c r="H113" s="47"/>
      <c r="I113" s="47"/>
      <c r="J113" s="55" t="str">
        <f t="shared" si="20"/>
        <v/>
      </c>
      <c r="K113" s="6" t="str">
        <f t="shared" si="21"/>
        <v/>
      </c>
      <c r="L113" s="7" t="str">
        <f t="shared" si="22"/>
        <v/>
      </c>
      <c r="M113" s="8" t="str">
        <f t="shared" si="23"/>
        <v/>
      </c>
      <c r="N113" s="2" t="e">
        <f t="shared" si="25"/>
        <v>#VALUE!</v>
      </c>
      <c r="O113" s="3" t="e">
        <f t="shared" si="19"/>
        <v>#DIV/0!</v>
      </c>
      <c r="P113" s="10"/>
    </row>
    <row r="114" spans="1:18" x14ac:dyDescent="0.15">
      <c r="A114" s="53"/>
      <c r="C114" s="42" t="str">
        <f t="shared" si="24"/>
        <v/>
      </c>
      <c r="D114" s="50"/>
      <c r="E114" s="47"/>
      <c r="F114" s="47"/>
      <c r="G114" s="50"/>
      <c r="H114" s="47"/>
      <c r="I114" s="47"/>
      <c r="J114" s="55" t="str">
        <f t="shared" si="20"/>
        <v/>
      </c>
      <c r="K114" s="6" t="str">
        <f t="shared" si="21"/>
        <v/>
      </c>
      <c r="L114" s="7" t="str">
        <f t="shared" si="22"/>
        <v/>
      </c>
      <c r="M114" s="8" t="str">
        <f t="shared" si="23"/>
        <v/>
      </c>
      <c r="N114" s="2" t="e">
        <f t="shared" si="25"/>
        <v>#VALUE!</v>
      </c>
      <c r="O114" s="3" t="e">
        <f t="shared" si="19"/>
        <v>#DIV/0!</v>
      </c>
      <c r="P114" s="10"/>
    </row>
    <row r="115" spans="1:18" x14ac:dyDescent="0.15">
      <c r="A115" s="53"/>
      <c r="C115" s="42" t="str">
        <f t="shared" si="24"/>
        <v/>
      </c>
      <c r="D115" s="50"/>
      <c r="E115" s="47"/>
      <c r="F115" s="47"/>
      <c r="G115" s="50"/>
      <c r="H115" s="47"/>
      <c r="I115" s="47"/>
      <c r="J115" s="55" t="str">
        <f t="shared" si="20"/>
        <v/>
      </c>
      <c r="K115" s="6" t="str">
        <f t="shared" si="21"/>
        <v/>
      </c>
      <c r="L115" s="7" t="str">
        <f t="shared" si="22"/>
        <v/>
      </c>
      <c r="M115" s="8" t="str">
        <f t="shared" si="23"/>
        <v/>
      </c>
      <c r="N115" s="2" t="e">
        <f t="shared" si="25"/>
        <v>#VALUE!</v>
      </c>
      <c r="O115" s="3" t="e">
        <f t="shared" si="19"/>
        <v>#DIV/0!</v>
      </c>
      <c r="P115" t="s">
        <v>11</v>
      </c>
      <c r="Q115" s="9" t="e">
        <f>AVERAGE(O102:O118)</f>
        <v>#DIV/0!</v>
      </c>
    </row>
    <row r="116" spans="1:18" x14ac:dyDescent="0.15">
      <c r="A116" s="53"/>
      <c r="C116" s="42" t="str">
        <f t="shared" si="24"/>
        <v/>
      </c>
      <c r="D116" s="50"/>
      <c r="E116" s="47"/>
      <c r="F116" s="47"/>
      <c r="G116" s="50"/>
      <c r="H116" s="47"/>
      <c r="I116" s="47"/>
      <c r="J116" s="55" t="str">
        <f t="shared" si="20"/>
        <v/>
      </c>
      <c r="K116" s="6" t="str">
        <f t="shared" si="21"/>
        <v/>
      </c>
      <c r="L116" s="7" t="str">
        <f t="shared" si="22"/>
        <v/>
      </c>
      <c r="M116" s="8" t="str">
        <f t="shared" si="23"/>
        <v/>
      </c>
      <c r="N116" s="2" t="e">
        <f t="shared" si="25"/>
        <v>#VALUE!</v>
      </c>
      <c r="O116" s="3" t="e">
        <f t="shared" si="19"/>
        <v>#DIV/0!</v>
      </c>
      <c r="P116" t="s">
        <v>15</v>
      </c>
      <c r="Q116" s="33" t="e">
        <f>COUNTIF(K102:K118,"&gt;0")/COUNTIF(N102:N118,"&gt;0")</f>
        <v>#DIV/0!</v>
      </c>
      <c r="R116" s="35" t="e">
        <f>SUM(M113:M116)/N112</f>
        <v>#VALUE!</v>
      </c>
    </row>
    <row r="117" spans="1:18" x14ac:dyDescent="0.15">
      <c r="A117" s="53"/>
      <c r="C117" s="42" t="str">
        <f t="shared" si="24"/>
        <v/>
      </c>
      <c r="D117" s="50"/>
      <c r="E117" s="47"/>
      <c r="F117" s="47"/>
      <c r="G117" s="50"/>
      <c r="H117" s="47"/>
      <c r="I117" s="47"/>
      <c r="J117" s="55" t="str">
        <f t="shared" si="20"/>
        <v/>
      </c>
      <c r="K117" s="6" t="str">
        <f t="shared" si="21"/>
        <v/>
      </c>
      <c r="L117" s="7" t="str">
        <f t="shared" si="22"/>
        <v/>
      </c>
      <c r="M117" s="8" t="str">
        <f t="shared" si="23"/>
        <v/>
      </c>
      <c r="N117" s="2" t="e">
        <f t="shared" si="25"/>
        <v>#VALUE!</v>
      </c>
      <c r="O117" s="3" t="e">
        <f t="shared" si="19"/>
        <v>#DIV/0!</v>
      </c>
      <c r="P117" t="s">
        <v>25</v>
      </c>
      <c r="Q117" s="33" t="e">
        <f>Q118/N101</f>
        <v>#VALUE!</v>
      </c>
    </row>
    <row r="118" spans="1:18" x14ac:dyDescent="0.15">
      <c r="A118" s="53"/>
      <c r="C118" s="42" t="str">
        <f t="shared" si="24"/>
        <v/>
      </c>
      <c r="D118" s="50"/>
      <c r="E118" s="47"/>
      <c r="F118" s="47"/>
      <c r="G118" s="50"/>
      <c r="H118" s="47"/>
      <c r="I118" s="47"/>
      <c r="J118" s="55" t="str">
        <f t="shared" si="20"/>
        <v/>
      </c>
      <c r="K118" s="6" t="str">
        <f t="shared" si="21"/>
        <v/>
      </c>
      <c r="L118" s="7" t="str">
        <f t="shared" si="22"/>
        <v/>
      </c>
      <c r="M118" s="8" t="str">
        <f t="shared" si="23"/>
        <v/>
      </c>
      <c r="N118" s="2" t="e">
        <f t="shared" si="25"/>
        <v>#VALUE!</v>
      </c>
      <c r="O118" s="3" t="e">
        <f t="shared" si="19"/>
        <v>#DIV/0!</v>
      </c>
      <c r="P118" t="s">
        <v>24</v>
      </c>
      <c r="Q118" s="29" t="e">
        <f>N118-N101</f>
        <v>#VALUE!</v>
      </c>
    </row>
    <row r="119" spans="1:18" x14ac:dyDescent="0.15">
      <c r="A119" s="53"/>
      <c r="C119" s="42" t="str">
        <f t="shared" si="24"/>
        <v/>
      </c>
      <c r="D119" s="50"/>
      <c r="E119" s="47"/>
      <c r="F119" s="47"/>
      <c r="G119" s="50"/>
      <c r="H119" s="47"/>
      <c r="I119" s="47"/>
      <c r="J119" s="55" t="str">
        <f t="shared" si="20"/>
        <v/>
      </c>
      <c r="K119" s="6" t="str">
        <f t="shared" si="21"/>
        <v/>
      </c>
      <c r="L119" s="7" t="str">
        <f t="shared" si="22"/>
        <v/>
      </c>
      <c r="M119" s="8" t="str">
        <f t="shared" si="23"/>
        <v/>
      </c>
      <c r="N119" s="2" t="e">
        <f t="shared" si="25"/>
        <v>#VALUE!</v>
      </c>
      <c r="O119" s="3" t="e">
        <f t="shared" si="19"/>
        <v>#DIV/0!</v>
      </c>
      <c r="P119" s="10"/>
      <c r="Q119" s="25"/>
    </row>
    <row r="120" spans="1:18" x14ac:dyDescent="0.15">
      <c r="A120" s="53"/>
      <c r="C120" s="42" t="str">
        <f t="shared" si="24"/>
        <v/>
      </c>
      <c r="D120" s="50"/>
      <c r="E120" s="47"/>
      <c r="F120" s="47"/>
      <c r="G120" s="50"/>
      <c r="H120" s="47"/>
      <c r="I120" s="47"/>
      <c r="J120" s="55" t="str">
        <f t="shared" si="20"/>
        <v/>
      </c>
      <c r="K120" s="6" t="str">
        <f t="shared" si="21"/>
        <v/>
      </c>
      <c r="L120" s="7" t="str">
        <f t="shared" si="22"/>
        <v/>
      </c>
      <c r="M120" s="8" t="str">
        <f t="shared" si="23"/>
        <v/>
      </c>
      <c r="N120" s="2" t="e">
        <f t="shared" si="25"/>
        <v>#VALUE!</v>
      </c>
      <c r="O120" s="3" t="e">
        <f t="shared" si="19"/>
        <v>#DIV/0!</v>
      </c>
    </row>
    <row r="121" spans="1:18" x14ac:dyDescent="0.15">
      <c r="A121" s="53"/>
      <c r="C121" s="42" t="str">
        <f t="shared" si="24"/>
        <v/>
      </c>
      <c r="D121" s="50"/>
      <c r="E121" s="47"/>
      <c r="F121" s="47"/>
      <c r="G121" s="50"/>
      <c r="H121" s="47"/>
      <c r="I121" s="47"/>
      <c r="J121" s="55" t="str">
        <f t="shared" si="20"/>
        <v/>
      </c>
      <c r="K121" s="6" t="str">
        <f t="shared" si="21"/>
        <v/>
      </c>
      <c r="L121" s="7" t="str">
        <f t="shared" si="22"/>
        <v/>
      </c>
      <c r="M121" s="8" t="str">
        <f t="shared" si="23"/>
        <v/>
      </c>
      <c r="N121" s="2" t="e">
        <f t="shared" si="25"/>
        <v>#VALUE!</v>
      </c>
      <c r="O121" s="3" t="e">
        <f t="shared" si="19"/>
        <v>#DIV/0!</v>
      </c>
    </row>
    <row r="122" spans="1:18" x14ac:dyDescent="0.15">
      <c r="A122" s="53"/>
      <c r="C122" s="42" t="str">
        <f t="shared" si="24"/>
        <v/>
      </c>
      <c r="D122" s="50"/>
      <c r="E122" s="47"/>
      <c r="F122" s="47"/>
      <c r="G122" s="50"/>
      <c r="H122" s="47"/>
      <c r="I122" s="47"/>
      <c r="J122" s="55" t="str">
        <f t="shared" si="20"/>
        <v/>
      </c>
      <c r="K122" s="6"/>
      <c r="L122" s="7" t="str">
        <f t="shared" si="22"/>
        <v/>
      </c>
      <c r="M122" s="8"/>
      <c r="N122" s="2"/>
      <c r="O122" s="3" t="e">
        <f t="shared" si="19"/>
        <v>#DIV/0!</v>
      </c>
    </row>
    <row r="123" spans="1:18" x14ac:dyDescent="0.15">
      <c r="A123" s="47"/>
      <c r="E123" s="47"/>
      <c r="F123" s="47"/>
      <c r="H123" s="47"/>
      <c r="I123" s="47"/>
      <c r="J123" s="6"/>
      <c r="K123" s="6"/>
      <c r="L123" s="7"/>
      <c r="M123" s="8"/>
      <c r="N123" s="2"/>
      <c r="O123" s="3"/>
    </row>
    <row r="124" spans="1:18" x14ac:dyDescent="0.15">
      <c r="A124" s="47"/>
      <c r="E124" s="47"/>
      <c r="F124" s="47"/>
      <c r="H124" s="47"/>
      <c r="I124" s="47"/>
      <c r="J124" s="6"/>
      <c r="K124" s="6"/>
      <c r="L124" s="7"/>
      <c r="M124" s="8"/>
      <c r="N124" s="2"/>
      <c r="O124" s="3"/>
    </row>
    <row r="125" spans="1:18" x14ac:dyDescent="0.15">
      <c r="A125" s="47"/>
      <c r="E125" s="47"/>
      <c r="F125" s="47"/>
      <c r="H125" s="47"/>
      <c r="I125" s="47"/>
      <c r="J125" s="6"/>
      <c r="K125" s="6"/>
      <c r="L125" s="7"/>
      <c r="M125" s="8"/>
      <c r="N125" s="2"/>
      <c r="O125" s="3"/>
    </row>
    <row r="126" spans="1:18" x14ac:dyDescent="0.15">
      <c r="A126" s="47"/>
      <c r="E126" s="47"/>
      <c r="F126" s="47"/>
      <c r="H126" s="47"/>
      <c r="I126" s="47"/>
      <c r="J126" s="6"/>
      <c r="K126" s="6"/>
      <c r="L126" s="7"/>
      <c r="M126" s="8"/>
      <c r="N126" s="2"/>
      <c r="O126" s="3"/>
    </row>
    <row r="127" spans="1:18" x14ac:dyDescent="0.15">
      <c r="A127" s="47"/>
      <c r="E127" s="47"/>
      <c r="F127" s="47"/>
      <c r="H127" s="47"/>
      <c r="I127" s="47"/>
      <c r="J127" s="6"/>
      <c r="K127" s="6"/>
      <c r="L127" s="7"/>
      <c r="M127" s="8"/>
      <c r="N127" s="2"/>
      <c r="O127" s="3"/>
    </row>
    <row r="128" spans="1:18" x14ac:dyDescent="0.15">
      <c r="A128" s="47"/>
      <c r="E128" s="47"/>
      <c r="F128" s="47"/>
      <c r="H128" s="47"/>
      <c r="I128" s="47"/>
      <c r="J128" s="6"/>
      <c r="K128" s="6"/>
      <c r="L128" s="7"/>
      <c r="M128" s="8"/>
      <c r="N128" s="2"/>
      <c r="O128" s="3"/>
    </row>
    <row r="129" spans="1:15" x14ac:dyDescent="0.15">
      <c r="A129" s="47"/>
      <c r="E129" s="47"/>
      <c r="F129" s="47"/>
      <c r="H129" s="47"/>
      <c r="I129" s="47"/>
      <c r="J129" s="6"/>
      <c r="K129" s="6"/>
      <c r="L129" s="7"/>
      <c r="M129" s="8"/>
      <c r="N129" s="2"/>
      <c r="O129" s="3"/>
    </row>
    <row r="130" spans="1:15" x14ac:dyDescent="0.15">
      <c r="A130" s="47"/>
      <c r="E130" s="47"/>
      <c r="F130" s="47"/>
      <c r="H130" s="47"/>
      <c r="I130" s="47"/>
      <c r="J130" s="6"/>
      <c r="K130" s="6"/>
      <c r="L130" s="7"/>
      <c r="M130" s="8"/>
      <c r="N130" s="2"/>
      <c r="O130" s="3"/>
    </row>
    <row r="131" spans="1:15" x14ac:dyDescent="0.15">
      <c r="A131" s="47"/>
      <c r="E131" s="47"/>
      <c r="F131" s="47"/>
      <c r="H131" s="47"/>
      <c r="I131" s="47"/>
      <c r="J131" s="6"/>
      <c r="K131" s="6"/>
      <c r="L131" s="7"/>
      <c r="M131" s="8"/>
      <c r="N131" s="2"/>
      <c r="O131" s="3"/>
    </row>
    <row r="132" spans="1:15" x14ac:dyDescent="0.15">
      <c r="A132" s="47"/>
      <c r="E132" s="47"/>
      <c r="F132" s="47"/>
      <c r="H132" s="47"/>
      <c r="I132" s="47"/>
      <c r="J132" s="6"/>
      <c r="K132" s="6"/>
      <c r="L132" s="7"/>
      <c r="M132" s="8"/>
      <c r="N132" s="2"/>
      <c r="O132" s="3"/>
    </row>
    <row r="133" spans="1:15" x14ac:dyDescent="0.15">
      <c r="A133" s="47"/>
      <c r="E133" s="47"/>
      <c r="F133" s="47"/>
      <c r="H133" s="47"/>
      <c r="I133" s="47"/>
      <c r="J133" s="6"/>
      <c r="K133" s="6"/>
      <c r="L133" s="7"/>
      <c r="M133" s="8"/>
      <c r="N133" s="2"/>
      <c r="O133" s="3"/>
    </row>
    <row r="134" spans="1:15" x14ac:dyDescent="0.15">
      <c r="A134" s="47"/>
      <c r="E134" s="47"/>
      <c r="F134" s="47"/>
      <c r="H134" s="47"/>
      <c r="I134" s="47"/>
      <c r="J134" s="6"/>
      <c r="K134" s="6"/>
      <c r="L134" s="7"/>
      <c r="M134" s="8"/>
      <c r="N134" s="2"/>
      <c r="O134" s="3"/>
    </row>
    <row r="135" spans="1:15" x14ac:dyDescent="0.15">
      <c r="A135" s="47"/>
      <c r="E135" s="47"/>
      <c r="F135" s="47"/>
      <c r="H135" s="47"/>
      <c r="I135" s="47"/>
      <c r="J135" s="6"/>
      <c r="K135" s="6"/>
      <c r="L135" s="7"/>
      <c r="M135" s="8"/>
      <c r="N135" s="2"/>
      <c r="O135" s="3"/>
    </row>
    <row r="136" spans="1:15" x14ac:dyDescent="0.15">
      <c r="A136" s="47"/>
      <c r="E136" s="47"/>
      <c r="F136" s="47"/>
      <c r="H136" s="47"/>
      <c r="I136" s="47"/>
      <c r="J136" s="6"/>
      <c r="K136" s="6"/>
      <c r="L136" s="7"/>
      <c r="M136" s="8"/>
      <c r="N136" s="2"/>
      <c r="O136" s="3"/>
    </row>
    <row r="137" spans="1:15" x14ac:dyDescent="0.15">
      <c r="A137" s="47"/>
      <c r="E137" s="47"/>
      <c r="F137" s="47"/>
      <c r="H137" s="47"/>
      <c r="I137" s="47"/>
      <c r="J137" s="6"/>
      <c r="K137" s="6"/>
      <c r="L137" s="7"/>
      <c r="M137" s="8"/>
      <c r="N137" s="2"/>
      <c r="O137" s="3"/>
    </row>
    <row r="138" spans="1:15" x14ac:dyDescent="0.15">
      <c r="A138" s="47"/>
      <c r="E138" s="47"/>
      <c r="F138" s="47"/>
      <c r="H138" s="47"/>
      <c r="I138" s="47"/>
      <c r="J138" s="6"/>
      <c r="K138" s="6"/>
      <c r="L138" s="7"/>
      <c r="M138" s="8"/>
      <c r="N138" s="2"/>
      <c r="O138" s="3"/>
    </row>
    <row r="139" spans="1:15" x14ac:dyDescent="0.15">
      <c r="A139" s="47"/>
      <c r="E139" s="47"/>
      <c r="F139" s="47"/>
      <c r="H139" s="47"/>
      <c r="I139" s="47"/>
      <c r="J139" s="6"/>
      <c r="K139" s="6"/>
      <c r="L139" s="7"/>
      <c r="M139" s="8"/>
      <c r="N139" s="2"/>
      <c r="O139" s="3"/>
    </row>
    <row r="140" spans="1:15" x14ac:dyDescent="0.15">
      <c r="A140" s="47"/>
      <c r="E140" s="47"/>
      <c r="F140" s="47"/>
      <c r="H140" s="47"/>
      <c r="I140" s="47"/>
      <c r="J140" s="6"/>
      <c r="K140" s="6"/>
      <c r="L140" s="7"/>
      <c r="M140" s="8"/>
      <c r="N140" s="2"/>
      <c r="O140" s="3"/>
    </row>
    <row r="141" spans="1:15" x14ac:dyDescent="0.15">
      <c r="A141" s="47"/>
      <c r="E141" s="47"/>
      <c r="F141" s="47"/>
      <c r="H141" s="47"/>
      <c r="I141" s="47"/>
      <c r="J141" s="6"/>
      <c r="K141" s="6"/>
      <c r="L141" s="7"/>
      <c r="M141" s="8"/>
      <c r="N141" s="2"/>
      <c r="O141" s="3"/>
    </row>
    <row r="142" spans="1:15" x14ac:dyDescent="0.15">
      <c r="A142" s="47"/>
      <c r="E142" s="47"/>
      <c r="F142" s="47"/>
      <c r="H142" s="47"/>
      <c r="I142" s="47"/>
      <c r="J142" s="6"/>
      <c r="K142" s="6"/>
      <c r="L142" s="7"/>
      <c r="M142" s="8"/>
      <c r="N142" s="2"/>
      <c r="O142" s="3"/>
    </row>
    <row r="143" spans="1:15" x14ac:dyDescent="0.15">
      <c r="A143" s="47"/>
      <c r="E143" s="47"/>
      <c r="F143" s="47"/>
      <c r="H143" s="47"/>
      <c r="I143" s="47"/>
      <c r="J143" s="6"/>
      <c r="K143" s="6"/>
      <c r="L143" s="7"/>
      <c r="M143" s="8"/>
      <c r="N143" s="2"/>
      <c r="O143" s="3"/>
    </row>
    <row r="144" spans="1:15" x14ac:dyDescent="0.15">
      <c r="A144" s="47"/>
      <c r="E144" s="47"/>
      <c r="F144" s="47"/>
      <c r="H144" s="47"/>
      <c r="I144" s="47"/>
      <c r="J144" s="6"/>
      <c r="K144" s="6"/>
      <c r="L144" s="7"/>
      <c r="M144" s="8"/>
      <c r="N144" s="2"/>
      <c r="O144" s="3"/>
    </row>
    <row r="145" spans="1:15" x14ac:dyDescent="0.15">
      <c r="A145" s="47"/>
      <c r="E145" s="47"/>
      <c r="F145" s="47"/>
      <c r="H145" s="47"/>
      <c r="I145" s="47"/>
      <c r="J145" s="6"/>
      <c r="K145" s="6"/>
      <c r="L145" s="7"/>
      <c r="M145" s="8"/>
      <c r="N145" s="2"/>
      <c r="O145" s="3"/>
    </row>
    <row r="146" spans="1:15" x14ac:dyDescent="0.15">
      <c r="A146" s="47"/>
      <c r="E146" s="47"/>
      <c r="F146" s="47"/>
      <c r="H146" s="47"/>
      <c r="I146" s="47"/>
      <c r="J146" s="6"/>
      <c r="K146" s="6"/>
      <c r="L146" s="7"/>
      <c r="M146" s="8"/>
      <c r="N146" s="2"/>
      <c r="O146" s="3"/>
    </row>
    <row r="147" spans="1:15" x14ac:dyDescent="0.15">
      <c r="A147" s="47"/>
      <c r="E147" s="47"/>
      <c r="F147" s="47"/>
      <c r="H147" s="47"/>
      <c r="I147" s="47"/>
      <c r="J147" s="6"/>
      <c r="K147" s="6"/>
      <c r="L147" s="7"/>
      <c r="M147" s="8"/>
      <c r="N147" s="2"/>
      <c r="O147" s="3"/>
    </row>
    <row r="148" spans="1:15" x14ac:dyDescent="0.15">
      <c r="A148" s="47"/>
      <c r="E148" s="47"/>
      <c r="F148" s="47"/>
      <c r="H148" s="47"/>
      <c r="I148" s="47"/>
      <c r="J148" s="6"/>
      <c r="K148" s="6"/>
      <c r="L148" s="7"/>
      <c r="M148" s="8"/>
      <c r="N148" s="2"/>
      <c r="O148" s="3"/>
    </row>
    <row r="149" spans="1:15" x14ac:dyDescent="0.15">
      <c r="A149" s="47"/>
      <c r="D149" s="41"/>
      <c r="E149" s="47"/>
      <c r="F149" s="47"/>
      <c r="H149" s="47"/>
      <c r="I149" s="47"/>
      <c r="J149" s="6"/>
      <c r="K149" s="6"/>
      <c r="L149" s="7"/>
      <c r="M149" s="8"/>
      <c r="N149" s="2"/>
      <c r="O149" s="3"/>
    </row>
    <row r="150" spans="1:15" x14ac:dyDescent="0.15">
      <c r="A150" s="47"/>
      <c r="E150" s="47"/>
      <c r="F150" s="47"/>
      <c r="H150" s="47"/>
      <c r="I150" s="47"/>
      <c r="J150" s="6"/>
      <c r="K150" s="6"/>
      <c r="L150" s="7"/>
      <c r="M150" s="8"/>
      <c r="N150" s="2"/>
      <c r="O150" s="3"/>
    </row>
    <row r="151" spans="1:15" x14ac:dyDescent="0.15">
      <c r="A151" s="47"/>
      <c r="E151" s="47"/>
      <c r="F151" s="47"/>
      <c r="H151" s="47"/>
      <c r="I151" s="47"/>
      <c r="J151" s="6"/>
      <c r="K151" s="6"/>
      <c r="L151" s="7"/>
      <c r="M151" s="8"/>
      <c r="N151" s="2"/>
      <c r="O151" s="3"/>
    </row>
    <row r="152" spans="1:15" x14ac:dyDescent="0.15">
      <c r="A152" s="47"/>
      <c r="E152" s="47"/>
      <c r="F152" s="47"/>
      <c r="H152" s="47"/>
      <c r="I152" s="47"/>
      <c r="J152" s="6"/>
      <c r="K152" s="6"/>
      <c r="L152" s="7"/>
      <c r="M152" s="8"/>
      <c r="N152" s="2"/>
      <c r="O152" s="3"/>
    </row>
    <row r="153" spans="1:15" x14ac:dyDescent="0.15">
      <c r="A153" s="47"/>
      <c r="E153" s="47"/>
      <c r="F153" s="47"/>
      <c r="H153" s="47"/>
      <c r="I153" s="47"/>
      <c r="J153" s="6"/>
      <c r="K153" s="6"/>
      <c r="L153" s="7"/>
      <c r="M153" s="8"/>
      <c r="N153" s="2"/>
      <c r="O153" s="3"/>
    </row>
    <row r="154" spans="1:15" x14ac:dyDescent="0.15">
      <c r="A154" s="47"/>
      <c r="E154" s="47"/>
      <c r="F154" s="47"/>
      <c r="H154" s="47"/>
      <c r="I154" s="47"/>
      <c r="J154" s="6"/>
      <c r="K154" s="6"/>
      <c r="L154" s="7"/>
      <c r="M154" s="8"/>
      <c r="N154" s="2"/>
      <c r="O154" s="3"/>
    </row>
    <row r="155" spans="1:15" x14ac:dyDescent="0.15">
      <c r="A155" s="47"/>
      <c r="E155" s="47"/>
      <c r="F155" s="47"/>
      <c r="H155" s="47"/>
      <c r="I155" s="47"/>
      <c r="J155" s="6"/>
      <c r="K155" s="6"/>
      <c r="L155" s="7"/>
      <c r="M155" s="8"/>
      <c r="N155" s="2"/>
      <c r="O155" s="3"/>
    </row>
    <row r="156" spans="1:15" x14ac:dyDescent="0.15">
      <c r="A156" s="47"/>
      <c r="E156" s="47"/>
      <c r="F156" s="47"/>
      <c r="H156" s="47"/>
      <c r="I156" s="47"/>
      <c r="J156" s="6"/>
      <c r="K156" s="6"/>
      <c r="L156" s="7"/>
      <c r="M156" s="8"/>
      <c r="N156" s="2"/>
      <c r="O156" s="3"/>
    </row>
    <row r="157" spans="1:15" x14ac:dyDescent="0.15">
      <c r="A157" s="47"/>
      <c r="E157" s="47"/>
      <c r="F157" s="47"/>
      <c r="H157" s="47"/>
      <c r="I157" s="47"/>
      <c r="J157" s="6"/>
      <c r="K157" s="6"/>
      <c r="L157" s="7"/>
      <c r="M157" s="8"/>
      <c r="N157" s="2"/>
      <c r="O157" s="3"/>
    </row>
    <row r="158" spans="1:15" x14ac:dyDescent="0.15">
      <c r="A158" s="47"/>
      <c r="E158" s="47"/>
      <c r="F158" s="47"/>
      <c r="H158" s="47"/>
      <c r="I158" s="47"/>
      <c r="J158" s="6"/>
      <c r="K158" s="6"/>
      <c r="L158" s="7"/>
      <c r="M158" s="8"/>
      <c r="N158" s="2"/>
      <c r="O158" s="3"/>
    </row>
    <row r="159" spans="1:15" x14ac:dyDescent="0.15">
      <c r="A159" s="47"/>
      <c r="E159" s="47"/>
      <c r="F159" s="47"/>
      <c r="H159" s="47"/>
      <c r="I159" s="47"/>
      <c r="J159" s="6"/>
      <c r="K159" s="6"/>
      <c r="L159" s="7"/>
      <c r="M159" s="8"/>
      <c r="N159" s="2"/>
      <c r="O159" s="3"/>
    </row>
    <row r="160" spans="1:15" x14ac:dyDescent="0.15">
      <c r="A160" s="47"/>
      <c r="E160" s="47"/>
      <c r="F160" s="47"/>
      <c r="H160" s="47"/>
      <c r="I160" s="47"/>
      <c r="J160" s="6"/>
      <c r="K160" s="6"/>
      <c r="L160" s="7"/>
      <c r="M160" s="8"/>
      <c r="N160" s="2"/>
      <c r="O160" s="3"/>
    </row>
    <row r="161" spans="1:15" x14ac:dyDescent="0.15">
      <c r="A161" s="47"/>
      <c r="E161" s="47"/>
      <c r="F161" s="47"/>
      <c r="H161" s="47"/>
      <c r="I161" s="47"/>
      <c r="J161" s="6"/>
      <c r="K161" s="6"/>
      <c r="L161" s="7"/>
      <c r="M161" s="8"/>
      <c r="N161" s="2"/>
      <c r="O161" s="3"/>
    </row>
    <row r="162" spans="1:15" x14ac:dyDescent="0.15">
      <c r="A162" s="47"/>
      <c r="E162" s="47"/>
      <c r="F162" s="47"/>
      <c r="H162" s="47"/>
      <c r="I162" s="47"/>
      <c r="J162" s="6"/>
      <c r="K162" s="6"/>
      <c r="L162" s="7"/>
      <c r="M162" s="8"/>
      <c r="N162" s="2"/>
      <c r="O162" s="3"/>
    </row>
    <row r="163" spans="1:15" x14ac:dyDescent="0.15">
      <c r="A163" s="47"/>
      <c r="E163" s="47"/>
      <c r="F163" s="47"/>
      <c r="H163" s="47"/>
      <c r="I163" s="47"/>
      <c r="J163" s="6"/>
      <c r="K163" s="6"/>
      <c r="L163" s="7"/>
      <c r="M163" s="8"/>
      <c r="N163" s="2"/>
      <c r="O163" s="3"/>
    </row>
    <row r="164" spans="1:15" x14ac:dyDescent="0.15">
      <c r="A164" s="47"/>
      <c r="E164" s="47"/>
      <c r="F164" s="47"/>
      <c r="H164" s="47"/>
      <c r="I164" s="47"/>
      <c r="J164" s="6"/>
      <c r="K164" s="6"/>
      <c r="L164" s="7"/>
      <c r="M164" s="8"/>
      <c r="N164" s="2"/>
      <c r="O164" s="3"/>
    </row>
    <row r="165" spans="1:15" x14ac:dyDescent="0.15">
      <c r="A165" s="47"/>
      <c r="E165" s="47"/>
      <c r="F165" s="47"/>
      <c r="H165" s="47"/>
      <c r="I165" s="47"/>
      <c r="J165" s="6"/>
      <c r="K165" s="6"/>
      <c r="L165" s="7"/>
      <c r="M165" s="8"/>
      <c r="N165" s="2"/>
      <c r="O165" s="3"/>
    </row>
    <row r="166" spans="1:15" x14ac:dyDescent="0.15">
      <c r="A166" s="47"/>
      <c r="E166" s="47"/>
      <c r="F166" s="47"/>
      <c r="H166" s="47"/>
      <c r="I166" s="47"/>
      <c r="J166" s="6"/>
      <c r="K166" s="6"/>
      <c r="L166" s="7"/>
      <c r="M166" s="8"/>
      <c r="N166" s="2"/>
      <c r="O166" s="3"/>
    </row>
    <row r="167" spans="1:15" x14ac:dyDescent="0.15">
      <c r="A167" s="47"/>
      <c r="E167" s="47"/>
      <c r="F167" s="47"/>
      <c r="H167" s="47"/>
      <c r="I167" s="47"/>
      <c r="J167" s="6"/>
      <c r="K167" s="6"/>
      <c r="L167" s="7"/>
      <c r="M167" s="8"/>
      <c r="N167" s="2"/>
      <c r="O167" s="3"/>
    </row>
    <row r="168" spans="1:15" x14ac:dyDescent="0.15">
      <c r="A168" s="47"/>
      <c r="E168" s="47"/>
      <c r="F168" s="47"/>
      <c r="H168" s="47"/>
      <c r="I168" s="47"/>
      <c r="J168" s="6"/>
      <c r="K168" s="6"/>
      <c r="L168" s="7"/>
      <c r="M168" s="8"/>
      <c r="N168" s="2"/>
      <c r="O168" s="3"/>
    </row>
    <row r="169" spans="1:15" x14ac:dyDescent="0.15">
      <c r="A169" s="47"/>
      <c r="E169" s="47"/>
      <c r="F169" s="47"/>
      <c r="H169" s="47"/>
      <c r="I169" s="47"/>
      <c r="J169" s="6"/>
      <c r="K169" s="6"/>
      <c r="L169" s="7"/>
      <c r="M169" s="8"/>
      <c r="N169" s="2"/>
      <c r="O169" s="3"/>
    </row>
    <row r="170" spans="1:15" x14ac:dyDescent="0.15">
      <c r="A170" s="47"/>
      <c r="E170" s="47"/>
      <c r="F170" s="47"/>
      <c r="H170" s="47"/>
      <c r="I170" s="47"/>
      <c r="J170" s="6"/>
      <c r="K170" s="6"/>
      <c r="L170" s="7"/>
      <c r="M170" s="8"/>
      <c r="N170" s="2"/>
      <c r="O170" s="3"/>
    </row>
    <row r="171" spans="1:15" x14ac:dyDescent="0.15">
      <c r="A171" s="47"/>
      <c r="E171" s="47"/>
      <c r="F171" s="47"/>
      <c r="H171" s="47"/>
      <c r="I171" s="47"/>
      <c r="J171" s="6"/>
      <c r="K171" s="6"/>
      <c r="L171" s="7"/>
      <c r="M171" s="8"/>
      <c r="N171" s="2"/>
      <c r="O171" s="3"/>
    </row>
    <row r="172" spans="1:15" x14ac:dyDescent="0.15">
      <c r="A172" s="47"/>
      <c r="E172" s="47"/>
      <c r="F172" s="47"/>
      <c r="H172" s="47"/>
      <c r="I172" s="47"/>
      <c r="J172" s="6"/>
      <c r="K172" s="6"/>
      <c r="L172" s="7"/>
      <c r="M172" s="8"/>
      <c r="N172" s="2"/>
      <c r="O172" s="3"/>
    </row>
    <row r="173" spans="1:15" x14ac:dyDescent="0.15">
      <c r="A173" s="47"/>
      <c r="E173" s="47"/>
      <c r="F173" s="47"/>
      <c r="H173" s="47"/>
      <c r="I173" s="47"/>
      <c r="J173" s="6"/>
      <c r="K173" s="6"/>
      <c r="L173" s="7"/>
      <c r="M173" s="8"/>
      <c r="N173" s="2"/>
      <c r="O173" s="3"/>
    </row>
    <row r="174" spans="1:15" x14ac:dyDescent="0.15">
      <c r="A174" s="47"/>
      <c r="E174" s="47"/>
      <c r="F174" s="47"/>
      <c r="H174" s="47"/>
      <c r="I174" s="47"/>
      <c r="J174" s="6"/>
      <c r="K174" s="6"/>
      <c r="L174" s="7"/>
      <c r="M174" s="8"/>
      <c r="N174" s="2"/>
      <c r="O174" s="3"/>
    </row>
    <row r="175" spans="1:15" x14ac:dyDescent="0.15">
      <c r="A175" s="47"/>
      <c r="D175" s="41"/>
      <c r="E175" s="47"/>
      <c r="F175" s="47"/>
      <c r="H175" s="47"/>
      <c r="I175" s="47"/>
      <c r="J175" s="6"/>
      <c r="K175" s="6"/>
      <c r="L175" s="7"/>
      <c r="M175" s="8"/>
      <c r="N175" s="2"/>
      <c r="O175" s="3"/>
    </row>
    <row r="176" spans="1:15" x14ac:dyDescent="0.15">
      <c r="A176" s="47"/>
      <c r="E176" s="47"/>
      <c r="F176" s="47"/>
      <c r="H176" s="47"/>
      <c r="I176" s="47"/>
      <c r="J176" s="6"/>
      <c r="K176" s="6"/>
      <c r="L176" s="7"/>
      <c r="M176" s="8"/>
      <c r="N176" s="2"/>
      <c r="O176" s="3"/>
    </row>
    <row r="177" spans="1:15" x14ac:dyDescent="0.15">
      <c r="A177" s="47"/>
      <c r="E177" s="47"/>
      <c r="F177" s="47"/>
      <c r="H177" s="47"/>
      <c r="I177" s="47"/>
      <c r="J177" s="6"/>
      <c r="K177" s="6"/>
      <c r="L177" s="7"/>
      <c r="M177" s="8"/>
      <c r="N177" s="2"/>
      <c r="O177" s="3"/>
    </row>
    <row r="178" spans="1:15" x14ac:dyDescent="0.15">
      <c r="A178" s="47"/>
      <c r="E178" s="47"/>
      <c r="F178" s="47"/>
      <c r="H178" s="47"/>
      <c r="I178" s="47"/>
      <c r="J178" s="6"/>
      <c r="K178" s="6"/>
      <c r="L178" s="7"/>
      <c r="M178" s="8"/>
      <c r="N178" s="2"/>
      <c r="O178" s="3"/>
    </row>
    <row r="179" spans="1:15" x14ac:dyDescent="0.15">
      <c r="A179" s="47"/>
      <c r="E179" s="47"/>
      <c r="F179" s="47"/>
      <c r="H179" s="47"/>
      <c r="I179" s="47"/>
      <c r="J179" s="6"/>
      <c r="K179" s="6"/>
      <c r="L179" s="7"/>
      <c r="M179" s="8"/>
      <c r="N179" s="2"/>
      <c r="O179" s="3"/>
    </row>
    <row r="180" spans="1:15" x14ac:dyDescent="0.15">
      <c r="A180" s="47"/>
      <c r="E180" s="47"/>
      <c r="F180" s="47"/>
      <c r="H180" s="47"/>
      <c r="I180" s="47"/>
      <c r="J180" s="6"/>
      <c r="K180" s="6"/>
      <c r="L180" s="7"/>
      <c r="M180" s="8"/>
      <c r="N180" s="2"/>
      <c r="O180" s="3"/>
    </row>
    <row r="181" spans="1:15" x14ac:dyDescent="0.15">
      <c r="A181" s="47"/>
      <c r="J181" s="6"/>
      <c r="K181" s="6"/>
      <c r="L181" s="7"/>
      <c r="M181" s="8"/>
      <c r="N181" s="2"/>
      <c r="O181" s="3"/>
    </row>
    <row r="182" spans="1:15" x14ac:dyDescent="0.15">
      <c r="A182" s="47"/>
      <c r="J182" s="6"/>
      <c r="K182" s="6"/>
      <c r="L182" s="7"/>
      <c r="M182" s="8"/>
      <c r="N182" s="2"/>
      <c r="O182" s="3"/>
    </row>
    <row r="183" spans="1:15" x14ac:dyDescent="0.15">
      <c r="A183" s="47"/>
      <c r="J183" s="6"/>
      <c r="K183" s="6"/>
      <c r="L183" s="7"/>
      <c r="M183" s="8"/>
      <c r="N183" s="2"/>
      <c r="O183" s="3"/>
    </row>
    <row r="184" spans="1:15" x14ac:dyDescent="0.15">
      <c r="A184" s="47"/>
      <c r="J184" s="6"/>
      <c r="K184" s="6"/>
      <c r="L184" s="7"/>
      <c r="M184" s="8"/>
      <c r="N184" s="2"/>
      <c r="O184" s="3"/>
    </row>
    <row r="185" spans="1:15" x14ac:dyDescent="0.15">
      <c r="A185" s="47"/>
      <c r="J185" s="6"/>
      <c r="K185" s="6"/>
      <c r="L185" s="7"/>
      <c r="M185" s="8"/>
      <c r="N185" s="2"/>
      <c r="O185" s="3"/>
    </row>
    <row r="186" spans="1:15" x14ac:dyDescent="0.15">
      <c r="A186" s="47"/>
      <c r="J186" s="6"/>
      <c r="K186" s="6"/>
      <c r="L186" s="7"/>
      <c r="M186" s="8"/>
      <c r="N186" s="2"/>
      <c r="O186" s="3"/>
    </row>
    <row r="187" spans="1:15" x14ac:dyDescent="0.15">
      <c r="A187" s="47"/>
      <c r="J187" s="6"/>
      <c r="K187" s="6"/>
      <c r="L187" s="7"/>
      <c r="M187" s="8"/>
      <c r="N187" s="2"/>
      <c r="O187" s="3"/>
    </row>
    <row r="188" spans="1:15" x14ac:dyDescent="0.15">
      <c r="A188" s="47"/>
      <c r="J188" s="6"/>
      <c r="K188" s="6"/>
      <c r="L188" s="7"/>
      <c r="M188" s="8"/>
      <c r="N188" s="2"/>
      <c r="O188" s="3"/>
    </row>
    <row r="189" spans="1:15" x14ac:dyDescent="0.15">
      <c r="A189" s="47"/>
      <c r="J189" s="6"/>
      <c r="K189" s="6"/>
      <c r="L189" s="7"/>
      <c r="M189" s="8"/>
      <c r="N189" s="2"/>
      <c r="O189" s="3"/>
    </row>
    <row r="190" spans="1:15" x14ac:dyDescent="0.15">
      <c r="A190" s="47"/>
      <c r="J190" s="6"/>
      <c r="K190" s="6"/>
      <c r="L190" s="7"/>
      <c r="M190" s="8"/>
      <c r="N190" s="2"/>
      <c r="O190" s="3"/>
    </row>
    <row r="191" spans="1:15" x14ac:dyDescent="0.15">
      <c r="A191" s="47"/>
      <c r="J191" s="6"/>
      <c r="K191" s="6"/>
      <c r="L191" s="7"/>
      <c r="M191" s="8"/>
      <c r="N191" s="2"/>
      <c r="O191" s="3"/>
    </row>
    <row r="192" spans="1:15" x14ac:dyDescent="0.15">
      <c r="A192" s="47"/>
      <c r="J192" s="6"/>
      <c r="K192" s="6"/>
      <c r="L192" s="7"/>
      <c r="M192" s="8"/>
      <c r="N192" s="2"/>
      <c r="O192" s="3"/>
    </row>
    <row r="193" spans="1:15" x14ac:dyDescent="0.15">
      <c r="A193" s="47"/>
      <c r="J193" s="6"/>
      <c r="K193" s="6"/>
      <c r="L193" s="7"/>
      <c r="M193" s="8"/>
      <c r="N193" s="2"/>
      <c r="O193" s="3"/>
    </row>
    <row r="194" spans="1:15" x14ac:dyDescent="0.15">
      <c r="A194" s="47"/>
      <c r="J194" s="6"/>
      <c r="K194" s="6"/>
      <c r="L194" s="7"/>
      <c r="M194" s="8"/>
      <c r="N194" s="2"/>
      <c r="O194" s="3"/>
    </row>
    <row r="195" spans="1:15" x14ac:dyDescent="0.15">
      <c r="A195" s="47"/>
      <c r="J195" s="6"/>
      <c r="K195" s="6"/>
      <c r="L195" s="7"/>
      <c r="M195" s="8"/>
      <c r="N195" s="2"/>
      <c r="O195" s="3"/>
    </row>
    <row r="196" spans="1:15" x14ac:dyDescent="0.15">
      <c r="A196" s="47"/>
      <c r="J196" s="6"/>
      <c r="K196" s="6"/>
      <c r="L196" s="7"/>
      <c r="M196" s="8"/>
      <c r="N196" s="2"/>
      <c r="O196" s="3"/>
    </row>
    <row r="197" spans="1:15" x14ac:dyDescent="0.15">
      <c r="A197" s="47"/>
      <c r="J197" s="6"/>
      <c r="K197" s="6"/>
      <c r="L197" s="7"/>
      <c r="M197" s="8"/>
      <c r="N197" s="2"/>
      <c r="O197" s="3"/>
    </row>
    <row r="198" spans="1:15" x14ac:dyDescent="0.15">
      <c r="A198" s="47"/>
      <c r="J198" s="6"/>
      <c r="K198" s="6"/>
      <c r="L198" s="7"/>
      <c r="M198" s="8"/>
      <c r="N198" s="2"/>
      <c r="O198" s="3"/>
    </row>
    <row r="199" spans="1:15" x14ac:dyDescent="0.15">
      <c r="A199" s="47"/>
      <c r="J199" s="6"/>
      <c r="K199" s="6"/>
      <c r="L199" s="7"/>
      <c r="M199" s="8"/>
      <c r="N199" s="2"/>
      <c r="O199" s="3"/>
    </row>
    <row r="200" spans="1:15" x14ac:dyDescent="0.15">
      <c r="A200" s="47"/>
      <c r="J200" s="6"/>
      <c r="K200" s="6"/>
      <c r="L200" s="7"/>
      <c r="M200" s="8"/>
      <c r="N200" s="2"/>
      <c r="O200" s="3"/>
    </row>
    <row r="201" spans="1:15" x14ac:dyDescent="0.15">
      <c r="A201" s="47"/>
      <c r="J201" s="6"/>
      <c r="K201" s="6"/>
      <c r="L201" s="7"/>
      <c r="M201" s="8"/>
      <c r="N201" s="2"/>
      <c r="O201" s="3"/>
    </row>
    <row r="202" spans="1:15" x14ac:dyDescent="0.15">
      <c r="A202" s="47"/>
      <c r="J202" s="6"/>
      <c r="K202" s="6"/>
      <c r="L202" s="7"/>
      <c r="M202" s="8"/>
      <c r="N202" s="2"/>
      <c r="O202" s="3"/>
    </row>
    <row r="203" spans="1:15" x14ac:dyDescent="0.15">
      <c r="A203" s="47"/>
      <c r="J203" s="6"/>
      <c r="K203" s="6"/>
      <c r="L203" s="7"/>
      <c r="M203" s="8"/>
      <c r="N203" s="2"/>
      <c r="O203" s="3"/>
    </row>
    <row r="204" spans="1:15" x14ac:dyDescent="0.15">
      <c r="A204" s="47"/>
      <c r="J204" s="6"/>
      <c r="K204" s="6"/>
      <c r="L204" s="7"/>
      <c r="M204" s="8"/>
      <c r="N204" s="2"/>
      <c r="O204" s="3"/>
    </row>
    <row r="205" spans="1:15" x14ac:dyDescent="0.15">
      <c r="A205" s="47"/>
      <c r="J205" s="6"/>
      <c r="K205" s="6"/>
      <c r="L205" s="7"/>
      <c r="M205" s="8"/>
      <c r="N205" s="2"/>
      <c r="O205" s="3"/>
    </row>
    <row r="206" spans="1:15" x14ac:dyDescent="0.15">
      <c r="A206" s="47"/>
      <c r="J206" s="6"/>
      <c r="K206" s="6"/>
      <c r="L206" s="7"/>
      <c r="M206" s="8"/>
      <c r="N206" s="2"/>
      <c r="O206" s="3"/>
    </row>
    <row r="207" spans="1:15" x14ac:dyDescent="0.15">
      <c r="A207" s="47"/>
      <c r="J207" s="6"/>
      <c r="K207" s="6"/>
      <c r="L207" s="7"/>
      <c r="M207" s="8"/>
      <c r="N207" s="2"/>
      <c r="O207" s="3"/>
    </row>
    <row r="208" spans="1:15" x14ac:dyDescent="0.15">
      <c r="A208" s="47"/>
      <c r="J208" s="6"/>
      <c r="K208" s="6"/>
      <c r="L208" s="7"/>
      <c r="M208" s="8"/>
      <c r="N208" s="2"/>
      <c r="O208" s="3"/>
    </row>
    <row r="209" spans="1:15" x14ac:dyDescent="0.15">
      <c r="A209" s="47"/>
      <c r="J209" s="6"/>
      <c r="K209" s="6"/>
      <c r="L209" s="7"/>
      <c r="M209" s="8"/>
      <c r="N209" s="2"/>
      <c r="O209" s="3"/>
    </row>
    <row r="210" spans="1:15" x14ac:dyDescent="0.15">
      <c r="A210" s="47"/>
      <c r="J210" s="6"/>
      <c r="K210" s="6"/>
      <c r="L210" s="7"/>
      <c r="M210" s="8"/>
      <c r="N210" s="2"/>
      <c r="O210" s="3"/>
    </row>
    <row r="211" spans="1:15" x14ac:dyDescent="0.15">
      <c r="A211" s="47"/>
      <c r="J211" s="6"/>
      <c r="K211" s="6"/>
      <c r="L211" s="7"/>
      <c r="M211" s="8"/>
      <c r="N211" s="2"/>
      <c r="O211" s="3"/>
    </row>
    <row r="212" spans="1:15" x14ac:dyDescent="0.15">
      <c r="A212" s="47"/>
      <c r="J212" s="6"/>
      <c r="K212" s="6"/>
      <c r="L212" s="7"/>
      <c r="M212" s="8"/>
      <c r="N212" s="2"/>
      <c r="O212" s="3"/>
    </row>
    <row r="213" spans="1:15" x14ac:dyDescent="0.15">
      <c r="A213" s="47"/>
      <c r="J213" s="6"/>
      <c r="K213" s="6"/>
      <c r="L213" s="7"/>
      <c r="M213" s="8"/>
      <c r="N213" s="2"/>
      <c r="O213" s="3"/>
    </row>
    <row r="214" spans="1:15" x14ac:dyDescent="0.15">
      <c r="A214" s="47"/>
      <c r="J214" s="6"/>
      <c r="K214" s="6"/>
      <c r="L214" s="7"/>
      <c r="M214" s="8"/>
      <c r="N214" s="2"/>
      <c r="O214" s="3"/>
    </row>
    <row r="215" spans="1:15" x14ac:dyDescent="0.15">
      <c r="A215" s="47"/>
      <c r="J215" s="6"/>
      <c r="K215" s="6"/>
      <c r="L215" s="7"/>
      <c r="M215" s="8"/>
      <c r="N215" s="2"/>
      <c r="O215" s="3"/>
    </row>
    <row r="216" spans="1:15" x14ac:dyDescent="0.15">
      <c r="A216" s="47"/>
      <c r="J216" s="6"/>
      <c r="K216" s="6"/>
      <c r="L216" s="7"/>
      <c r="M216" s="8"/>
      <c r="N216" s="2"/>
      <c r="O216" s="3"/>
    </row>
    <row r="217" spans="1:15" x14ac:dyDescent="0.15">
      <c r="A217" s="47"/>
      <c r="J217" s="6"/>
      <c r="K217" s="6"/>
      <c r="L217" s="7"/>
      <c r="M217" s="8"/>
      <c r="N217" s="2"/>
      <c r="O217" s="3"/>
    </row>
    <row r="218" spans="1:15" x14ac:dyDescent="0.15">
      <c r="A218" s="47"/>
      <c r="J218" s="6"/>
      <c r="K218" s="6"/>
      <c r="L218" s="7"/>
      <c r="M218" s="8"/>
      <c r="N218" s="2"/>
      <c r="O218" s="3"/>
    </row>
    <row r="219" spans="1:15" x14ac:dyDescent="0.15">
      <c r="A219" s="47"/>
      <c r="J219" s="6"/>
      <c r="K219" s="6"/>
      <c r="L219" s="7"/>
      <c r="M219" s="8"/>
      <c r="N219" s="2"/>
      <c r="O219" s="3"/>
    </row>
    <row r="220" spans="1:15" x14ac:dyDescent="0.15">
      <c r="A220" s="47"/>
      <c r="J220" s="6"/>
      <c r="K220" s="6"/>
      <c r="L220" s="7"/>
      <c r="M220" s="8"/>
      <c r="N220" s="2"/>
      <c r="O220" s="3"/>
    </row>
    <row r="221" spans="1:15" x14ac:dyDescent="0.15">
      <c r="A221" s="47"/>
      <c r="J221" s="6"/>
      <c r="K221" s="6"/>
      <c r="L221" s="7"/>
      <c r="M221" s="8"/>
      <c r="N221" s="2"/>
      <c r="O221" s="3"/>
    </row>
    <row r="222" spans="1:15" x14ac:dyDescent="0.15">
      <c r="A222" s="47"/>
      <c r="J222" s="6"/>
      <c r="K222" s="6"/>
      <c r="L222" s="7"/>
      <c r="M222" s="8"/>
      <c r="N222" s="2"/>
      <c r="O222" s="3"/>
    </row>
    <row r="223" spans="1:15" x14ac:dyDescent="0.15">
      <c r="A223" s="47"/>
      <c r="J223" s="6"/>
      <c r="K223" s="6"/>
      <c r="L223" s="7"/>
      <c r="M223" s="8"/>
      <c r="N223" s="2"/>
      <c r="O223" s="3"/>
    </row>
    <row r="224" spans="1:15" x14ac:dyDescent="0.15">
      <c r="A224" s="47"/>
      <c r="J224" s="6"/>
      <c r="K224" s="6"/>
      <c r="L224" s="7"/>
      <c r="M224" s="8"/>
      <c r="N224" s="2"/>
      <c r="O224" s="3"/>
    </row>
    <row r="225" spans="1:15" x14ac:dyDescent="0.15">
      <c r="A225" s="47"/>
      <c r="J225" s="6"/>
      <c r="K225" s="6"/>
      <c r="L225" s="7"/>
      <c r="M225" s="8"/>
      <c r="N225" s="2"/>
      <c r="O225" s="3"/>
    </row>
    <row r="226" spans="1:15" x14ac:dyDescent="0.15">
      <c r="A226" s="47"/>
      <c r="J226" s="6"/>
      <c r="K226" s="6"/>
      <c r="L226" s="7"/>
      <c r="M226" s="8"/>
      <c r="N226" s="2"/>
      <c r="O226" s="3"/>
    </row>
    <row r="227" spans="1:15" x14ac:dyDescent="0.15">
      <c r="A227" s="47"/>
      <c r="J227" s="6"/>
      <c r="K227" s="6"/>
      <c r="L227" s="7"/>
      <c r="M227" s="8"/>
      <c r="N227" s="2"/>
      <c r="O227" s="3"/>
    </row>
    <row r="228" spans="1:15" x14ac:dyDescent="0.15">
      <c r="A228" s="47"/>
      <c r="J228" s="6"/>
      <c r="K228" s="6"/>
      <c r="L228" s="7"/>
      <c r="M228" s="8"/>
      <c r="N228" s="2"/>
      <c r="O228" s="3"/>
    </row>
    <row r="229" spans="1:15" x14ac:dyDescent="0.15">
      <c r="A229" s="47"/>
      <c r="J229" s="6"/>
      <c r="K229" s="6"/>
      <c r="L229" s="7"/>
      <c r="M229" s="8"/>
      <c r="N229" s="2"/>
      <c r="O229" s="3"/>
    </row>
    <row r="230" spans="1:15" x14ac:dyDescent="0.15">
      <c r="A230" s="47"/>
      <c r="J230" s="6"/>
      <c r="K230" s="6"/>
      <c r="L230" s="7"/>
      <c r="M230" s="8"/>
      <c r="N230" s="2"/>
      <c r="O230" s="3"/>
    </row>
    <row r="231" spans="1:15" x14ac:dyDescent="0.15">
      <c r="A231" s="47"/>
      <c r="J231" s="6"/>
      <c r="K231" s="6"/>
      <c r="L231" s="7"/>
      <c r="M231" s="8"/>
      <c r="N231" s="2"/>
      <c r="O231" s="3"/>
    </row>
    <row r="232" spans="1:15" x14ac:dyDescent="0.15">
      <c r="A232" s="47"/>
      <c r="J232" s="6"/>
      <c r="K232" s="6"/>
      <c r="L232" s="7"/>
      <c r="M232" s="8"/>
      <c r="N232" s="2"/>
      <c r="O232" s="3"/>
    </row>
    <row r="233" spans="1:15" x14ac:dyDescent="0.15">
      <c r="A233" s="47"/>
      <c r="J233" s="6"/>
      <c r="K233" s="6"/>
      <c r="L233" s="7"/>
      <c r="M233" s="8"/>
      <c r="N233" s="2"/>
      <c r="O233" s="3"/>
    </row>
    <row r="234" spans="1:15" x14ac:dyDescent="0.15">
      <c r="A234" s="47"/>
      <c r="J234" s="6"/>
      <c r="K234" s="6"/>
      <c r="L234" s="7"/>
      <c r="M234" s="8"/>
      <c r="N234" s="2"/>
      <c r="O234" s="3"/>
    </row>
    <row r="235" spans="1:15" x14ac:dyDescent="0.15">
      <c r="A235" s="47"/>
      <c r="J235" s="6"/>
      <c r="K235" s="6"/>
      <c r="L235" s="7"/>
      <c r="M235" s="8"/>
      <c r="N235" s="2"/>
      <c r="O235" s="3"/>
    </row>
    <row r="236" spans="1:15" x14ac:dyDescent="0.15">
      <c r="A236" s="47"/>
      <c r="J236" s="6"/>
      <c r="K236" s="6"/>
      <c r="L236" s="7"/>
      <c r="M236" s="8"/>
      <c r="N236" s="2"/>
      <c r="O236" s="3"/>
    </row>
    <row r="237" spans="1:15" x14ac:dyDescent="0.15">
      <c r="A237" s="47"/>
      <c r="J237" s="6"/>
      <c r="K237" s="6"/>
      <c r="L237" s="7"/>
      <c r="M237" s="8"/>
      <c r="N237" s="2"/>
      <c r="O237" s="3"/>
    </row>
    <row r="238" spans="1:15" x14ac:dyDescent="0.15">
      <c r="A238" s="47"/>
      <c r="J238" s="6"/>
      <c r="K238" s="6"/>
      <c r="L238" s="7"/>
      <c r="M238" s="8"/>
      <c r="N238" s="2"/>
      <c r="O238" s="3"/>
    </row>
    <row r="239" spans="1:15" x14ac:dyDescent="0.15">
      <c r="A239" s="47"/>
      <c r="J239" s="6"/>
      <c r="K239" s="6"/>
      <c r="L239" s="7"/>
      <c r="M239" s="8"/>
      <c r="N239" s="2"/>
      <c r="O239" s="3"/>
    </row>
    <row r="240" spans="1:15" x14ac:dyDescent="0.15">
      <c r="A240" s="47"/>
      <c r="J240" s="6"/>
      <c r="K240" s="6"/>
      <c r="L240" s="7"/>
      <c r="M240" s="8"/>
      <c r="N240" s="2"/>
      <c r="O240" s="3"/>
    </row>
    <row r="241" spans="1:15" x14ac:dyDescent="0.15">
      <c r="A241" s="47"/>
      <c r="J241" s="6"/>
      <c r="K241" s="6"/>
      <c r="L241" s="7"/>
      <c r="M241" s="8"/>
      <c r="N241" s="2"/>
      <c r="O241" s="3"/>
    </row>
    <row r="242" spans="1:15" x14ac:dyDescent="0.15">
      <c r="A242" s="47"/>
      <c r="J242" s="6"/>
      <c r="K242" s="6"/>
      <c r="L242" s="7"/>
      <c r="M242" s="8"/>
      <c r="N242" s="2"/>
      <c r="O242" s="3"/>
    </row>
    <row r="243" spans="1:15" x14ac:dyDescent="0.15">
      <c r="A243" s="47"/>
      <c r="J243" s="6"/>
      <c r="K243" s="6"/>
      <c r="L243" s="7"/>
      <c r="M243" s="8"/>
      <c r="N243" s="2"/>
      <c r="O243" s="3"/>
    </row>
    <row r="244" spans="1:15" x14ac:dyDescent="0.15">
      <c r="A244" s="47"/>
      <c r="J244" s="6"/>
      <c r="K244" s="6"/>
      <c r="L244" s="7"/>
      <c r="M244" s="8"/>
      <c r="N244" s="2"/>
      <c r="O244" s="3"/>
    </row>
    <row r="245" spans="1:15" x14ac:dyDescent="0.15">
      <c r="A245" s="47"/>
      <c r="J245" s="6"/>
      <c r="K245" s="6"/>
      <c r="L245" s="7"/>
      <c r="M245" s="8"/>
      <c r="N245" s="2"/>
      <c r="O245" s="3"/>
    </row>
    <row r="246" spans="1:15" x14ac:dyDescent="0.15">
      <c r="A246" s="47"/>
      <c r="J246" s="6"/>
      <c r="K246" s="6"/>
      <c r="L246" s="7"/>
      <c r="M246" s="8"/>
      <c r="N246" s="2"/>
      <c r="O246" s="3"/>
    </row>
    <row r="247" spans="1:15" x14ac:dyDescent="0.15">
      <c r="A247" s="47"/>
      <c r="J247" s="6"/>
      <c r="K247" s="6"/>
      <c r="L247" s="7"/>
      <c r="M247" s="8"/>
      <c r="N247" s="2"/>
      <c r="O247" s="3"/>
    </row>
    <row r="248" spans="1:15" x14ac:dyDescent="0.15">
      <c r="A248" s="47"/>
      <c r="J248" s="6"/>
      <c r="K248" s="6"/>
      <c r="L248" s="7"/>
      <c r="M248" s="8"/>
      <c r="N248" s="2"/>
      <c r="O248" s="3"/>
    </row>
    <row r="249" spans="1:15" x14ac:dyDescent="0.15">
      <c r="A249" s="47"/>
      <c r="J249" s="6"/>
      <c r="K249" s="6"/>
      <c r="L249" s="7"/>
      <c r="M249" s="8"/>
      <c r="N249" s="2"/>
      <c r="O249" s="3"/>
    </row>
    <row r="250" spans="1:15" x14ac:dyDescent="0.15">
      <c r="A250" s="47"/>
      <c r="J250" s="6"/>
      <c r="K250" s="6"/>
      <c r="L250" s="7"/>
      <c r="M250" s="8"/>
      <c r="N250" s="2"/>
      <c r="O250" s="3"/>
    </row>
    <row r="251" spans="1:15" x14ac:dyDescent="0.15">
      <c r="A251" s="47"/>
      <c r="J251" s="6"/>
      <c r="K251" s="6"/>
      <c r="L251" s="7"/>
      <c r="M251" s="8"/>
      <c r="N251" s="2"/>
      <c r="O251" s="3"/>
    </row>
    <row r="252" spans="1:15" x14ac:dyDescent="0.15">
      <c r="A252" s="47"/>
      <c r="J252" s="6"/>
      <c r="K252" s="6"/>
      <c r="L252" s="7"/>
      <c r="M252" s="8"/>
      <c r="N252" s="2"/>
      <c r="O252" s="3"/>
    </row>
    <row r="253" spans="1:15" x14ac:dyDescent="0.15">
      <c r="A253" s="47"/>
      <c r="J253" s="6"/>
      <c r="K253" s="6"/>
      <c r="L253" s="7"/>
      <c r="M253" s="8"/>
      <c r="N253" s="2"/>
      <c r="O253" s="3"/>
    </row>
    <row r="254" spans="1:15" x14ac:dyDescent="0.15">
      <c r="A254" s="47"/>
      <c r="J254" s="6"/>
      <c r="K254" s="6"/>
      <c r="L254" s="7"/>
      <c r="M254" s="8"/>
      <c r="N254" s="2"/>
      <c r="O254" s="3"/>
    </row>
    <row r="255" spans="1:15" x14ac:dyDescent="0.15">
      <c r="A255" s="47"/>
      <c r="J255" s="6"/>
      <c r="K255" s="6"/>
      <c r="L255" s="7"/>
      <c r="M255" s="8"/>
      <c r="N255" s="2"/>
      <c r="O255" s="3"/>
    </row>
    <row r="256" spans="1:15" x14ac:dyDescent="0.15">
      <c r="A256" s="47"/>
      <c r="J256" s="6"/>
      <c r="K256" s="6"/>
      <c r="L256" s="7"/>
      <c r="M256" s="8"/>
      <c r="N256" s="2"/>
      <c r="O256" s="3"/>
    </row>
    <row r="257" spans="1:15" x14ac:dyDescent="0.15">
      <c r="A257" s="47"/>
      <c r="J257" s="6"/>
      <c r="K257" s="6"/>
      <c r="L257" s="7"/>
      <c r="M257" s="8"/>
      <c r="N257" s="2"/>
      <c r="O257" s="3"/>
    </row>
    <row r="258" spans="1:15" x14ac:dyDescent="0.15">
      <c r="A258" s="47"/>
      <c r="J258" s="6"/>
      <c r="K258" s="6"/>
      <c r="L258" s="7"/>
      <c r="M258" s="8"/>
      <c r="N258" s="2"/>
      <c r="O258" s="3"/>
    </row>
    <row r="259" spans="1:15" x14ac:dyDescent="0.15">
      <c r="A259" s="47"/>
      <c r="J259" s="6"/>
      <c r="K259" s="6"/>
      <c r="L259" s="7"/>
      <c r="M259" s="8"/>
      <c r="N259" s="2"/>
      <c r="O259" s="3"/>
    </row>
    <row r="260" spans="1:15" x14ac:dyDescent="0.15">
      <c r="A260" s="47"/>
      <c r="J260" s="6"/>
      <c r="K260" s="6"/>
      <c r="L260" s="7"/>
      <c r="M260" s="8"/>
      <c r="N260" s="2"/>
      <c r="O260" s="3"/>
    </row>
    <row r="261" spans="1:15" x14ac:dyDescent="0.15">
      <c r="A261" s="47"/>
      <c r="J261" s="6"/>
      <c r="K261" s="6"/>
      <c r="L261" s="7"/>
      <c r="M261" s="8"/>
      <c r="N261" s="2"/>
      <c r="O261" s="3"/>
    </row>
    <row r="262" spans="1:15" x14ac:dyDescent="0.15">
      <c r="A262" s="47"/>
      <c r="J262" s="6"/>
      <c r="K262" s="6"/>
      <c r="L262" s="7"/>
      <c r="M262" s="8"/>
      <c r="N262" s="2"/>
      <c r="O262" s="3"/>
    </row>
    <row r="263" spans="1:15" x14ac:dyDescent="0.15">
      <c r="A263" s="47"/>
      <c r="J263" s="6"/>
      <c r="K263" s="6"/>
      <c r="L263" s="7"/>
      <c r="M263" s="8"/>
      <c r="N263" s="2"/>
      <c r="O263" s="3"/>
    </row>
    <row r="264" spans="1:15" x14ac:dyDescent="0.15">
      <c r="A264" s="47"/>
      <c r="J264" s="6"/>
      <c r="K264" s="6"/>
      <c r="L264" s="7"/>
      <c r="M264" s="8"/>
      <c r="N264" s="2"/>
      <c r="O264" s="3"/>
    </row>
    <row r="265" spans="1:15" x14ac:dyDescent="0.15">
      <c r="A265" s="47"/>
      <c r="J265" s="6"/>
      <c r="K265" s="6"/>
      <c r="L265" s="7"/>
      <c r="M265" s="8"/>
      <c r="N265" s="2"/>
      <c r="O265" s="3"/>
    </row>
    <row r="266" spans="1:15" x14ac:dyDescent="0.15">
      <c r="A266" s="47"/>
      <c r="J266" s="6"/>
      <c r="K266" s="6"/>
      <c r="L266" s="7"/>
      <c r="M266" s="8"/>
      <c r="N266" s="2"/>
      <c r="O266" s="3"/>
    </row>
    <row r="267" spans="1:15" x14ac:dyDescent="0.15">
      <c r="A267" s="47"/>
      <c r="J267" s="6"/>
      <c r="K267" s="6"/>
      <c r="L267" s="7"/>
      <c r="M267" s="8"/>
      <c r="N267" s="2"/>
      <c r="O267" s="3"/>
    </row>
    <row r="268" spans="1:15" x14ac:dyDescent="0.15">
      <c r="A268" s="47"/>
      <c r="J268" s="6"/>
      <c r="K268" s="6"/>
      <c r="L268" s="7"/>
      <c r="M268" s="8"/>
      <c r="N268" s="2"/>
      <c r="O268" s="3"/>
    </row>
    <row r="269" spans="1:15" x14ac:dyDescent="0.15">
      <c r="A269" s="47"/>
      <c r="J269" s="6"/>
      <c r="K269" s="6"/>
      <c r="L269" s="7"/>
      <c r="M269" s="8"/>
      <c r="N269" s="2"/>
      <c r="O269" s="3"/>
    </row>
    <row r="270" spans="1:15" x14ac:dyDescent="0.15">
      <c r="A270" s="47"/>
      <c r="J270" s="6"/>
      <c r="K270" s="6"/>
      <c r="L270" s="7"/>
      <c r="M270" s="8"/>
      <c r="N270" s="2"/>
      <c r="O270" s="3"/>
    </row>
    <row r="271" spans="1:15" x14ac:dyDescent="0.15">
      <c r="A271" s="47"/>
      <c r="J271" s="6"/>
      <c r="K271" s="6"/>
      <c r="L271" s="7"/>
      <c r="M271" s="8"/>
      <c r="N271" s="2"/>
      <c r="O271" s="3"/>
    </row>
    <row r="272" spans="1:15" x14ac:dyDescent="0.15">
      <c r="A272" s="47"/>
      <c r="J272" s="6"/>
      <c r="K272" s="6"/>
      <c r="L272" s="7"/>
      <c r="M272" s="8"/>
      <c r="N272" s="2"/>
      <c r="O272" s="3"/>
    </row>
    <row r="273" spans="1:15" x14ac:dyDescent="0.15">
      <c r="A273" s="47"/>
      <c r="J273" s="6"/>
      <c r="K273" s="6"/>
      <c r="L273" s="7"/>
      <c r="M273" s="8"/>
      <c r="N273" s="2"/>
      <c r="O273" s="3"/>
    </row>
    <row r="274" spans="1:15" x14ac:dyDescent="0.15">
      <c r="A274" s="47"/>
      <c r="J274" s="6"/>
      <c r="K274" s="6"/>
      <c r="L274" s="7"/>
      <c r="M274" s="8"/>
      <c r="N274" s="2"/>
      <c r="O274" s="3"/>
    </row>
    <row r="275" spans="1:15" x14ac:dyDescent="0.15">
      <c r="A275" s="47"/>
      <c r="J275" s="6"/>
      <c r="K275" s="6"/>
      <c r="L275" s="7"/>
      <c r="M275" s="8"/>
      <c r="N275" s="2"/>
      <c r="O275" s="3"/>
    </row>
    <row r="276" spans="1:15" x14ac:dyDescent="0.15">
      <c r="A276" s="47"/>
      <c r="J276" s="6"/>
      <c r="K276" s="6"/>
      <c r="L276" s="7"/>
      <c r="M276" s="8"/>
      <c r="N276" s="2"/>
      <c r="O276" s="3"/>
    </row>
    <row r="277" spans="1:15" x14ac:dyDescent="0.15">
      <c r="A277" s="47"/>
      <c r="J277" s="6"/>
      <c r="K277" s="6"/>
      <c r="L277" s="7"/>
      <c r="M277" s="8"/>
      <c r="N277" s="2"/>
      <c r="O277" s="3"/>
    </row>
    <row r="278" spans="1:15" x14ac:dyDescent="0.15">
      <c r="A278" s="47"/>
      <c r="J278" s="6"/>
      <c r="K278" s="6"/>
      <c r="L278" s="7"/>
      <c r="M278" s="8"/>
      <c r="N278" s="2"/>
      <c r="O278" s="3"/>
    </row>
    <row r="279" spans="1:15" x14ac:dyDescent="0.15">
      <c r="A279" s="47"/>
      <c r="J279" s="6"/>
      <c r="K279" s="6"/>
      <c r="L279" s="7"/>
      <c r="M279" s="8"/>
      <c r="N279" s="2"/>
      <c r="O279" s="3"/>
    </row>
    <row r="280" spans="1:15" x14ac:dyDescent="0.15">
      <c r="A280" s="47"/>
      <c r="J280" s="6"/>
      <c r="K280" s="6"/>
      <c r="L280" s="7"/>
      <c r="M280" s="8"/>
      <c r="N280" s="2"/>
      <c r="O280" s="3"/>
    </row>
  </sheetData>
  <mergeCells count="7">
    <mergeCell ref="A4:G7"/>
    <mergeCell ref="J1:K1"/>
    <mergeCell ref="L1:M1"/>
    <mergeCell ref="Q1:R1"/>
    <mergeCell ref="J2:K2"/>
    <mergeCell ref="L2:M2"/>
    <mergeCell ref="Q2:R2"/>
  </mergeCells>
  <phoneticPr fontId="1"/>
  <conditionalFormatting sqref="P28:Q28 P102:P114 P29:P34 P41:P44 P49:P50 P55:P58 P63:P67 P72:P79 P84:P88 P93:P97 P119:P1048576 P1:P3 J6:J7 P6:P13 P16 P21:P22">
    <cfRule type="cellIs" dxfId="71" priority="37" operator="equal">
      <formula>"？"</formula>
    </cfRule>
    <cfRule type="cellIs" dxfId="70" priority="38" operator="equal">
      <formula>"陽"</formula>
    </cfRule>
    <cfRule type="cellIs" dxfId="69" priority="39" operator="equal">
      <formula>"陰"</formula>
    </cfRule>
  </conditionalFormatting>
  <conditionalFormatting sqref="P61:Q62">
    <cfRule type="cellIs" dxfId="68" priority="31" operator="equal">
      <formula>"？"</formula>
    </cfRule>
    <cfRule type="cellIs" dxfId="67" priority="32" operator="equal">
      <formula>"陽"</formula>
    </cfRule>
    <cfRule type="cellIs" dxfId="66" priority="33" operator="equal">
      <formula>"陰"</formula>
    </cfRule>
  </conditionalFormatting>
  <conditionalFormatting sqref="P70:Q71">
    <cfRule type="cellIs" dxfId="65" priority="28" operator="equal">
      <formula>"？"</formula>
    </cfRule>
    <cfRule type="cellIs" dxfId="64" priority="29" operator="equal">
      <formula>"陽"</formula>
    </cfRule>
    <cfRule type="cellIs" dxfId="63" priority="30" operator="equal">
      <formula>"陰"</formula>
    </cfRule>
  </conditionalFormatting>
  <conditionalFormatting sqref="P82:Q83">
    <cfRule type="cellIs" dxfId="62" priority="25" operator="equal">
      <formula>"？"</formula>
    </cfRule>
    <cfRule type="cellIs" dxfId="61" priority="26" operator="equal">
      <formula>"陽"</formula>
    </cfRule>
    <cfRule type="cellIs" dxfId="60" priority="27" operator="equal">
      <formula>"陰"</formula>
    </cfRule>
  </conditionalFormatting>
  <conditionalFormatting sqref="P47:Q48">
    <cfRule type="cellIs" dxfId="59" priority="22" operator="equal">
      <formula>"？"</formula>
    </cfRule>
    <cfRule type="cellIs" dxfId="58" priority="23" operator="equal">
      <formula>"陽"</formula>
    </cfRule>
    <cfRule type="cellIs" dxfId="57" priority="24" operator="equal">
      <formula>"陰"</formula>
    </cfRule>
  </conditionalFormatting>
  <conditionalFormatting sqref="P53:Q54">
    <cfRule type="cellIs" dxfId="56" priority="19" operator="equal">
      <formula>"？"</formula>
    </cfRule>
    <cfRule type="cellIs" dxfId="55" priority="20" operator="equal">
      <formula>"陽"</formula>
    </cfRule>
    <cfRule type="cellIs" dxfId="54" priority="21" operator="equal">
      <formula>"陰"</formula>
    </cfRule>
  </conditionalFormatting>
  <conditionalFormatting sqref="P91:Q92">
    <cfRule type="cellIs" dxfId="53" priority="16" operator="equal">
      <formula>"？"</formula>
    </cfRule>
    <cfRule type="cellIs" dxfId="52" priority="17" operator="equal">
      <formula>"陽"</formula>
    </cfRule>
    <cfRule type="cellIs" dxfId="51" priority="18" operator="equal">
      <formula>"陰"</formula>
    </cfRule>
  </conditionalFormatting>
  <conditionalFormatting sqref="P100:Q101">
    <cfRule type="cellIs" dxfId="50" priority="13" operator="equal">
      <formula>"？"</formula>
    </cfRule>
    <cfRule type="cellIs" dxfId="49" priority="14" operator="equal">
      <formula>"陽"</formula>
    </cfRule>
    <cfRule type="cellIs" dxfId="48" priority="15" operator="equal">
      <formula>"陰"</formula>
    </cfRule>
  </conditionalFormatting>
  <conditionalFormatting sqref="P117:Q118">
    <cfRule type="cellIs" dxfId="47" priority="10" operator="equal">
      <formula>"？"</formula>
    </cfRule>
    <cfRule type="cellIs" dxfId="46" priority="11" operator="equal">
      <formula>"陽"</formula>
    </cfRule>
    <cfRule type="cellIs" dxfId="45" priority="12" operator="equal">
      <formula>"陰"</formula>
    </cfRule>
  </conditionalFormatting>
  <conditionalFormatting sqref="P14:P15">
    <cfRule type="cellIs" dxfId="44" priority="7" operator="equal">
      <formula>"？"</formula>
    </cfRule>
    <cfRule type="cellIs" dxfId="43" priority="8" operator="equal">
      <formula>"陽"</formula>
    </cfRule>
    <cfRule type="cellIs" dxfId="42" priority="9" operator="equal">
      <formula>"陰"</formula>
    </cfRule>
  </conditionalFormatting>
  <conditionalFormatting sqref="P25:Q27 P23:P24">
    <cfRule type="cellIs" dxfId="41" priority="4" operator="equal">
      <formula>"？"</formula>
    </cfRule>
    <cfRule type="cellIs" dxfId="40" priority="5" operator="equal">
      <formula>"陽"</formula>
    </cfRule>
    <cfRule type="cellIs" dxfId="39" priority="6" operator="equal">
      <formula>"陰"</formula>
    </cfRule>
  </conditionalFormatting>
  <conditionalFormatting sqref="P38:Q40 P36:P37">
    <cfRule type="cellIs" dxfId="38" priority="1" operator="equal">
      <formula>"？"</formula>
    </cfRule>
    <cfRule type="cellIs" dxfId="37" priority="2" operator="equal">
      <formula>"陽"</formula>
    </cfRule>
    <cfRule type="cellIs" dxfId="36" priority="3" operator="equal">
      <formula>"陰"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0"/>
  <sheetViews>
    <sheetView zoomScale="85" zoomScaleNormal="85" workbookViewId="0">
      <pane ySplit="12" topLeftCell="A34" activePane="bottomLeft" state="frozen"/>
      <selection pane="bottomLeft" activeCell="Q37" sqref="Q37"/>
    </sheetView>
  </sheetViews>
  <sheetFormatPr defaultRowHeight="13.5" x14ac:dyDescent="0.15"/>
  <cols>
    <col min="1" max="1" width="5.25" customWidth="1"/>
    <col min="2" max="2" width="5.25" style="37" bestFit="1" customWidth="1"/>
    <col min="3" max="3" width="5.25" style="47" customWidth="1"/>
    <col min="4" max="4" width="17.25" style="40" bestFit="1" customWidth="1"/>
    <col min="5" max="5" width="13.125" bestFit="1" customWidth="1"/>
    <col min="6" max="6" width="10.5" bestFit="1" customWidth="1"/>
    <col min="7" max="7" width="17.25" style="40" bestFit="1" customWidth="1"/>
    <col min="9" max="9" width="5.25" bestFit="1" customWidth="1"/>
    <col min="10" max="10" width="8.875" style="21" bestFit="1" customWidth="1"/>
    <col min="11" max="11" width="8.875" customWidth="1"/>
    <col min="12" max="12" width="8.875" bestFit="1" customWidth="1"/>
    <col min="13" max="13" width="11" bestFit="1" customWidth="1"/>
    <col min="14" max="14" width="11.25" bestFit="1" customWidth="1"/>
    <col min="15" max="16" width="12.625" bestFit="1" customWidth="1"/>
    <col min="17" max="17" width="11.5" bestFit="1" customWidth="1"/>
    <col min="18" max="18" width="11" bestFit="1" customWidth="1"/>
  </cols>
  <sheetData>
    <row r="1" spans="1:19" x14ac:dyDescent="0.15">
      <c r="A1" s="51" t="s">
        <v>40</v>
      </c>
      <c r="B1" s="47"/>
      <c r="J1" s="62" t="s">
        <v>0</v>
      </c>
      <c r="K1" s="62"/>
      <c r="L1" s="62" t="s">
        <v>1</v>
      </c>
      <c r="M1" s="62"/>
      <c r="N1" s="39" t="s">
        <v>15</v>
      </c>
      <c r="O1" s="17" t="s">
        <v>11</v>
      </c>
      <c r="Q1" s="63"/>
      <c r="R1" s="63"/>
    </row>
    <row r="2" spans="1:19" x14ac:dyDescent="0.15">
      <c r="A2" t="s">
        <v>38</v>
      </c>
      <c r="B2" s="47"/>
      <c r="D2" s="47"/>
      <c r="F2" s="4"/>
      <c r="G2" s="47"/>
      <c r="J2" s="64">
        <v>100000</v>
      </c>
      <c r="K2" s="64"/>
      <c r="L2" s="65">
        <v>0.05</v>
      </c>
      <c r="M2" s="65"/>
      <c r="N2" s="38">
        <f>COUNTIF(J14:J122,"&gt;1")/COUNTIF(A14:A122,"&gt;=1")</f>
        <v>0.78787878787878785</v>
      </c>
      <c r="O2" s="9" t="e">
        <f>AVERAGE(O14:O122)</f>
        <v>#DIV/0!</v>
      </c>
      <c r="Q2" s="63"/>
      <c r="R2" s="63"/>
    </row>
    <row r="3" spans="1:19" x14ac:dyDescent="0.15">
      <c r="A3" t="s">
        <v>37</v>
      </c>
      <c r="B3" s="47"/>
      <c r="D3" s="47"/>
      <c r="F3" s="4"/>
      <c r="G3" s="47"/>
      <c r="J3"/>
    </row>
    <row r="4" spans="1:19" x14ac:dyDescent="0.15">
      <c r="A4" s="61" t="s">
        <v>35</v>
      </c>
      <c r="B4" s="61"/>
      <c r="C4" s="61"/>
      <c r="D4" s="61"/>
      <c r="E4" s="61"/>
      <c r="F4" s="61"/>
      <c r="G4" s="61"/>
      <c r="J4" s="12" t="s">
        <v>17</v>
      </c>
      <c r="K4" s="12" t="s">
        <v>18</v>
      </c>
      <c r="L4" s="14" t="s">
        <v>19</v>
      </c>
      <c r="M4" s="15" t="s">
        <v>20</v>
      </c>
      <c r="N4" s="18" t="s">
        <v>22</v>
      </c>
      <c r="O4" s="20" t="s">
        <v>23</v>
      </c>
    </row>
    <row r="5" spans="1:19" ht="13.5" customHeight="1" x14ac:dyDescent="0.15">
      <c r="A5" s="61"/>
      <c r="B5" s="61"/>
      <c r="C5" s="61"/>
      <c r="D5" s="61"/>
      <c r="E5" s="61"/>
      <c r="F5" s="61"/>
      <c r="G5" s="61"/>
      <c r="J5" s="13">
        <f>SUM(J14:J280)</f>
        <v>3799.8999999999978</v>
      </c>
      <c r="K5" s="13">
        <f>SUM(K14:K280)</f>
        <v>599408.7548408357</v>
      </c>
      <c r="L5" s="16">
        <f>SUM(L14:L280)</f>
        <v>-239.90000000000072</v>
      </c>
      <c r="M5" s="16">
        <f>SUM(M14:M280)</f>
        <v>-40675.148973040756</v>
      </c>
      <c r="N5" s="16"/>
      <c r="O5" s="32">
        <f>J2+K5+M5</f>
        <v>658733.60586779495</v>
      </c>
      <c r="R5" s="34"/>
    </row>
    <row r="6" spans="1:19" x14ac:dyDescent="0.15">
      <c r="A6" s="61"/>
      <c r="B6" s="61"/>
      <c r="C6" s="61"/>
      <c r="D6" s="61"/>
      <c r="E6" s="61"/>
      <c r="F6" s="61"/>
      <c r="G6" s="61"/>
      <c r="H6" s="23"/>
      <c r="I6" s="23"/>
      <c r="J6" s="30" t="s">
        <v>26</v>
      </c>
      <c r="L6" s="31" t="s">
        <v>27</v>
      </c>
      <c r="M6" s="23"/>
      <c r="N6" s="23"/>
      <c r="O6" s="24"/>
    </row>
    <row r="7" spans="1:19" x14ac:dyDescent="0.15">
      <c r="A7" s="61"/>
      <c r="B7" s="61"/>
      <c r="C7" s="61"/>
      <c r="D7" s="61"/>
      <c r="E7" s="61"/>
      <c r="F7" s="61"/>
      <c r="G7" s="61"/>
      <c r="H7" s="23"/>
      <c r="I7" s="23"/>
      <c r="J7">
        <f>COUNTIF(I14:I181,"勝")</f>
        <v>27</v>
      </c>
      <c r="L7">
        <f>COUNTIF(I14:I181,"負")</f>
        <v>6</v>
      </c>
      <c r="M7" s="23"/>
      <c r="N7" s="23"/>
    </row>
    <row r="8" spans="1:19" x14ac:dyDescent="0.15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</row>
    <row r="9" spans="1:19" x14ac:dyDescent="0.15">
      <c r="A9" s="23"/>
      <c r="B9" s="23"/>
      <c r="C9" s="23"/>
      <c r="D9" s="23"/>
      <c r="E9" s="23"/>
      <c r="F9" s="23"/>
      <c r="G9" s="23"/>
      <c r="H9" s="36"/>
      <c r="I9" s="36"/>
      <c r="J9" s="36"/>
      <c r="K9" s="36"/>
      <c r="L9" s="36"/>
      <c r="M9" s="36"/>
      <c r="N9" s="36"/>
      <c r="O9" s="36"/>
    </row>
    <row r="10" spans="1:19" x14ac:dyDescent="0.15">
      <c r="B10" s="19"/>
      <c r="C10" s="19"/>
      <c r="D10" s="19"/>
      <c r="E10" s="36"/>
      <c r="F10" s="36"/>
      <c r="G10" s="19"/>
      <c r="J10"/>
    </row>
    <row r="11" spans="1:19" x14ac:dyDescent="0.15">
      <c r="C11" t="s">
        <v>42</v>
      </c>
      <c r="D11"/>
      <c r="G11"/>
      <c r="J11"/>
      <c r="N11" s="26"/>
      <c r="S11" s="33"/>
    </row>
    <row r="12" spans="1:19" x14ac:dyDescent="0.15">
      <c r="A12" s="11" t="s">
        <v>16</v>
      </c>
      <c r="B12" s="1" t="s">
        <v>2</v>
      </c>
      <c r="C12" s="1" t="s">
        <v>3</v>
      </c>
      <c r="D12" s="1" t="s">
        <v>4</v>
      </c>
      <c r="E12" s="1" t="s">
        <v>5</v>
      </c>
      <c r="F12" s="1" t="s">
        <v>6</v>
      </c>
      <c r="G12" s="1" t="s">
        <v>7</v>
      </c>
      <c r="H12" s="1" t="s">
        <v>8</v>
      </c>
      <c r="I12" s="1" t="s">
        <v>21</v>
      </c>
      <c r="J12" s="1" t="s">
        <v>9</v>
      </c>
      <c r="K12" s="1" t="s">
        <v>13</v>
      </c>
      <c r="L12" s="1" t="s">
        <v>10</v>
      </c>
      <c r="M12" s="1" t="s">
        <v>14</v>
      </c>
      <c r="N12" s="1" t="s">
        <v>12</v>
      </c>
      <c r="O12" s="1" t="s">
        <v>11</v>
      </c>
      <c r="P12" s="5"/>
    </row>
    <row r="13" spans="1:19" x14ac:dyDescent="0.15">
      <c r="A13" s="5"/>
      <c r="B13" s="5"/>
      <c r="C13" s="5"/>
      <c r="D13" s="57" t="s">
        <v>44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</row>
    <row r="14" spans="1:19" x14ac:dyDescent="0.15">
      <c r="A14" s="37">
        <v>1</v>
      </c>
      <c r="B14" s="47" t="s">
        <v>32</v>
      </c>
      <c r="D14" s="50">
        <v>42068.708333333336</v>
      </c>
      <c r="E14" s="37">
        <v>1.04037</v>
      </c>
      <c r="F14" s="37">
        <v>1.0384199999999999</v>
      </c>
      <c r="G14" s="50">
        <v>42074.541666666664</v>
      </c>
      <c r="H14" s="47">
        <v>1.04881</v>
      </c>
      <c r="I14" s="37" t="s">
        <v>39</v>
      </c>
      <c r="J14" s="6">
        <f>IFERROR(IF(AND(B14="売",I14="勝"),ABS(E14-H14),IF(AND(B14="買",I14="勝"),ABS(E14-H14),""))*10000,"")</f>
        <v>84.400000000000034</v>
      </c>
      <c r="K14" s="6" t="str">
        <f>IFERROR(IF(J14&gt;=1,J14*#REF!*1000,""),"")</f>
        <v/>
      </c>
      <c r="L14" s="7" t="str">
        <f>IFERROR(IF(AND(B14="売",I14="負"),(E14-H14),IF(AND(B14="買",I14="負"),(H14-E14),""))*10000,"")</f>
        <v/>
      </c>
      <c r="M14" s="8" t="str">
        <f>IFERROR(IF(L14&lt;=1,L14*#REF!*1000,""),"")</f>
        <v/>
      </c>
      <c r="N14" s="2" t="e">
        <f>IF(I14="ー",J2+0,IF(M14&lt;1,M14+J2,K14+J2))</f>
        <v>#VALUE!</v>
      </c>
      <c r="O14" s="3">
        <f>(H14-E14)/(E14-F14)</f>
        <v>4.3282051282048668</v>
      </c>
    </row>
    <row r="15" spans="1:19" x14ac:dyDescent="0.15">
      <c r="A15" s="37">
        <v>2</v>
      </c>
      <c r="B15" s="47" t="s">
        <v>32</v>
      </c>
      <c r="D15" s="50">
        <v>42192.041666666664</v>
      </c>
      <c r="E15" s="37">
        <v>1.1207199999999999</v>
      </c>
      <c r="F15" s="37">
        <v>1.12504</v>
      </c>
      <c r="G15" s="50">
        <v>42194.708333333336</v>
      </c>
      <c r="H15" s="37">
        <v>1.10677</v>
      </c>
      <c r="I15" s="47" t="s">
        <v>39</v>
      </c>
      <c r="J15" s="6">
        <f>IFERROR(IF(AND(B15="売",I15="勝"),ABS(E15-H15),IF(AND(B15="買",I15="勝"),ABS(E15-H15),""))*10000,"")</f>
        <v>139.49999999999906</v>
      </c>
      <c r="K15" s="6" t="str">
        <f>IFERROR(IF(J15&gt;=1,J15*#REF!*1000,""),"")</f>
        <v/>
      </c>
      <c r="L15" s="7" t="str">
        <f>IFERROR(IF(AND(B15="売",I15="負"),(E15-H15),IF(AND(B15="買",I15="負"),(H15-E15),""))*10000,"")</f>
        <v/>
      </c>
      <c r="M15" s="8" t="str">
        <f>IFERROR(IF(L15&lt;=1,L15*#REF!*1000,""),"")</f>
        <v/>
      </c>
      <c r="N15" s="2" t="e">
        <f>IF(I15="ー",N14+0,IF(M15&lt;1,M15+N14,K15+N14))</f>
        <v>#VALUE!</v>
      </c>
      <c r="O15" s="3">
        <f>(H15-E15)/(E15-F15)</f>
        <v>3.2291666666665693</v>
      </c>
      <c r="P15" t="s">
        <v>11</v>
      </c>
      <c r="Q15" s="9">
        <f>AVERAGE(O14:O16)</f>
        <v>2.8704964806434341</v>
      </c>
    </row>
    <row r="16" spans="1:19" x14ac:dyDescent="0.15">
      <c r="A16" s="37">
        <v>3</v>
      </c>
      <c r="B16" s="47" t="s">
        <v>32</v>
      </c>
      <c r="D16" s="50">
        <v>42160.375</v>
      </c>
      <c r="E16" s="37">
        <v>1.0802400000000001</v>
      </c>
      <c r="F16" s="37">
        <v>1.08449</v>
      </c>
      <c r="G16" s="50">
        <v>42163.708333333336</v>
      </c>
      <c r="H16" s="37">
        <v>1.07576</v>
      </c>
      <c r="I16" s="47" t="s">
        <v>39</v>
      </c>
      <c r="J16" s="6">
        <f>IFERROR(IF(AND(B16="売",I16="勝"),ABS(E16-H16),IF(AND(B16="買",I16="勝"),ABS(E16-H16),""))*10000,"")</f>
        <v>44.800000000000395</v>
      </c>
      <c r="K16" s="6" t="str">
        <f>IFERROR(IF(J16&gt;=1,J16*#REF!*1000,""),"")</f>
        <v/>
      </c>
      <c r="L16" s="7" t="str">
        <f>IFERROR(IF(AND(B16="売",I16="負"),(E16-H16),IF(AND(B16="買",I16="負"),(H16-E16),""))*10000,"")</f>
        <v/>
      </c>
      <c r="M16" s="8" t="str">
        <f>IFERROR(IF(L16&lt;=1,L16*#REF!*1000,""),"")</f>
        <v/>
      </c>
      <c r="N16" s="2" t="e">
        <f>IF(I16="ー",N15+0,IF(M16&lt;1,M16+N15,K16+N15))</f>
        <v>#VALUE!</v>
      </c>
      <c r="O16" s="3">
        <f>(H16-E16)/(E16-F16)</f>
        <v>1.0541176470588662</v>
      </c>
      <c r="P16" t="s">
        <v>15</v>
      </c>
      <c r="Q16" s="33">
        <f>COUNTIF(J14:J16,"&gt;0")/COUNTIF(A14:A16,"&gt;0")</f>
        <v>1</v>
      </c>
    </row>
    <row r="17" spans="1:21" x14ac:dyDescent="0.15">
      <c r="A17" s="47"/>
      <c r="B17" s="47"/>
      <c r="D17" s="57" t="s">
        <v>45</v>
      </c>
      <c r="E17" s="47"/>
      <c r="F17" s="47"/>
      <c r="G17" s="50"/>
      <c r="H17" s="47"/>
      <c r="I17" s="47"/>
      <c r="J17" s="6"/>
      <c r="K17" s="6"/>
      <c r="L17" s="7"/>
      <c r="M17" s="8"/>
      <c r="N17" s="2"/>
      <c r="O17" s="3"/>
    </row>
    <row r="18" spans="1:21" x14ac:dyDescent="0.15">
      <c r="A18" s="37">
        <v>4</v>
      </c>
      <c r="B18" s="37" t="s">
        <v>32</v>
      </c>
      <c r="C18" s="42">
        <f>IFERROR(ROUNDDOWN(ABS(J2*$L$2/(E18-F18)/100000),2),"")</f>
        <v>0.17</v>
      </c>
      <c r="D18" s="50">
        <v>41024.333333333336</v>
      </c>
      <c r="E18" s="37">
        <v>84.051000000000002</v>
      </c>
      <c r="F18" s="37">
        <v>83.768000000000001</v>
      </c>
      <c r="G18" s="50">
        <v>41025.166666666664</v>
      </c>
      <c r="H18" s="37">
        <v>84.119</v>
      </c>
      <c r="I18" s="37" t="s">
        <v>39</v>
      </c>
      <c r="J18" s="6">
        <f>IFERROR(IF(AND(B18="売",I18="勝"),ABS(E18-H18),IF(AND(B18="買",I18="勝"),ABS(E18-H18),""))*100,"")</f>
        <v>6.799999999999784</v>
      </c>
      <c r="K18" s="6">
        <f>IFERROR(IF(J18&gt;=1,J18*C18*1000,""),"")</f>
        <v>1155.9999999999632</v>
      </c>
      <c r="L18" s="7" t="str">
        <f>IFERROR(IF(AND(B18="売",I18="負"),(E18-H18),IF(AND(B18="買",I18="負"),(H18-E18),""))*100,"")</f>
        <v/>
      </c>
      <c r="M18" s="8" t="str">
        <f>IFERROR(IF(L18&lt;=1,L18*C18*1000,""),"")</f>
        <v/>
      </c>
      <c r="N18" s="2">
        <f>IF(I18="ー",J2+0,IF(M18&lt;1,M18+J2,K18+J2))</f>
        <v>101155.99999999996</v>
      </c>
      <c r="O18" s="3">
        <f t="shared" ref="O18:O51" si="0">(H18-E18)/(E18-F18)</f>
        <v>0.24028268551235879</v>
      </c>
    </row>
    <row r="19" spans="1:21" x14ac:dyDescent="0.15">
      <c r="A19" s="37">
        <v>5</v>
      </c>
      <c r="B19" s="43" t="s">
        <v>32</v>
      </c>
      <c r="C19" s="42">
        <f>IFERROR(ROUNDDOWN(ABS(N18*$L$2/(E19-F19)/100000),2),"")</f>
        <v>0.09</v>
      </c>
      <c r="D19" s="50">
        <v>41064.5</v>
      </c>
      <c r="E19" s="43">
        <v>75.953000000000003</v>
      </c>
      <c r="F19" s="3">
        <v>75.409000000000006</v>
      </c>
      <c r="G19" s="50">
        <v>41068</v>
      </c>
      <c r="H19" s="43">
        <v>78.652000000000001</v>
      </c>
      <c r="I19" s="43" t="s">
        <v>39</v>
      </c>
      <c r="J19" s="6">
        <f t="shared" ref="J19:J24" si="1">IFERROR(IF(AND(B19="売",I19="勝"),ABS(E19-H19),IF(AND(B19="買",I19="勝"),ABS(E19-H19),""))*100,"")</f>
        <v>269.89999999999981</v>
      </c>
      <c r="K19" s="6">
        <f t="shared" ref="K19:K33" si="2">IFERROR(IF(J19&gt;=1,J19*C19*1000,""),"")</f>
        <v>24290.999999999982</v>
      </c>
      <c r="L19" s="7" t="str">
        <f t="shared" ref="L19:L24" si="3">IFERROR(IF(AND(B19="売",I19="負"),(E19-H19),IF(AND(B19="買",I19="負"),(H19-E19),""))*100,"")</f>
        <v/>
      </c>
      <c r="M19" s="8" t="str">
        <f t="shared" ref="M19:M32" si="4">IFERROR(IF(L19&lt;=1,L19*C19*1000,""),"")</f>
        <v/>
      </c>
      <c r="N19" s="2">
        <f>IF(I19="ー",N18+0,IF(M19&lt;1,M19+N18,K19+N18))</f>
        <v>125446.99999999994</v>
      </c>
      <c r="O19" s="3">
        <f t="shared" si="0"/>
        <v>4.9613970588235539</v>
      </c>
    </row>
    <row r="20" spans="1:21" x14ac:dyDescent="0.15">
      <c r="A20" s="37">
        <v>6</v>
      </c>
      <c r="B20" s="37" t="s">
        <v>43</v>
      </c>
      <c r="C20" s="42">
        <f t="shared" ref="C20:C24" si="5">IFERROR(ROUNDDOWN(ABS(N19*$L$2/(E20-F20)/100000),2),"")</f>
        <v>0.19</v>
      </c>
      <c r="D20" s="50">
        <v>41143.333333333336</v>
      </c>
      <c r="E20" s="37">
        <v>82.688000000000002</v>
      </c>
      <c r="F20" s="37">
        <v>83.013000000000005</v>
      </c>
      <c r="G20" s="50">
        <v>41158</v>
      </c>
      <c r="H20" s="37">
        <v>80.043999999999997</v>
      </c>
      <c r="I20" s="37" t="s">
        <v>39</v>
      </c>
      <c r="J20" s="6">
        <f t="shared" si="1"/>
        <v>264.40000000000055</v>
      </c>
      <c r="K20" s="6">
        <f t="shared" si="2"/>
        <v>50236.000000000102</v>
      </c>
      <c r="L20" s="7" t="str">
        <f t="shared" si="3"/>
        <v/>
      </c>
      <c r="M20" s="8" t="str">
        <f t="shared" si="4"/>
        <v/>
      </c>
      <c r="N20" s="2">
        <f>IF(I20="ー",N19+0,IF(M20&lt;1,M20+N19,K20+N19))</f>
        <v>175683.00000000006</v>
      </c>
      <c r="O20" s="3">
        <f t="shared" si="0"/>
        <v>8.1353846153845613</v>
      </c>
    </row>
    <row r="21" spans="1:21" x14ac:dyDescent="0.15">
      <c r="A21" s="37">
        <v>7</v>
      </c>
      <c r="B21" s="37" t="s">
        <v>30</v>
      </c>
      <c r="C21" s="42">
        <f t="shared" si="5"/>
        <v>0.28000000000000003</v>
      </c>
      <c r="D21" s="50">
        <v>41814.333333333336</v>
      </c>
      <c r="E21" s="37">
        <v>95.772999999999996</v>
      </c>
      <c r="F21" s="37">
        <v>96.081000000000003</v>
      </c>
      <c r="G21" s="50">
        <v>41815.833333333336</v>
      </c>
      <c r="H21" s="37">
        <v>95.739000000000004</v>
      </c>
      <c r="I21" s="49" t="s">
        <v>31</v>
      </c>
      <c r="J21" s="6">
        <f t="shared" si="1"/>
        <v>3.3999999999991815</v>
      </c>
      <c r="K21" s="6">
        <f t="shared" si="2"/>
        <v>951.99999999977092</v>
      </c>
      <c r="L21" s="7" t="str">
        <f t="shared" si="3"/>
        <v/>
      </c>
      <c r="M21" s="8" t="str">
        <f t="shared" si="4"/>
        <v/>
      </c>
      <c r="N21" s="2">
        <f>IF(I21="ー",N20+0,IF(M21&lt;1,M21+N20,K21+N20))</f>
        <v>176634.99999999983</v>
      </c>
      <c r="O21" s="3">
        <f t="shared" si="0"/>
        <v>0.11038961038958132</v>
      </c>
      <c r="P21" t="s">
        <v>11</v>
      </c>
      <c r="Q21" s="9">
        <f>AVERAGE(O18:O24)</f>
        <v>3.3506099271635876</v>
      </c>
    </row>
    <row r="22" spans="1:21" x14ac:dyDescent="0.15">
      <c r="A22" s="37">
        <v>8</v>
      </c>
      <c r="B22" s="37" t="s">
        <v>30</v>
      </c>
      <c r="C22" s="42">
        <f t="shared" si="5"/>
        <v>0.59</v>
      </c>
      <c r="D22" s="50">
        <v>41822.833333333336</v>
      </c>
      <c r="E22" s="37">
        <v>96.007000000000005</v>
      </c>
      <c r="F22" s="37">
        <v>96.156000000000006</v>
      </c>
      <c r="G22" s="50">
        <v>41823.666666666664</v>
      </c>
      <c r="H22" s="37">
        <v>95.600999999999999</v>
      </c>
      <c r="I22" s="49" t="s">
        <v>31</v>
      </c>
      <c r="J22" s="6">
        <f t="shared" si="1"/>
        <v>40.600000000000591</v>
      </c>
      <c r="K22" s="6">
        <f t="shared" si="2"/>
        <v>23954.000000000349</v>
      </c>
      <c r="L22" s="7" t="str">
        <f t="shared" si="3"/>
        <v/>
      </c>
      <c r="M22" s="8" t="str">
        <f t="shared" si="4"/>
        <v/>
      </c>
      <c r="N22" s="2">
        <f t="shared" ref="N22:N24" si="6">IF(I22="ー",N21+0,IF(M22&lt;1,M22+N21,K22+N21))</f>
        <v>200589.00000000017</v>
      </c>
      <c r="O22" s="3">
        <f t="shared" si="0"/>
        <v>2.7248322147651236</v>
      </c>
      <c r="P22" t="s">
        <v>15</v>
      </c>
      <c r="Q22" s="33">
        <f>COUNTIF(K18:K24,"&gt;0")/COUNTIF(N18:N24,"&gt;0")</f>
        <v>1</v>
      </c>
    </row>
    <row r="23" spans="1:21" x14ac:dyDescent="0.15">
      <c r="A23" s="37">
        <v>9</v>
      </c>
      <c r="B23" s="37" t="s">
        <v>32</v>
      </c>
      <c r="C23" s="42">
        <f t="shared" si="5"/>
        <v>0.12</v>
      </c>
      <c r="D23" s="50">
        <v>42020</v>
      </c>
      <c r="E23" s="37">
        <v>95.778999999999996</v>
      </c>
      <c r="F23" s="37">
        <v>94.954999999999998</v>
      </c>
      <c r="G23" s="50">
        <v>42025.166666666664</v>
      </c>
      <c r="H23" s="44">
        <v>96.659000000000006</v>
      </c>
      <c r="I23" s="49" t="s">
        <v>31</v>
      </c>
      <c r="J23" s="6">
        <f t="shared" si="1"/>
        <v>88.000000000000966</v>
      </c>
      <c r="K23" s="6">
        <f t="shared" si="2"/>
        <v>10560.000000000116</v>
      </c>
      <c r="L23" s="7" t="str">
        <f t="shared" si="3"/>
        <v/>
      </c>
      <c r="M23" s="8" t="str">
        <f t="shared" si="4"/>
        <v/>
      </c>
      <c r="N23" s="2">
        <f t="shared" si="6"/>
        <v>211149.00000000029</v>
      </c>
      <c r="O23" s="3">
        <f t="shared" si="0"/>
        <v>1.0679611650485579</v>
      </c>
      <c r="P23" t="s">
        <v>25</v>
      </c>
      <c r="Q23" s="33">
        <f>Q24/J2</f>
        <v>1.7514100000000017</v>
      </c>
    </row>
    <row r="24" spans="1:21" x14ac:dyDescent="0.15">
      <c r="A24" s="37">
        <v>10</v>
      </c>
      <c r="B24" s="49" t="s">
        <v>32</v>
      </c>
      <c r="C24" s="42">
        <f t="shared" si="5"/>
        <v>0.38</v>
      </c>
      <c r="D24" s="50">
        <v>42109.5</v>
      </c>
      <c r="E24" s="37">
        <v>90.88</v>
      </c>
      <c r="F24" s="37">
        <v>90.608999999999995</v>
      </c>
      <c r="G24" s="50">
        <v>42111.666666666664</v>
      </c>
      <c r="H24" s="44">
        <v>92.563999999999993</v>
      </c>
      <c r="I24" s="49" t="s">
        <v>31</v>
      </c>
      <c r="J24" s="6">
        <f t="shared" si="1"/>
        <v>168.39999999999975</v>
      </c>
      <c r="K24" s="6">
        <f t="shared" si="2"/>
        <v>63991.999999999905</v>
      </c>
      <c r="L24" s="7" t="str">
        <f t="shared" si="3"/>
        <v/>
      </c>
      <c r="M24" s="8" t="str">
        <f t="shared" si="4"/>
        <v/>
      </c>
      <c r="N24" s="2">
        <f t="shared" si="6"/>
        <v>275141.00000000017</v>
      </c>
      <c r="O24" s="3">
        <f t="shared" si="0"/>
        <v>6.2140221402213749</v>
      </c>
      <c r="P24" t="s">
        <v>24</v>
      </c>
      <c r="Q24" s="29">
        <f>N24-J2</f>
        <v>175141.00000000017</v>
      </c>
    </row>
    <row r="25" spans="1:21" x14ac:dyDescent="0.15">
      <c r="A25" s="52"/>
      <c r="B25" s="52"/>
      <c r="C25" s="42"/>
      <c r="D25" s="57" t="s">
        <v>46</v>
      </c>
      <c r="E25" s="52"/>
      <c r="F25" s="52"/>
      <c r="G25" s="50"/>
      <c r="H25" s="52"/>
      <c r="I25" s="52"/>
      <c r="J25" s="6"/>
      <c r="K25" s="6"/>
      <c r="L25" s="7"/>
      <c r="M25" s="8"/>
      <c r="N25" s="2"/>
      <c r="O25" s="3"/>
      <c r="Q25" s="29"/>
    </row>
    <row r="26" spans="1:21" x14ac:dyDescent="0.15">
      <c r="A26" s="37">
        <v>11</v>
      </c>
      <c r="B26" s="37" t="s">
        <v>32</v>
      </c>
      <c r="C26" s="42"/>
      <c r="D26" s="50">
        <v>40960.333333333336</v>
      </c>
      <c r="E26" s="37">
        <v>0.99526999999999999</v>
      </c>
      <c r="F26" s="37">
        <v>0.99228000000000005</v>
      </c>
      <c r="G26" s="50">
        <v>40962.5</v>
      </c>
      <c r="H26" s="37">
        <v>0.99531000000000003</v>
      </c>
      <c r="I26" s="37" t="s">
        <v>31</v>
      </c>
      <c r="J26" s="55">
        <f>IFERROR(IF(AND(B26="売",I26="勝"),ABS(E26-H26),IF(AND(B26="買",I26="勝"),ABS(E26-H26),""))*10000,"")</f>
        <v>0.40000000000040004</v>
      </c>
      <c r="K26" s="6">
        <f>N26-J2</f>
        <v>66.889632107093348</v>
      </c>
      <c r="L26" s="7" t="str">
        <f>IFERROR(IF(AND(B26="売",I26="負"),(E26-H26),IF(AND(B26="買",I26="負"),(H26-E26),""))*10000,"")</f>
        <v/>
      </c>
      <c r="M26" s="8" t="str">
        <f t="shared" ref="M26" si="7">IFERROR(IF(L26&lt;=1,L26*C26*1000,""),"")</f>
        <v/>
      </c>
      <c r="N26" s="56">
        <f>J2+(J2*$L$2*O26)</f>
        <v>100066.88963210709</v>
      </c>
      <c r="O26" s="3">
        <f t="shared" si="0"/>
        <v>1.3377926421418343E-2</v>
      </c>
      <c r="Q26" s="33"/>
    </row>
    <row r="27" spans="1:21" x14ac:dyDescent="0.15">
      <c r="A27" s="37">
        <v>12</v>
      </c>
      <c r="B27" s="37" t="s">
        <v>32</v>
      </c>
      <c r="C27" s="42"/>
      <c r="D27" s="50">
        <v>40970.666666666664</v>
      </c>
      <c r="E27" s="37">
        <v>0.98931000000000002</v>
      </c>
      <c r="F27" s="37">
        <v>0.98626999999999998</v>
      </c>
      <c r="G27" s="50">
        <v>40975.666666666664</v>
      </c>
      <c r="H27" s="37">
        <v>0.99939999999999996</v>
      </c>
      <c r="I27" s="37" t="s">
        <v>31</v>
      </c>
      <c r="J27" s="55">
        <f t="shared" ref="J27:J33" si="8">IFERROR(IF(AND(B27="売",I27="勝"),ABS(E27-H27),IF(AND(B27="買",I27="勝"),ABS(E27-H27),""))*10000,"")</f>
        <v>100.89999999999932</v>
      </c>
      <c r="K27" s="6">
        <f>N27-N26</f>
        <v>16606.495335327956</v>
      </c>
      <c r="L27" s="7" t="str">
        <f t="shared" ref="L27:L33" si="9">IFERROR(IF(AND(B27="売",I27="負"),(E27-H27),IF(AND(B27="買",I27="負"),(H27-E27),""))*10000,"")</f>
        <v/>
      </c>
      <c r="M27" s="8" t="str">
        <f t="shared" si="4"/>
        <v/>
      </c>
      <c r="N27" s="2">
        <f>N26+(N26*$L$2*O27)</f>
        <v>116673.38496743505</v>
      </c>
      <c r="O27" s="3">
        <f t="shared" si="0"/>
        <v>3.3190789473683524</v>
      </c>
      <c r="Q27" s="33"/>
    </row>
    <row r="28" spans="1:21" x14ac:dyDescent="0.15">
      <c r="A28" s="37">
        <v>13</v>
      </c>
      <c r="B28" s="37" t="s">
        <v>30</v>
      </c>
      <c r="C28" s="42"/>
      <c r="D28" s="50">
        <v>41521.333333333336</v>
      </c>
      <c r="E28" s="37">
        <v>1.05121</v>
      </c>
      <c r="F28" s="37">
        <v>1.0541199999999999</v>
      </c>
      <c r="G28" s="50">
        <v>41542.333333333336</v>
      </c>
      <c r="H28" s="37">
        <v>1.0317099999999999</v>
      </c>
      <c r="I28" s="37" t="s">
        <v>31</v>
      </c>
      <c r="J28" s="55">
        <f t="shared" si="8"/>
        <v>195.00000000000074</v>
      </c>
      <c r="K28" s="6">
        <f t="shared" ref="K28:K29" si="10">N28-N27</f>
        <v>39091.598056099945</v>
      </c>
      <c r="L28" s="7" t="str">
        <f t="shared" si="9"/>
        <v/>
      </c>
      <c r="M28" s="8" t="str">
        <f t="shared" si="4"/>
        <v/>
      </c>
      <c r="N28" s="2">
        <f t="shared" ref="N28:N92" si="11">N27+(N27*$L$2*O28)</f>
        <v>155764.98302353499</v>
      </c>
      <c r="O28" s="3">
        <f t="shared" si="0"/>
        <v>6.7010309278351503</v>
      </c>
      <c r="Q28" s="29"/>
    </row>
    <row r="29" spans="1:21" x14ac:dyDescent="0.15">
      <c r="A29" s="37">
        <v>14</v>
      </c>
      <c r="B29" s="37" t="s">
        <v>30</v>
      </c>
      <c r="C29" s="42"/>
      <c r="D29" s="50">
        <v>41722.5</v>
      </c>
      <c r="E29" s="37">
        <v>1.12097</v>
      </c>
      <c r="F29" s="37">
        <v>1.12388</v>
      </c>
      <c r="G29" s="50">
        <v>41726</v>
      </c>
      <c r="H29" s="37">
        <v>1.10348</v>
      </c>
      <c r="I29" s="37" t="s">
        <v>31</v>
      </c>
      <c r="J29" s="55">
        <f t="shared" si="8"/>
        <v>174.90000000000006</v>
      </c>
      <c r="K29" s="6">
        <f t="shared" si="10"/>
        <v>46809.786135423667</v>
      </c>
      <c r="L29" s="7" t="str">
        <f t="shared" si="9"/>
        <v/>
      </c>
      <c r="M29" s="8" t="str">
        <f>IFERROR(IF(L29&lt;=1,L29*C29*1000,""),"")</f>
        <v/>
      </c>
      <c r="N29" s="2">
        <f t="shared" si="11"/>
        <v>202574.76915895866</v>
      </c>
      <c r="O29" s="3">
        <f t="shared" si="0"/>
        <v>6.0103092783505829</v>
      </c>
    </row>
    <row r="30" spans="1:21" x14ac:dyDescent="0.15">
      <c r="A30" s="37">
        <v>15</v>
      </c>
      <c r="B30" s="37" t="s">
        <v>30</v>
      </c>
      <c r="C30" s="42"/>
      <c r="D30" s="50">
        <v>41928.666666666664</v>
      </c>
      <c r="E30" s="37">
        <v>1.12503</v>
      </c>
      <c r="F30" s="37">
        <v>1.13368</v>
      </c>
      <c r="G30" s="50">
        <v>41932</v>
      </c>
      <c r="H30" s="37">
        <v>1.12758</v>
      </c>
      <c r="I30" s="37" t="s">
        <v>54</v>
      </c>
      <c r="J30" s="55" t="str">
        <f t="shared" si="8"/>
        <v/>
      </c>
      <c r="K30" s="6" t="str">
        <f t="shared" si="2"/>
        <v/>
      </c>
      <c r="L30" s="7">
        <f t="shared" si="9"/>
        <v>-25.500000000000522</v>
      </c>
      <c r="M30" s="8">
        <f>N30-N29</f>
        <v>-2985.9286783546268</v>
      </c>
      <c r="N30" s="2">
        <f t="shared" si="11"/>
        <v>199588.84048060403</v>
      </c>
      <c r="O30" s="3">
        <f t="shared" si="0"/>
        <v>-0.29479768786127614</v>
      </c>
      <c r="P30" t="s">
        <v>11</v>
      </c>
      <c r="Q30" s="9">
        <f>AVERAGE(O26:O29,O32)</f>
        <v>3.9619239729571283</v>
      </c>
    </row>
    <row r="31" spans="1:21" x14ac:dyDescent="0.15">
      <c r="A31" s="37">
        <v>16</v>
      </c>
      <c r="B31" s="37" t="s">
        <v>30</v>
      </c>
      <c r="C31" s="42"/>
      <c r="D31" s="50">
        <v>41950.5</v>
      </c>
      <c r="E31" s="37">
        <v>1.1329400000000001</v>
      </c>
      <c r="F31" s="37">
        <v>1.1447499999999999</v>
      </c>
      <c r="G31" s="50">
        <v>41953.666666666664</v>
      </c>
      <c r="H31" s="37">
        <v>1.1333599999999999</v>
      </c>
      <c r="I31" s="37" t="s">
        <v>54</v>
      </c>
      <c r="J31" s="55" t="str">
        <f t="shared" si="8"/>
        <v/>
      </c>
      <c r="K31" s="6" t="str">
        <f t="shared" si="2"/>
        <v/>
      </c>
      <c r="L31" s="7">
        <f t="shared" si="9"/>
        <v>-4.1999999999986493</v>
      </c>
      <c r="M31" s="8">
        <f>N31-N30</f>
        <v>-354.89971634981339</v>
      </c>
      <c r="N31" s="2">
        <f t="shared" si="11"/>
        <v>199233.94076425422</v>
      </c>
      <c r="O31" s="3">
        <f t="shared" si="0"/>
        <v>-3.5563082133773863E-2</v>
      </c>
      <c r="P31" t="s">
        <v>15</v>
      </c>
      <c r="Q31" s="33">
        <f>COUNTIF(J26:J33,"&gt;0")/COUNTIF(N26:N33,"&gt;0")</f>
        <v>0.625</v>
      </c>
    </row>
    <row r="32" spans="1:21" ht="13.5" customHeight="1" x14ac:dyDescent="0.15">
      <c r="A32" s="37">
        <v>17</v>
      </c>
      <c r="B32" s="37" t="s">
        <v>30</v>
      </c>
      <c r="C32" s="42"/>
      <c r="D32" s="50">
        <v>42082.833333333336</v>
      </c>
      <c r="E32" s="37">
        <v>1.27098</v>
      </c>
      <c r="F32" s="37">
        <v>1.27572</v>
      </c>
      <c r="G32" s="50">
        <v>42090.666666666664</v>
      </c>
      <c r="H32" s="37">
        <v>1.2531300000000001</v>
      </c>
      <c r="I32" s="37" t="s">
        <v>31</v>
      </c>
      <c r="J32" s="55">
        <f t="shared" si="8"/>
        <v>178.4999999999992</v>
      </c>
      <c r="K32" s="6">
        <f t="shared" ref="K32" si="12">N32-N31</f>
        <v>37513.985681877093</v>
      </c>
      <c r="L32" s="7" t="str">
        <f t="shared" si="9"/>
        <v/>
      </c>
      <c r="M32" s="8" t="str">
        <f t="shared" si="4"/>
        <v/>
      </c>
      <c r="N32" s="2">
        <f t="shared" si="11"/>
        <v>236747.92644613131</v>
      </c>
      <c r="O32" s="3">
        <f t="shared" si="0"/>
        <v>3.7658227848101369</v>
      </c>
      <c r="P32" t="s">
        <v>25</v>
      </c>
      <c r="Q32" s="33">
        <f>Q33/J2</f>
        <v>1.2952760586779515</v>
      </c>
      <c r="R32" s="21"/>
      <c r="T32" s="21"/>
      <c r="U32" s="21"/>
    </row>
    <row r="33" spans="1:19" ht="13.5" customHeight="1" x14ac:dyDescent="0.15">
      <c r="A33" s="37">
        <v>18</v>
      </c>
      <c r="B33" s="37" t="s">
        <v>32</v>
      </c>
      <c r="C33" s="42"/>
      <c r="D33" s="50">
        <v>42131.333333333336</v>
      </c>
      <c r="E33" s="37">
        <v>1.2081999999999999</v>
      </c>
      <c r="F33" s="37">
        <v>1.2033799999999999</v>
      </c>
      <c r="G33" s="50">
        <v>42132.5</v>
      </c>
      <c r="H33" s="37">
        <v>1.20526</v>
      </c>
      <c r="I33" s="37" t="s">
        <v>54</v>
      </c>
      <c r="J33" s="55" t="str">
        <f t="shared" si="8"/>
        <v/>
      </c>
      <c r="K33" s="6" t="str">
        <f t="shared" si="2"/>
        <v/>
      </c>
      <c r="L33" s="7">
        <f t="shared" si="9"/>
        <v>-29.399999999999427</v>
      </c>
      <c r="M33" s="8">
        <f>N33-N32</f>
        <v>-7220.3205783361627</v>
      </c>
      <c r="N33" s="2">
        <f t="shared" si="11"/>
        <v>229527.60586779515</v>
      </c>
      <c r="O33" s="3">
        <f t="shared" si="0"/>
        <v>-0.60995850622404857</v>
      </c>
      <c r="P33" t="s">
        <v>24</v>
      </c>
      <c r="Q33" s="29">
        <f>N33-J2</f>
        <v>129527.60586779515</v>
      </c>
    </row>
    <row r="34" spans="1:19" ht="13.5" customHeight="1" x14ac:dyDescent="0.15">
      <c r="A34" s="58"/>
      <c r="B34" s="58"/>
      <c r="C34" s="42"/>
      <c r="D34" s="57" t="s">
        <v>55</v>
      </c>
      <c r="E34" s="58"/>
      <c r="F34" s="58"/>
      <c r="G34" s="50"/>
      <c r="H34" s="58"/>
      <c r="I34" s="58"/>
      <c r="J34" s="55"/>
      <c r="K34" s="6"/>
      <c r="L34" s="7"/>
      <c r="M34" s="8"/>
      <c r="N34" s="2"/>
      <c r="O34" s="3"/>
      <c r="Q34" s="29"/>
    </row>
    <row r="35" spans="1:19" ht="13.5" customHeight="1" x14ac:dyDescent="0.15">
      <c r="A35" s="37">
        <v>28</v>
      </c>
      <c r="B35" s="37" t="s">
        <v>30</v>
      </c>
      <c r="C35" s="42">
        <f>IFERROR(ROUNDDOWN(ABS($J$2*$L$2/(E35-F35)/100000),2),"")</f>
        <v>0.06</v>
      </c>
      <c r="D35" s="50">
        <v>40995.666666666664</v>
      </c>
      <c r="E35" s="37">
        <v>132.59100000000001</v>
      </c>
      <c r="F35" s="37">
        <v>133.36000000000001</v>
      </c>
      <c r="G35" s="50">
        <v>40997.833333333336</v>
      </c>
      <c r="H35" s="37">
        <v>131.601</v>
      </c>
      <c r="I35" s="37" t="s">
        <v>31</v>
      </c>
      <c r="J35" s="6">
        <f>IFERROR(IF(AND(B35="売",I35="勝"),ABS(E35-H35),IF(AND(B35="買",I35="勝"),ABS(E35-H35),""))*100,"")</f>
        <v>99.000000000000909</v>
      </c>
      <c r="K35" s="6">
        <f>IFERROR(IF(J35&gt;=1,J35*C35*1000,""),"")</f>
        <v>5940.0000000000546</v>
      </c>
      <c r="L35" s="7" t="str">
        <f>IFERROR(IF(AND(B35="売",I35="負"),(E35-H35),IF(AND(B35="買",I35="負"),(H35-E35),""))*100,"")</f>
        <v/>
      </c>
      <c r="M35" s="8" t="str">
        <f>IFERROR(IF(L35&lt;=1,L35*C35*1000,""),"")</f>
        <v/>
      </c>
      <c r="N35" s="2">
        <f>IF(I35="ー",$J$2+0,IF(M35&lt;1,M35+$J$2,K35+$J$2))</f>
        <v>105940.00000000006</v>
      </c>
      <c r="O35" s="3">
        <f t="shared" si="0"/>
        <v>1.2873862158647622</v>
      </c>
    </row>
    <row r="36" spans="1:19" ht="13.5" customHeight="1" x14ac:dyDescent="0.15">
      <c r="A36" s="37">
        <v>32</v>
      </c>
      <c r="B36" s="27" t="s">
        <v>30</v>
      </c>
      <c r="C36" s="42">
        <f>IFERROR(ROUNDDOWN(ABS(N35*$L$2/(E36-F36)/100000),2),"")</f>
        <v>0.03</v>
      </c>
      <c r="D36" s="50">
        <v>41289.166666666664</v>
      </c>
      <c r="E36" s="27">
        <v>142.577</v>
      </c>
      <c r="F36" s="27">
        <v>144.13300000000001</v>
      </c>
      <c r="G36" s="50">
        <v>41290.666666666664</v>
      </c>
      <c r="H36" s="27">
        <v>141.72300000000001</v>
      </c>
      <c r="I36" s="27" t="s">
        <v>31</v>
      </c>
      <c r="J36" s="55">
        <f t="shared" ref="J36:J99" si="13">IFERROR(IF(AND(B36="売",I36="勝"),ABS(E36-H36),IF(AND(B36="買",I36="勝"),ABS(E36-H36),""))*100,"")</f>
        <v>85.399999999998499</v>
      </c>
      <c r="K36" s="6">
        <f t="shared" ref="K36:K99" si="14">IFERROR(IF(J36&gt;=1,J36*C36*1000,""),"")</f>
        <v>2561.999999999955</v>
      </c>
      <c r="L36" s="7" t="str">
        <f t="shared" ref="L36:L99" si="15">IFERROR(IF(AND(B36="売",I36="負"),(E36-H36),IF(AND(B36="買",I36="負"),(H36-E36),""))*100,"")</f>
        <v/>
      </c>
      <c r="M36" s="8" t="str">
        <f t="shared" ref="M36:M99" si="16">IFERROR(IF(L36&lt;=1,L36*C36*1000,""),"")</f>
        <v/>
      </c>
      <c r="N36" s="2">
        <f>IF(I36="ー",N35+0,IF(M36&lt;1,M36+N35,K36+N35))</f>
        <v>108502.00000000001</v>
      </c>
      <c r="O36" s="3">
        <f t="shared" si="0"/>
        <v>0.54884318766065465</v>
      </c>
      <c r="Q36" s="9"/>
    </row>
    <row r="37" spans="1:19" x14ac:dyDescent="0.15">
      <c r="A37" s="37">
        <v>33</v>
      </c>
      <c r="B37" s="27" t="s">
        <v>30</v>
      </c>
      <c r="C37" s="42">
        <f t="shared" ref="C37:C100" si="17">IFERROR(ROUNDDOWN(ABS(N36*$L$2/(E37-F37)/100000),2),"")</f>
        <v>0.13</v>
      </c>
      <c r="D37" s="50">
        <v>41323.5</v>
      </c>
      <c r="E37" s="27">
        <v>145.15600000000001</v>
      </c>
      <c r="F37" s="27">
        <v>145.56399999999999</v>
      </c>
      <c r="G37" s="50">
        <v>41327</v>
      </c>
      <c r="H37" s="27">
        <v>142.32300000000001</v>
      </c>
      <c r="I37" s="27" t="s">
        <v>31</v>
      </c>
      <c r="J37" s="55">
        <f t="shared" si="13"/>
        <v>283.29999999999984</v>
      </c>
      <c r="K37" s="6">
        <f t="shared" si="14"/>
        <v>36828.999999999978</v>
      </c>
      <c r="L37" s="7" t="str">
        <f t="shared" si="15"/>
        <v/>
      </c>
      <c r="M37" s="8" t="str">
        <f t="shared" si="16"/>
        <v/>
      </c>
      <c r="N37" s="2">
        <f t="shared" si="11"/>
        <v>146171.87328431493</v>
      </c>
      <c r="O37" s="3">
        <f t="shared" si="0"/>
        <v>6.9436274509806086</v>
      </c>
      <c r="Q37" s="33"/>
    </row>
    <row r="38" spans="1:19" x14ac:dyDescent="0.15">
      <c r="A38" s="37">
        <v>35</v>
      </c>
      <c r="B38" s="27" t="s">
        <v>30</v>
      </c>
      <c r="C38" s="42">
        <f t="shared" si="17"/>
        <v>0.17</v>
      </c>
      <c r="D38" s="50">
        <v>41401</v>
      </c>
      <c r="E38" s="27">
        <v>154.06800000000001</v>
      </c>
      <c r="F38" s="27">
        <v>154.48599999999999</v>
      </c>
      <c r="G38" s="50">
        <v>41402.166666666664</v>
      </c>
      <c r="H38" s="27">
        <v>153.38900000000001</v>
      </c>
      <c r="I38" s="27" t="s">
        <v>31</v>
      </c>
      <c r="J38" s="55">
        <f t="shared" si="13"/>
        <v>67.900000000000205</v>
      </c>
      <c r="K38" s="6">
        <f t="shared" si="14"/>
        <v>11543.000000000035</v>
      </c>
      <c r="L38" s="7" t="str">
        <f t="shared" si="15"/>
        <v/>
      </c>
      <c r="M38" s="8" t="str">
        <f t="shared" si="16"/>
        <v/>
      </c>
      <c r="N38" s="2">
        <f t="shared" si="11"/>
        <v>158043.96682020673</v>
      </c>
      <c r="O38" s="3">
        <f t="shared" si="0"/>
        <v>1.6244019138756887</v>
      </c>
      <c r="Q38" s="33"/>
    </row>
    <row r="39" spans="1:19" s="4" customFormat="1" x14ac:dyDescent="0.15">
      <c r="A39" s="37">
        <v>36</v>
      </c>
      <c r="B39" s="27" t="s">
        <v>30</v>
      </c>
      <c r="C39" s="42">
        <f t="shared" si="17"/>
        <v>0.15</v>
      </c>
      <c r="D39" s="50">
        <v>41548.666666666664</v>
      </c>
      <c r="E39" s="27">
        <v>158.76</v>
      </c>
      <c r="F39" s="27">
        <v>159.27500000000001</v>
      </c>
      <c r="G39" s="50">
        <v>41554.666666666664</v>
      </c>
      <c r="H39" s="27">
        <v>155.93</v>
      </c>
      <c r="I39" s="27" t="s">
        <v>31</v>
      </c>
      <c r="J39" s="55">
        <f t="shared" si="13"/>
        <v>282.99999999999841</v>
      </c>
      <c r="K39" s="6">
        <f t="shared" si="14"/>
        <v>42449.99999999976</v>
      </c>
      <c r="L39" s="7" t="str">
        <f t="shared" si="15"/>
        <v/>
      </c>
      <c r="M39" s="8" t="str">
        <f t="shared" si="16"/>
        <v/>
      </c>
      <c r="N39" s="2">
        <f t="shared" si="11"/>
        <v>201467.69750964068</v>
      </c>
      <c r="O39" s="3">
        <f t="shared" si="0"/>
        <v>5.4951456310677722</v>
      </c>
      <c r="P39"/>
      <c r="Q39" s="29"/>
      <c r="S39"/>
    </row>
    <row r="40" spans="1:19" x14ac:dyDescent="0.15">
      <c r="A40" s="37">
        <v>37</v>
      </c>
      <c r="B40" s="27" t="s">
        <v>30</v>
      </c>
      <c r="C40" s="42">
        <f t="shared" si="17"/>
        <v>0.21</v>
      </c>
      <c r="D40" s="50">
        <v>41619.166666666664</v>
      </c>
      <c r="E40" s="27">
        <v>168.654</v>
      </c>
      <c r="F40" s="27">
        <v>169.13200000000001</v>
      </c>
      <c r="G40" s="50">
        <v>41620.333333333336</v>
      </c>
      <c r="H40" s="27">
        <v>168.399</v>
      </c>
      <c r="I40" s="27" t="s">
        <v>31</v>
      </c>
      <c r="J40" s="55">
        <f t="shared" si="13"/>
        <v>25.499999999999545</v>
      </c>
      <c r="K40" s="6">
        <f t="shared" si="14"/>
        <v>5354.9999999999045</v>
      </c>
      <c r="L40" s="7" t="str">
        <f t="shared" si="15"/>
        <v/>
      </c>
      <c r="M40" s="8" t="str">
        <f t="shared" si="16"/>
        <v/>
      </c>
      <c r="N40" s="2">
        <f t="shared" si="11"/>
        <v>206841.57437835998</v>
      </c>
      <c r="O40" s="3">
        <f t="shared" si="0"/>
        <v>0.53347280334726122</v>
      </c>
    </row>
    <row r="41" spans="1:19" x14ac:dyDescent="0.15">
      <c r="A41" s="37">
        <v>38</v>
      </c>
      <c r="B41" s="27" t="s">
        <v>30</v>
      </c>
      <c r="C41" s="42">
        <f t="shared" si="17"/>
        <v>0.11</v>
      </c>
      <c r="D41" s="50">
        <v>41628.666666666664</v>
      </c>
      <c r="E41" s="27">
        <v>169.971</v>
      </c>
      <c r="F41" s="27">
        <v>170.892</v>
      </c>
      <c r="G41" s="50">
        <v>41631.666666666664</v>
      </c>
      <c r="H41" s="27">
        <v>170.19300000000001</v>
      </c>
      <c r="I41" s="27" t="s">
        <v>29</v>
      </c>
      <c r="J41" s="55" t="str">
        <f t="shared" si="13"/>
        <v/>
      </c>
      <c r="K41" s="6" t="str">
        <f t="shared" si="14"/>
        <v/>
      </c>
      <c r="L41" s="7">
        <f t="shared" si="15"/>
        <v>-22.200000000000841</v>
      </c>
      <c r="M41" s="8">
        <f t="shared" si="16"/>
        <v>-2442.0000000000928</v>
      </c>
      <c r="N41" s="2">
        <f t="shared" si="11"/>
        <v>204348.69546891382</v>
      </c>
      <c r="O41" s="3">
        <f t="shared" si="0"/>
        <v>-0.24104234527688412</v>
      </c>
    </row>
    <row r="42" spans="1:19" x14ac:dyDescent="0.15">
      <c r="A42" s="37">
        <v>39</v>
      </c>
      <c r="B42" s="27" t="s">
        <v>30</v>
      </c>
      <c r="C42" s="42">
        <f t="shared" si="17"/>
        <v>7.0000000000000007E-2</v>
      </c>
      <c r="D42" s="50">
        <v>41668.5</v>
      </c>
      <c r="E42" s="27">
        <v>169.82300000000001</v>
      </c>
      <c r="F42" s="27">
        <v>171.24799999999999</v>
      </c>
      <c r="G42" s="50">
        <v>41674.5</v>
      </c>
      <c r="H42" s="27">
        <v>165.29499999999999</v>
      </c>
      <c r="I42" s="27" t="s">
        <v>31</v>
      </c>
      <c r="J42" s="55">
        <f t="shared" si="13"/>
        <v>452.800000000002</v>
      </c>
      <c r="K42" s="6">
        <f t="shared" si="14"/>
        <v>31696.000000000142</v>
      </c>
      <c r="L42" s="7" t="str">
        <f t="shared" si="15"/>
        <v/>
      </c>
      <c r="M42" s="8" t="str">
        <f t="shared" si="16"/>
        <v/>
      </c>
      <c r="N42" s="2">
        <f t="shared" si="11"/>
        <v>236815.04259464215</v>
      </c>
      <c r="O42" s="3">
        <f t="shared" si="0"/>
        <v>3.177543859649175</v>
      </c>
    </row>
    <row r="43" spans="1:19" x14ac:dyDescent="0.15">
      <c r="A43" s="37">
        <v>40</v>
      </c>
      <c r="B43" s="27" t="s">
        <v>30</v>
      </c>
      <c r="C43" s="42">
        <f t="shared" si="17"/>
        <v>0.43</v>
      </c>
      <c r="D43" s="50">
        <v>41767.166666666664</v>
      </c>
      <c r="E43" s="37">
        <v>172.53899999999999</v>
      </c>
      <c r="F43" s="37">
        <v>172.81399999999999</v>
      </c>
      <c r="G43" s="50">
        <v>41406.333333333336</v>
      </c>
      <c r="H43" s="37">
        <v>172.06399999999999</v>
      </c>
      <c r="I43" s="37" t="s">
        <v>31</v>
      </c>
      <c r="J43" s="55">
        <f t="shared" si="13"/>
        <v>47.499999999999432</v>
      </c>
      <c r="K43" s="6">
        <f t="shared" si="14"/>
        <v>20424.999999999756</v>
      </c>
      <c r="L43" s="7" t="str">
        <f t="shared" si="15"/>
        <v/>
      </c>
      <c r="M43" s="8" t="str">
        <f t="shared" si="16"/>
        <v/>
      </c>
      <c r="N43" s="2">
        <f t="shared" si="11"/>
        <v>257267.25081872422</v>
      </c>
      <c r="O43" s="3">
        <f t="shared" si="0"/>
        <v>1.7272727272726709</v>
      </c>
    </row>
    <row r="44" spans="1:19" x14ac:dyDescent="0.15">
      <c r="A44" s="37">
        <v>41</v>
      </c>
      <c r="B44" s="27" t="s">
        <v>30</v>
      </c>
      <c r="C44" s="42">
        <f t="shared" si="17"/>
        <v>0.12</v>
      </c>
      <c r="D44" s="50">
        <v>41964.333333333336</v>
      </c>
      <c r="E44" s="37">
        <v>184.06299999999999</v>
      </c>
      <c r="F44" s="37">
        <v>185.07300000000001</v>
      </c>
      <c r="G44" s="50">
        <v>41967.333333333336</v>
      </c>
      <c r="H44" s="37">
        <v>185.07300000000001</v>
      </c>
      <c r="I44" s="37" t="s">
        <v>29</v>
      </c>
      <c r="J44" s="55" t="str">
        <f t="shared" si="13"/>
        <v/>
      </c>
      <c r="K44" s="6" t="str">
        <f t="shared" si="14"/>
        <v/>
      </c>
      <c r="L44" s="7">
        <f t="shared" si="15"/>
        <v>-101.00000000000193</v>
      </c>
      <c r="M44" s="8">
        <f t="shared" si="16"/>
        <v>-12120.000000000233</v>
      </c>
      <c r="N44" s="2">
        <f t="shared" si="11"/>
        <v>244403.88827778801</v>
      </c>
      <c r="O44" s="3">
        <f t="shared" si="0"/>
        <v>-1</v>
      </c>
    </row>
    <row r="45" spans="1:19" s="10" customFormat="1" x14ac:dyDescent="0.15">
      <c r="A45" s="37">
        <v>42</v>
      </c>
      <c r="B45" s="27" t="s">
        <v>30</v>
      </c>
      <c r="C45" s="42">
        <f t="shared" si="17"/>
        <v>0.1</v>
      </c>
      <c r="D45" s="50">
        <v>41982.166666666664</v>
      </c>
      <c r="E45" s="5">
        <v>187.78700000000001</v>
      </c>
      <c r="F45" s="5">
        <v>188.95599999999999</v>
      </c>
      <c r="G45" s="50">
        <v>41984.666666666664</v>
      </c>
      <c r="H45" s="5">
        <v>186.81200000000001</v>
      </c>
      <c r="I45" s="5" t="s">
        <v>31</v>
      </c>
      <c r="J45" s="55">
        <f t="shared" si="13"/>
        <v>97.499999999999432</v>
      </c>
      <c r="K45" s="6">
        <f t="shared" si="14"/>
        <v>9749.9999999999436</v>
      </c>
      <c r="L45" s="7" t="str">
        <f t="shared" si="15"/>
        <v/>
      </c>
      <c r="M45" s="8" t="str">
        <f t="shared" si="16"/>
        <v/>
      </c>
      <c r="N45" s="2">
        <f t="shared" si="11"/>
        <v>254596.09491041614</v>
      </c>
      <c r="O45" s="3">
        <f t="shared" si="0"/>
        <v>0.83404619332763796</v>
      </c>
      <c r="P45" t="s">
        <v>60</v>
      </c>
      <c r="Q45" s="9">
        <f>AVERAGE(O35:O40,O42:O43,O45:O48)</f>
        <v>2.5621446199575741</v>
      </c>
      <c r="S45"/>
    </row>
    <row r="46" spans="1:19" s="10" customFormat="1" x14ac:dyDescent="0.15">
      <c r="A46" s="37">
        <v>44</v>
      </c>
      <c r="B46" s="27" t="s">
        <v>32</v>
      </c>
      <c r="C46" s="42">
        <f t="shared" si="17"/>
        <v>0.15</v>
      </c>
      <c r="D46" s="50">
        <v>42040.166666666664</v>
      </c>
      <c r="E46" s="5">
        <v>178.53</v>
      </c>
      <c r="F46" s="5">
        <v>177.71799999999999</v>
      </c>
      <c r="G46" s="50">
        <v>42047</v>
      </c>
      <c r="H46" s="5">
        <v>182.964</v>
      </c>
      <c r="I46" s="5" t="s">
        <v>31</v>
      </c>
      <c r="J46" s="55">
        <f t="shared" si="13"/>
        <v>443.39999999999975</v>
      </c>
      <c r="K46" s="6">
        <f t="shared" si="14"/>
        <v>66509.999999999956</v>
      </c>
      <c r="L46" s="7" t="str">
        <f t="shared" si="15"/>
        <v/>
      </c>
      <c r="M46" s="8" t="str">
        <f t="shared" si="16"/>
        <v/>
      </c>
      <c r="N46" s="2">
        <f t="shared" si="11"/>
        <v>324108.35382869001</v>
      </c>
      <c r="O46" s="3">
        <f t="shared" si="0"/>
        <v>5.4605911330048436</v>
      </c>
      <c r="P46" t="s">
        <v>15</v>
      </c>
      <c r="Q46" s="33">
        <f>COUNTIF(K35:K49,"&gt;0")/COUNTIF(N35:N49,"&gt;0")</f>
        <v>0.8</v>
      </c>
      <c r="S46"/>
    </row>
    <row r="47" spans="1:19" x14ac:dyDescent="0.15">
      <c r="A47" s="37">
        <v>45</v>
      </c>
      <c r="B47" s="27" t="s">
        <v>32</v>
      </c>
      <c r="C47" s="42">
        <f t="shared" si="17"/>
        <v>0.16</v>
      </c>
      <c r="D47" s="50">
        <v>42109.5</v>
      </c>
      <c r="E47" s="5">
        <v>176.68100000000001</v>
      </c>
      <c r="F47" s="5">
        <v>175.68299999999999</v>
      </c>
      <c r="G47" s="50">
        <v>42114.333333333336</v>
      </c>
      <c r="H47" s="5">
        <v>177.429</v>
      </c>
      <c r="I47" s="5" t="s">
        <v>31</v>
      </c>
      <c r="J47" s="55">
        <f t="shared" si="13"/>
        <v>74.799999999999045</v>
      </c>
      <c r="K47" s="6">
        <f t="shared" si="14"/>
        <v>11967.999999999847</v>
      </c>
      <c r="L47" s="7" t="str">
        <f t="shared" si="15"/>
        <v/>
      </c>
      <c r="M47" s="8" t="str">
        <f t="shared" si="16"/>
        <v/>
      </c>
      <c r="N47" s="2">
        <f t="shared" si="11"/>
        <v>336254.2981505263</v>
      </c>
      <c r="O47" s="3">
        <f t="shared" si="0"/>
        <v>0.7494989979959682</v>
      </c>
      <c r="P47" t="s">
        <v>25</v>
      </c>
      <c r="Q47" s="33">
        <f>Q48/J2</f>
        <v>2.6039459071450004</v>
      </c>
    </row>
    <row r="48" spans="1:19" x14ac:dyDescent="0.15">
      <c r="A48" s="37">
        <v>46</v>
      </c>
      <c r="B48" s="27" t="s">
        <v>30</v>
      </c>
      <c r="C48" s="42">
        <f t="shared" si="17"/>
        <v>0.49</v>
      </c>
      <c r="D48" s="50">
        <v>42146.166666666664</v>
      </c>
      <c r="E48" s="5">
        <v>189.23500000000001</v>
      </c>
      <c r="F48" s="5">
        <v>189.57300000000001</v>
      </c>
      <c r="G48" s="50">
        <v>42150.333333333336</v>
      </c>
      <c r="H48" s="5">
        <v>188.43600000000001</v>
      </c>
      <c r="I48" s="5" t="s">
        <v>31</v>
      </c>
      <c r="J48" s="55">
        <f t="shared" si="13"/>
        <v>79.900000000000659</v>
      </c>
      <c r="K48" s="6">
        <f t="shared" si="14"/>
        <v>39151.00000000032</v>
      </c>
      <c r="L48" s="7" t="str">
        <f t="shared" si="15"/>
        <v/>
      </c>
      <c r="M48" s="8" t="str">
        <f t="shared" si="16"/>
        <v/>
      </c>
      <c r="N48" s="2">
        <f t="shared" si="11"/>
        <v>375997.96445559699</v>
      </c>
      <c r="O48" s="3">
        <f t="shared" si="0"/>
        <v>2.3639053254438496</v>
      </c>
      <c r="P48" t="s">
        <v>24</v>
      </c>
      <c r="Q48" s="29">
        <f>N49-J2</f>
        <v>260394.59071450005</v>
      </c>
    </row>
    <row r="49" spans="1:18" x14ac:dyDescent="0.15">
      <c r="A49" s="37">
        <v>47</v>
      </c>
      <c r="B49" s="27" t="s">
        <v>30</v>
      </c>
      <c r="C49" s="42">
        <f t="shared" si="17"/>
        <v>0.27</v>
      </c>
      <c r="D49" s="50">
        <v>42152.666666666664</v>
      </c>
      <c r="E49" s="5">
        <v>189.417</v>
      </c>
      <c r="F49" s="5">
        <v>190.11099999999999</v>
      </c>
      <c r="G49" s="50">
        <v>42156</v>
      </c>
      <c r="H49" s="5">
        <v>189.99299999999999</v>
      </c>
      <c r="I49" s="5" t="s">
        <v>29</v>
      </c>
      <c r="J49" s="55" t="str">
        <f t="shared" si="13"/>
        <v/>
      </c>
      <c r="K49" s="6" t="str">
        <f t="shared" si="14"/>
        <v/>
      </c>
      <c r="L49" s="7">
        <f t="shared" si="15"/>
        <v>-57.599999999999341</v>
      </c>
      <c r="M49" s="8">
        <f t="shared" si="16"/>
        <v>-15551.999999999824</v>
      </c>
      <c r="N49" s="2">
        <f>N48+(N48*$L$2*O49)</f>
        <v>360394.59071450005</v>
      </c>
      <c r="O49" s="3">
        <f t="shared" si="0"/>
        <v>-0.82997118155620031</v>
      </c>
      <c r="P49" s="10"/>
    </row>
    <row r="50" spans="1:18" x14ac:dyDescent="0.15">
      <c r="A50" s="37"/>
      <c r="B50" s="27"/>
      <c r="C50" s="42" t="str">
        <f t="shared" si="17"/>
        <v/>
      </c>
      <c r="D50" s="50"/>
      <c r="E50" s="5"/>
      <c r="F50" s="5"/>
      <c r="G50" s="50"/>
      <c r="H50" s="37"/>
      <c r="I50" s="5"/>
      <c r="J50" s="55" t="str">
        <f t="shared" si="13"/>
        <v/>
      </c>
      <c r="K50" s="6" t="str">
        <f t="shared" si="14"/>
        <v/>
      </c>
      <c r="L50" s="7" t="str">
        <f t="shared" si="15"/>
        <v/>
      </c>
      <c r="M50" s="8" t="str">
        <f t="shared" si="16"/>
        <v/>
      </c>
      <c r="N50" s="2" t="e">
        <f t="shared" si="11"/>
        <v>#DIV/0!</v>
      </c>
      <c r="O50" s="3" t="e">
        <f t="shared" si="0"/>
        <v>#DIV/0!</v>
      </c>
      <c r="P50" s="10"/>
    </row>
    <row r="51" spans="1:18" x14ac:dyDescent="0.15">
      <c r="A51" s="37"/>
      <c r="B51" s="27"/>
      <c r="C51" s="42" t="str">
        <f t="shared" si="17"/>
        <v/>
      </c>
      <c r="D51" s="50"/>
      <c r="E51" s="5"/>
      <c r="F51" s="5"/>
      <c r="G51" s="50"/>
      <c r="H51" s="5"/>
      <c r="I51" s="5"/>
      <c r="J51" s="55" t="str">
        <f t="shared" si="13"/>
        <v/>
      </c>
      <c r="K51" s="6" t="str">
        <f t="shared" si="14"/>
        <v/>
      </c>
      <c r="L51" s="7" t="str">
        <f t="shared" si="15"/>
        <v/>
      </c>
      <c r="M51" s="8" t="str">
        <f t="shared" si="16"/>
        <v/>
      </c>
      <c r="N51" s="2" t="e">
        <f t="shared" si="11"/>
        <v>#DIV/0!</v>
      </c>
      <c r="O51" s="3" t="e">
        <f t="shared" si="0"/>
        <v>#DIV/0!</v>
      </c>
      <c r="P51" t="s">
        <v>28</v>
      </c>
      <c r="Q51" s="9" t="e">
        <f>AVERAGE(O48:O52)</f>
        <v>#DIV/0!</v>
      </c>
    </row>
    <row r="52" spans="1:18" x14ac:dyDescent="0.15">
      <c r="A52" s="37"/>
      <c r="B52" s="27"/>
      <c r="C52" s="42" t="str">
        <f t="shared" si="17"/>
        <v/>
      </c>
      <c r="D52" s="50"/>
      <c r="E52" s="5"/>
      <c r="F52" s="5"/>
      <c r="G52" s="50"/>
      <c r="H52" s="5"/>
      <c r="I52" s="5"/>
      <c r="J52" s="55" t="str">
        <f t="shared" si="13"/>
        <v/>
      </c>
      <c r="K52" s="6" t="str">
        <f t="shared" si="14"/>
        <v/>
      </c>
      <c r="L52" s="7" t="str">
        <f t="shared" si="15"/>
        <v/>
      </c>
      <c r="M52" s="8" t="str">
        <f t="shared" si="16"/>
        <v/>
      </c>
      <c r="N52" s="2" t="e">
        <f t="shared" si="11"/>
        <v>#DIV/0!</v>
      </c>
      <c r="O52" s="3" t="e">
        <f t="shared" ref="O52:O83" si="18">(H52-E52)/(E52-F52)</f>
        <v>#DIV/0!</v>
      </c>
      <c r="P52" t="s">
        <v>15</v>
      </c>
      <c r="Q52" s="33">
        <f>COUNTIF(K48:K52,"&gt;0")/COUNTIF(N48:N52,"&gt;0")</f>
        <v>0.5</v>
      </c>
    </row>
    <row r="53" spans="1:18" x14ac:dyDescent="0.15">
      <c r="A53" s="37"/>
      <c r="B53" s="27"/>
      <c r="C53" s="42" t="str">
        <f t="shared" si="17"/>
        <v/>
      </c>
      <c r="D53" s="50"/>
      <c r="E53" s="5"/>
      <c r="F53" s="5"/>
      <c r="G53" s="50"/>
      <c r="H53" s="5"/>
      <c r="I53" s="5"/>
      <c r="J53" s="55" t="str">
        <f t="shared" si="13"/>
        <v/>
      </c>
      <c r="K53" s="6" t="str">
        <f t="shared" si="14"/>
        <v/>
      </c>
      <c r="L53" s="7" t="str">
        <f t="shared" si="15"/>
        <v/>
      </c>
      <c r="M53" s="8" t="str">
        <f t="shared" si="16"/>
        <v/>
      </c>
      <c r="N53" s="2" t="e">
        <f t="shared" si="11"/>
        <v>#DIV/0!</v>
      </c>
      <c r="O53" s="3" t="e">
        <f t="shared" si="18"/>
        <v>#DIV/0!</v>
      </c>
      <c r="P53" t="s">
        <v>25</v>
      </c>
      <c r="Q53" s="33" t="e">
        <f>Q54/N48</f>
        <v>#DIV/0!</v>
      </c>
    </row>
    <row r="54" spans="1:18" x14ac:dyDescent="0.15">
      <c r="A54" s="37"/>
      <c r="B54" s="27"/>
      <c r="C54" s="42" t="str">
        <f t="shared" si="17"/>
        <v/>
      </c>
      <c r="D54" s="50"/>
      <c r="E54" s="37"/>
      <c r="F54" s="37"/>
      <c r="G54" s="50"/>
      <c r="H54" s="37"/>
      <c r="I54" s="37"/>
      <c r="J54" s="55" t="str">
        <f t="shared" si="13"/>
        <v/>
      </c>
      <c r="K54" s="6" t="str">
        <f t="shared" si="14"/>
        <v/>
      </c>
      <c r="L54" s="7" t="str">
        <f t="shared" si="15"/>
        <v/>
      </c>
      <c r="M54" s="8" t="str">
        <f t="shared" si="16"/>
        <v/>
      </c>
      <c r="N54" s="2" t="e">
        <f t="shared" si="11"/>
        <v>#DIV/0!</v>
      </c>
      <c r="O54" s="3" t="e">
        <f t="shared" si="18"/>
        <v>#DIV/0!</v>
      </c>
      <c r="P54" t="s">
        <v>24</v>
      </c>
      <c r="Q54" s="29" t="e">
        <f>N54-N48</f>
        <v>#DIV/0!</v>
      </c>
    </row>
    <row r="55" spans="1:18" x14ac:dyDescent="0.15">
      <c r="A55" s="37"/>
      <c r="B55" s="27"/>
      <c r="C55" s="42" t="str">
        <f t="shared" si="17"/>
        <v/>
      </c>
      <c r="D55" s="50"/>
      <c r="E55" s="37"/>
      <c r="F55" s="37"/>
      <c r="G55" s="50"/>
      <c r="H55" s="37"/>
      <c r="I55" s="37"/>
      <c r="J55" s="55" t="str">
        <f t="shared" si="13"/>
        <v/>
      </c>
      <c r="K55" s="6" t="str">
        <f t="shared" si="14"/>
        <v/>
      </c>
      <c r="L55" s="7" t="str">
        <f t="shared" si="15"/>
        <v/>
      </c>
      <c r="M55" s="8" t="str">
        <f t="shared" si="16"/>
        <v/>
      </c>
      <c r="N55" s="2" t="e">
        <f t="shared" si="11"/>
        <v>#DIV/0!</v>
      </c>
      <c r="O55" s="3" t="e">
        <f t="shared" si="18"/>
        <v>#DIV/0!</v>
      </c>
      <c r="P55" s="10"/>
    </row>
    <row r="56" spans="1:18" x14ac:dyDescent="0.15">
      <c r="A56" s="37"/>
      <c r="B56" s="27"/>
      <c r="C56" s="42" t="str">
        <f t="shared" si="17"/>
        <v/>
      </c>
      <c r="D56" s="50"/>
      <c r="E56" s="28"/>
      <c r="F56" s="28"/>
      <c r="G56" s="50"/>
      <c r="H56" s="28"/>
      <c r="I56" s="28"/>
      <c r="J56" s="55" t="str">
        <f t="shared" si="13"/>
        <v/>
      </c>
      <c r="K56" s="6" t="str">
        <f t="shared" si="14"/>
        <v/>
      </c>
      <c r="L56" s="7" t="str">
        <f t="shared" si="15"/>
        <v/>
      </c>
      <c r="M56" s="8" t="str">
        <f t="shared" si="16"/>
        <v/>
      </c>
      <c r="N56" s="2" t="e">
        <f t="shared" si="11"/>
        <v>#DIV/0!</v>
      </c>
      <c r="O56" s="3" t="e">
        <f t="shared" si="18"/>
        <v>#DIV/0!</v>
      </c>
      <c r="P56" s="10"/>
    </row>
    <row r="57" spans="1:18" x14ac:dyDescent="0.15">
      <c r="A57" s="37"/>
      <c r="B57" s="27"/>
      <c r="C57" s="42" t="str">
        <f t="shared" si="17"/>
        <v/>
      </c>
      <c r="D57" s="50"/>
      <c r="E57" s="28"/>
      <c r="F57" s="28"/>
      <c r="G57" s="50"/>
      <c r="H57" s="28"/>
      <c r="I57" s="28"/>
      <c r="J57" s="55" t="str">
        <f t="shared" si="13"/>
        <v/>
      </c>
      <c r="K57" s="6" t="str">
        <f t="shared" si="14"/>
        <v/>
      </c>
      <c r="L57" s="7" t="str">
        <f t="shared" si="15"/>
        <v/>
      </c>
      <c r="M57" s="8" t="str">
        <f t="shared" si="16"/>
        <v/>
      </c>
      <c r="N57" s="2" t="e">
        <f t="shared" si="11"/>
        <v>#DIV/0!</v>
      </c>
      <c r="O57" s="3" t="e">
        <f t="shared" si="18"/>
        <v>#DIV/0!</v>
      </c>
      <c r="P57" s="10"/>
    </row>
    <row r="58" spans="1:18" x14ac:dyDescent="0.15">
      <c r="A58" s="37"/>
      <c r="B58" s="27"/>
      <c r="C58" s="42" t="str">
        <f t="shared" si="17"/>
        <v/>
      </c>
      <c r="D58" s="50"/>
      <c r="E58" s="37"/>
      <c r="F58" s="37"/>
      <c r="G58" s="50"/>
      <c r="H58" s="37"/>
      <c r="I58" s="37"/>
      <c r="J58" s="55" t="str">
        <f t="shared" si="13"/>
        <v/>
      </c>
      <c r="K58" s="6" t="str">
        <f t="shared" si="14"/>
        <v/>
      </c>
      <c r="L58" s="7" t="str">
        <f t="shared" si="15"/>
        <v/>
      </c>
      <c r="M58" s="8" t="str">
        <f t="shared" si="16"/>
        <v/>
      </c>
      <c r="N58" s="2" t="e">
        <f t="shared" si="11"/>
        <v>#DIV/0!</v>
      </c>
      <c r="O58" s="3" t="e">
        <f t="shared" si="18"/>
        <v>#DIV/0!</v>
      </c>
      <c r="P58" s="10"/>
    </row>
    <row r="59" spans="1:18" x14ac:dyDescent="0.15">
      <c r="A59" s="37"/>
      <c r="B59" s="27"/>
      <c r="C59" s="42" t="str">
        <f t="shared" si="17"/>
        <v/>
      </c>
      <c r="D59" s="50"/>
      <c r="E59" s="37"/>
      <c r="F59" s="37"/>
      <c r="G59" s="50"/>
      <c r="H59" s="37"/>
      <c r="I59" s="37"/>
      <c r="J59" s="55" t="str">
        <f t="shared" si="13"/>
        <v/>
      </c>
      <c r="K59" s="6" t="str">
        <f t="shared" si="14"/>
        <v/>
      </c>
      <c r="L59" s="7" t="str">
        <f t="shared" si="15"/>
        <v/>
      </c>
      <c r="M59" s="8" t="str">
        <f t="shared" si="16"/>
        <v/>
      </c>
      <c r="N59" s="2" t="e">
        <f t="shared" si="11"/>
        <v>#DIV/0!</v>
      </c>
      <c r="O59" s="3" t="e">
        <f t="shared" si="18"/>
        <v>#DIV/0!</v>
      </c>
      <c r="P59" t="s">
        <v>28</v>
      </c>
      <c r="Q59" s="9" t="e">
        <f>AVERAGE(O55:O62)</f>
        <v>#DIV/0!</v>
      </c>
    </row>
    <row r="60" spans="1:18" x14ac:dyDescent="0.15">
      <c r="A60" s="37"/>
      <c r="B60" s="27"/>
      <c r="C60" s="42" t="str">
        <f t="shared" si="17"/>
        <v/>
      </c>
      <c r="D60" s="50"/>
      <c r="E60" s="37"/>
      <c r="F60" s="37"/>
      <c r="G60" s="50"/>
      <c r="H60" s="37"/>
      <c r="I60" s="37"/>
      <c r="J60" s="55" t="str">
        <f t="shared" si="13"/>
        <v/>
      </c>
      <c r="K60" s="6" t="str">
        <f t="shared" si="14"/>
        <v/>
      </c>
      <c r="L60" s="7" t="str">
        <f t="shared" si="15"/>
        <v/>
      </c>
      <c r="M60" s="8" t="str">
        <f t="shared" si="16"/>
        <v/>
      </c>
      <c r="N60" s="2" t="e">
        <f t="shared" si="11"/>
        <v>#DIV/0!</v>
      </c>
      <c r="O60" s="3" t="e">
        <f t="shared" si="18"/>
        <v>#DIV/0!</v>
      </c>
      <c r="P60" t="s">
        <v>15</v>
      </c>
      <c r="Q60" s="33" t="e">
        <f>COUNTIF(K55:K62,"&gt;0")/COUNTIF(N55:N62,"&gt;0")</f>
        <v>#DIV/0!</v>
      </c>
    </row>
    <row r="61" spans="1:18" x14ac:dyDescent="0.15">
      <c r="A61" s="37"/>
      <c r="B61" s="27"/>
      <c r="C61" s="42" t="str">
        <f t="shared" si="17"/>
        <v/>
      </c>
      <c r="D61" s="50"/>
      <c r="E61" s="37"/>
      <c r="F61" s="37"/>
      <c r="G61" s="50"/>
      <c r="H61" s="37"/>
      <c r="I61" s="37"/>
      <c r="J61" s="55" t="str">
        <f t="shared" si="13"/>
        <v/>
      </c>
      <c r="K61" s="6" t="str">
        <f t="shared" si="14"/>
        <v/>
      </c>
      <c r="L61" s="7" t="str">
        <f t="shared" si="15"/>
        <v/>
      </c>
      <c r="M61" s="8" t="str">
        <f t="shared" si="16"/>
        <v/>
      </c>
      <c r="N61" s="2" t="e">
        <f t="shared" si="11"/>
        <v>#DIV/0!</v>
      </c>
      <c r="O61" s="3" t="e">
        <f t="shared" si="18"/>
        <v>#DIV/0!</v>
      </c>
      <c r="P61" t="s">
        <v>25</v>
      </c>
      <c r="Q61" s="33" t="e">
        <f>Q62/N54</f>
        <v>#DIV/0!</v>
      </c>
    </row>
    <row r="62" spans="1:18" x14ac:dyDescent="0.15">
      <c r="A62" s="37"/>
      <c r="B62" s="27"/>
      <c r="C62" s="42" t="str">
        <f t="shared" si="17"/>
        <v/>
      </c>
      <c r="D62" s="50"/>
      <c r="E62" s="22"/>
      <c r="F62" s="37"/>
      <c r="G62" s="50"/>
      <c r="H62" s="37"/>
      <c r="I62" s="37"/>
      <c r="J62" s="55" t="str">
        <f t="shared" si="13"/>
        <v/>
      </c>
      <c r="K62" s="6" t="str">
        <f t="shared" si="14"/>
        <v/>
      </c>
      <c r="L62" s="7" t="str">
        <f t="shared" si="15"/>
        <v/>
      </c>
      <c r="M62" s="8" t="str">
        <f t="shared" si="16"/>
        <v/>
      </c>
      <c r="N62" s="2" t="e">
        <f t="shared" si="11"/>
        <v>#DIV/0!</v>
      </c>
      <c r="O62" s="3" t="e">
        <f t="shared" si="18"/>
        <v>#DIV/0!</v>
      </c>
      <c r="P62" t="s">
        <v>24</v>
      </c>
      <c r="Q62" s="29" t="e">
        <f>N62-N54</f>
        <v>#DIV/0!</v>
      </c>
      <c r="R62" s="35" t="e">
        <f>SUM(M60:M62)/N59</f>
        <v>#DIV/0!</v>
      </c>
    </row>
    <row r="63" spans="1:18" x14ac:dyDescent="0.15">
      <c r="A63" s="37"/>
      <c r="B63" s="27"/>
      <c r="C63" s="42" t="str">
        <f t="shared" si="17"/>
        <v/>
      </c>
      <c r="D63" s="50"/>
      <c r="E63" s="37"/>
      <c r="F63" s="37"/>
      <c r="G63" s="50"/>
      <c r="H63" s="37"/>
      <c r="I63" s="37"/>
      <c r="J63" s="55" t="str">
        <f t="shared" si="13"/>
        <v/>
      </c>
      <c r="K63" s="6" t="str">
        <f t="shared" si="14"/>
        <v/>
      </c>
      <c r="L63" s="7" t="str">
        <f t="shared" si="15"/>
        <v/>
      </c>
      <c r="M63" s="8" t="str">
        <f t="shared" si="16"/>
        <v/>
      </c>
      <c r="N63" s="2" t="e">
        <f t="shared" si="11"/>
        <v>#DIV/0!</v>
      </c>
      <c r="O63" s="3" t="e">
        <f t="shared" si="18"/>
        <v>#DIV/0!</v>
      </c>
      <c r="P63" s="10"/>
    </row>
    <row r="64" spans="1:18" x14ac:dyDescent="0.15">
      <c r="A64" s="37"/>
      <c r="B64" s="27"/>
      <c r="C64" s="42" t="str">
        <f t="shared" si="17"/>
        <v/>
      </c>
      <c r="D64" s="50"/>
      <c r="E64" s="37"/>
      <c r="F64" s="37"/>
      <c r="G64" s="50"/>
      <c r="H64" s="37"/>
      <c r="I64" s="37"/>
      <c r="J64" s="55" t="str">
        <f t="shared" si="13"/>
        <v/>
      </c>
      <c r="K64" s="6" t="str">
        <f t="shared" si="14"/>
        <v/>
      </c>
      <c r="L64" s="7" t="str">
        <f t="shared" si="15"/>
        <v/>
      </c>
      <c r="M64" s="8" t="str">
        <f t="shared" si="16"/>
        <v/>
      </c>
      <c r="N64" s="2" t="e">
        <f t="shared" si="11"/>
        <v>#DIV/0!</v>
      </c>
      <c r="O64" s="3" t="e">
        <f t="shared" si="18"/>
        <v>#DIV/0!</v>
      </c>
      <c r="P64" s="10"/>
    </row>
    <row r="65" spans="1:18" x14ac:dyDescent="0.15">
      <c r="A65" s="37"/>
      <c r="B65" s="27"/>
      <c r="C65" s="42" t="str">
        <f t="shared" si="17"/>
        <v/>
      </c>
      <c r="D65" s="50"/>
      <c r="E65" s="37"/>
      <c r="F65" s="37"/>
      <c r="G65" s="50"/>
      <c r="H65" s="37"/>
      <c r="I65" s="37"/>
      <c r="J65" s="55" t="str">
        <f t="shared" si="13"/>
        <v/>
      </c>
      <c r="K65" s="6" t="str">
        <f t="shared" si="14"/>
        <v/>
      </c>
      <c r="L65" s="7" t="str">
        <f t="shared" si="15"/>
        <v/>
      </c>
      <c r="M65" s="8" t="str">
        <f t="shared" si="16"/>
        <v/>
      </c>
      <c r="N65" s="2" t="e">
        <f t="shared" si="11"/>
        <v>#DIV/0!</v>
      </c>
      <c r="O65" s="3" t="e">
        <f t="shared" si="18"/>
        <v>#DIV/0!</v>
      </c>
      <c r="P65" s="10"/>
    </row>
    <row r="66" spans="1:18" x14ac:dyDescent="0.15">
      <c r="A66" s="37"/>
      <c r="B66" s="27"/>
      <c r="C66" s="42" t="str">
        <f t="shared" si="17"/>
        <v/>
      </c>
      <c r="D66" s="50"/>
      <c r="E66" s="37"/>
      <c r="F66" s="37"/>
      <c r="G66" s="50"/>
      <c r="H66" s="37"/>
      <c r="I66" s="37"/>
      <c r="J66" s="55" t="str">
        <f t="shared" si="13"/>
        <v/>
      </c>
      <c r="K66" s="6" t="str">
        <f t="shared" si="14"/>
        <v/>
      </c>
      <c r="L66" s="7" t="str">
        <f t="shared" si="15"/>
        <v/>
      </c>
      <c r="M66" s="8" t="str">
        <f t="shared" si="16"/>
        <v/>
      </c>
      <c r="N66" s="2" t="e">
        <f t="shared" si="11"/>
        <v>#DIV/0!</v>
      </c>
      <c r="O66" s="3" t="e">
        <f t="shared" si="18"/>
        <v>#DIV/0!</v>
      </c>
      <c r="P66" s="10"/>
    </row>
    <row r="67" spans="1:18" x14ac:dyDescent="0.15">
      <c r="A67" s="37"/>
      <c r="B67" s="27"/>
      <c r="C67" s="42" t="str">
        <f t="shared" si="17"/>
        <v/>
      </c>
      <c r="D67" s="50"/>
      <c r="E67" s="37"/>
      <c r="F67" s="37"/>
      <c r="G67" s="50"/>
      <c r="H67" s="37"/>
      <c r="I67" s="37"/>
      <c r="J67" s="55" t="str">
        <f t="shared" si="13"/>
        <v/>
      </c>
      <c r="K67" s="6" t="str">
        <f t="shared" si="14"/>
        <v/>
      </c>
      <c r="L67" s="7" t="str">
        <f t="shared" si="15"/>
        <v/>
      </c>
      <c r="M67" s="8" t="str">
        <f t="shared" si="16"/>
        <v/>
      </c>
      <c r="N67" s="2" t="e">
        <f t="shared" si="11"/>
        <v>#DIV/0!</v>
      </c>
      <c r="O67" s="3" t="e">
        <f t="shared" si="18"/>
        <v>#DIV/0!</v>
      </c>
      <c r="P67" s="10"/>
    </row>
    <row r="68" spans="1:18" x14ac:dyDescent="0.15">
      <c r="A68" s="37"/>
      <c r="B68" s="27"/>
      <c r="C68" s="42" t="str">
        <f t="shared" si="17"/>
        <v/>
      </c>
      <c r="D68" s="50"/>
      <c r="E68" s="37"/>
      <c r="F68" s="37"/>
      <c r="G68" s="50"/>
      <c r="H68" s="37"/>
      <c r="I68" s="37"/>
      <c r="J68" s="55" t="str">
        <f t="shared" si="13"/>
        <v/>
      </c>
      <c r="K68" s="6" t="str">
        <f t="shared" si="14"/>
        <v/>
      </c>
      <c r="L68" s="7" t="str">
        <f t="shared" si="15"/>
        <v/>
      </c>
      <c r="M68" s="8" t="str">
        <f t="shared" si="16"/>
        <v/>
      </c>
      <c r="N68" s="2" t="e">
        <f t="shared" si="11"/>
        <v>#DIV/0!</v>
      </c>
      <c r="O68" s="3" t="e">
        <f t="shared" si="18"/>
        <v>#DIV/0!</v>
      </c>
      <c r="P68" t="s">
        <v>28</v>
      </c>
      <c r="Q68" s="9" t="e">
        <f>AVERAGE(O63:O71)</f>
        <v>#DIV/0!</v>
      </c>
    </row>
    <row r="69" spans="1:18" x14ac:dyDescent="0.15">
      <c r="A69" s="37"/>
      <c r="B69" s="27"/>
      <c r="C69" s="42" t="str">
        <f t="shared" si="17"/>
        <v/>
      </c>
      <c r="D69" s="50"/>
      <c r="E69" s="37"/>
      <c r="F69" s="37"/>
      <c r="G69" s="50"/>
      <c r="H69" s="37"/>
      <c r="I69" s="37"/>
      <c r="J69" s="55" t="str">
        <f t="shared" si="13"/>
        <v/>
      </c>
      <c r="K69" s="6" t="str">
        <f t="shared" si="14"/>
        <v/>
      </c>
      <c r="L69" s="7" t="str">
        <f t="shared" si="15"/>
        <v/>
      </c>
      <c r="M69" s="8" t="str">
        <f t="shared" si="16"/>
        <v/>
      </c>
      <c r="N69" s="2" t="e">
        <f t="shared" si="11"/>
        <v>#DIV/0!</v>
      </c>
      <c r="O69" s="3" t="e">
        <f t="shared" si="18"/>
        <v>#DIV/0!</v>
      </c>
      <c r="P69" t="s">
        <v>15</v>
      </c>
      <c r="Q69" s="33" t="e">
        <f>COUNTIF(K63:K71,"&gt;0")/COUNTIF(N63:N71,"&gt;0")</f>
        <v>#DIV/0!</v>
      </c>
    </row>
    <row r="70" spans="1:18" x14ac:dyDescent="0.15">
      <c r="A70" s="37"/>
      <c r="B70" s="27"/>
      <c r="C70" s="42" t="str">
        <f t="shared" si="17"/>
        <v/>
      </c>
      <c r="D70" s="50"/>
      <c r="E70" s="37"/>
      <c r="F70" s="37"/>
      <c r="G70" s="50"/>
      <c r="H70" s="37"/>
      <c r="I70" s="37"/>
      <c r="J70" s="55" t="str">
        <f t="shared" si="13"/>
        <v/>
      </c>
      <c r="K70" s="6" t="str">
        <f t="shared" si="14"/>
        <v/>
      </c>
      <c r="L70" s="7" t="str">
        <f t="shared" si="15"/>
        <v/>
      </c>
      <c r="M70" s="8" t="str">
        <f t="shared" si="16"/>
        <v/>
      </c>
      <c r="N70" s="2" t="e">
        <f t="shared" si="11"/>
        <v>#DIV/0!</v>
      </c>
      <c r="O70" s="3" t="e">
        <f t="shared" si="18"/>
        <v>#DIV/0!</v>
      </c>
      <c r="P70" t="s">
        <v>25</v>
      </c>
      <c r="Q70" s="33" t="e">
        <f>Q71/N62</f>
        <v>#DIV/0!</v>
      </c>
      <c r="R70" s="35" t="e">
        <f>SUM(M68:M70)/N67</f>
        <v>#DIV/0!</v>
      </c>
    </row>
    <row r="71" spans="1:18" x14ac:dyDescent="0.15">
      <c r="A71" s="37"/>
      <c r="B71" s="27"/>
      <c r="C71" s="42" t="str">
        <f t="shared" si="17"/>
        <v/>
      </c>
      <c r="D71" s="50"/>
      <c r="E71" s="37"/>
      <c r="F71" s="37"/>
      <c r="G71" s="50"/>
      <c r="H71" s="37"/>
      <c r="I71" s="37"/>
      <c r="J71" s="55" t="str">
        <f t="shared" si="13"/>
        <v/>
      </c>
      <c r="K71" s="6" t="str">
        <f t="shared" si="14"/>
        <v/>
      </c>
      <c r="L71" s="7" t="str">
        <f t="shared" si="15"/>
        <v/>
      </c>
      <c r="M71" s="8" t="str">
        <f t="shared" si="16"/>
        <v/>
      </c>
      <c r="N71" s="2" t="e">
        <f t="shared" si="11"/>
        <v>#DIV/0!</v>
      </c>
      <c r="O71" s="3" t="e">
        <f t="shared" si="18"/>
        <v>#DIV/0!</v>
      </c>
      <c r="P71" t="s">
        <v>24</v>
      </c>
      <c r="Q71" s="29" t="e">
        <f>N71-N62</f>
        <v>#DIV/0!</v>
      </c>
    </row>
    <row r="72" spans="1:18" x14ac:dyDescent="0.15">
      <c r="A72" s="37"/>
      <c r="B72" s="27"/>
      <c r="C72" s="42" t="str">
        <f t="shared" si="17"/>
        <v/>
      </c>
      <c r="D72" s="50"/>
      <c r="E72" s="37"/>
      <c r="F72" s="37"/>
      <c r="G72" s="50"/>
      <c r="H72" s="37"/>
      <c r="I72" s="37"/>
      <c r="J72" s="55" t="str">
        <f t="shared" si="13"/>
        <v/>
      </c>
      <c r="K72" s="6" t="str">
        <f t="shared" si="14"/>
        <v/>
      </c>
      <c r="L72" s="7" t="str">
        <f t="shared" si="15"/>
        <v/>
      </c>
      <c r="M72" s="8" t="str">
        <f t="shared" si="16"/>
        <v/>
      </c>
      <c r="N72" s="2" t="e">
        <f t="shared" si="11"/>
        <v>#DIV/0!</v>
      </c>
      <c r="O72" s="3" t="e">
        <f t="shared" si="18"/>
        <v>#DIV/0!</v>
      </c>
      <c r="P72" s="10"/>
    </row>
    <row r="73" spans="1:18" x14ac:dyDescent="0.15">
      <c r="A73" s="37"/>
      <c r="B73" s="27"/>
      <c r="C73" s="42" t="str">
        <f t="shared" si="17"/>
        <v/>
      </c>
      <c r="D73" s="50"/>
      <c r="E73" s="37"/>
      <c r="F73" s="37"/>
      <c r="G73" s="50"/>
      <c r="H73" s="37"/>
      <c r="I73" s="37"/>
      <c r="J73" s="55" t="str">
        <f t="shared" si="13"/>
        <v/>
      </c>
      <c r="K73" s="6" t="str">
        <f t="shared" si="14"/>
        <v/>
      </c>
      <c r="L73" s="7" t="str">
        <f t="shared" si="15"/>
        <v/>
      </c>
      <c r="M73" s="8" t="str">
        <f t="shared" si="16"/>
        <v/>
      </c>
      <c r="N73" s="2" t="e">
        <f t="shared" si="11"/>
        <v>#DIV/0!</v>
      </c>
      <c r="O73" s="3" t="e">
        <f t="shared" si="18"/>
        <v>#DIV/0!</v>
      </c>
      <c r="P73" s="10"/>
    </row>
    <row r="74" spans="1:18" x14ac:dyDescent="0.15">
      <c r="A74" s="37"/>
      <c r="B74" s="27"/>
      <c r="C74" s="42" t="str">
        <f t="shared" si="17"/>
        <v/>
      </c>
      <c r="D74" s="50"/>
      <c r="E74" s="37"/>
      <c r="F74" s="37"/>
      <c r="G74" s="50"/>
      <c r="H74" s="37"/>
      <c r="I74" s="37"/>
      <c r="J74" s="55" t="str">
        <f t="shared" si="13"/>
        <v/>
      </c>
      <c r="K74" s="6" t="str">
        <f t="shared" si="14"/>
        <v/>
      </c>
      <c r="L74" s="7" t="str">
        <f t="shared" si="15"/>
        <v/>
      </c>
      <c r="M74" s="8" t="str">
        <f t="shared" si="16"/>
        <v/>
      </c>
      <c r="N74" s="2" t="e">
        <f t="shared" si="11"/>
        <v>#DIV/0!</v>
      </c>
      <c r="O74" s="3" t="e">
        <f t="shared" si="18"/>
        <v>#DIV/0!</v>
      </c>
      <c r="P74" s="10"/>
    </row>
    <row r="75" spans="1:18" x14ac:dyDescent="0.15">
      <c r="A75" s="37"/>
      <c r="B75" s="27"/>
      <c r="C75" s="42" t="str">
        <f t="shared" si="17"/>
        <v/>
      </c>
      <c r="D75" s="50"/>
      <c r="E75" s="37"/>
      <c r="F75" s="37"/>
      <c r="G75" s="50"/>
      <c r="H75" s="37"/>
      <c r="I75" s="37"/>
      <c r="J75" s="55" t="str">
        <f t="shared" si="13"/>
        <v/>
      </c>
      <c r="K75" s="6" t="str">
        <f t="shared" si="14"/>
        <v/>
      </c>
      <c r="L75" s="7" t="str">
        <f t="shared" si="15"/>
        <v/>
      </c>
      <c r="M75" s="8" t="str">
        <f t="shared" si="16"/>
        <v/>
      </c>
      <c r="N75" s="2" t="e">
        <f t="shared" si="11"/>
        <v>#DIV/0!</v>
      </c>
      <c r="O75" s="3" t="e">
        <f t="shared" si="18"/>
        <v>#DIV/0!</v>
      </c>
      <c r="P75" s="10"/>
    </row>
    <row r="76" spans="1:18" x14ac:dyDescent="0.15">
      <c r="A76" s="37"/>
      <c r="B76" s="27"/>
      <c r="C76" s="42" t="str">
        <f t="shared" si="17"/>
        <v/>
      </c>
      <c r="D76" s="50"/>
      <c r="E76" s="37"/>
      <c r="F76" s="37"/>
      <c r="G76" s="50"/>
      <c r="H76" s="37"/>
      <c r="I76" s="37"/>
      <c r="J76" s="55" t="str">
        <f t="shared" si="13"/>
        <v/>
      </c>
      <c r="K76" s="6" t="str">
        <f t="shared" si="14"/>
        <v/>
      </c>
      <c r="L76" s="7" t="str">
        <f t="shared" si="15"/>
        <v/>
      </c>
      <c r="M76" s="8" t="str">
        <f t="shared" si="16"/>
        <v/>
      </c>
      <c r="N76" s="2" t="e">
        <f t="shared" si="11"/>
        <v>#DIV/0!</v>
      </c>
      <c r="O76" s="3" t="e">
        <f t="shared" si="18"/>
        <v>#DIV/0!</v>
      </c>
      <c r="P76" s="10"/>
    </row>
    <row r="77" spans="1:18" x14ac:dyDescent="0.15">
      <c r="A77" s="37"/>
      <c r="B77" s="27"/>
      <c r="C77" s="42" t="str">
        <f t="shared" si="17"/>
        <v/>
      </c>
      <c r="D77" s="50"/>
      <c r="E77" s="37"/>
      <c r="F77" s="37"/>
      <c r="G77" s="50"/>
      <c r="H77" s="37"/>
      <c r="I77" s="37"/>
      <c r="J77" s="55" t="str">
        <f t="shared" si="13"/>
        <v/>
      </c>
      <c r="K77" s="6" t="str">
        <f t="shared" si="14"/>
        <v/>
      </c>
      <c r="L77" s="7" t="str">
        <f t="shared" si="15"/>
        <v/>
      </c>
      <c r="M77" s="8" t="str">
        <f t="shared" si="16"/>
        <v/>
      </c>
      <c r="N77" s="2" t="e">
        <f t="shared" si="11"/>
        <v>#DIV/0!</v>
      </c>
      <c r="O77" s="3" t="e">
        <f t="shared" si="18"/>
        <v>#DIV/0!</v>
      </c>
      <c r="P77" s="10"/>
    </row>
    <row r="78" spans="1:18" x14ac:dyDescent="0.15">
      <c r="A78" s="37"/>
      <c r="B78" s="27"/>
      <c r="C78" s="42" t="str">
        <f t="shared" si="17"/>
        <v/>
      </c>
      <c r="D78" s="50"/>
      <c r="E78" s="37"/>
      <c r="F78" s="37"/>
      <c r="G78" s="50"/>
      <c r="H78" s="37"/>
      <c r="I78" s="37"/>
      <c r="J78" s="55" t="str">
        <f t="shared" si="13"/>
        <v/>
      </c>
      <c r="K78" s="6" t="str">
        <f t="shared" si="14"/>
        <v/>
      </c>
      <c r="L78" s="7" t="str">
        <f t="shared" si="15"/>
        <v/>
      </c>
      <c r="M78" s="8" t="str">
        <f t="shared" si="16"/>
        <v/>
      </c>
      <c r="N78" s="2" t="e">
        <f t="shared" si="11"/>
        <v>#DIV/0!</v>
      </c>
      <c r="O78" s="3" t="e">
        <f t="shared" si="18"/>
        <v>#DIV/0!</v>
      </c>
      <c r="P78" s="10"/>
    </row>
    <row r="79" spans="1:18" x14ac:dyDescent="0.15">
      <c r="A79" s="37"/>
      <c r="B79" s="27"/>
      <c r="C79" s="42" t="str">
        <f t="shared" si="17"/>
        <v/>
      </c>
      <c r="D79" s="50"/>
      <c r="E79" s="37"/>
      <c r="F79" s="37"/>
      <c r="G79" s="50"/>
      <c r="H79" s="37"/>
      <c r="I79" s="37"/>
      <c r="J79" s="55" t="str">
        <f t="shared" si="13"/>
        <v/>
      </c>
      <c r="K79" s="6" t="str">
        <f t="shared" si="14"/>
        <v/>
      </c>
      <c r="L79" s="7" t="str">
        <f t="shared" si="15"/>
        <v/>
      </c>
      <c r="M79" s="8" t="str">
        <f t="shared" si="16"/>
        <v/>
      </c>
      <c r="N79" s="2" t="e">
        <f t="shared" si="11"/>
        <v>#DIV/0!</v>
      </c>
      <c r="O79" s="3" t="e">
        <f t="shared" si="18"/>
        <v>#DIV/0!</v>
      </c>
      <c r="P79" s="10"/>
      <c r="R79" s="35" t="e">
        <f>SUM(M77:M79)/N76</f>
        <v>#DIV/0!</v>
      </c>
    </row>
    <row r="80" spans="1:18" x14ac:dyDescent="0.15">
      <c r="A80" s="37"/>
      <c r="B80" s="27"/>
      <c r="C80" s="42" t="str">
        <f t="shared" si="17"/>
        <v/>
      </c>
      <c r="D80" s="50"/>
      <c r="E80" s="37"/>
      <c r="F80" s="37"/>
      <c r="G80" s="50"/>
      <c r="H80" s="37"/>
      <c r="I80" s="37"/>
      <c r="J80" s="55" t="str">
        <f t="shared" si="13"/>
        <v/>
      </c>
      <c r="K80" s="6" t="str">
        <f t="shared" si="14"/>
        <v/>
      </c>
      <c r="L80" s="7" t="str">
        <f t="shared" si="15"/>
        <v/>
      </c>
      <c r="M80" s="8" t="str">
        <f t="shared" si="16"/>
        <v/>
      </c>
      <c r="N80" s="2" t="e">
        <f t="shared" si="11"/>
        <v>#DIV/0!</v>
      </c>
      <c r="O80" s="3" t="e">
        <f t="shared" si="18"/>
        <v>#DIV/0!</v>
      </c>
      <c r="P80" t="s">
        <v>28</v>
      </c>
      <c r="Q80" s="9" t="e">
        <f>AVERAGE(O72:O83)</f>
        <v>#DIV/0!</v>
      </c>
    </row>
    <row r="81" spans="1:18" x14ac:dyDescent="0.15">
      <c r="A81" s="37"/>
      <c r="B81" s="27"/>
      <c r="C81" s="42" t="str">
        <f t="shared" si="17"/>
        <v/>
      </c>
      <c r="D81" s="50"/>
      <c r="E81" s="37"/>
      <c r="F81" s="37"/>
      <c r="G81" s="50"/>
      <c r="H81" s="37"/>
      <c r="I81" s="37"/>
      <c r="J81" s="55" t="str">
        <f t="shared" si="13"/>
        <v/>
      </c>
      <c r="K81" s="6" t="str">
        <f t="shared" si="14"/>
        <v/>
      </c>
      <c r="L81" s="7" t="str">
        <f t="shared" si="15"/>
        <v/>
      </c>
      <c r="M81" s="8" t="str">
        <f t="shared" si="16"/>
        <v/>
      </c>
      <c r="N81" s="2" t="e">
        <f t="shared" si="11"/>
        <v>#DIV/0!</v>
      </c>
      <c r="O81" s="3" t="e">
        <f t="shared" si="18"/>
        <v>#DIV/0!</v>
      </c>
      <c r="P81" t="s">
        <v>15</v>
      </c>
      <c r="Q81" s="33" t="e">
        <f>COUNTIF(K72:K83,"&gt;0")/COUNTIF(N72:N83,"&gt;0")</f>
        <v>#DIV/0!</v>
      </c>
    </row>
    <row r="82" spans="1:18" x14ac:dyDescent="0.15">
      <c r="A82" s="37"/>
      <c r="B82" s="27"/>
      <c r="C82" s="42" t="str">
        <f t="shared" si="17"/>
        <v/>
      </c>
      <c r="D82" s="50"/>
      <c r="E82" s="37"/>
      <c r="F82" s="37"/>
      <c r="G82" s="50"/>
      <c r="H82" s="37"/>
      <c r="I82" s="37"/>
      <c r="J82" s="55" t="str">
        <f t="shared" si="13"/>
        <v/>
      </c>
      <c r="K82" s="6" t="str">
        <f t="shared" si="14"/>
        <v/>
      </c>
      <c r="L82" s="7" t="str">
        <f t="shared" si="15"/>
        <v/>
      </c>
      <c r="M82" s="8" t="str">
        <f t="shared" si="16"/>
        <v/>
      </c>
      <c r="N82" s="2" t="e">
        <f t="shared" si="11"/>
        <v>#DIV/0!</v>
      </c>
      <c r="O82" s="3" t="e">
        <f t="shared" si="18"/>
        <v>#DIV/0!</v>
      </c>
      <c r="P82" t="s">
        <v>25</v>
      </c>
      <c r="Q82" s="33" t="e">
        <f>Q83/N71</f>
        <v>#DIV/0!</v>
      </c>
    </row>
    <row r="83" spans="1:18" x14ac:dyDescent="0.15">
      <c r="A83" s="37"/>
      <c r="B83" s="27"/>
      <c r="C83" s="42" t="str">
        <f t="shared" si="17"/>
        <v/>
      </c>
      <c r="D83" s="50"/>
      <c r="E83" s="37"/>
      <c r="F83" s="37"/>
      <c r="G83" s="50"/>
      <c r="H83" s="37"/>
      <c r="I83" s="37"/>
      <c r="J83" s="55" t="str">
        <f t="shared" si="13"/>
        <v/>
      </c>
      <c r="K83" s="6" t="str">
        <f t="shared" si="14"/>
        <v/>
      </c>
      <c r="L83" s="7" t="str">
        <f t="shared" si="15"/>
        <v/>
      </c>
      <c r="M83" s="8" t="str">
        <f t="shared" si="16"/>
        <v/>
      </c>
      <c r="N83" s="2" t="e">
        <f t="shared" si="11"/>
        <v>#DIV/0!</v>
      </c>
      <c r="O83" s="3" t="e">
        <f t="shared" si="18"/>
        <v>#DIV/0!</v>
      </c>
      <c r="P83" t="s">
        <v>24</v>
      </c>
      <c r="Q83" s="29" t="e">
        <f>N83-N71</f>
        <v>#DIV/0!</v>
      </c>
    </row>
    <row r="84" spans="1:18" x14ac:dyDescent="0.15">
      <c r="A84" s="37"/>
      <c r="B84" s="27"/>
      <c r="C84" s="42" t="str">
        <f t="shared" si="17"/>
        <v/>
      </c>
      <c r="D84" s="50"/>
      <c r="E84" s="37"/>
      <c r="F84" s="37"/>
      <c r="G84" s="50"/>
      <c r="H84" s="37"/>
      <c r="I84" s="37"/>
      <c r="J84" s="55" t="str">
        <f t="shared" si="13"/>
        <v/>
      </c>
      <c r="K84" s="6" t="str">
        <f t="shared" si="14"/>
        <v/>
      </c>
      <c r="L84" s="7" t="str">
        <f t="shared" si="15"/>
        <v/>
      </c>
      <c r="M84" s="8" t="str">
        <f t="shared" si="16"/>
        <v/>
      </c>
      <c r="N84" s="2" t="e">
        <f t="shared" si="11"/>
        <v>#DIV/0!</v>
      </c>
      <c r="O84" s="3" t="e">
        <f t="shared" ref="O84:O115" si="19">(H84-E84)/(E84-F84)</f>
        <v>#DIV/0!</v>
      </c>
      <c r="P84" s="10"/>
    </row>
    <row r="85" spans="1:18" x14ac:dyDescent="0.15">
      <c r="A85" s="37"/>
      <c r="B85" s="27"/>
      <c r="C85" s="42" t="str">
        <f t="shared" si="17"/>
        <v/>
      </c>
      <c r="D85" s="50"/>
      <c r="E85" s="37"/>
      <c r="F85" s="37"/>
      <c r="G85" s="50"/>
      <c r="H85" s="37"/>
      <c r="I85" s="37"/>
      <c r="J85" s="55" t="str">
        <f t="shared" si="13"/>
        <v/>
      </c>
      <c r="K85" s="6" t="str">
        <f t="shared" si="14"/>
        <v/>
      </c>
      <c r="L85" s="7" t="str">
        <f t="shared" si="15"/>
        <v/>
      </c>
      <c r="M85" s="8" t="str">
        <f t="shared" si="16"/>
        <v/>
      </c>
      <c r="N85" s="2" t="e">
        <f t="shared" si="11"/>
        <v>#DIV/0!</v>
      </c>
      <c r="O85" s="3" t="e">
        <f t="shared" si="19"/>
        <v>#DIV/0!</v>
      </c>
      <c r="P85" s="10"/>
    </row>
    <row r="86" spans="1:18" x14ac:dyDescent="0.15">
      <c r="A86" s="37"/>
      <c r="B86" s="27"/>
      <c r="C86" s="42" t="str">
        <f t="shared" si="17"/>
        <v/>
      </c>
      <c r="D86" s="50"/>
      <c r="E86" s="37"/>
      <c r="F86" s="37"/>
      <c r="G86" s="50"/>
      <c r="H86" s="37"/>
      <c r="I86" s="37"/>
      <c r="J86" s="55" t="str">
        <f t="shared" si="13"/>
        <v/>
      </c>
      <c r="K86" s="6" t="str">
        <f t="shared" si="14"/>
        <v/>
      </c>
      <c r="L86" s="7" t="str">
        <f t="shared" si="15"/>
        <v/>
      </c>
      <c r="M86" s="8" t="str">
        <f t="shared" si="16"/>
        <v/>
      </c>
      <c r="N86" s="2" t="e">
        <f t="shared" si="11"/>
        <v>#DIV/0!</v>
      </c>
      <c r="O86" s="3" t="e">
        <f t="shared" si="19"/>
        <v>#DIV/0!</v>
      </c>
      <c r="P86" s="10"/>
    </row>
    <row r="87" spans="1:18" x14ac:dyDescent="0.15">
      <c r="A87" s="37"/>
      <c r="B87" s="27"/>
      <c r="C87" s="42" t="str">
        <f t="shared" si="17"/>
        <v/>
      </c>
      <c r="D87" s="50"/>
      <c r="E87" s="37"/>
      <c r="F87" s="37"/>
      <c r="G87" s="50"/>
      <c r="H87" s="37"/>
      <c r="I87" s="37"/>
      <c r="J87" s="55" t="str">
        <f t="shared" si="13"/>
        <v/>
      </c>
      <c r="K87" s="6" t="str">
        <f t="shared" si="14"/>
        <v/>
      </c>
      <c r="L87" s="7" t="str">
        <f t="shared" si="15"/>
        <v/>
      </c>
      <c r="M87" s="8" t="str">
        <f t="shared" si="16"/>
        <v/>
      </c>
      <c r="N87" s="2" t="e">
        <f t="shared" si="11"/>
        <v>#DIV/0!</v>
      </c>
      <c r="O87" s="3" t="e">
        <f t="shared" si="19"/>
        <v>#DIV/0!</v>
      </c>
      <c r="P87" s="10"/>
    </row>
    <row r="88" spans="1:18" x14ac:dyDescent="0.15">
      <c r="A88" s="37"/>
      <c r="B88" s="27"/>
      <c r="C88" s="42" t="str">
        <f t="shared" si="17"/>
        <v/>
      </c>
      <c r="D88" s="50"/>
      <c r="E88" s="37"/>
      <c r="F88" s="37"/>
      <c r="G88" s="50"/>
      <c r="H88" s="37"/>
      <c r="I88" s="37"/>
      <c r="J88" s="55" t="str">
        <f t="shared" si="13"/>
        <v/>
      </c>
      <c r="K88" s="6" t="str">
        <f t="shared" si="14"/>
        <v/>
      </c>
      <c r="L88" s="7" t="str">
        <f t="shared" si="15"/>
        <v/>
      </c>
      <c r="M88" s="8" t="str">
        <f t="shared" si="16"/>
        <v/>
      </c>
      <c r="N88" s="2" t="e">
        <f t="shared" si="11"/>
        <v>#DIV/0!</v>
      </c>
      <c r="O88" s="3" t="e">
        <f t="shared" si="19"/>
        <v>#DIV/0!</v>
      </c>
      <c r="P88" s="10"/>
    </row>
    <row r="89" spans="1:18" x14ac:dyDescent="0.15">
      <c r="A89" s="37"/>
      <c r="B89" s="27"/>
      <c r="C89" s="42" t="str">
        <f t="shared" si="17"/>
        <v/>
      </c>
      <c r="D89" s="50"/>
      <c r="E89" s="37"/>
      <c r="F89" s="37"/>
      <c r="G89" s="50"/>
      <c r="H89" s="37"/>
      <c r="I89" s="37"/>
      <c r="J89" s="55" t="str">
        <f t="shared" si="13"/>
        <v/>
      </c>
      <c r="K89" s="6" t="str">
        <f t="shared" si="14"/>
        <v/>
      </c>
      <c r="L89" s="7" t="str">
        <f t="shared" si="15"/>
        <v/>
      </c>
      <c r="M89" s="8" t="str">
        <f t="shared" si="16"/>
        <v/>
      </c>
      <c r="N89" s="2" t="e">
        <f t="shared" si="11"/>
        <v>#DIV/0!</v>
      </c>
      <c r="O89" s="3" t="e">
        <f t="shared" si="19"/>
        <v>#DIV/0!</v>
      </c>
      <c r="P89" t="s">
        <v>28</v>
      </c>
      <c r="Q89" s="9" t="e">
        <f>AVERAGE(O84:O92)</f>
        <v>#DIV/0!</v>
      </c>
    </row>
    <row r="90" spans="1:18" x14ac:dyDescent="0.15">
      <c r="A90" s="37"/>
      <c r="B90" s="27"/>
      <c r="C90" s="42" t="str">
        <f t="shared" si="17"/>
        <v/>
      </c>
      <c r="D90" s="50"/>
      <c r="E90" s="37"/>
      <c r="F90" s="37"/>
      <c r="G90" s="50"/>
      <c r="H90" s="37"/>
      <c r="I90" s="37"/>
      <c r="J90" s="55" t="str">
        <f t="shared" si="13"/>
        <v/>
      </c>
      <c r="K90" s="6" t="str">
        <f t="shared" si="14"/>
        <v/>
      </c>
      <c r="L90" s="7" t="str">
        <f t="shared" si="15"/>
        <v/>
      </c>
      <c r="M90" s="8" t="str">
        <f t="shared" si="16"/>
        <v/>
      </c>
      <c r="N90" s="2" t="e">
        <f t="shared" si="11"/>
        <v>#DIV/0!</v>
      </c>
      <c r="O90" s="3" t="e">
        <f t="shared" si="19"/>
        <v>#DIV/0!</v>
      </c>
      <c r="P90" t="s">
        <v>15</v>
      </c>
      <c r="Q90" s="33" t="e">
        <f>COUNTIF(K84:K92,"&gt;0")/COUNTIF(N84:N92,"&gt;0")</f>
        <v>#DIV/0!</v>
      </c>
    </row>
    <row r="91" spans="1:18" x14ac:dyDescent="0.15">
      <c r="A91" s="37"/>
      <c r="B91" s="27"/>
      <c r="C91" s="42" t="str">
        <f t="shared" si="17"/>
        <v/>
      </c>
      <c r="D91" s="50"/>
      <c r="E91" s="37"/>
      <c r="F91" s="37"/>
      <c r="G91" s="50"/>
      <c r="H91" s="37"/>
      <c r="I91" s="37"/>
      <c r="J91" s="55" t="str">
        <f t="shared" si="13"/>
        <v/>
      </c>
      <c r="K91" s="6" t="str">
        <f t="shared" si="14"/>
        <v/>
      </c>
      <c r="L91" s="7" t="str">
        <f t="shared" si="15"/>
        <v/>
      </c>
      <c r="M91" s="8" t="str">
        <f t="shared" si="16"/>
        <v/>
      </c>
      <c r="N91" s="2" t="e">
        <f t="shared" si="11"/>
        <v>#DIV/0!</v>
      </c>
      <c r="O91" s="3" t="e">
        <f t="shared" si="19"/>
        <v>#DIV/0!</v>
      </c>
      <c r="P91" t="s">
        <v>25</v>
      </c>
      <c r="Q91" s="33" t="e">
        <f>Q92/N83</f>
        <v>#DIV/0!</v>
      </c>
      <c r="R91" s="35" t="e">
        <f>SUM(M89:M91)/N88</f>
        <v>#DIV/0!</v>
      </c>
    </row>
    <row r="92" spans="1:18" x14ac:dyDescent="0.15">
      <c r="A92" s="37"/>
      <c r="B92" s="27"/>
      <c r="C92" s="42" t="str">
        <f t="shared" si="17"/>
        <v/>
      </c>
      <c r="D92" s="50"/>
      <c r="E92" s="37"/>
      <c r="F92" s="37"/>
      <c r="G92" s="50"/>
      <c r="H92" s="37"/>
      <c r="I92" s="37"/>
      <c r="J92" s="55" t="str">
        <f t="shared" si="13"/>
        <v/>
      </c>
      <c r="K92" s="6" t="str">
        <f t="shared" si="14"/>
        <v/>
      </c>
      <c r="L92" s="7" t="str">
        <f t="shared" si="15"/>
        <v/>
      </c>
      <c r="M92" s="8" t="str">
        <f t="shared" si="16"/>
        <v/>
      </c>
      <c r="N92" s="2" t="e">
        <f t="shared" si="11"/>
        <v>#DIV/0!</v>
      </c>
      <c r="O92" s="3" t="e">
        <f t="shared" si="19"/>
        <v>#DIV/0!</v>
      </c>
      <c r="P92" t="s">
        <v>24</v>
      </c>
      <c r="Q92" s="29" t="e">
        <f>N92-N83</f>
        <v>#DIV/0!</v>
      </c>
    </row>
    <row r="93" spans="1:18" x14ac:dyDescent="0.15">
      <c r="A93" s="37"/>
      <c r="B93" s="27"/>
      <c r="C93" s="42" t="str">
        <f t="shared" si="17"/>
        <v/>
      </c>
      <c r="D93" s="50"/>
      <c r="E93" s="37"/>
      <c r="F93" s="37"/>
      <c r="G93" s="50"/>
      <c r="H93" s="37"/>
      <c r="I93" s="37"/>
      <c r="J93" s="55" t="str">
        <f t="shared" si="13"/>
        <v/>
      </c>
      <c r="K93" s="6" t="str">
        <f t="shared" si="14"/>
        <v/>
      </c>
      <c r="L93" s="7" t="str">
        <f t="shared" si="15"/>
        <v/>
      </c>
      <c r="M93" s="8" t="str">
        <f t="shared" si="16"/>
        <v/>
      </c>
      <c r="N93" s="2" t="e">
        <f t="shared" ref="N93:N121" si="20">N92+(N92*$L$2*O93)</f>
        <v>#DIV/0!</v>
      </c>
      <c r="O93" s="3" t="e">
        <f t="shared" si="19"/>
        <v>#DIV/0!</v>
      </c>
      <c r="P93" s="10"/>
    </row>
    <row r="94" spans="1:18" x14ac:dyDescent="0.15">
      <c r="A94" s="37"/>
      <c r="B94" s="27"/>
      <c r="C94" s="42" t="str">
        <f t="shared" si="17"/>
        <v/>
      </c>
      <c r="D94" s="50"/>
      <c r="E94" s="37"/>
      <c r="F94" s="37"/>
      <c r="G94" s="50"/>
      <c r="H94" s="37"/>
      <c r="I94" s="37"/>
      <c r="J94" s="55" t="str">
        <f t="shared" si="13"/>
        <v/>
      </c>
      <c r="K94" s="6" t="str">
        <f t="shared" si="14"/>
        <v/>
      </c>
      <c r="L94" s="7" t="str">
        <f t="shared" si="15"/>
        <v/>
      </c>
      <c r="M94" s="8" t="str">
        <f t="shared" si="16"/>
        <v/>
      </c>
      <c r="N94" s="2" t="e">
        <f t="shared" si="20"/>
        <v>#DIV/0!</v>
      </c>
      <c r="O94" s="3" t="e">
        <f t="shared" si="19"/>
        <v>#DIV/0!</v>
      </c>
      <c r="P94" s="10"/>
    </row>
    <row r="95" spans="1:18" x14ac:dyDescent="0.15">
      <c r="A95" s="37"/>
      <c r="B95" s="27"/>
      <c r="C95" s="42" t="str">
        <f t="shared" si="17"/>
        <v/>
      </c>
      <c r="D95" s="50"/>
      <c r="E95" s="37"/>
      <c r="F95" s="37"/>
      <c r="G95" s="50"/>
      <c r="H95" s="37"/>
      <c r="I95" s="37"/>
      <c r="J95" s="55" t="str">
        <f t="shared" si="13"/>
        <v/>
      </c>
      <c r="K95" s="6" t="str">
        <f t="shared" si="14"/>
        <v/>
      </c>
      <c r="L95" s="7" t="str">
        <f t="shared" si="15"/>
        <v/>
      </c>
      <c r="M95" s="8" t="str">
        <f t="shared" si="16"/>
        <v/>
      </c>
      <c r="N95" s="2" t="e">
        <f t="shared" si="20"/>
        <v>#DIV/0!</v>
      </c>
      <c r="O95" s="3" t="e">
        <f t="shared" si="19"/>
        <v>#DIV/0!</v>
      </c>
      <c r="P95" s="10"/>
    </row>
    <row r="96" spans="1:18" x14ac:dyDescent="0.15">
      <c r="A96" s="37"/>
      <c r="B96" s="27"/>
      <c r="C96" s="42" t="str">
        <f t="shared" si="17"/>
        <v/>
      </c>
      <c r="D96" s="50"/>
      <c r="E96" s="37"/>
      <c r="F96" s="37"/>
      <c r="G96" s="50"/>
      <c r="H96" s="37"/>
      <c r="I96" s="37"/>
      <c r="J96" s="55" t="str">
        <f t="shared" si="13"/>
        <v/>
      </c>
      <c r="K96" s="6" t="str">
        <f t="shared" si="14"/>
        <v/>
      </c>
      <c r="L96" s="7" t="str">
        <f t="shared" si="15"/>
        <v/>
      </c>
      <c r="M96" s="8" t="str">
        <f t="shared" si="16"/>
        <v/>
      </c>
      <c r="N96" s="2" t="e">
        <f t="shared" si="20"/>
        <v>#DIV/0!</v>
      </c>
      <c r="O96" s="3" t="e">
        <f t="shared" si="19"/>
        <v>#DIV/0!</v>
      </c>
      <c r="P96" s="10"/>
    </row>
    <row r="97" spans="1:18" x14ac:dyDescent="0.15">
      <c r="A97" s="37"/>
      <c r="B97" s="27"/>
      <c r="C97" s="42" t="str">
        <f t="shared" si="17"/>
        <v/>
      </c>
      <c r="D97" s="50"/>
      <c r="E97" s="37"/>
      <c r="F97" s="37"/>
      <c r="G97" s="50"/>
      <c r="H97" s="37"/>
      <c r="I97" s="37"/>
      <c r="J97" s="55" t="str">
        <f t="shared" si="13"/>
        <v/>
      </c>
      <c r="K97" s="6" t="str">
        <f t="shared" si="14"/>
        <v/>
      </c>
      <c r="L97" s="7" t="str">
        <f t="shared" si="15"/>
        <v/>
      </c>
      <c r="M97" s="8" t="str">
        <f t="shared" si="16"/>
        <v/>
      </c>
      <c r="N97" s="2" t="e">
        <f t="shared" si="20"/>
        <v>#DIV/0!</v>
      </c>
      <c r="O97" s="3" t="e">
        <f t="shared" si="19"/>
        <v>#DIV/0!</v>
      </c>
      <c r="P97" s="10"/>
    </row>
    <row r="98" spans="1:18" x14ac:dyDescent="0.15">
      <c r="A98" s="37"/>
      <c r="B98" s="27"/>
      <c r="C98" s="42" t="str">
        <f t="shared" si="17"/>
        <v/>
      </c>
      <c r="D98" s="50"/>
      <c r="E98" s="37"/>
      <c r="F98" s="37"/>
      <c r="G98" s="50"/>
      <c r="H98" s="37"/>
      <c r="I98" s="37"/>
      <c r="J98" s="55" t="str">
        <f t="shared" si="13"/>
        <v/>
      </c>
      <c r="K98" s="6" t="str">
        <f t="shared" si="14"/>
        <v/>
      </c>
      <c r="L98" s="7" t="str">
        <f t="shared" si="15"/>
        <v/>
      </c>
      <c r="M98" s="8" t="str">
        <f t="shared" si="16"/>
        <v/>
      </c>
      <c r="N98" s="2" t="e">
        <f t="shared" si="20"/>
        <v>#DIV/0!</v>
      </c>
      <c r="O98" s="3" t="e">
        <f t="shared" si="19"/>
        <v>#DIV/0!</v>
      </c>
      <c r="P98" t="s">
        <v>28</v>
      </c>
      <c r="Q98" s="9" t="e">
        <f>AVERAGE(O93:O101)</f>
        <v>#DIV/0!</v>
      </c>
    </row>
    <row r="99" spans="1:18" x14ac:dyDescent="0.15">
      <c r="A99" s="37"/>
      <c r="B99" s="27"/>
      <c r="C99" s="42" t="str">
        <f t="shared" si="17"/>
        <v/>
      </c>
      <c r="D99" s="50"/>
      <c r="E99" s="37"/>
      <c r="F99" s="37"/>
      <c r="G99" s="50"/>
      <c r="H99" s="37"/>
      <c r="I99" s="37"/>
      <c r="J99" s="55" t="str">
        <f t="shared" si="13"/>
        <v/>
      </c>
      <c r="K99" s="6" t="str">
        <f t="shared" si="14"/>
        <v/>
      </c>
      <c r="L99" s="7" t="str">
        <f t="shared" si="15"/>
        <v/>
      </c>
      <c r="M99" s="8" t="str">
        <f t="shared" si="16"/>
        <v/>
      </c>
      <c r="N99" s="2" t="e">
        <f t="shared" si="20"/>
        <v>#DIV/0!</v>
      </c>
      <c r="O99" s="3" t="e">
        <f t="shared" si="19"/>
        <v>#DIV/0!</v>
      </c>
      <c r="P99" t="s">
        <v>15</v>
      </c>
      <c r="Q99" s="33" t="e">
        <f>COUNTIF(K93:K101,"&gt;0")/COUNTIF(N93:N101,"&gt;0")</f>
        <v>#DIV/0!</v>
      </c>
    </row>
    <row r="100" spans="1:18" x14ac:dyDescent="0.15">
      <c r="A100" s="37"/>
      <c r="B100" s="27"/>
      <c r="C100" s="42" t="str">
        <f t="shared" si="17"/>
        <v/>
      </c>
      <c r="D100" s="50"/>
      <c r="E100" s="37"/>
      <c r="F100" s="37"/>
      <c r="G100" s="50"/>
      <c r="H100" s="37"/>
      <c r="I100" s="37"/>
      <c r="J100" s="55" t="str">
        <f t="shared" ref="J100:J122" si="21">IFERROR(IF(AND(B100="売",I100="勝"),ABS(E100-H100),IF(AND(B100="買",I100="勝"),ABS(E100-H100),""))*100,"")</f>
        <v/>
      </c>
      <c r="K100" s="6" t="str">
        <f t="shared" ref="K100:K121" si="22">IFERROR(IF(J100&gt;=1,J100*C100*1000,""),"")</f>
        <v/>
      </c>
      <c r="L100" s="7" t="str">
        <f t="shared" ref="L100:L122" si="23">IFERROR(IF(AND(B100="売",I100="負"),(E100-H100),IF(AND(B100="買",I100="負"),(H100-E100),""))*100,"")</f>
        <v/>
      </c>
      <c r="M100" s="8" t="str">
        <f t="shared" ref="M100:M121" si="24">IFERROR(IF(L100&lt;=1,L100*C100*1000,""),"")</f>
        <v/>
      </c>
      <c r="N100" s="2" t="e">
        <f t="shared" si="20"/>
        <v>#DIV/0!</v>
      </c>
      <c r="O100" s="3" t="e">
        <f t="shared" si="19"/>
        <v>#DIV/0!</v>
      </c>
      <c r="P100" t="s">
        <v>25</v>
      </c>
      <c r="Q100" s="33" t="e">
        <f>Q101/N92</f>
        <v>#DIV/0!</v>
      </c>
    </row>
    <row r="101" spans="1:18" x14ac:dyDescent="0.15">
      <c r="A101" s="37"/>
      <c r="B101" s="27"/>
      <c r="C101" s="42" t="str">
        <f t="shared" ref="C101:C122" si="25">IFERROR(ROUNDDOWN(ABS(N100*$L$2/(E101-F101)/100000),2),"")</f>
        <v/>
      </c>
      <c r="D101" s="50"/>
      <c r="E101" s="37"/>
      <c r="F101" s="37"/>
      <c r="G101" s="50"/>
      <c r="H101" s="37"/>
      <c r="I101" s="37"/>
      <c r="J101" s="55" t="str">
        <f t="shared" si="21"/>
        <v/>
      </c>
      <c r="K101" s="6" t="str">
        <f t="shared" si="22"/>
        <v/>
      </c>
      <c r="L101" s="7" t="str">
        <f t="shared" si="23"/>
        <v/>
      </c>
      <c r="M101" s="8" t="str">
        <f t="shared" si="24"/>
        <v/>
      </c>
      <c r="N101" s="2" t="e">
        <f t="shared" si="20"/>
        <v>#DIV/0!</v>
      </c>
      <c r="O101" s="3" t="e">
        <f t="shared" si="19"/>
        <v>#DIV/0!</v>
      </c>
      <c r="P101" t="s">
        <v>24</v>
      </c>
      <c r="Q101" s="29" t="e">
        <f>N101-N92</f>
        <v>#DIV/0!</v>
      </c>
    </row>
    <row r="102" spans="1:18" x14ac:dyDescent="0.15">
      <c r="A102" s="37"/>
      <c r="B102" s="27"/>
      <c r="C102" s="42" t="str">
        <f t="shared" si="25"/>
        <v/>
      </c>
      <c r="D102" s="50"/>
      <c r="E102" s="37"/>
      <c r="F102" s="37"/>
      <c r="G102" s="50"/>
      <c r="H102" s="37"/>
      <c r="I102" s="37"/>
      <c r="J102" s="55" t="str">
        <f t="shared" si="21"/>
        <v/>
      </c>
      <c r="K102" s="6" t="str">
        <f t="shared" si="22"/>
        <v/>
      </c>
      <c r="L102" s="7" t="str">
        <f t="shared" si="23"/>
        <v/>
      </c>
      <c r="M102" s="8" t="str">
        <f t="shared" si="24"/>
        <v/>
      </c>
      <c r="N102" s="2" t="e">
        <f t="shared" si="20"/>
        <v>#DIV/0!</v>
      </c>
      <c r="O102" s="3" t="e">
        <f t="shared" si="19"/>
        <v>#DIV/0!</v>
      </c>
      <c r="P102" s="10"/>
    </row>
    <row r="103" spans="1:18" x14ac:dyDescent="0.15">
      <c r="A103" s="37"/>
      <c r="B103" s="27"/>
      <c r="C103" s="42" t="str">
        <f t="shared" si="25"/>
        <v/>
      </c>
      <c r="D103" s="50"/>
      <c r="E103" s="37"/>
      <c r="F103" s="37"/>
      <c r="G103" s="50"/>
      <c r="H103" s="37"/>
      <c r="I103" s="37"/>
      <c r="J103" s="55" t="str">
        <f t="shared" si="21"/>
        <v/>
      </c>
      <c r="K103" s="6" t="str">
        <f t="shared" si="22"/>
        <v/>
      </c>
      <c r="L103" s="7" t="str">
        <f t="shared" si="23"/>
        <v/>
      </c>
      <c r="M103" s="8" t="str">
        <f t="shared" si="24"/>
        <v/>
      </c>
      <c r="N103" s="2" t="e">
        <f t="shared" si="20"/>
        <v>#DIV/0!</v>
      </c>
      <c r="O103" s="3" t="e">
        <f t="shared" si="19"/>
        <v>#DIV/0!</v>
      </c>
      <c r="P103" s="10"/>
    </row>
    <row r="104" spans="1:18" x14ac:dyDescent="0.15">
      <c r="A104" s="37"/>
      <c r="B104" s="27"/>
      <c r="C104" s="42" t="str">
        <f t="shared" si="25"/>
        <v/>
      </c>
      <c r="D104" s="50"/>
      <c r="E104" s="37"/>
      <c r="F104" s="37"/>
      <c r="G104" s="50"/>
      <c r="H104" s="37"/>
      <c r="I104" s="37"/>
      <c r="J104" s="55" t="str">
        <f t="shared" si="21"/>
        <v/>
      </c>
      <c r="K104" s="6" t="str">
        <f t="shared" si="22"/>
        <v/>
      </c>
      <c r="L104" s="7" t="str">
        <f t="shared" si="23"/>
        <v/>
      </c>
      <c r="M104" s="8" t="str">
        <f t="shared" si="24"/>
        <v/>
      </c>
      <c r="N104" s="2" t="e">
        <f t="shared" si="20"/>
        <v>#DIV/0!</v>
      </c>
      <c r="O104" s="3" t="e">
        <f t="shared" si="19"/>
        <v>#DIV/0!</v>
      </c>
      <c r="P104" s="10"/>
    </row>
    <row r="105" spans="1:18" x14ac:dyDescent="0.15">
      <c r="A105" s="37"/>
      <c r="B105" s="27"/>
      <c r="C105" s="42" t="str">
        <f t="shared" si="25"/>
        <v/>
      </c>
      <c r="D105" s="50"/>
      <c r="E105" s="37"/>
      <c r="F105" s="37"/>
      <c r="G105" s="50"/>
      <c r="H105" s="37"/>
      <c r="I105" s="37"/>
      <c r="J105" s="55" t="str">
        <f t="shared" si="21"/>
        <v/>
      </c>
      <c r="K105" s="6" t="str">
        <f t="shared" si="22"/>
        <v/>
      </c>
      <c r="L105" s="7" t="str">
        <f t="shared" si="23"/>
        <v/>
      </c>
      <c r="M105" s="8" t="str">
        <f t="shared" si="24"/>
        <v/>
      </c>
      <c r="N105" s="2" t="e">
        <f t="shared" si="20"/>
        <v>#DIV/0!</v>
      </c>
      <c r="O105" s="3" t="e">
        <f t="shared" si="19"/>
        <v>#DIV/0!</v>
      </c>
      <c r="P105" s="10"/>
    </row>
    <row r="106" spans="1:18" x14ac:dyDescent="0.15">
      <c r="A106" s="37"/>
      <c r="B106" s="27"/>
      <c r="C106" s="42" t="str">
        <f t="shared" si="25"/>
        <v/>
      </c>
      <c r="D106" s="50"/>
      <c r="E106" s="37"/>
      <c r="F106" s="37"/>
      <c r="G106" s="50"/>
      <c r="H106" s="37"/>
      <c r="I106" s="37"/>
      <c r="J106" s="55" t="str">
        <f t="shared" si="21"/>
        <v/>
      </c>
      <c r="K106" s="6" t="str">
        <f t="shared" si="22"/>
        <v/>
      </c>
      <c r="L106" s="7" t="str">
        <f t="shared" si="23"/>
        <v/>
      </c>
      <c r="M106" s="8" t="str">
        <f t="shared" si="24"/>
        <v/>
      </c>
      <c r="N106" s="2" t="e">
        <f t="shared" si="20"/>
        <v>#DIV/0!</v>
      </c>
      <c r="O106" s="3" t="e">
        <f t="shared" si="19"/>
        <v>#DIV/0!</v>
      </c>
      <c r="P106" s="10"/>
    </row>
    <row r="107" spans="1:18" x14ac:dyDescent="0.15">
      <c r="A107" s="37"/>
      <c r="B107" s="27"/>
      <c r="C107" s="42" t="str">
        <f t="shared" si="25"/>
        <v/>
      </c>
      <c r="D107" s="50"/>
      <c r="E107" s="37"/>
      <c r="F107" s="37"/>
      <c r="G107" s="50"/>
      <c r="H107" s="37"/>
      <c r="I107" s="37"/>
      <c r="J107" s="55" t="str">
        <f t="shared" si="21"/>
        <v/>
      </c>
      <c r="K107" s="6" t="str">
        <f t="shared" si="22"/>
        <v/>
      </c>
      <c r="L107" s="7" t="str">
        <f t="shared" si="23"/>
        <v/>
      </c>
      <c r="M107" s="8" t="str">
        <f t="shared" si="24"/>
        <v/>
      </c>
      <c r="N107" s="2" t="e">
        <f t="shared" si="20"/>
        <v>#DIV/0!</v>
      </c>
      <c r="O107" s="3" t="e">
        <f t="shared" si="19"/>
        <v>#DIV/0!</v>
      </c>
      <c r="P107" s="10"/>
    </row>
    <row r="108" spans="1:18" x14ac:dyDescent="0.15">
      <c r="A108" s="37"/>
      <c r="B108" s="27"/>
      <c r="C108" s="42" t="str">
        <f t="shared" si="25"/>
        <v/>
      </c>
      <c r="D108" s="50"/>
      <c r="E108" s="37"/>
      <c r="F108" s="37"/>
      <c r="G108" s="50"/>
      <c r="H108" s="37"/>
      <c r="I108" s="37"/>
      <c r="J108" s="55" t="str">
        <f t="shared" si="21"/>
        <v/>
      </c>
      <c r="K108" s="6" t="str">
        <f t="shared" si="22"/>
        <v/>
      </c>
      <c r="L108" s="7" t="str">
        <f t="shared" si="23"/>
        <v/>
      </c>
      <c r="M108" s="8" t="str">
        <f t="shared" si="24"/>
        <v/>
      </c>
      <c r="N108" s="2" t="e">
        <f t="shared" si="20"/>
        <v>#DIV/0!</v>
      </c>
      <c r="O108" s="3" t="e">
        <f t="shared" si="19"/>
        <v>#DIV/0!</v>
      </c>
      <c r="P108" s="10"/>
    </row>
    <row r="109" spans="1:18" x14ac:dyDescent="0.15">
      <c r="A109" s="37"/>
      <c r="B109" s="27"/>
      <c r="C109" s="42" t="str">
        <f t="shared" si="25"/>
        <v/>
      </c>
      <c r="D109" s="50"/>
      <c r="E109" s="37"/>
      <c r="F109" s="37"/>
      <c r="G109" s="50"/>
      <c r="H109" s="37"/>
      <c r="I109" s="37"/>
      <c r="J109" s="55" t="str">
        <f t="shared" si="21"/>
        <v/>
      </c>
      <c r="K109" s="6" t="str">
        <f t="shared" si="22"/>
        <v/>
      </c>
      <c r="L109" s="7" t="str">
        <f t="shared" si="23"/>
        <v/>
      </c>
      <c r="M109" s="8" t="str">
        <f t="shared" si="24"/>
        <v/>
      </c>
      <c r="N109" s="2" t="e">
        <f t="shared" si="20"/>
        <v>#DIV/0!</v>
      </c>
      <c r="O109" s="3" t="e">
        <f t="shared" si="19"/>
        <v>#DIV/0!</v>
      </c>
      <c r="P109" s="10"/>
      <c r="R109" s="35" t="e">
        <f>SUM(M107:M109)/N106</f>
        <v>#DIV/0!</v>
      </c>
    </row>
    <row r="110" spans="1:18" x14ac:dyDescent="0.15">
      <c r="A110" s="37"/>
      <c r="B110" s="27"/>
      <c r="C110" s="42" t="str">
        <f t="shared" si="25"/>
        <v/>
      </c>
      <c r="D110" s="50"/>
      <c r="E110" s="37"/>
      <c r="F110" s="37"/>
      <c r="G110" s="50"/>
      <c r="H110" s="37"/>
      <c r="I110" s="37"/>
      <c r="J110" s="55" t="str">
        <f t="shared" si="21"/>
        <v/>
      </c>
      <c r="K110" s="6" t="str">
        <f t="shared" si="22"/>
        <v/>
      </c>
      <c r="L110" s="7" t="str">
        <f t="shared" si="23"/>
        <v/>
      </c>
      <c r="M110" s="8" t="str">
        <f t="shared" si="24"/>
        <v/>
      </c>
      <c r="N110" s="2" t="e">
        <f t="shared" si="20"/>
        <v>#DIV/0!</v>
      </c>
      <c r="O110" s="3" t="e">
        <f t="shared" si="19"/>
        <v>#DIV/0!</v>
      </c>
      <c r="P110" s="10"/>
    </row>
    <row r="111" spans="1:18" x14ac:dyDescent="0.15">
      <c r="A111" s="37"/>
      <c r="B111" s="27"/>
      <c r="C111" s="42" t="str">
        <f t="shared" si="25"/>
        <v/>
      </c>
      <c r="D111" s="50"/>
      <c r="E111" s="37"/>
      <c r="F111" s="37"/>
      <c r="G111" s="50"/>
      <c r="H111" s="37"/>
      <c r="I111" s="37"/>
      <c r="J111" s="55" t="str">
        <f t="shared" si="21"/>
        <v/>
      </c>
      <c r="K111" s="6" t="str">
        <f t="shared" si="22"/>
        <v/>
      </c>
      <c r="L111" s="7" t="str">
        <f t="shared" si="23"/>
        <v/>
      </c>
      <c r="M111" s="8" t="str">
        <f t="shared" si="24"/>
        <v/>
      </c>
      <c r="N111" s="2" t="e">
        <f t="shared" si="20"/>
        <v>#DIV/0!</v>
      </c>
      <c r="O111" s="3" t="e">
        <f t="shared" si="19"/>
        <v>#DIV/0!</v>
      </c>
      <c r="P111" s="10"/>
    </row>
    <row r="112" spans="1:18" x14ac:dyDescent="0.15">
      <c r="A112" s="37"/>
      <c r="B112" s="27"/>
      <c r="C112" s="42" t="str">
        <f t="shared" si="25"/>
        <v/>
      </c>
      <c r="D112" s="50"/>
      <c r="E112" s="37"/>
      <c r="F112" s="37"/>
      <c r="G112" s="50"/>
      <c r="H112" s="37"/>
      <c r="I112" s="37"/>
      <c r="J112" s="55" t="str">
        <f t="shared" si="21"/>
        <v/>
      </c>
      <c r="K112" s="6" t="str">
        <f t="shared" si="22"/>
        <v/>
      </c>
      <c r="L112" s="7" t="str">
        <f t="shared" si="23"/>
        <v/>
      </c>
      <c r="M112" s="8" t="str">
        <f t="shared" si="24"/>
        <v/>
      </c>
      <c r="N112" s="2" t="e">
        <f t="shared" si="20"/>
        <v>#DIV/0!</v>
      </c>
      <c r="O112" s="3" t="e">
        <f t="shared" si="19"/>
        <v>#DIV/0!</v>
      </c>
      <c r="P112" s="10"/>
    </row>
    <row r="113" spans="1:18" x14ac:dyDescent="0.15">
      <c r="A113" s="37"/>
      <c r="B113" s="27"/>
      <c r="C113" s="42" t="str">
        <f t="shared" si="25"/>
        <v/>
      </c>
      <c r="D113" s="50"/>
      <c r="E113" s="37"/>
      <c r="F113" s="37"/>
      <c r="G113" s="50"/>
      <c r="H113" s="37"/>
      <c r="I113" s="37"/>
      <c r="J113" s="55" t="str">
        <f t="shared" si="21"/>
        <v/>
      </c>
      <c r="K113" s="6" t="str">
        <f t="shared" si="22"/>
        <v/>
      </c>
      <c r="L113" s="7" t="str">
        <f t="shared" si="23"/>
        <v/>
      </c>
      <c r="M113" s="8" t="str">
        <f t="shared" si="24"/>
        <v/>
      </c>
      <c r="N113" s="2" t="e">
        <f t="shared" si="20"/>
        <v>#DIV/0!</v>
      </c>
      <c r="O113" s="3" t="e">
        <f t="shared" si="19"/>
        <v>#DIV/0!</v>
      </c>
      <c r="P113" s="10"/>
    </row>
    <row r="114" spans="1:18" x14ac:dyDescent="0.15">
      <c r="A114" s="37"/>
      <c r="B114" s="27"/>
      <c r="C114" s="42" t="str">
        <f t="shared" si="25"/>
        <v/>
      </c>
      <c r="D114" s="50"/>
      <c r="E114" s="37"/>
      <c r="F114" s="37"/>
      <c r="G114" s="50"/>
      <c r="H114" s="37"/>
      <c r="I114" s="37"/>
      <c r="J114" s="55" t="str">
        <f t="shared" si="21"/>
        <v/>
      </c>
      <c r="K114" s="6" t="str">
        <f t="shared" si="22"/>
        <v/>
      </c>
      <c r="L114" s="7" t="str">
        <f t="shared" si="23"/>
        <v/>
      </c>
      <c r="M114" s="8" t="str">
        <f t="shared" si="24"/>
        <v/>
      </c>
      <c r="N114" s="2" t="e">
        <f t="shared" si="20"/>
        <v>#DIV/0!</v>
      </c>
      <c r="O114" s="3" t="e">
        <f t="shared" si="19"/>
        <v>#DIV/0!</v>
      </c>
      <c r="P114" s="10"/>
    </row>
    <row r="115" spans="1:18" x14ac:dyDescent="0.15">
      <c r="A115" s="37"/>
      <c r="B115" s="27"/>
      <c r="C115" s="42" t="str">
        <f t="shared" si="25"/>
        <v/>
      </c>
      <c r="D115" s="50"/>
      <c r="E115" s="37"/>
      <c r="F115" s="37"/>
      <c r="G115" s="50"/>
      <c r="H115" s="37"/>
      <c r="I115" s="37"/>
      <c r="J115" s="55" t="str">
        <f t="shared" si="21"/>
        <v/>
      </c>
      <c r="K115" s="6" t="str">
        <f t="shared" si="22"/>
        <v/>
      </c>
      <c r="L115" s="7" t="str">
        <f t="shared" si="23"/>
        <v/>
      </c>
      <c r="M115" s="8" t="str">
        <f t="shared" si="24"/>
        <v/>
      </c>
      <c r="N115" s="2" t="e">
        <f t="shared" si="20"/>
        <v>#DIV/0!</v>
      </c>
      <c r="O115" s="3" t="e">
        <f t="shared" si="19"/>
        <v>#DIV/0!</v>
      </c>
      <c r="P115" t="s">
        <v>28</v>
      </c>
      <c r="Q115" s="9" t="e">
        <f>AVERAGE(O102:O118)</f>
        <v>#DIV/0!</v>
      </c>
    </row>
    <row r="116" spans="1:18" x14ac:dyDescent="0.15">
      <c r="A116" s="37"/>
      <c r="B116" s="27"/>
      <c r="C116" s="42" t="str">
        <f t="shared" si="25"/>
        <v/>
      </c>
      <c r="D116" s="50"/>
      <c r="E116" s="37"/>
      <c r="F116" s="37"/>
      <c r="G116" s="50"/>
      <c r="H116" s="37"/>
      <c r="I116" s="37"/>
      <c r="J116" s="55" t="str">
        <f t="shared" si="21"/>
        <v/>
      </c>
      <c r="K116" s="6" t="str">
        <f t="shared" si="22"/>
        <v/>
      </c>
      <c r="L116" s="7" t="str">
        <f t="shared" si="23"/>
        <v/>
      </c>
      <c r="M116" s="8" t="str">
        <f t="shared" si="24"/>
        <v/>
      </c>
      <c r="N116" s="2" t="e">
        <f t="shared" si="20"/>
        <v>#DIV/0!</v>
      </c>
      <c r="O116" s="3" t="e">
        <f t="shared" ref="O116:O122" si="26">(H116-E116)/(E116-F116)</f>
        <v>#DIV/0!</v>
      </c>
      <c r="P116" t="s">
        <v>15</v>
      </c>
      <c r="Q116" s="33" t="e">
        <f>COUNTIF(K102:K118,"&gt;0")/COUNTIF(N102:N118,"&gt;0")</f>
        <v>#DIV/0!</v>
      </c>
      <c r="R116" s="35" t="e">
        <f>SUM(M113:M116)/N112</f>
        <v>#DIV/0!</v>
      </c>
    </row>
    <row r="117" spans="1:18" x14ac:dyDescent="0.15">
      <c r="A117" s="37"/>
      <c r="B117" s="27"/>
      <c r="C117" s="42" t="str">
        <f t="shared" si="25"/>
        <v/>
      </c>
      <c r="D117" s="50"/>
      <c r="E117" s="37"/>
      <c r="F117" s="37"/>
      <c r="G117" s="50"/>
      <c r="H117" s="37"/>
      <c r="I117" s="37"/>
      <c r="J117" s="55" t="str">
        <f t="shared" si="21"/>
        <v/>
      </c>
      <c r="K117" s="6" t="str">
        <f t="shared" si="22"/>
        <v/>
      </c>
      <c r="L117" s="7" t="str">
        <f t="shared" si="23"/>
        <v/>
      </c>
      <c r="M117" s="8" t="str">
        <f t="shared" si="24"/>
        <v/>
      </c>
      <c r="N117" s="2" t="e">
        <f t="shared" si="20"/>
        <v>#DIV/0!</v>
      </c>
      <c r="O117" s="3" t="e">
        <f t="shared" si="26"/>
        <v>#DIV/0!</v>
      </c>
      <c r="P117" t="s">
        <v>25</v>
      </c>
      <c r="Q117" s="33" t="e">
        <f>Q118/N101</f>
        <v>#DIV/0!</v>
      </c>
    </row>
    <row r="118" spans="1:18" x14ac:dyDescent="0.15">
      <c r="A118" s="37"/>
      <c r="B118" s="27"/>
      <c r="C118" s="42" t="str">
        <f t="shared" si="25"/>
        <v/>
      </c>
      <c r="D118" s="50"/>
      <c r="E118" s="37"/>
      <c r="F118" s="37"/>
      <c r="G118" s="50"/>
      <c r="H118" s="37"/>
      <c r="I118" s="37"/>
      <c r="J118" s="55" t="str">
        <f t="shared" si="21"/>
        <v/>
      </c>
      <c r="K118" s="6" t="str">
        <f t="shared" si="22"/>
        <v/>
      </c>
      <c r="L118" s="7" t="str">
        <f t="shared" si="23"/>
        <v/>
      </c>
      <c r="M118" s="8" t="str">
        <f t="shared" si="24"/>
        <v/>
      </c>
      <c r="N118" s="2" t="e">
        <f t="shared" si="20"/>
        <v>#DIV/0!</v>
      </c>
      <c r="O118" s="3" t="e">
        <f t="shared" si="26"/>
        <v>#DIV/0!</v>
      </c>
      <c r="P118" t="s">
        <v>24</v>
      </c>
      <c r="Q118" s="29" t="e">
        <f>N118-N101</f>
        <v>#DIV/0!</v>
      </c>
    </row>
    <row r="119" spans="1:18" x14ac:dyDescent="0.15">
      <c r="A119" s="37"/>
      <c r="B119" s="27"/>
      <c r="C119" s="42" t="str">
        <f t="shared" si="25"/>
        <v/>
      </c>
      <c r="D119" s="50"/>
      <c r="E119" s="37"/>
      <c r="F119" s="37"/>
      <c r="G119" s="50"/>
      <c r="H119" s="37"/>
      <c r="I119" s="37"/>
      <c r="J119" s="55" t="str">
        <f t="shared" si="21"/>
        <v/>
      </c>
      <c r="K119" s="6" t="str">
        <f t="shared" si="22"/>
        <v/>
      </c>
      <c r="L119" s="7" t="str">
        <f t="shared" si="23"/>
        <v/>
      </c>
      <c r="M119" s="8" t="str">
        <f t="shared" si="24"/>
        <v/>
      </c>
      <c r="N119" s="2" t="e">
        <f t="shared" si="20"/>
        <v>#DIV/0!</v>
      </c>
      <c r="O119" s="3" t="e">
        <f t="shared" si="26"/>
        <v>#DIV/0!</v>
      </c>
      <c r="P119" s="10"/>
      <c r="Q119" s="25"/>
    </row>
    <row r="120" spans="1:18" x14ac:dyDescent="0.15">
      <c r="A120" s="37"/>
      <c r="B120" s="27"/>
      <c r="C120" s="42" t="str">
        <f t="shared" si="25"/>
        <v/>
      </c>
      <c r="D120" s="50"/>
      <c r="E120" s="37"/>
      <c r="F120" s="37"/>
      <c r="G120" s="50"/>
      <c r="H120" s="37"/>
      <c r="I120" s="37"/>
      <c r="J120" s="55" t="str">
        <f t="shared" si="21"/>
        <v/>
      </c>
      <c r="K120" s="6" t="str">
        <f t="shared" si="22"/>
        <v/>
      </c>
      <c r="L120" s="7" t="str">
        <f t="shared" si="23"/>
        <v/>
      </c>
      <c r="M120" s="8" t="str">
        <f t="shared" si="24"/>
        <v/>
      </c>
      <c r="N120" s="2" t="e">
        <f t="shared" si="20"/>
        <v>#DIV/0!</v>
      </c>
      <c r="O120" s="3" t="e">
        <f t="shared" si="26"/>
        <v>#DIV/0!</v>
      </c>
    </row>
    <row r="121" spans="1:18" x14ac:dyDescent="0.15">
      <c r="A121" s="37"/>
      <c r="B121" s="27"/>
      <c r="C121" s="42" t="str">
        <f t="shared" si="25"/>
        <v/>
      </c>
      <c r="D121" s="50"/>
      <c r="E121" s="37"/>
      <c r="F121" s="37"/>
      <c r="G121" s="50"/>
      <c r="H121" s="37"/>
      <c r="I121" s="37"/>
      <c r="J121" s="55" t="str">
        <f t="shared" si="21"/>
        <v/>
      </c>
      <c r="K121" s="6" t="str">
        <f t="shared" si="22"/>
        <v/>
      </c>
      <c r="L121" s="7" t="str">
        <f t="shared" si="23"/>
        <v/>
      </c>
      <c r="M121" s="8" t="str">
        <f t="shared" si="24"/>
        <v/>
      </c>
      <c r="N121" s="2" t="e">
        <f t="shared" si="20"/>
        <v>#DIV/0!</v>
      </c>
      <c r="O121" s="3" t="e">
        <f t="shared" si="26"/>
        <v>#DIV/0!</v>
      </c>
    </row>
    <row r="122" spans="1:18" x14ac:dyDescent="0.15">
      <c r="A122" s="37"/>
      <c r="B122" s="27"/>
      <c r="C122" s="42" t="str">
        <f t="shared" si="25"/>
        <v/>
      </c>
      <c r="D122" s="50"/>
      <c r="E122" s="37"/>
      <c r="F122" s="37"/>
      <c r="G122" s="50"/>
      <c r="H122" s="37"/>
      <c r="I122" s="37"/>
      <c r="J122" s="55" t="str">
        <f t="shared" si="21"/>
        <v/>
      </c>
      <c r="K122" s="6"/>
      <c r="L122" s="7" t="str">
        <f t="shared" si="23"/>
        <v/>
      </c>
      <c r="M122" s="8"/>
      <c r="N122" s="2"/>
      <c r="O122" s="3" t="e">
        <f t="shared" si="26"/>
        <v>#DIV/0!</v>
      </c>
    </row>
    <row r="123" spans="1:18" x14ac:dyDescent="0.15">
      <c r="A123" s="37"/>
      <c r="E123" s="37"/>
      <c r="F123" s="37"/>
      <c r="H123" s="37"/>
      <c r="I123" s="37"/>
      <c r="J123" s="6"/>
      <c r="K123" s="6"/>
      <c r="L123" s="7"/>
      <c r="M123" s="8"/>
      <c r="N123" s="2"/>
      <c r="O123" s="3"/>
    </row>
    <row r="124" spans="1:18" x14ac:dyDescent="0.15">
      <c r="A124" s="37"/>
      <c r="E124" s="37"/>
      <c r="F124" s="37"/>
      <c r="H124" s="37"/>
      <c r="I124" s="37"/>
      <c r="J124" s="6"/>
      <c r="K124" s="6"/>
      <c r="L124" s="7"/>
      <c r="M124" s="8"/>
      <c r="N124" s="2"/>
      <c r="O124" s="3"/>
    </row>
    <row r="125" spans="1:18" x14ac:dyDescent="0.15">
      <c r="A125" s="37"/>
      <c r="E125" s="37"/>
      <c r="F125" s="37"/>
      <c r="H125" s="37"/>
      <c r="I125" s="37"/>
      <c r="J125" s="6"/>
      <c r="K125" s="6"/>
      <c r="L125" s="7"/>
      <c r="M125" s="8"/>
      <c r="N125" s="2"/>
      <c r="O125" s="3"/>
    </row>
    <row r="126" spans="1:18" x14ac:dyDescent="0.15">
      <c r="A126" s="37"/>
      <c r="E126" s="37"/>
      <c r="F126" s="37"/>
      <c r="H126" s="37"/>
      <c r="I126" s="37"/>
      <c r="J126" s="6"/>
      <c r="K126" s="6"/>
      <c r="L126" s="7"/>
      <c r="M126" s="8"/>
      <c r="N126" s="2"/>
      <c r="O126" s="3"/>
    </row>
    <row r="127" spans="1:18" x14ac:dyDescent="0.15">
      <c r="A127" s="37"/>
      <c r="E127" s="37"/>
      <c r="F127" s="37"/>
      <c r="H127" s="37"/>
      <c r="I127" s="37"/>
      <c r="J127" s="6"/>
      <c r="K127" s="6"/>
      <c r="L127" s="7"/>
      <c r="M127" s="8"/>
      <c r="N127" s="2"/>
      <c r="O127" s="3"/>
    </row>
    <row r="128" spans="1:18" x14ac:dyDescent="0.15">
      <c r="A128" s="37"/>
      <c r="E128" s="37"/>
      <c r="F128" s="37"/>
      <c r="H128" s="37"/>
      <c r="I128" s="37"/>
      <c r="J128" s="6"/>
      <c r="K128" s="6"/>
      <c r="L128" s="7"/>
      <c r="M128" s="8"/>
      <c r="N128" s="2"/>
      <c r="O128" s="3"/>
    </row>
    <row r="129" spans="1:15" x14ac:dyDescent="0.15">
      <c r="A129" s="37"/>
      <c r="E129" s="37"/>
      <c r="F129" s="37"/>
      <c r="H129" s="37"/>
      <c r="I129" s="37"/>
      <c r="J129" s="6"/>
      <c r="K129" s="6"/>
      <c r="L129" s="7"/>
      <c r="M129" s="8"/>
      <c r="N129" s="2"/>
      <c r="O129" s="3"/>
    </row>
    <row r="130" spans="1:15" x14ac:dyDescent="0.15">
      <c r="A130" s="37"/>
      <c r="E130" s="37"/>
      <c r="F130" s="37"/>
      <c r="H130" s="37"/>
      <c r="I130" s="37"/>
      <c r="J130" s="6"/>
      <c r="K130" s="6"/>
      <c r="L130" s="7"/>
      <c r="M130" s="8"/>
      <c r="N130" s="2"/>
      <c r="O130" s="3"/>
    </row>
    <row r="131" spans="1:15" x14ac:dyDescent="0.15">
      <c r="A131" s="37"/>
      <c r="E131" s="37"/>
      <c r="F131" s="37"/>
      <c r="H131" s="37"/>
      <c r="I131" s="37"/>
      <c r="J131" s="6"/>
      <c r="K131" s="6"/>
      <c r="L131" s="7"/>
      <c r="M131" s="8"/>
      <c r="N131" s="2"/>
      <c r="O131" s="3"/>
    </row>
    <row r="132" spans="1:15" x14ac:dyDescent="0.15">
      <c r="A132" s="37"/>
      <c r="E132" s="37"/>
      <c r="F132" s="37"/>
      <c r="H132" s="37"/>
      <c r="I132" s="37"/>
      <c r="J132" s="6"/>
      <c r="K132" s="6"/>
      <c r="L132" s="7"/>
      <c r="M132" s="8"/>
      <c r="N132" s="2"/>
      <c r="O132" s="3"/>
    </row>
    <row r="133" spans="1:15" x14ac:dyDescent="0.15">
      <c r="A133" s="37"/>
      <c r="E133" s="37"/>
      <c r="F133" s="37"/>
      <c r="H133" s="37"/>
      <c r="I133" s="37"/>
      <c r="J133" s="6"/>
      <c r="K133" s="6"/>
      <c r="L133" s="7"/>
      <c r="M133" s="8"/>
      <c r="N133" s="2"/>
      <c r="O133" s="3"/>
    </row>
    <row r="134" spans="1:15" x14ac:dyDescent="0.15">
      <c r="A134" s="37"/>
      <c r="E134" s="37"/>
      <c r="F134" s="37"/>
      <c r="H134" s="37"/>
      <c r="I134" s="37"/>
      <c r="J134" s="6"/>
      <c r="K134" s="6"/>
      <c r="L134" s="7"/>
      <c r="M134" s="8"/>
      <c r="N134" s="2"/>
      <c r="O134" s="3"/>
    </row>
    <row r="135" spans="1:15" x14ac:dyDescent="0.15">
      <c r="A135" s="37"/>
      <c r="E135" s="37"/>
      <c r="F135" s="37"/>
      <c r="H135" s="37"/>
      <c r="I135" s="37"/>
      <c r="J135" s="6"/>
      <c r="K135" s="6"/>
      <c r="L135" s="7"/>
      <c r="M135" s="8"/>
      <c r="N135" s="2"/>
      <c r="O135" s="3"/>
    </row>
    <row r="136" spans="1:15" x14ac:dyDescent="0.15">
      <c r="A136" s="37"/>
      <c r="E136" s="37"/>
      <c r="F136" s="37"/>
      <c r="H136" s="37"/>
      <c r="I136" s="37"/>
      <c r="J136" s="6"/>
      <c r="K136" s="6"/>
      <c r="L136" s="7"/>
      <c r="M136" s="8"/>
      <c r="N136" s="2"/>
      <c r="O136" s="3"/>
    </row>
    <row r="137" spans="1:15" x14ac:dyDescent="0.15">
      <c r="A137" s="37"/>
      <c r="E137" s="37"/>
      <c r="F137" s="37"/>
      <c r="H137" s="37"/>
      <c r="I137" s="37"/>
      <c r="J137" s="6"/>
      <c r="K137" s="6"/>
      <c r="L137" s="7"/>
      <c r="M137" s="8"/>
      <c r="N137" s="2"/>
      <c r="O137" s="3"/>
    </row>
    <row r="138" spans="1:15" x14ac:dyDescent="0.15">
      <c r="A138" s="37"/>
      <c r="E138" s="37"/>
      <c r="F138" s="37"/>
      <c r="H138" s="37"/>
      <c r="I138" s="37"/>
      <c r="J138" s="6"/>
      <c r="K138" s="6"/>
      <c r="L138" s="7"/>
      <c r="M138" s="8"/>
      <c r="N138" s="2"/>
      <c r="O138" s="3"/>
    </row>
    <row r="139" spans="1:15" x14ac:dyDescent="0.15">
      <c r="A139" s="37"/>
      <c r="E139" s="37"/>
      <c r="F139" s="37"/>
      <c r="H139" s="37"/>
      <c r="I139" s="37"/>
      <c r="J139" s="6"/>
      <c r="K139" s="6"/>
      <c r="L139" s="7"/>
      <c r="M139" s="8"/>
      <c r="N139" s="2"/>
      <c r="O139" s="3"/>
    </row>
    <row r="140" spans="1:15" x14ac:dyDescent="0.15">
      <c r="A140" s="37"/>
      <c r="E140" s="37"/>
      <c r="F140" s="37"/>
      <c r="H140" s="37"/>
      <c r="I140" s="37"/>
      <c r="J140" s="6"/>
      <c r="K140" s="6"/>
      <c r="L140" s="7"/>
      <c r="M140" s="8"/>
      <c r="N140" s="2"/>
      <c r="O140" s="3"/>
    </row>
    <row r="141" spans="1:15" x14ac:dyDescent="0.15">
      <c r="A141" s="37"/>
      <c r="E141" s="37"/>
      <c r="F141" s="37"/>
      <c r="H141" s="37"/>
      <c r="I141" s="37"/>
      <c r="J141" s="6"/>
      <c r="K141" s="6"/>
      <c r="L141" s="7"/>
      <c r="M141" s="8"/>
      <c r="N141" s="2"/>
      <c r="O141" s="3"/>
    </row>
    <row r="142" spans="1:15" x14ac:dyDescent="0.15">
      <c r="A142" s="37"/>
      <c r="E142" s="37"/>
      <c r="F142" s="37"/>
      <c r="H142" s="37"/>
      <c r="I142" s="37"/>
      <c r="J142" s="6"/>
      <c r="K142" s="6"/>
      <c r="L142" s="7"/>
      <c r="M142" s="8"/>
      <c r="N142" s="2"/>
      <c r="O142" s="3"/>
    </row>
    <row r="143" spans="1:15" x14ac:dyDescent="0.15">
      <c r="A143" s="37"/>
      <c r="E143" s="37"/>
      <c r="F143" s="37"/>
      <c r="H143" s="37"/>
      <c r="I143" s="37"/>
      <c r="J143" s="6"/>
      <c r="K143" s="6"/>
      <c r="L143" s="7"/>
      <c r="M143" s="8"/>
      <c r="N143" s="2"/>
      <c r="O143" s="3"/>
    </row>
    <row r="144" spans="1:15" x14ac:dyDescent="0.15">
      <c r="A144" s="37"/>
      <c r="E144" s="37"/>
      <c r="F144" s="37"/>
      <c r="H144" s="37"/>
      <c r="I144" s="37"/>
      <c r="J144" s="6"/>
      <c r="K144" s="6"/>
      <c r="L144" s="7"/>
      <c r="M144" s="8"/>
      <c r="N144" s="2"/>
      <c r="O144" s="3"/>
    </row>
    <row r="145" spans="1:15" x14ac:dyDescent="0.15">
      <c r="A145" s="37"/>
      <c r="E145" s="37"/>
      <c r="F145" s="37"/>
      <c r="H145" s="37"/>
      <c r="I145" s="37"/>
      <c r="J145" s="6"/>
      <c r="K145" s="6"/>
      <c r="L145" s="7"/>
      <c r="M145" s="8"/>
      <c r="N145" s="2"/>
      <c r="O145" s="3"/>
    </row>
    <row r="146" spans="1:15" x14ac:dyDescent="0.15">
      <c r="A146" s="37"/>
      <c r="E146" s="37"/>
      <c r="F146" s="37"/>
      <c r="H146" s="37"/>
      <c r="I146" s="37"/>
      <c r="J146" s="6"/>
      <c r="K146" s="6"/>
      <c r="L146" s="7"/>
      <c r="M146" s="8"/>
      <c r="N146" s="2"/>
      <c r="O146" s="3"/>
    </row>
    <row r="147" spans="1:15" x14ac:dyDescent="0.15">
      <c r="A147" s="37"/>
      <c r="E147" s="37"/>
      <c r="F147" s="37"/>
      <c r="H147" s="37"/>
      <c r="I147" s="37"/>
      <c r="J147" s="6"/>
      <c r="K147" s="6"/>
      <c r="L147" s="7"/>
      <c r="M147" s="8"/>
      <c r="N147" s="2"/>
      <c r="O147" s="3"/>
    </row>
    <row r="148" spans="1:15" x14ac:dyDescent="0.15">
      <c r="A148" s="37"/>
      <c r="E148" s="37"/>
      <c r="F148" s="37"/>
      <c r="H148" s="37"/>
      <c r="I148" s="37"/>
      <c r="J148" s="6"/>
      <c r="K148" s="6"/>
      <c r="L148" s="7"/>
      <c r="M148" s="8"/>
      <c r="N148" s="2"/>
      <c r="O148" s="3"/>
    </row>
    <row r="149" spans="1:15" x14ac:dyDescent="0.15">
      <c r="A149" s="37"/>
      <c r="D149" s="41"/>
      <c r="E149" s="37"/>
      <c r="F149" s="37"/>
      <c r="H149" s="37"/>
      <c r="I149" s="37"/>
      <c r="J149" s="6"/>
      <c r="K149" s="6"/>
      <c r="L149" s="7"/>
      <c r="M149" s="8"/>
      <c r="N149" s="2"/>
      <c r="O149" s="3"/>
    </row>
    <row r="150" spans="1:15" x14ac:dyDescent="0.15">
      <c r="A150" s="37"/>
      <c r="E150" s="37"/>
      <c r="F150" s="37"/>
      <c r="H150" s="37"/>
      <c r="I150" s="37"/>
      <c r="J150" s="6"/>
      <c r="K150" s="6"/>
      <c r="L150" s="7"/>
      <c r="M150" s="8"/>
      <c r="N150" s="2"/>
      <c r="O150" s="3"/>
    </row>
    <row r="151" spans="1:15" x14ac:dyDescent="0.15">
      <c r="A151" s="37"/>
      <c r="E151" s="37"/>
      <c r="F151" s="37"/>
      <c r="H151" s="37"/>
      <c r="I151" s="37"/>
      <c r="J151" s="6"/>
      <c r="K151" s="6"/>
      <c r="L151" s="7"/>
      <c r="M151" s="8"/>
      <c r="N151" s="2"/>
      <c r="O151" s="3"/>
    </row>
    <row r="152" spans="1:15" x14ac:dyDescent="0.15">
      <c r="A152" s="37"/>
      <c r="E152" s="37"/>
      <c r="F152" s="37"/>
      <c r="H152" s="37"/>
      <c r="I152" s="37"/>
      <c r="J152" s="6"/>
      <c r="K152" s="6"/>
      <c r="L152" s="7"/>
      <c r="M152" s="8"/>
      <c r="N152" s="2"/>
      <c r="O152" s="3"/>
    </row>
    <row r="153" spans="1:15" x14ac:dyDescent="0.15">
      <c r="A153" s="37"/>
      <c r="E153" s="37"/>
      <c r="F153" s="37"/>
      <c r="H153" s="37"/>
      <c r="I153" s="37"/>
      <c r="J153" s="6"/>
      <c r="K153" s="6"/>
      <c r="L153" s="7"/>
      <c r="M153" s="8"/>
      <c r="N153" s="2"/>
      <c r="O153" s="3"/>
    </row>
    <row r="154" spans="1:15" x14ac:dyDescent="0.15">
      <c r="A154" s="37"/>
      <c r="E154" s="37"/>
      <c r="F154" s="37"/>
      <c r="H154" s="37"/>
      <c r="I154" s="37"/>
      <c r="J154" s="6"/>
      <c r="K154" s="6"/>
      <c r="L154" s="7"/>
      <c r="M154" s="8"/>
      <c r="N154" s="2"/>
      <c r="O154" s="3"/>
    </row>
    <row r="155" spans="1:15" x14ac:dyDescent="0.15">
      <c r="A155" s="37"/>
      <c r="E155" s="37"/>
      <c r="F155" s="37"/>
      <c r="H155" s="37"/>
      <c r="I155" s="37"/>
      <c r="J155" s="6"/>
      <c r="K155" s="6"/>
      <c r="L155" s="7"/>
      <c r="M155" s="8"/>
      <c r="N155" s="2"/>
      <c r="O155" s="3"/>
    </row>
    <row r="156" spans="1:15" x14ac:dyDescent="0.15">
      <c r="A156" s="37"/>
      <c r="E156" s="37"/>
      <c r="F156" s="37"/>
      <c r="H156" s="37"/>
      <c r="I156" s="37"/>
      <c r="J156" s="6"/>
      <c r="K156" s="6"/>
      <c r="L156" s="7"/>
      <c r="M156" s="8"/>
      <c r="N156" s="2"/>
      <c r="O156" s="3"/>
    </row>
    <row r="157" spans="1:15" x14ac:dyDescent="0.15">
      <c r="A157" s="37"/>
      <c r="E157" s="37"/>
      <c r="F157" s="37"/>
      <c r="H157" s="37"/>
      <c r="I157" s="37"/>
      <c r="J157" s="6"/>
      <c r="K157" s="6"/>
      <c r="L157" s="7"/>
      <c r="M157" s="8"/>
      <c r="N157" s="2"/>
      <c r="O157" s="3"/>
    </row>
    <row r="158" spans="1:15" x14ac:dyDescent="0.15">
      <c r="A158" s="37"/>
      <c r="E158" s="37"/>
      <c r="F158" s="37"/>
      <c r="H158" s="37"/>
      <c r="I158" s="37"/>
      <c r="J158" s="6"/>
      <c r="K158" s="6"/>
      <c r="L158" s="7"/>
      <c r="M158" s="8"/>
      <c r="N158" s="2"/>
      <c r="O158" s="3"/>
    </row>
    <row r="159" spans="1:15" x14ac:dyDescent="0.15">
      <c r="A159" s="37"/>
      <c r="E159" s="37"/>
      <c r="F159" s="37"/>
      <c r="H159" s="37"/>
      <c r="I159" s="37"/>
      <c r="J159" s="6"/>
      <c r="K159" s="6"/>
      <c r="L159" s="7"/>
      <c r="M159" s="8"/>
      <c r="N159" s="2"/>
      <c r="O159" s="3"/>
    </row>
    <row r="160" spans="1:15" x14ac:dyDescent="0.15">
      <c r="A160" s="37"/>
      <c r="E160" s="37"/>
      <c r="F160" s="37"/>
      <c r="H160" s="37"/>
      <c r="I160" s="37"/>
      <c r="J160" s="6"/>
      <c r="K160" s="6"/>
      <c r="L160" s="7"/>
      <c r="M160" s="8"/>
      <c r="N160" s="2"/>
      <c r="O160" s="3"/>
    </row>
    <row r="161" spans="1:15" x14ac:dyDescent="0.15">
      <c r="A161" s="37"/>
      <c r="E161" s="37"/>
      <c r="F161" s="37"/>
      <c r="H161" s="37"/>
      <c r="I161" s="37"/>
      <c r="J161" s="6"/>
      <c r="K161" s="6"/>
      <c r="L161" s="7"/>
      <c r="M161" s="8"/>
      <c r="N161" s="2"/>
      <c r="O161" s="3"/>
    </row>
    <row r="162" spans="1:15" x14ac:dyDescent="0.15">
      <c r="A162" s="37"/>
      <c r="E162" s="37"/>
      <c r="F162" s="37"/>
      <c r="H162" s="37"/>
      <c r="I162" s="37"/>
      <c r="J162" s="6"/>
      <c r="K162" s="6"/>
      <c r="L162" s="7"/>
      <c r="M162" s="8"/>
      <c r="N162" s="2"/>
      <c r="O162" s="3"/>
    </row>
    <row r="163" spans="1:15" x14ac:dyDescent="0.15">
      <c r="A163" s="37"/>
      <c r="E163" s="37"/>
      <c r="F163" s="37"/>
      <c r="H163" s="37"/>
      <c r="I163" s="37"/>
      <c r="J163" s="6"/>
      <c r="K163" s="6"/>
      <c r="L163" s="7"/>
      <c r="M163" s="8"/>
      <c r="N163" s="2"/>
      <c r="O163" s="3"/>
    </row>
    <row r="164" spans="1:15" x14ac:dyDescent="0.15">
      <c r="A164" s="37"/>
      <c r="E164" s="37"/>
      <c r="F164" s="37"/>
      <c r="H164" s="37"/>
      <c r="I164" s="37"/>
      <c r="J164" s="6"/>
      <c r="K164" s="6"/>
      <c r="L164" s="7"/>
      <c r="M164" s="8"/>
      <c r="N164" s="2"/>
      <c r="O164" s="3"/>
    </row>
    <row r="165" spans="1:15" x14ac:dyDescent="0.15">
      <c r="A165" s="37"/>
      <c r="E165" s="37"/>
      <c r="F165" s="37"/>
      <c r="H165" s="37"/>
      <c r="I165" s="37"/>
      <c r="J165" s="6"/>
      <c r="K165" s="6"/>
      <c r="L165" s="7"/>
      <c r="M165" s="8"/>
      <c r="N165" s="2"/>
      <c r="O165" s="3"/>
    </row>
    <row r="166" spans="1:15" x14ac:dyDescent="0.15">
      <c r="A166" s="37"/>
      <c r="E166" s="37"/>
      <c r="F166" s="37"/>
      <c r="H166" s="37"/>
      <c r="I166" s="37"/>
      <c r="J166" s="6"/>
      <c r="K166" s="6"/>
      <c r="L166" s="7"/>
      <c r="M166" s="8"/>
      <c r="N166" s="2"/>
      <c r="O166" s="3"/>
    </row>
    <row r="167" spans="1:15" x14ac:dyDescent="0.15">
      <c r="A167" s="37"/>
      <c r="E167" s="37"/>
      <c r="F167" s="37"/>
      <c r="H167" s="37"/>
      <c r="I167" s="37"/>
      <c r="J167" s="6"/>
      <c r="K167" s="6"/>
      <c r="L167" s="7"/>
      <c r="M167" s="8"/>
      <c r="N167" s="2"/>
      <c r="O167" s="3"/>
    </row>
    <row r="168" spans="1:15" x14ac:dyDescent="0.15">
      <c r="A168" s="37"/>
      <c r="E168" s="37"/>
      <c r="F168" s="37"/>
      <c r="H168" s="37"/>
      <c r="I168" s="37"/>
      <c r="J168" s="6"/>
      <c r="K168" s="6"/>
      <c r="L168" s="7"/>
      <c r="M168" s="8"/>
      <c r="N168" s="2"/>
      <c r="O168" s="3"/>
    </row>
    <row r="169" spans="1:15" x14ac:dyDescent="0.15">
      <c r="A169" s="37"/>
      <c r="E169" s="37"/>
      <c r="F169" s="37"/>
      <c r="H169" s="37"/>
      <c r="I169" s="37"/>
      <c r="J169" s="6"/>
      <c r="K169" s="6"/>
      <c r="L169" s="7"/>
      <c r="M169" s="8"/>
      <c r="N169" s="2"/>
      <c r="O169" s="3"/>
    </row>
    <row r="170" spans="1:15" x14ac:dyDescent="0.15">
      <c r="A170" s="37"/>
      <c r="E170" s="37"/>
      <c r="F170" s="37"/>
      <c r="H170" s="37"/>
      <c r="I170" s="37"/>
      <c r="J170" s="6"/>
      <c r="K170" s="6"/>
      <c r="L170" s="7"/>
      <c r="M170" s="8"/>
      <c r="N170" s="2"/>
      <c r="O170" s="3"/>
    </row>
    <row r="171" spans="1:15" x14ac:dyDescent="0.15">
      <c r="A171" s="37"/>
      <c r="E171" s="37"/>
      <c r="F171" s="37"/>
      <c r="H171" s="37"/>
      <c r="I171" s="37"/>
      <c r="J171" s="6"/>
      <c r="K171" s="6"/>
      <c r="L171" s="7"/>
      <c r="M171" s="8"/>
      <c r="N171" s="2"/>
      <c r="O171" s="3"/>
    </row>
    <row r="172" spans="1:15" x14ac:dyDescent="0.15">
      <c r="A172" s="37"/>
      <c r="E172" s="37"/>
      <c r="F172" s="37"/>
      <c r="H172" s="37"/>
      <c r="I172" s="37"/>
      <c r="J172" s="6"/>
      <c r="K172" s="6"/>
      <c r="L172" s="7"/>
      <c r="M172" s="8"/>
      <c r="N172" s="2"/>
      <c r="O172" s="3"/>
    </row>
    <row r="173" spans="1:15" x14ac:dyDescent="0.15">
      <c r="A173" s="37"/>
      <c r="E173" s="37"/>
      <c r="F173" s="37"/>
      <c r="H173" s="37"/>
      <c r="I173" s="37"/>
      <c r="J173" s="6"/>
      <c r="K173" s="6"/>
      <c r="L173" s="7"/>
      <c r="M173" s="8"/>
      <c r="N173" s="2"/>
      <c r="O173" s="3"/>
    </row>
    <row r="174" spans="1:15" x14ac:dyDescent="0.15">
      <c r="A174" s="37"/>
      <c r="E174" s="37"/>
      <c r="F174" s="37"/>
      <c r="H174" s="37"/>
      <c r="I174" s="37"/>
      <c r="J174" s="6"/>
      <c r="K174" s="6"/>
      <c r="L174" s="7"/>
      <c r="M174" s="8"/>
      <c r="N174" s="2"/>
      <c r="O174" s="3"/>
    </row>
    <row r="175" spans="1:15" x14ac:dyDescent="0.15">
      <c r="A175" s="37"/>
      <c r="D175" s="41"/>
      <c r="E175" s="37"/>
      <c r="F175" s="37"/>
      <c r="H175" s="37"/>
      <c r="I175" s="37"/>
      <c r="J175" s="6"/>
      <c r="K175" s="6"/>
      <c r="L175" s="7"/>
      <c r="M175" s="8"/>
      <c r="N175" s="2"/>
      <c r="O175" s="3"/>
    </row>
    <row r="176" spans="1:15" x14ac:dyDescent="0.15">
      <c r="A176" s="37"/>
      <c r="E176" s="37"/>
      <c r="F176" s="37"/>
      <c r="H176" s="37"/>
      <c r="I176" s="37"/>
      <c r="J176" s="6"/>
      <c r="K176" s="6"/>
      <c r="L176" s="7"/>
      <c r="M176" s="8"/>
      <c r="N176" s="2"/>
      <c r="O176" s="3"/>
    </row>
    <row r="177" spans="1:15" x14ac:dyDescent="0.15">
      <c r="A177" s="37"/>
      <c r="E177" s="37"/>
      <c r="F177" s="37"/>
      <c r="H177" s="37"/>
      <c r="I177" s="37"/>
      <c r="J177" s="6"/>
      <c r="K177" s="6"/>
      <c r="L177" s="7"/>
      <c r="M177" s="8"/>
      <c r="N177" s="2"/>
      <c r="O177" s="3"/>
    </row>
    <row r="178" spans="1:15" x14ac:dyDescent="0.15">
      <c r="A178" s="37"/>
      <c r="E178" s="37"/>
      <c r="F178" s="37"/>
      <c r="H178" s="37"/>
      <c r="I178" s="37"/>
      <c r="J178" s="6"/>
      <c r="K178" s="6"/>
      <c r="L178" s="7"/>
      <c r="M178" s="8"/>
      <c r="N178" s="2"/>
      <c r="O178" s="3"/>
    </row>
    <row r="179" spans="1:15" x14ac:dyDescent="0.15">
      <c r="A179" s="37"/>
      <c r="E179" s="37"/>
      <c r="F179" s="37"/>
      <c r="H179" s="37"/>
      <c r="I179" s="37"/>
      <c r="J179" s="6"/>
      <c r="K179" s="6"/>
      <c r="L179" s="7"/>
      <c r="M179" s="8"/>
      <c r="N179" s="2"/>
      <c r="O179" s="3"/>
    </row>
    <row r="180" spans="1:15" x14ac:dyDescent="0.15">
      <c r="A180" s="37"/>
      <c r="E180" s="37"/>
      <c r="F180" s="37"/>
      <c r="H180" s="37"/>
      <c r="I180" s="37"/>
      <c r="J180" s="6"/>
      <c r="K180" s="6"/>
      <c r="L180" s="7"/>
      <c r="M180" s="8"/>
      <c r="N180" s="2"/>
      <c r="O180" s="3"/>
    </row>
    <row r="181" spans="1:15" x14ac:dyDescent="0.15">
      <c r="A181" s="37"/>
      <c r="J181" s="6"/>
      <c r="K181" s="6"/>
      <c r="L181" s="7"/>
      <c r="M181" s="8"/>
      <c r="N181" s="2"/>
      <c r="O181" s="3"/>
    </row>
    <row r="182" spans="1:15" x14ac:dyDescent="0.15">
      <c r="A182" s="37"/>
      <c r="J182" s="6"/>
      <c r="K182" s="6"/>
      <c r="L182" s="7"/>
      <c r="M182" s="8"/>
      <c r="N182" s="2"/>
      <c r="O182" s="3"/>
    </row>
    <row r="183" spans="1:15" x14ac:dyDescent="0.15">
      <c r="A183" s="37"/>
      <c r="J183" s="6"/>
      <c r="K183" s="6"/>
      <c r="L183" s="7"/>
      <c r="M183" s="8"/>
      <c r="N183" s="2"/>
      <c r="O183" s="3"/>
    </row>
    <row r="184" spans="1:15" x14ac:dyDescent="0.15">
      <c r="A184" s="37"/>
      <c r="J184" s="6"/>
      <c r="K184" s="6"/>
      <c r="L184" s="7"/>
      <c r="M184" s="8"/>
      <c r="N184" s="2"/>
      <c r="O184" s="3"/>
    </row>
    <row r="185" spans="1:15" x14ac:dyDescent="0.15">
      <c r="A185" s="37"/>
      <c r="J185" s="6"/>
      <c r="K185" s="6"/>
      <c r="L185" s="7"/>
      <c r="M185" s="8"/>
      <c r="N185" s="2"/>
      <c r="O185" s="3"/>
    </row>
    <row r="186" spans="1:15" x14ac:dyDescent="0.15">
      <c r="A186" s="37"/>
      <c r="J186" s="6"/>
      <c r="K186" s="6"/>
      <c r="L186" s="7"/>
      <c r="M186" s="8"/>
      <c r="N186" s="2"/>
      <c r="O186" s="3"/>
    </row>
    <row r="187" spans="1:15" x14ac:dyDescent="0.15">
      <c r="A187" s="37"/>
      <c r="J187" s="6"/>
      <c r="K187" s="6"/>
      <c r="L187" s="7"/>
      <c r="M187" s="8"/>
      <c r="N187" s="2"/>
      <c r="O187" s="3"/>
    </row>
    <row r="188" spans="1:15" x14ac:dyDescent="0.15">
      <c r="A188" s="37"/>
      <c r="J188" s="6"/>
      <c r="K188" s="6"/>
      <c r="L188" s="7"/>
      <c r="M188" s="8"/>
      <c r="N188" s="2"/>
      <c r="O188" s="3"/>
    </row>
    <row r="189" spans="1:15" x14ac:dyDescent="0.15">
      <c r="A189" s="37"/>
      <c r="J189" s="6"/>
      <c r="K189" s="6"/>
      <c r="L189" s="7"/>
      <c r="M189" s="8"/>
      <c r="N189" s="2"/>
      <c r="O189" s="3"/>
    </row>
    <row r="190" spans="1:15" x14ac:dyDescent="0.15">
      <c r="A190" s="37"/>
      <c r="J190" s="6"/>
      <c r="K190" s="6"/>
      <c r="L190" s="7"/>
      <c r="M190" s="8"/>
      <c r="N190" s="2"/>
      <c r="O190" s="3"/>
    </row>
    <row r="191" spans="1:15" x14ac:dyDescent="0.15">
      <c r="A191" s="37"/>
      <c r="J191" s="6"/>
      <c r="K191" s="6"/>
      <c r="L191" s="7"/>
      <c r="M191" s="8"/>
      <c r="N191" s="2"/>
      <c r="O191" s="3"/>
    </row>
    <row r="192" spans="1:15" x14ac:dyDescent="0.15">
      <c r="A192" s="37"/>
      <c r="J192" s="6"/>
      <c r="K192" s="6"/>
      <c r="L192" s="7"/>
      <c r="M192" s="8"/>
      <c r="N192" s="2"/>
      <c r="O192" s="3"/>
    </row>
    <row r="193" spans="1:15" x14ac:dyDescent="0.15">
      <c r="A193" s="37"/>
      <c r="J193" s="6"/>
      <c r="K193" s="6"/>
      <c r="L193" s="7"/>
      <c r="M193" s="8"/>
      <c r="N193" s="2"/>
      <c r="O193" s="3"/>
    </row>
    <row r="194" spans="1:15" x14ac:dyDescent="0.15">
      <c r="A194" s="37"/>
      <c r="J194" s="6"/>
      <c r="K194" s="6"/>
      <c r="L194" s="7"/>
      <c r="M194" s="8"/>
      <c r="N194" s="2"/>
      <c r="O194" s="3"/>
    </row>
    <row r="195" spans="1:15" x14ac:dyDescent="0.15">
      <c r="A195" s="37"/>
      <c r="J195" s="6"/>
      <c r="K195" s="6"/>
      <c r="L195" s="7"/>
      <c r="M195" s="8"/>
      <c r="N195" s="2"/>
      <c r="O195" s="3"/>
    </row>
    <row r="196" spans="1:15" x14ac:dyDescent="0.15">
      <c r="A196" s="37"/>
      <c r="J196" s="6"/>
      <c r="K196" s="6"/>
      <c r="L196" s="7"/>
      <c r="M196" s="8"/>
      <c r="N196" s="2"/>
      <c r="O196" s="3"/>
    </row>
    <row r="197" spans="1:15" x14ac:dyDescent="0.15">
      <c r="A197" s="37"/>
      <c r="J197" s="6"/>
      <c r="K197" s="6"/>
      <c r="L197" s="7"/>
      <c r="M197" s="8"/>
      <c r="N197" s="2"/>
      <c r="O197" s="3"/>
    </row>
    <row r="198" spans="1:15" x14ac:dyDescent="0.15">
      <c r="A198" s="37"/>
      <c r="J198" s="6"/>
      <c r="K198" s="6"/>
      <c r="L198" s="7"/>
      <c r="M198" s="8"/>
      <c r="N198" s="2"/>
      <c r="O198" s="3"/>
    </row>
    <row r="199" spans="1:15" x14ac:dyDescent="0.15">
      <c r="A199" s="37"/>
      <c r="J199" s="6"/>
      <c r="K199" s="6"/>
      <c r="L199" s="7"/>
      <c r="M199" s="8"/>
      <c r="N199" s="2"/>
      <c r="O199" s="3"/>
    </row>
    <row r="200" spans="1:15" x14ac:dyDescent="0.15">
      <c r="A200" s="37"/>
      <c r="J200" s="6"/>
      <c r="K200" s="6"/>
      <c r="L200" s="7"/>
      <c r="M200" s="8"/>
      <c r="N200" s="2"/>
      <c r="O200" s="3"/>
    </row>
    <row r="201" spans="1:15" x14ac:dyDescent="0.15">
      <c r="A201" s="37"/>
      <c r="J201" s="6"/>
      <c r="K201" s="6"/>
      <c r="L201" s="7"/>
      <c r="M201" s="8"/>
      <c r="N201" s="2"/>
      <c r="O201" s="3"/>
    </row>
    <row r="202" spans="1:15" x14ac:dyDescent="0.15">
      <c r="A202" s="37"/>
      <c r="J202" s="6"/>
      <c r="K202" s="6"/>
      <c r="L202" s="7"/>
      <c r="M202" s="8"/>
      <c r="N202" s="2"/>
      <c r="O202" s="3"/>
    </row>
    <row r="203" spans="1:15" x14ac:dyDescent="0.15">
      <c r="A203" s="37"/>
      <c r="J203" s="6"/>
      <c r="K203" s="6"/>
      <c r="L203" s="7"/>
      <c r="M203" s="8"/>
      <c r="N203" s="2"/>
      <c r="O203" s="3"/>
    </row>
    <row r="204" spans="1:15" x14ac:dyDescent="0.15">
      <c r="A204" s="37"/>
      <c r="J204" s="6"/>
      <c r="K204" s="6"/>
      <c r="L204" s="7"/>
      <c r="M204" s="8"/>
      <c r="N204" s="2"/>
      <c r="O204" s="3"/>
    </row>
    <row r="205" spans="1:15" x14ac:dyDescent="0.15">
      <c r="A205" s="37"/>
      <c r="J205" s="6"/>
      <c r="K205" s="6"/>
      <c r="L205" s="7"/>
      <c r="M205" s="8"/>
      <c r="N205" s="2"/>
      <c r="O205" s="3"/>
    </row>
    <row r="206" spans="1:15" x14ac:dyDescent="0.15">
      <c r="A206" s="37"/>
      <c r="J206" s="6"/>
      <c r="K206" s="6"/>
      <c r="L206" s="7"/>
      <c r="M206" s="8"/>
      <c r="N206" s="2"/>
      <c r="O206" s="3"/>
    </row>
    <row r="207" spans="1:15" x14ac:dyDescent="0.15">
      <c r="A207" s="37"/>
      <c r="J207" s="6"/>
      <c r="K207" s="6"/>
      <c r="L207" s="7"/>
      <c r="M207" s="8"/>
      <c r="N207" s="2"/>
      <c r="O207" s="3"/>
    </row>
    <row r="208" spans="1:15" x14ac:dyDescent="0.15">
      <c r="A208" s="37"/>
      <c r="J208" s="6"/>
      <c r="K208" s="6"/>
      <c r="L208" s="7"/>
      <c r="M208" s="8"/>
      <c r="N208" s="2"/>
      <c r="O208" s="3"/>
    </row>
    <row r="209" spans="1:15" x14ac:dyDescent="0.15">
      <c r="A209" s="37"/>
      <c r="J209" s="6"/>
      <c r="K209" s="6"/>
      <c r="L209" s="7"/>
      <c r="M209" s="8"/>
      <c r="N209" s="2"/>
      <c r="O209" s="3"/>
    </row>
    <row r="210" spans="1:15" x14ac:dyDescent="0.15">
      <c r="A210" s="37"/>
      <c r="J210" s="6"/>
      <c r="K210" s="6"/>
      <c r="L210" s="7"/>
      <c r="M210" s="8"/>
      <c r="N210" s="2"/>
      <c r="O210" s="3"/>
    </row>
    <row r="211" spans="1:15" x14ac:dyDescent="0.15">
      <c r="A211" s="37"/>
      <c r="J211" s="6"/>
      <c r="K211" s="6"/>
      <c r="L211" s="7"/>
      <c r="M211" s="8"/>
      <c r="N211" s="2"/>
      <c r="O211" s="3"/>
    </row>
    <row r="212" spans="1:15" x14ac:dyDescent="0.15">
      <c r="A212" s="37"/>
      <c r="J212" s="6"/>
      <c r="K212" s="6"/>
      <c r="L212" s="7"/>
      <c r="M212" s="8"/>
      <c r="N212" s="2"/>
      <c r="O212" s="3"/>
    </row>
    <row r="213" spans="1:15" x14ac:dyDescent="0.15">
      <c r="A213" s="37"/>
      <c r="J213" s="6"/>
      <c r="K213" s="6"/>
      <c r="L213" s="7"/>
      <c r="M213" s="8"/>
      <c r="N213" s="2"/>
      <c r="O213" s="3"/>
    </row>
    <row r="214" spans="1:15" x14ac:dyDescent="0.15">
      <c r="A214" s="37"/>
      <c r="J214" s="6"/>
      <c r="K214" s="6"/>
      <c r="L214" s="7"/>
      <c r="M214" s="8"/>
      <c r="N214" s="2"/>
      <c r="O214" s="3"/>
    </row>
    <row r="215" spans="1:15" x14ac:dyDescent="0.15">
      <c r="A215" s="37"/>
      <c r="J215" s="6"/>
      <c r="K215" s="6"/>
      <c r="L215" s="7"/>
      <c r="M215" s="8"/>
      <c r="N215" s="2"/>
      <c r="O215" s="3"/>
    </row>
    <row r="216" spans="1:15" x14ac:dyDescent="0.15">
      <c r="A216" s="37"/>
      <c r="J216" s="6"/>
      <c r="K216" s="6"/>
      <c r="L216" s="7"/>
      <c r="M216" s="8"/>
      <c r="N216" s="2"/>
      <c r="O216" s="3"/>
    </row>
    <row r="217" spans="1:15" x14ac:dyDescent="0.15">
      <c r="A217" s="37"/>
      <c r="J217" s="6"/>
      <c r="K217" s="6"/>
      <c r="L217" s="7"/>
      <c r="M217" s="8"/>
      <c r="N217" s="2"/>
      <c r="O217" s="3"/>
    </row>
    <row r="218" spans="1:15" x14ac:dyDescent="0.15">
      <c r="A218" s="37"/>
      <c r="J218" s="6"/>
      <c r="K218" s="6"/>
      <c r="L218" s="7"/>
      <c r="M218" s="8"/>
      <c r="N218" s="2"/>
      <c r="O218" s="3"/>
    </row>
    <row r="219" spans="1:15" x14ac:dyDescent="0.15">
      <c r="A219" s="37"/>
      <c r="J219" s="6"/>
      <c r="K219" s="6"/>
      <c r="L219" s="7"/>
      <c r="M219" s="8"/>
      <c r="N219" s="2"/>
      <c r="O219" s="3"/>
    </row>
    <row r="220" spans="1:15" x14ac:dyDescent="0.15">
      <c r="A220" s="37"/>
      <c r="J220" s="6"/>
      <c r="K220" s="6"/>
      <c r="L220" s="7"/>
      <c r="M220" s="8"/>
      <c r="N220" s="2"/>
      <c r="O220" s="3"/>
    </row>
    <row r="221" spans="1:15" x14ac:dyDescent="0.15">
      <c r="A221" s="37"/>
      <c r="J221" s="6"/>
      <c r="K221" s="6"/>
      <c r="L221" s="7"/>
      <c r="M221" s="8"/>
      <c r="N221" s="2"/>
      <c r="O221" s="3"/>
    </row>
    <row r="222" spans="1:15" x14ac:dyDescent="0.15">
      <c r="A222" s="37"/>
      <c r="J222" s="6"/>
      <c r="K222" s="6"/>
      <c r="L222" s="7"/>
      <c r="M222" s="8"/>
      <c r="N222" s="2"/>
      <c r="O222" s="3"/>
    </row>
    <row r="223" spans="1:15" x14ac:dyDescent="0.15">
      <c r="A223" s="37"/>
      <c r="J223" s="6"/>
      <c r="K223" s="6"/>
      <c r="L223" s="7"/>
      <c r="M223" s="8"/>
      <c r="N223" s="2"/>
      <c r="O223" s="3"/>
    </row>
    <row r="224" spans="1:15" x14ac:dyDescent="0.15">
      <c r="A224" s="37"/>
      <c r="J224" s="6"/>
      <c r="K224" s="6"/>
      <c r="L224" s="7"/>
      <c r="M224" s="8"/>
      <c r="N224" s="2"/>
      <c r="O224" s="3"/>
    </row>
    <row r="225" spans="1:15" x14ac:dyDescent="0.15">
      <c r="A225" s="37"/>
      <c r="J225" s="6"/>
      <c r="K225" s="6"/>
      <c r="L225" s="7"/>
      <c r="M225" s="8"/>
      <c r="N225" s="2"/>
      <c r="O225" s="3"/>
    </row>
    <row r="226" spans="1:15" x14ac:dyDescent="0.15">
      <c r="A226" s="37"/>
      <c r="J226" s="6"/>
      <c r="K226" s="6"/>
      <c r="L226" s="7"/>
      <c r="M226" s="8"/>
      <c r="N226" s="2"/>
      <c r="O226" s="3"/>
    </row>
    <row r="227" spans="1:15" x14ac:dyDescent="0.15">
      <c r="A227" s="37"/>
      <c r="J227" s="6"/>
      <c r="K227" s="6"/>
      <c r="L227" s="7"/>
      <c r="M227" s="8"/>
      <c r="N227" s="2"/>
      <c r="O227" s="3"/>
    </row>
    <row r="228" spans="1:15" x14ac:dyDescent="0.15">
      <c r="A228" s="37"/>
      <c r="J228" s="6"/>
      <c r="K228" s="6"/>
      <c r="L228" s="7"/>
      <c r="M228" s="8"/>
      <c r="N228" s="2"/>
      <c r="O228" s="3"/>
    </row>
    <row r="229" spans="1:15" x14ac:dyDescent="0.15">
      <c r="A229" s="37"/>
      <c r="J229" s="6"/>
      <c r="K229" s="6"/>
      <c r="L229" s="7"/>
      <c r="M229" s="8"/>
      <c r="N229" s="2"/>
      <c r="O229" s="3"/>
    </row>
    <row r="230" spans="1:15" x14ac:dyDescent="0.15">
      <c r="A230" s="37"/>
      <c r="J230" s="6"/>
      <c r="K230" s="6"/>
      <c r="L230" s="7"/>
      <c r="M230" s="8"/>
      <c r="N230" s="2"/>
      <c r="O230" s="3"/>
    </row>
    <row r="231" spans="1:15" x14ac:dyDescent="0.15">
      <c r="A231" s="37"/>
      <c r="J231" s="6"/>
      <c r="K231" s="6"/>
      <c r="L231" s="7"/>
      <c r="M231" s="8"/>
      <c r="N231" s="2"/>
      <c r="O231" s="3"/>
    </row>
    <row r="232" spans="1:15" x14ac:dyDescent="0.15">
      <c r="A232" s="37"/>
      <c r="J232" s="6"/>
      <c r="K232" s="6"/>
      <c r="L232" s="7"/>
      <c r="M232" s="8"/>
      <c r="N232" s="2"/>
      <c r="O232" s="3"/>
    </row>
    <row r="233" spans="1:15" x14ac:dyDescent="0.15">
      <c r="A233" s="37"/>
      <c r="J233" s="6"/>
      <c r="K233" s="6"/>
      <c r="L233" s="7"/>
      <c r="M233" s="8"/>
      <c r="N233" s="2"/>
      <c r="O233" s="3"/>
    </row>
    <row r="234" spans="1:15" x14ac:dyDescent="0.15">
      <c r="A234" s="37"/>
      <c r="J234" s="6"/>
      <c r="K234" s="6"/>
      <c r="L234" s="7"/>
      <c r="M234" s="8"/>
      <c r="N234" s="2"/>
      <c r="O234" s="3"/>
    </row>
    <row r="235" spans="1:15" x14ac:dyDescent="0.15">
      <c r="A235" s="37"/>
      <c r="J235" s="6"/>
      <c r="K235" s="6"/>
      <c r="L235" s="7"/>
      <c r="M235" s="8"/>
      <c r="N235" s="2"/>
      <c r="O235" s="3"/>
    </row>
    <row r="236" spans="1:15" x14ac:dyDescent="0.15">
      <c r="A236" s="37"/>
      <c r="J236" s="6"/>
      <c r="K236" s="6"/>
      <c r="L236" s="7"/>
      <c r="M236" s="8"/>
      <c r="N236" s="2"/>
      <c r="O236" s="3"/>
    </row>
    <row r="237" spans="1:15" x14ac:dyDescent="0.15">
      <c r="A237" s="37"/>
      <c r="J237" s="6"/>
      <c r="K237" s="6"/>
      <c r="L237" s="7"/>
      <c r="M237" s="8"/>
      <c r="N237" s="2"/>
      <c r="O237" s="3"/>
    </row>
    <row r="238" spans="1:15" x14ac:dyDescent="0.15">
      <c r="A238" s="37"/>
      <c r="J238" s="6"/>
      <c r="K238" s="6"/>
      <c r="L238" s="7"/>
      <c r="M238" s="8"/>
      <c r="N238" s="2"/>
      <c r="O238" s="3"/>
    </row>
    <row r="239" spans="1:15" x14ac:dyDescent="0.15">
      <c r="A239" s="37"/>
      <c r="J239" s="6"/>
      <c r="K239" s="6"/>
      <c r="L239" s="7"/>
      <c r="M239" s="8"/>
      <c r="N239" s="2"/>
      <c r="O239" s="3"/>
    </row>
    <row r="240" spans="1:15" x14ac:dyDescent="0.15">
      <c r="A240" s="37"/>
      <c r="J240" s="6"/>
      <c r="K240" s="6"/>
      <c r="L240" s="7"/>
      <c r="M240" s="8"/>
      <c r="N240" s="2"/>
      <c r="O240" s="3"/>
    </row>
    <row r="241" spans="1:15" x14ac:dyDescent="0.15">
      <c r="A241" s="37"/>
      <c r="J241" s="6"/>
      <c r="K241" s="6"/>
      <c r="L241" s="7"/>
      <c r="M241" s="8"/>
      <c r="N241" s="2"/>
      <c r="O241" s="3"/>
    </row>
    <row r="242" spans="1:15" x14ac:dyDescent="0.15">
      <c r="A242" s="37"/>
      <c r="J242" s="6"/>
      <c r="K242" s="6"/>
      <c r="L242" s="7"/>
      <c r="M242" s="8"/>
      <c r="N242" s="2"/>
      <c r="O242" s="3"/>
    </row>
    <row r="243" spans="1:15" x14ac:dyDescent="0.15">
      <c r="A243" s="37"/>
      <c r="J243" s="6"/>
      <c r="K243" s="6"/>
      <c r="L243" s="7"/>
      <c r="M243" s="8"/>
      <c r="N243" s="2"/>
      <c r="O243" s="3"/>
    </row>
    <row r="244" spans="1:15" x14ac:dyDescent="0.15">
      <c r="A244" s="37"/>
      <c r="J244" s="6"/>
      <c r="K244" s="6"/>
      <c r="L244" s="7"/>
      <c r="M244" s="8"/>
      <c r="N244" s="2"/>
      <c r="O244" s="3"/>
    </row>
    <row r="245" spans="1:15" x14ac:dyDescent="0.15">
      <c r="A245" s="37"/>
      <c r="J245" s="6"/>
      <c r="K245" s="6"/>
      <c r="L245" s="7"/>
      <c r="M245" s="8"/>
      <c r="N245" s="2"/>
      <c r="O245" s="3"/>
    </row>
    <row r="246" spans="1:15" x14ac:dyDescent="0.15">
      <c r="A246" s="37"/>
      <c r="J246" s="6"/>
      <c r="K246" s="6"/>
      <c r="L246" s="7"/>
      <c r="M246" s="8"/>
      <c r="N246" s="2"/>
      <c r="O246" s="3"/>
    </row>
    <row r="247" spans="1:15" x14ac:dyDescent="0.15">
      <c r="A247" s="37"/>
      <c r="J247" s="6"/>
      <c r="K247" s="6"/>
      <c r="L247" s="7"/>
      <c r="M247" s="8"/>
      <c r="N247" s="2"/>
      <c r="O247" s="3"/>
    </row>
    <row r="248" spans="1:15" x14ac:dyDescent="0.15">
      <c r="A248" s="37"/>
      <c r="J248" s="6"/>
      <c r="K248" s="6"/>
      <c r="L248" s="7"/>
      <c r="M248" s="8"/>
      <c r="N248" s="2"/>
      <c r="O248" s="3"/>
    </row>
    <row r="249" spans="1:15" x14ac:dyDescent="0.15">
      <c r="A249" s="37"/>
      <c r="J249" s="6"/>
      <c r="K249" s="6"/>
      <c r="L249" s="7"/>
      <c r="M249" s="8"/>
      <c r="N249" s="2"/>
      <c r="O249" s="3"/>
    </row>
    <row r="250" spans="1:15" x14ac:dyDescent="0.15">
      <c r="A250" s="37"/>
      <c r="J250" s="6"/>
      <c r="K250" s="6"/>
      <c r="L250" s="7"/>
      <c r="M250" s="8"/>
      <c r="N250" s="2"/>
      <c r="O250" s="3"/>
    </row>
    <row r="251" spans="1:15" x14ac:dyDescent="0.15">
      <c r="A251" s="37"/>
      <c r="J251" s="6"/>
      <c r="K251" s="6"/>
      <c r="L251" s="7"/>
      <c r="M251" s="8"/>
      <c r="N251" s="2"/>
      <c r="O251" s="3"/>
    </row>
    <row r="252" spans="1:15" x14ac:dyDescent="0.15">
      <c r="A252" s="37"/>
      <c r="J252" s="6"/>
      <c r="K252" s="6"/>
      <c r="L252" s="7"/>
      <c r="M252" s="8"/>
      <c r="N252" s="2"/>
      <c r="O252" s="3"/>
    </row>
    <row r="253" spans="1:15" x14ac:dyDescent="0.15">
      <c r="A253" s="37"/>
      <c r="J253" s="6"/>
      <c r="K253" s="6"/>
      <c r="L253" s="7"/>
      <c r="M253" s="8"/>
      <c r="N253" s="2"/>
      <c r="O253" s="3"/>
    </row>
    <row r="254" spans="1:15" x14ac:dyDescent="0.15">
      <c r="A254" s="37"/>
      <c r="J254" s="6"/>
      <c r="K254" s="6"/>
      <c r="L254" s="7"/>
      <c r="M254" s="8"/>
      <c r="N254" s="2"/>
      <c r="O254" s="3"/>
    </row>
    <row r="255" spans="1:15" x14ac:dyDescent="0.15">
      <c r="A255" s="37"/>
      <c r="J255" s="6"/>
      <c r="K255" s="6"/>
      <c r="L255" s="7"/>
      <c r="M255" s="8"/>
      <c r="N255" s="2"/>
      <c r="O255" s="3"/>
    </row>
    <row r="256" spans="1:15" x14ac:dyDescent="0.15">
      <c r="A256" s="37"/>
      <c r="J256" s="6"/>
      <c r="K256" s="6"/>
      <c r="L256" s="7"/>
      <c r="M256" s="8"/>
      <c r="N256" s="2"/>
      <c r="O256" s="3"/>
    </row>
    <row r="257" spans="1:15" x14ac:dyDescent="0.15">
      <c r="A257" s="37"/>
      <c r="J257" s="6"/>
      <c r="K257" s="6"/>
      <c r="L257" s="7"/>
      <c r="M257" s="8"/>
      <c r="N257" s="2"/>
      <c r="O257" s="3"/>
    </row>
    <row r="258" spans="1:15" x14ac:dyDescent="0.15">
      <c r="A258" s="37"/>
      <c r="J258" s="6"/>
      <c r="K258" s="6"/>
      <c r="L258" s="7"/>
      <c r="M258" s="8"/>
      <c r="N258" s="2"/>
      <c r="O258" s="3"/>
    </row>
    <row r="259" spans="1:15" x14ac:dyDescent="0.15">
      <c r="A259" s="37"/>
      <c r="J259" s="6"/>
      <c r="K259" s="6"/>
      <c r="L259" s="7"/>
      <c r="M259" s="8"/>
      <c r="N259" s="2"/>
      <c r="O259" s="3"/>
    </row>
    <row r="260" spans="1:15" x14ac:dyDescent="0.15">
      <c r="A260" s="37"/>
      <c r="J260" s="6"/>
      <c r="K260" s="6"/>
      <c r="L260" s="7"/>
      <c r="M260" s="8"/>
      <c r="N260" s="2"/>
      <c r="O260" s="3"/>
    </row>
    <row r="261" spans="1:15" x14ac:dyDescent="0.15">
      <c r="A261" s="37"/>
      <c r="J261" s="6"/>
      <c r="K261" s="6"/>
      <c r="L261" s="7"/>
      <c r="M261" s="8"/>
      <c r="N261" s="2"/>
      <c r="O261" s="3"/>
    </row>
    <row r="262" spans="1:15" x14ac:dyDescent="0.15">
      <c r="A262" s="37"/>
      <c r="J262" s="6"/>
      <c r="K262" s="6"/>
      <c r="L262" s="7"/>
      <c r="M262" s="8"/>
      <c r="N262" s="2"/>
      <c r="O262" s="3"/>
    </row>
    <row r="263" spans="1:15" x14ac:dyDescent="0.15">
      <c r="A263" s="37"/>
      <c r="J263" s="6"/>
      <c r="K263" s="6"/>
      <c r="L263" s="7"/>
      <c r="M263" s="8"/>
      <c r="N263" s="2"/>
      <c r="O263" s="3"/>
    </row>
    <row r="264" spans="1:15" x14ac:dyDescent="0.15">
      <c r="A264" s="37"/>
      <c r="J264" s="6"/>
      <c r="K264" s="6"/>
      <c r="L264" s="7"/>
      <c r="M264" s="8"/>
      <c r="N264" s="2"/>
      <c r="O264" s="3"/>
    </row>
    <row r="265" spans="1:15" x14ac:dyDescent="0.15">
      <c r="A265" s="37"/>
      <c r="J265" s="6"/>
      <c r="K265" s="6"/>
      <c r="L265" s="7"/>
      <c r="M265" s="8"/>
      <c r="N265" s="2"/>
      <c r="O265" s="3"/>
    </row>
    <row r="266" spans="1:15" x14ac:dyDescent="0.15">
      <c r="A266" s="37"/>
      <c r="J266" s="6"/>
      <c r="K266" s="6"/>
      <c r="L266" s="7"/>
      <c r="M266" s="8"/>
      <c r="N266" s="2"/>
      <c r="O266" s="3"/>
    </row>
    <row r="267" spans="1:15" x14ac:dyDescent="0.15">
      <c r="A267" s="37"/>
      <c r="J267" s="6"/>
      <c r="K267" s="6"/>
      <c r="L267" s="7"/>
      <c r="M267" s="8"/>
      <c r="N267" s="2"/>
      <c r="O267" s="3"/>
    </row>
    <row r="268" spans="1:15" x14ac:dyDescent="0.15">
      <c r="A268" s="37"/>
      <c r="J268" s="6"/>
      <c r="K268" s="6"/>
      <c r="L268" s="7"/>
      <c r="M268" s="8"/>
      <c r="N268" s="2"/>
      <c r="O268" s="3"/>
    </row>
    <row r="269" spans="1:15" x14ac:dyDescent="0.15">
      <c r="A269" s="37"/>
      <c r="J269" s="6"/>
      <c r="K269" s="6"/>
      <c r="L269" s="7"/>
      <c r="M269" s="8"/>
      <c r="N269" s="2"/>
      <c r="O269" s="3"/>
    </row>
    <row r="270" spans="1:15" x14ac:dyDescent="0.15">
      <c r="A270" s="37"/>
      <c r="J270" s="6"/>
      <c r="K270" s="6"/>
      <c r="L270" s="7"/>
      <c r="M270" s="8"/>
      <c r="N270" s="2"/>
      <c r="O270" s="3"/>
    </row>
    <row r="271" spans="1:15" x14ac:dyDescent="0.15">
      <c r="A271" s="37"/>
      <c r="J271" s="6"/>
      <c r="K271" s="6"/>
      <c r="L271" s="7"/>
      <c r="M271" s="8"/>
      <c r="N271" s="2"/>
      <c r="O271" s="3"/>
    </row>
    <row r="272" spans="1:15" x14ac:dyDescent="0.15">
      <c r="A272" s="37"/>
      <c r="J272" s="6"/>
      <c r="K272" s="6"/>
      <c r="L272" s="7"/>
      <c r="M272" s="8"/>
      <c r="N272" s="2"/>
      <c r="O272" s="3"/>
    </row>
    <row r="273" spans="1:15" x14ac:dyDescent="0.15">
      <c r="A273" s="37"/>
      <c r="J273" s="6"/>
      <c r="K273" s="6"/>
      <c r="L273" s="7"/>
      <c r="M273" s="8"/>
      <c r="N273" s="2"/>
      <c r="O273" s="3"/>
    </row>
    <row r="274" spans="1:15" x14ac:dyDescent="0.15">
      <c r="A274" s="37"/>
      <c r="J274" s="6"/>
      <c r="K274" s="6"/>
      <c r="L274" s="7"/>
      <c r="M274" s="8"/>
      <c r="N274" s="2"/>
      <c r="O274" s="3"/>
    </row>
    <row r="275" spans="1:15" x14ac:dyDescent="0.15">
      <c r="A275" s="37"/>
      <c r="J275" s="6"/>
      <c r="K275" s="6"/>
      <c r="L275" s="7"/>
      <c r="M275" s="8"/>
      <c r="N275" s="2"/>
      <c r="O275" s="3"/>
    </row>
    <row r="276" spans="1:15" x14ac:dyDescent="0.15">
      <c r="A276" s="37"/>
      <c r="J276" s="6"/>
      <c r="K276" s="6"/>
      <c r="L276" s="7"/>
      <c r="M276" s="8"/>
      <c r="N276" s="2"/>
      <c r="O276" s="3"/>
    </row>
    <row r="277" spans="1:15" x14ac:dyDescent="0.15">
      <c r="A277" s="37"/>
      <c r="J277" s="6"/>
      <c r="K277" s="6"/>
      <c r="L277" s="7"/>
      <c r="M277" s="8"/>
      <c r="N277" s="2"/>
      <c r="O277" s="3"/>
    </row>
    <row r="278" spans="1:15" x14ac:dyDescent="0.15">
      <c r="A278" s="37"/>
      <c r="J278" s="6"/>
      <c r="K278" s="6"/>
      <c r="L278" s="7"/>
      <c r="M278" s="8"/>
      <c r="N278" s="2"/>
      <c r="O278" s="3"/>
    </row>
    <row r="279" spans="1:15" x14ac:dyDescent="0.15">
      <c r="A279" s="37"/>
      <c r="J279" s="6"/>
      <c r="K279" s="6"/>
      <c r="L279" s="7"/>
      <c r="M279" s="8"/>
      <c r="N279" s="2"/>
      <c r="O279" s="3"/>
    </row>
    <row r="280" spans="1:15" x14ac:dyDescent="0.15">
      <c r="A280" s="37"/>
      <c r="J280" s="6"/>
      <c r="K280" s="6"/>
      <c r="L280" s="7"/>
      <c r="M280" s="8"/>
      <c r="N280" s="2"/>
      <c r="O280" s="3"/>
    </row>
  </sheetData>
  <mergeCells count="7">
    <mergeCell ref="A4:G7"/>
    <mergeCell ref="J1:K1"/>
    <mergeCell ref="L1:M1"/>
    <mergeCell ref="Q1:R1"/>
    <mergeCell ref="J2:K2"/>
    <mergeCell ref="L2:M2"/>
    <mergeCell ref="Q2:R2"/>
  </mergeCells>
  <phoneticPr fontId="1"/>
  <conditionalFormatting sqref="P27:Q28 P102:P114 P29 P40:P44 P49:P50 P55:P58 P63:P67 P72:P79 P84:P88 P93:P97 P119:P1048576 P1:P3 J6:J7 P23:Q25 P6:P14 P17 P21:P23 P35">
    <cfRule type="cellIs" dxfId="35" priority="34" operator="equal">
      <formula>"？"</formula>
    </cfRule>
    <cfRule type="cellIs" dxfId="34" priority="35" operator="equal">
      <formula>"陽"</formula>
    </cfRule>
    <cfRule type="cellIs" dxfId="33" priority="36" operator="equal">
      <formula>"陰"</formula>
    </cfRule>
  </conditionalFormatting>
  <conditionalFormatting sqref="P38:Q39">
    <cfRule type="cellIs" dxfId="32" priority="31" operator="equal">
      <formula>"？"</formula>
    </cfRule>
    <cfRule type="cellIs" dxfId="31" priority="32" operator="equal">
      <formula>"陽"</formula>
    </cfRule>
    <cfRule type="cellIs" dxfId="30" priority="33" operator="equal">
      <formula>"陰"</formula>
    </cfRule>
  </conditionalFormatting>
  <conditionalFormatting sqref="P61:Q62">
    <cfRule type="cellIs" dxfId="29" priority="28" operator="equal">
      <formula>"？"</formula>
    </cfRule>
    <cfRule type="cellIs" dxfId="28" priority="29" operator="equal">
      <formula>"陽"</formula>
    </cfRule>
    <cfRule type="cellIs" dxfId="27" priority="30" operator="equal">
      <formula>"陰"</formula>
    </cfRule>
  </conditionalFormatting>
  <conditionalFormatting sqref="P70:Q71">
    <cfRule type="cellIs" dxfId="26" priority="25" operator="equal">
      <formula>"？"</formula>
    </cfRule>
    <cfRule type="cellIs" dxfId="25" priority="26" operator="equal">
      <formula>"陽"</formula>
    </cfRule>
    <cfRule type="cellIs" dxfId="24" priority="27" operator="equal">
      <formula>"陰"</formula>
    </cfRule>
  </conditionalFormatting>
  <conditionalFormatting sqref="P82:Q83">
    <cfRule type="cellIs" dxfId="23" priority="22" operator="equal">
      <formula>"？"</formula>
    </cfRule>
    <cfRule type="cellIs" dxfId="22" priority="23" operator="equal">
      <formula>"陽"</formula>
    </cfRule>
    <cfRule type="cellIs" dxfId="21" priority="24" operator="equal">
      <formula>"陰"</formula>
    </cfRule>
  </conditionalFormatting>
  <conditionalFormatting sqref="P47:Q48">
    <cfRule type="cellIs" dxfId="20" priority="19" operator="equal">
      <formula>"？"</formula>
    </cfRule>
    <cfRule type="cellIs" dxfId="19" priority="20" operator="equal">
      <formula>"陽"</formula>
    </cfRule>
    <cfRule type="cellIs" dxfId="18" priority="21" operator="equal">
      <formula>"陰"</formula>
    </cfRule>
  </conditionalFormatting>
  <conditionalFormatting sqref="P53:Q54">
    <cfRule type="cellIs" dxfId="17" priority="16" operator="equal">
      <formula>"？"</formula>
    </cfRule>
    <cfRule type="cellIs" dxfId="16" priority="17" operator="equal">
      <formula>"陽"</formula>
    </cfRule>
    <cfRule type="cellIs" dxfId="15" priority="18" operator="equal">
      <formula>"陰"</formula>
    </cfRule>
  </conditionalFormatting>
  <conditionalFormatting sqref="P91:Q92">
    <cfRule type="cellIs" dxfId="14" priority="13" operator="equal">
      <formula>"？"</formula>
    </cfRule>
    <cfRule type="cellIs" dxfId="13" priority="14" operator="equal">
      <formula>"陽"</formula>
    </cfRule>
    <cfRule type="cellIs" dxfId="12" priority="15" operator="equal">
      <formula>"陰"</formula>
    </cfRule>
  </conditionalFormatting>
  <conditionalFormatting sqref="P100:Q101">
    <cfRule type="cellIs" dxfId="11" priority="10" operator="equal">
      <formula>"？"</formula>
    </cfRule>
    <cfRule type="cellIs" dxfId="10" priority="11" operator="equal">
      <formula>"陽"</formula>
    </cfRule>
    <cfRule type="cellIs" dxfId="9" priority="12" operator="equal">
      <formula>"陰"</formula>
    </cfRule>
  </conditionalFormatting>
  <conditionalFormatting sqref="P117:Q118">
    <cfRule type="cellIs" dxfId="8" priority="7" operator="equal">
      <formula>"？"</formula>
    </cfRule>
    <cfRule type="cellIs" dxfId="7" priority="8" operator="equal">
      <formula>"陽"</formula>
    </cfRule>
    <cfRule type="cellIs" dxfId="6" priority="9" operator="equal">
      <formula>"陰"</formula>
    </cfRule>
  </conditionalFormatting>
  <conditionalFormatting sqref="P15:P16">
    <cfRule type="cellIs" dxfId="5" priority="4" operator="equal">
      <formula>"？"</formula>
    </cfRule>
    <cfRule type="cellIs" dxfId="4" priority="5" operator="equal">
      <formula>"陽"</formula>
    </cfRule>
    <cfRule type="cellIs" dxfId="3" priority="6" operator="equal">
      <formula>"陰"</formula>
    </cfRule>
  </conditionalFormatting>
  <conditionalFormatting sqref="P32:Q34 P30:P31">
    <cfRule type="cellIs" dxfId="2" priority="1" operator="equal">
      <formula>"？"</formula>
    </cfRule>
    <cfRule type="cellIs" dxfId="1" priority="2" operator="equal">
      <formula>"陽"</formula>
    </cfRule>
    <cfRule type="cellIs" dxfId="0" priority="3" operator="equal">
      <formula>"陰"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867" zoomScaleNormal="100" workbookViewId="0">
      <selection activeCell="A1508" sqref="A1508"/>
    </sheetView>
  </sheetViews>
  <sheetFormatPr defaultRowHeight="13.5" x14ac:dyDescent="0.15"/>
  <sheetData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①データ </vt:lpstr>
      <vt:lpstr>②データ</vt:lpstr>
      <vt:lpstr>③データ</vt:lpstr>
      <vt:lpstr>画像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?? ??</dc:creator>
  <cp:lastModifiedBy>?? ??</cp:lastModifiedBy>
  <dcterms:created xsi:type="dcterms:W3CDTF">2015-07-09T17:02:26Z</dcterms:created>
  <dcterms:modified xsi:type="dcterms:W3CDTF">2015-09-07T11:10:52Z</dcterms:modified>
</cp:coreProperties>
</file>