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MA\複利計算シート・ポジションサイズ計算シート・トレード管理シート\"/>
    </mc:Choice>
  </mc:AlternateContent>
  <bookViews>
    <workbookView xWindow="0" yWindow="0" windowWidth="14790" windowHeight="8370"/>
  </bookViews>
  <sheets>
    <sheet name="ユーロ円・４Ｈ" sheetId="6" r:id="rId1"/>
    <sheet name="ドル円・日足" sheetId="2" r:id="rId2"/>
    <sheet name="ポンド円・日足" sheetId="3" r:id="rId3"/>
    <sheet name="ドル円・クロス円" sheetId="4" r:id="rId4"/>
    <sheet name="ドル円・クロス円以外" sheetId="5" r:id="rId5"/>
  </sheets>
  <definedNames>
    <definedName name="_xlnm._FilterDatabase" localSheetId="1" hidden="1">ドル円・日足!$G$9:$G$49</definedName>
    <definedName name="_xlnm._FilterDatabase" localSheetId="2" hidden="1">ポンド円・日足!$G$9:$G$60</definedName>
    <definedName name="_xlnm._FilterDatabase" localSheetId="0" hidden="1">ユーロ円・４Ｈ!$G$9:$G$49</definedName>
  </definedNames>
  <calcPr calcId="152511"/>
</workbook>
</file>

<file path=xl/calcChain.xml><?xml version="1.0" encoding="utf-8"?>
<calcChain xmlns="http://schemas.openxmlformats.org/spreadsheetml/2006/main">
  <c r="T110" i="6" l="1"/>
  <c r="T109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V10" i="4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12" i="6"/>
  <c r="T111" i="6"/>
  <c r="I5" i="6"/>
  <c r="P4" i="6"/>
  <c r="L4" i="6"/>
  <c r="D4" i="6"/>
  <c r="N6" i="6" s="1"/>
  <c r="N6" i="2"/>
  <c r="H4" i="6" l="1"/>
  <c r="V109" i="5" l="1"/>
  <c r="T109" i="5"/>
  <c r="R109" i="5"/>
  <c r="M109" i="5"/>
  <c r="L109" i="5"/>
  <c r="O109" i="5" s="1"/>
  <c r="V108" i="5"/>
  <c r="T108" i="5"/>
  <c r="C109" i="5" s="1"/>
  <c r="R108" i="5"/>
  <c r="M108" i="5"/>
  <c r="L108" i="5"/>
  <c r="O108" i="5" s="1"/>
  <c r="V107" i="5"/>
  <c r="T107" i="5"/>
  <c r="C108" i="5" s="1"/>
  <c r="R107" i="5"/>
  <c r="O107" i="5"/>
  <c r="M107" i="5"/>
  <c r="L107" i="5"/>
  <c r="C107" i="5"/>
  <c r="V106" i="5"/>
  <c r="T106" i="5"/>
  <c r="R106" i="5"/>
  <c r="O106" i="5"/>
  <c r="M106" i="5"/>
  <c r="L106" i="5"/>
  <c r="C106" i="5"/>
  <c r="V105" i="5"/>
  <c r="T105" i="5"/>
  <c r="R105" i="5"/>
  <c r="M105" i="5"/>
  <c r="L105" i="5"/>
  <c r="O105" i="5" s="1"/>
  <c r="V104" i="5"/>
  <c r="T104" i="5"/>
  <c r="C105" i="5" s="1"/>
  <c r="R104" i="5"/>
  <c r="M104" i="5"/>
  <c r="L104" i="5"/>
  <c r="O104" i="5" s="1"/>
  <c r="V103" i="5"/>
  <c r="T103" i="5"/>
  <c r="C104" i="5" s="1"/>
  <c r="R103" i="5"/>
  <c r="O103" i="5"/>
  <c r="M103" i="5"/>
  <c r="L103" i="5"/>
  <c r="C103" i="5"/>
  <c r="V102" i="5"/>
  <c r="T102" i="5"/>
  <c r="R102" i="5"/>
  <c r="O102" i="5"/>
  <c r="M102" i="5"/>
  <c r="L102" i="5"/>
  <c r="C102" i="5"/>
  <c r="V101" i="5"/>
  <c r="T101" i="5"/>
  <c r="R101" i="5"/>
  <c r="M101" i="5"/>
  <c r="L101" i="5"/>
  <c r="O101" i="5" s="1"/>
  <c r="V100" i="5"/>
  <c r="T100" i="5"/>
  <c r="C101" i="5" s="1"/>
  <c r="R100" i="5"/>
  <c r="M100" i="5"/>
  <c r="L100" i="5"/>
  <c r="O100" i="5" s="1"/>
  <c r="V99" i="5"/>
  <c r="T99" i="5"/>
  <c r="C100" i="5" s="1"/>
  <c r="R99" i="5"/>
  <c r="O99" i="5"/>
  <c r="M99" i="5"/>
  <c r="L99" i="5"/>
  <c r="C99" i="5"/>
  <c r="V98" i="5"/>
  <c r="T98" i="5"/>
  <c r="R98" i="5"/>
  <c r="O98" i="5"/>
  <c r="M98" i="5"/>
  <c r="L98" i="5"/>
  <c r="C98" i="5"/>
  <c r="V97" i="5"/>
  <c r="T97" i="5"/>
  <c r="R97" i="5"/>
  <c r="M97" i="5"/>
  <c r="L97" i="5"/>
  <c r="O97" i="5" s="1"/>
  <c r="V96" i="5"/>
  <c r="T96" i="5"/>
  <c r="C97" i="5" s="1"/>
  <c r="R96" i="5"/>
  <c r="M96" i="5"/>
  <c r="L96" i="5"/>
  <c r="O96" i="5" s="1"/>
  <c r="V95" i="5"/>
  <c r="T95" i="5"/>
  <c r="C96" i="5" s="1"/>
  <c r="R95" i="5"/>
  <c r="O95" i="5"/>
  <c r="M95" i="5"/>
  <c r="L95" i="5"/>
  <c r="C95" i="5"/>
  <c r="V94" i="5"/>
  <c r="T94" i="5"/>
  <c r="R94" i="5"/>
  <c r="O94" i="5"/>
  <c r="M94" i="5"/>
  <c r="L94" i="5"/>
  <c r="C94" i="5"/>
  <c r="V93" i="5"/>
  <c r="T93" i="5"/>
  <c r="R93" i="5"/>
  <c r="M93" i="5"/>
  <c r="L93" i="5"/>
  <c r="O93" i="5" s="1"/>
  <c r="V92" i="5"/>
  <c r="T92" i="5"/>
  <c r="C93" i="5" s="1"/>
  <c r="R92" i="5"/>
  <c r="M92" i="5"/>
  <c r="L92" i="5"/>
  <c r="O92" i="5" s="1"/>
  <c r="V91" i="5"/>
  <c r="T91" i="5"/>
  <c r="C92" i="5" s="1"/>
  <c r="R91" i="5"/>
  <c r="O91" i="5"/>
  <c r="M91" i="5"/>
  <c r="L91" i="5"/>
  <c r="C91" i="5"/>
  <c r="V90" i="5"/>
  <c r="T90" i="5"/>
  <c r="R90" i="5"/>
  <c r="O90" i="5"/>
  <c r="M90" i="5"/>
  <c r="L90" i="5"/>
  <c r="C90" i="5"/>
  <c r="V89" i="5"/>
  <c r="T89" i="5"/>
  <c r="R89" i="5"/>
  <c r="M89" i="5"/>
  <c r="L89" i="5"/>
  <c r="O89" i="5" s="1"/>
  <c r="V88" i="5"/>
  <c r="T88" i="5"/>
  <c r="C89" i="5" s="1"/>
  <c r="R88" i="5"/>
  <c r="M88" i="5"/>
  <c r="L88" i="5"/>
  <c r="O88" i="5" s="1"/>
  <c r="V87" i="5"/>
  <c r="T87" i="5"/>
  <c r="C88" i="5" s="1"/>
  <c r="R87" i="5"/>
  <c r="O87" i="5"/>
  <c r="M87" i="5"/>
  <c r="L87" i="5"/>
  <c r="C87" i="5"/>
  <c r="V86" i="5"/>
  <c r="T86" i="5"/>
  <c r="R86" i="5"/>
  <c r="O86" i="5"/>
  <c r="M86" i="5"/>
  <c r="L86" i="5"/>
  <c r="C86" i="5"/>
  <c r="V85" i="5"/>
  <c r="T85" i="5"/>
  <c r="R85" i="5"/>
  <c r="M85" i="5"/>
  <c r="L85" i="5"/>
  <c r="O85" i="5" s="1"/>
  <c r="V84" i="5"/>
  <c r="T84" i="5"/>
  <c r="C85" i="5" s="1"/>
  <c r="R84" i="5"/>
  <c r="M84" i="5"/>
  <c r="L84" i="5"/>
  <c r="O84" i="5" s="1"/>
  <c r="V83" i="5"/>
  <c r="T83" i="5"/>
  <c r="C84" i="5" s="1"/>
  <c r="R83" i="5"/>
  <c r="O83" i="5"/>
  <c r="M83" i="5"/>
  <c r="L83" i="5"/>
  <c r="C83" i="5"/>
  <c r="V82" i="5"/>
  <c r="T82" i="5"/>
  <c r="R82" i="5"/>
  <c r="O82" i="5"/>
  <c r="M82" i="5"/>
  <c r="L82" i="5"/>
  <c r="C82" i="5"/>
  <c r="V81" i="5"/>
  <c r="T81" i="5"/>
  <c r="R81" i="5"/>
  <c r="M81" i="5"/>
  <c r="L81" i="5"/>
  <c r="O81" i="5" s="1"/>
  <c r="V80" i="5"/>
  <c r="T80" i="5"/>
  <c r="C81" i="5" s="1"/>
  <c r="R80" i="5"/>
  <c r="M80" i="5"/>
  <c r="L80" i="5"/>
  <c r="O80" i="5" s="1"/>
  <c r="V79" i="5"/>
  <c r="T79" i="5"/>
  <c r="C80" i="5" s="1"/>
  <c r="R79" i="5"/>
  <c r="O79" i="5"/>
  <c r="M79" i="5"/>
  <c r="L79" i="5"/>
  <c r="C79" i="5"/>
  <c r="V78" i="5"/>
  <c r="T78" i="5"/>
  <c r="R78" i="5"/>
  <c r="O78" i="5"/>
  <c r="M78" i="5"/>
  <c r="L78" i="5"/>
  <c r="C78" i="5"/>
  <c r="V77" i="5"/>
  <c r="T77" i="5"/>
  <c r="R77" i="5"/>
  <c r="M77" i="5"/>
  <c r="L77" i="5"/>
  <c r="O77" i="5" s="1"/>
  <c r="V76" i="5"/>
  <c r="T76" i="5"/>
  <c r="C77" i="5" s="1"/>
  <c r="R76" i="5"/>
  <c r="M76" i="5"/>
  <c r="L76" i="5"/>
  <c r="O76" i="5" s="1"/>
  <c r="V75" i="5"/>
  <c r="T75" i="5"/>
  <c r="C76" i="5" s="1"/>
  <c r="R75" i="5"/>
  <c r="O75" i="5"/>
  <c r="M75" i="5"/>
  <c r="L75" i="5"/>
  <c r="C75" i="5"/>
  <c r="V74" i="5"/>
  <c r="T74" i="5"/>
  <c r="R74" i="5"/>
  <c r="O74" i="5"/>
  <c r="M74" i="5"/>
  <c r="L74" i="5"/>
  <c r="C74" i="5"/>
  <c r="V73" i="5"/>
  <c r="T73" i="5"/>
  <c r="R73" i="5"/>
  <c r="M73" i="5"/>
  <c r="L73" i="5"/>
  <c r="O73" i="5" s="1"/>
  <c r="V72" i="5"/>
  <c r="T72" i="5"/>
  <c r="C73" i="5" s="1"/>
  <c r="R72" i="5"/>
  <c r="M72" i="5"/>
  <c r="L72" i="5"/>
  <c r="O72" i="5" s="1"/>
  <c r="V71" i="5"/>
  <c r="T71" i="5"/>
  <c r="C72" i="5" s="1"/>
  <c r="R71" i="5"/>
  <c r="O71" i="5"/>
  <c r="M71" i="5"/>
  <c r="L71" i="5"/>
  <c r="C71" i="5"/>
  <c r="V70" i="5"/>
  <c r="T70" i="5"/>
  <c r="R70" i="5"/>
  <c r="O70" i="5"/>
  <c r="M70" i="5"/>
  <c r="L70" i="5"/>
  <c r="C70" i="5"/>
  <c r="V69" i="5"/>
  <c r="T69" i="5"/>
  <c r="R69" i="5"/>
  <c r="M69" i="5"/>
  <c r="L69" i="5"/>
  <c r="O69" i="5" s="1"/>
  <c r="V68" i="5"/>
  <c r="T68" i="5"/>
  <c r="C69" i="5" s="1"/>
  <c r="R68" i="5"/>
  <c r="M68" i="5"/>
  <c r="L68" i="5"/>
  <c r="O68" i="5" s="1"/>
  <c r="V67" i="5"/>
  <c r="T67" i="5"/>
  <c r="C68" i="5" s="1"/>
  <c r="R67" i="5"/>
  <c r="O67" i="5"/>
  <c r="M67" i="5"/>
  <c r="L67" i="5"/>
  <c r="C67" i="5"/>
  <c r="V66" i="5"/>
  <c r="T66" i="5"/>
  <c r="R66" i="5"/>
  <c r="O66" i="5"/>
  <c r="M66" i="5"/>
  <c r="L66" i="5"/>
  <c r="C66" i="5"/>
  <c r="V65" i="5"/>
  <c r="T65" i="5"/>
  <c r="R65" i="5"/>
  <c r="M65" i="5"/>
  <c r="L65" i="5"/>
  <c r="O65" i="5" s="1"/>
  <c r="V64" i="5"/>
  <c r="T64" i="5"/>
  <c r="C65" i="5" s="1"/>
  <c r="R64" i="5"/>
  <c r="M64" i="5"/>
  <c r="L64" i="5"/>
  <c r="O64" i="5" s="1"/>
  <c r="V63" i="5"/>
  <c r="T63" i="5"/>
  <c r="C64" i="5" s="1"/>
  <c r="R63" i="5"/>
  <c r="O63" i="5"/>
  <c r="M63" i="5"/>
  <c r="L63" i="5"/>
  <c r="C63" i="5"/>
  <c r="V62" i="5"/>
  <c r="T62" i="5"/>
  <c r="R62" i="5"/>
  <c r="O62" i="5"/>
  <c r="M62" i="5"/>
  <c r="L62" i="5"/>
  <c r="C62" i="5"/>
  <c r="V61" i="5"/>
  <c r="T61" i="5"/>
  <c r="R61" i="5"/>
  <c r="M61" i="5"/>
  <c r="L61" i="5"/>
  <c r="O61" i="5" s="1"/>
  <c r="V60" i="5"/>
  <c r="T60" i="5"/>
  <c r="C61" i="5" s="1"/>
  <c r="R60" i="5"/>
  <c r="M60" i="5"/>
  <c r="L60" i="5"/>
  <c r="O60" i="5" s="1"/>
  <c r="V59" i="5"/>
  <c r="T59" i="5"/>
  <c r="C60" i="5" s="1"/>
  <c r="R59" i="5"/>
  <c r="O59" i="5"/>
  <c r="M59" i="5"/>
  <c r="L59" i="5"/>
  <c r="C59" i="5"/>
  <c r="V58" i="5"/>
  <c r="T58" i="5"/>
  <c r="R58" i="5"/>
  <c r="O58" i="5"/>
  <c r="M58" i="5"/>
  <c r="L58" i="5"/>
  <c r="C58" i="5"/>
  <c r="V57" i="5"/>
  <c r="T57" i="5"/>
  <c r="R57" i="5"/>
  <c r="M57" i="5"/>
  <c r="L57" i="5"/>
  <c r="O57" i="5" s="1"/>
  <c r="V56" i="5"/>
  <c r="T56" i="5"/>
  <c r="C57" i="5" s="1"/>
  <c r="R56" i="5"/>
  <c r="M56" i="5"/>
  <c r="L56" i="5"/>
  <c r="O56" i="5" s="1"/>
  <c r="V55" i="5"/>
  <c r="T55" i="5"/>
  <c r="C56" i="5" s="1"/>
  <c r="R55" i="5"/>
  <c r="O55" i="5"/>
  <c r="M55" i="5"/>
  <c r="L55" i="5"/>
  <c r="C55" i="5"/>
  <c r="V54" i="5"/>
  <c r="T54" i="5"/>
  <c r="R54" i="5"/>
  <c r="O54" i="5"/>
  <c r="M54" i="5"/>
  <c r="L54" i="5"/>
  <c r="C54" i="5"/>
  <c r="V53" i="5"/>
  <c r="T53" i="5"/>
  <c r="R53" i="5"/>
  <c r="M53" i="5"/>
  <c r="L53" i="5"/>
  <c r="O53" i="5" s="1"/>
  <c r="V52" i="5"/>
  <c r="T52" i="5"/>
  <c r="C53" i="5" s="1"/>
  <c r="R52" i="5"/>
  <c r="M52" i="5"/>
  <c r="L52" i="5"/>
  <c r="O52" i="5" s="1"/>
  <c r="V51" i="5"/>
  <c r="T51" i="5"/>
  <c r="C52" i="5" s="1"/>
  <c r="R51" i="5"/>
  <c r="O51" i="5"/>
  <c r="M51" i="5"/>
  <c r="L51" i="5"/>
  <c r="C51" i="5"/>
  <c r="V50" i="5"/>
  <c r="T50" i="5"/>
  <c r="R50" i="5"/>
  <c r="O50" i="5"/>
  <c r="M50" i="5"/>
  <c r="L50" i="5"/>
  <c r="C50" i="5"/>
  <c r="V49" i="5"/>
  <c r="T49" i="5"/>
  <c r="R49" i="5"/>
  <c r="M49" i="5"/>
  <c r="L49" i="5"/>
  <c r="O49" i="5" s="1"/>
  <c r="V48" i="5"/>
  <c r="T48" i="5"/>
  <c r="C49" i="5" s="1"/>
  <c r="R48" i="5"/>
  <c r="M48" i="5"/>
  <c r="L48" i="5"/>
  <c r="O48" i="5" s="1"/>
  <c r="V47" i="5"/>
  <c r="T47" i="5"/>
  <c r="C48" i="5" s="1"/>
  <c r="R47" i="5"/>
  <c r="O47" i="5"/>
  <c r="M47" i="5"/>
  <c r="L47" i="5"/>
  <c r="C47" i="5"/>
  <c r="V46" i="5"/>
  <c r="T46" i="5"/>
  <c r="R46" i="5"/>
  <c r="O46" i="5"/>
  <c r="M46" i="5"/>
  <c r="L46" i="5"/>
  <c r="C46" i="5"/>
  <c r="V45" i="5"/>
  <c r="T45" i="5"/>
  <c r="R45" i="5"/>
  <c r="M45" i="5"/>
  <c r="L45" i="5"/>
  <c r="O45" i="5" s="1"/>
  <c r="V44" i="5"/>
  <c r="T44" i="5"/>
  <c r="C45" i="5" s="1"/>
  <c r="R44" i="5"/>
  <c r="M44" i="5"/>
  <c r="L44" i="5"/>
  <c r="O44" i="5" s="1"/>
  <c r="V43" i="5"/>
  <c r="T43" i="5"/>
  <c r="C44" i="5" s="1"/>
  <c r="R43" i="5"/>
  <c r="O43" i="5"/>
  <c r="M43" i="5"/>
  <c r="L43" i="5"/>
  <c r="C43" i="5"/>
  <c r="V42" i="5"/>
  <c r="T42" i="5"/>
  <c r="R42" i="5"/>
  <c r="O42" i="5"/>
  <c r="M42" i="5"/>
  <c r="L42" i="5"/>
  <c r="C42" i="5"/>
  <c r="V41" i="5"/>
  <c r="T41" i="5"/>
  <c r="R41" i="5"/>
  <c r="M41" i="5"/>
  <c r="L41" i="5"/>
  <c r="O41" i="5" s="1"/>
  <c r="V40" i="5"/>
  <c r="T40" i="5"/>
  <c r="C41" i="5" s="1"/>
  <c r="R40" i="5"/>
  <c r="M40" i="5"/>
  <c r="L40" i="5"/>
  <c r="O40" i="5" s="1"/>
  <c r="V39" i="5"/>
  <c r="T39" i="5"/>
  <c r="C40" i="5" s="1"/>
  <c r="R39" i="5"/>
  <c r="O39" i="5"/>
  <c r="M39" i="5"/>
  <c r="L39" i="5"/>
  <c r="C39" i="5"/>
  <c r="V38" i="5"/>
  <c r="T38" i="5"/>
  <c r="R38" i="5"/>
  <c r="O38" i="5"/>
  <c r="M38" i="5"/>
  <c r="L38" i="5"/>
  <c r="C38" i="5"/>
  <c r="V37" i="5"/>
  <c r="T37" i="5"/>
  <c r="R37" i="5"/>
  <c r="M37" i="5"/>
  <c r="L37" i="5"/>
  <c r="O37" i="5" s="1"/>
  <c r="V36" i="5"/>
  <c r="T36" i="5"/>
  <c r="C37" i="5" s="1"/>
  <c r="R36" i="5"/>
  <c r="M36" i="5"/>
  <c r="L36" i="5"/>
  <c r="O36" i="5" s="1"/>
  <c r="V35" i="5"/>
  <c r="T35" i="5"/>
  <c r="C36" i="5" s="1"/>
  <c r="R35" i="5"/>
  <c r="O35" i="5"/>
  <c r="M35" i="5"/>
  <c r="L35" i="5"/>
  <c r="C35" i="5"/>
  <c r="V34" i="5"/>
  <c r="T34" i="5"/>
  <c r="R34" i="5"/>
  <c r="O34" i="5"/>
  <c r="M34" i="5"/>
  <c r="L34" i="5"/>
  <c r="C34" i="5"/>
  <c r="V33" i="5"/>
  <c r="T33" i="5"/>
  <c r="R33" i="5"/>
  <c r="M33" i="5"/>
  <c r="L33" i="5"/>
  <c r="O33" i="5" s="1"/>
  <c r="V32" i="5"/>
  <c r="T32" i="5"/>
  <c r="C33" i="5" s="1"/>
  <c r="R32" i="5"/>
  <c r="M32" i="5"/>
  <c r="L32" i="5"/>
  <c r="O32" i="5" s="1"/>
  <c r="V31" i="5"/>
  <c r="T31" i="5"/>
  <c r="C32" i="5" s="1"/>
  <c r="R31" i="5"/>
  <c r="O31" i="5"/>
  <c r="M31" i="5"/>
  <c r="L31" i="5"/>
  <c r="C31" i="5"/>
  <c r="V30" i="5"/>
  <c r="T30" i="5"/>
  <c r="R30" i="5"/>
  <c r="O30" i="5"/>
  <c r="M30" i="5"/>
  <c r="L30" i="5"/>
  <c r="C30" i="5"/>
  <c r="V29" i="5"/>
  <c r="T29" i="5"/>
  <c r="R29" i="5"/>
  <c r="M29" i="5"/>
  <c r="L29" i="5"/>
  <c r="O29" i="5" s="1"/>
  <c r="V28" i="5"/>
  <c r="T28" i="5"/>
  <c r="C29" i="5" s="1"/>
  <c r="R28" i="5"/>
  <c r="M28" i="5"/>
  <c r="L28" i="5"/>
  <c r="O28" i="5" s="1"/>
  <c r="V27" i="5"/>
  <c r="T27" i="5"/>
  <c r="C28" i="5" s="1"/>
  <c r="R27" i="5"/>
  <c r="O27" i="5"/>
  <c r="M27" i="5"/>
  <c r="L27" i="5"/>
  <c r="C27" i="5"/>
  <c r="V26" i="5"/>
  <c r="T26" i="5"/>
  <c r="R26" i="5"/>
  <c r="M26" i="5"/>
  <c r="L26" i="5"/>
  <c r="O26" i="5" s="1"/>
  <c r="V25" i="5"/>
  <c r="T25" i="5"/>
  <c r="C26" i="5" s="1"/>
  <c r="R25" i="5"/>
  <c r="M25" i="5"/>
  <c r="L25" i="5"/>
  <c r="O25" i="5" s="1"/>
  <c r="V24" i="5"/>
  <c r="T24" i="5"/>
  <c r="C25" i="5" s="1"/>
  <c r="R24" i="5"/>
  <c r="O24" i="5"/>
  <c r="M24" i="5"/>
  <c r="L24" i="5"/>
  <c r="C24" i="5"/>
  <c r="V23" i="5"/>
  <c r="T23" i="5"/>
  <c r="R23" i="5"/>
  <c r="O23" i="5"/>
  <c r="M23" i="5"/>
  <c r="L23" i="5"/>
  <c r="C23" i="5"/>
  <c r="V22" i="5"/>
  <c r="T22" i="5"/>
  <c r="R22" i="5"/>
  <c r="M22" i="5"/>
  <c r="L22" i="5"/>
  <c r="O22" i="5" s="1"/>
  <c r="V21" i="5"/>
  <c r="T21" i="5"/>
  <c r="C22" i="5" s="1"/>
  <c r="R21" i="5"/>
  <c r="M21" i="5"/>
  <c r="L21" i="5"/>
  <c r="O21" i="5" s="1"/>
  <c r="V20" i="5"/>
  <c r="T20" i="5"/>
  <c r="C21" i="5" s="1"/>
  <c r="R20" i="5"/>
  <c r="O20" i="5"/>
  <c r="M20" i="5"/>
  <c r="L20" i="5"/>
  <c r="C20" i="5"/>
  <c r="V19" i="5"/>
  <c r="T19" i="5"/>
  <c r="R19" i="5"/>
  <c r="O19" i="5"/>
  <c r="M19" i="5"/>
  <c r="L19" i="5"/>
  <c r="C19" i="5"/>
  <c r="V18" i="5"/>
  <c r="T18" i="5"/>
  <c r="R18" i="5"/>
  <c r="M18" i="5"/>
  <c r="L18" i="5"/>
  <c r="O18" i="5" s="1"/>
  <c r="V17" i="5"/>
  <c r="T17" i="5"/>
  <c r="C18" i="5" s="1"/>
  <c r="R17" i="5"/>
  <c r="M17" i="5"/>
  <c r="L17" i="5"/>
  <c r="O17" i="5" s="1"/>
  <c r="V16" i="5"/>
  <c r="T16" i="5"/>
  <c r="C17" i="5" s="1"/>
  <c r="R16" i="5"/>
  <c r="O16" i="5"/>
  <c r="M16" i="5"/>
  <c r="L16" i="5"/>
  <c r="C16" i="5"/>
  <c r="V15" i="5"/>
  <c r="T15" i="5"/>
  <c r="R15" i="5"/>
  <c r="O15" i="5"/>
  <c r="M15" i="5"/>
  <c r="L15" i="5"/>
  <c r="C15" i="5"/>
  <c r="V14" i="5"/>
  <c r="T14" i="5"/>
  <c r="R14" i="5"/>
  <c r="M14" i="5"/>
  <c r="L14" i="5"/>
  <c r="O14" i="5" s="1"/>
  <c r="V13" i="5"/>
  <c r="T13" i="5"/>
  <c r="C14" i="5" s="1"/>
  <c r="R13" i="5"/>
  <c r="M13" i="5"/>
  <c r="L13" i="5"/>
  <c r="O13" i="5" s="1"/>
  <c r="V12" i="5"/>
  <c r="T12" i="5"/>
  <c r="C13" i="5" s="1"/>
  <c r="R12" i="5"/>
  <c r="O12" i="5"/>
  <c r="M12" i="5"/>
  <c r="L12" i="5"/>
  <c r="E12" i="5"/>
  <c r="E13" i="5" s="1"/>
  <c r="P13" i="5" s="1"/>
  <c r="C12" i="5"/>
  <c r="V11" i="5"/>
  <c r="T11" i="5"/>
  <c r="R11" i="5"/>
  <c r="O11" i="5"/>
  <c r="M11" i="5"/>
  <c r="L11" i="5"/>
  <c r="E11" i="5"/>
  <c r="P11" i="5" s="1"/>
  <c r="P10" i="5"/>
  <c r="L10" i="5"/>
  <c r="C10" i="5"/>
  <c r="V109" i="4"/>
  <c r="T109" i="4"/>
  <c r="R109" i="4"/>
  <c r="M109" i="4"/>
  <c r="L109" i="4"/>
  <c r="O109" i="4" s="1"/>
  <c r="V108" i="4"/>
  <c r="T108" i="4"/>
  <c r="C109" i="4" s="1"/>
  <c r="R108" i="4"/>
  <c r="O108" i="4"/>
  <c r="M108" i="4"/>
  <c r="L108" i="4"/>
  <c r="V107" i="4"/>
  <c r="T107" i="4"/>
  <c r="C108" i="4" s="1"/>
  <c r="R107" i="4"/>
  <c r="O107" i="4"/>
  <c r="M107" i="4"/>
  <c r="L107" i="4"/>
  <c r="V106" i="4"/>
  <c r="T106" i="4"/>
  <c r="C107" i="4" s="1"/>
  <c r="R106" i="4"/>
  <c r="M106" i="4"/>
  <c r="L106" i="4"/>
  <c r="O106" i="4" s="1"/>
  <c r="V105" i="4"/>
  <c r="T105" i="4"/>
  <c r="C106" i="4" s="1"/>
  <c r="R105" i="4"/>
  <c r="M105" i="4"/>
  <c r="L105" i="4"/>
  <c r="O105" i="4" s="1"/>
  <c r="V104" i="4"/>
  <c r="T104" i="4"/>
  <c r="C105" i="4" s="1"/>
  <c r="R104" i="4"/>
  <c r="O104" i="4"/>
  <c r="M104" i="4"/>
  <c r="L104" i="4"/>
  <c r="V103" i="4"/>
  <c r="T103" i="4"/>
  <c r="C104" i="4" s="1"/>
  <c r="R103" i="4"/>
  <c r="O103" i="4"/>
  <c r="M103" i="4"/>
  <c r="L103" i="4"/>
  <c r="V102" i="4"/>
  <c r="T102" i="4"/>
  <c r="C103" i="4" s="1"/>
  <c r="R102" i="4"/>
  <c r="M102" i="4"/>
  <c r="L102" i="4"/>
  <c r="O102" i="4" s="1"/>
  <c r="V101" i="4"/>
  <c r="T101" i="4"/>
  <c r="C102" i="4" s="1"/>
  <c r="R101" i="4"/>
  <c r="M101" i="4"/>
  <c r="L101" i="4"/>
  <c r="O101" i="4" s="1"/>
  <c r="V100" i="4"/>
  <c r="T100" i="4"/>
  <c r="C101" i="4" s="1"/>
  <c r="R100" i="4"/>
  <c r="O100" i="4"/>
  <c r="M100" i="4"/>
  <c r="L100" i="4"/>
  <c r="V99" i="4"/>
  <c r="T99" i="4"/>
  <c r="C100" i="4" s="1"/>
  <c r="R99" i="4"/>
  <c r="O99" i="4"/>
  <c r="M99" i="4"/>
  <c r="L99" i="4"/>
  <c r="V98" i="4"/>
  <c r="T98" i="4"/>
  <c r="C99" i="4" s="1"/>
  <c r="R98" i="4"/>
  <c r="M98" i="4"/>
  <c r="L98" i="4"/>
  <c r="O98" i="4" s="1"/>
  <c r="V97" i="4"/>
  <c r="T97" i="4"/>
  <c r="C98" i="4" s="1"/>
  <c r="R97" i="4"/>
  <c r="M97" i="4"/>
  <c r="L97" i="4"/>
  <c r="O97" i="4" s="1"/>
  <c r="V96" i="4"/>
  <c r="T96" i="4"/>
  <c r="C97" i="4" s="1"/>
  <c r="R96" i="4"/>
  <c r="O96" i="4"/>
  <c r="M96" i="4"/>
  <c r="L96" i="4"/>
  <c r="V95" i="4"/>
  <c r="T95" i="4"/>
  <c r="C96" i="4" s="1"/>
  <c r="R95" i="4"/>
  <c r="O95" i="4"/>
  <c r="M95" i="4"/>
  <c r="L95" i="4"/>
  <c r="V94" i="4"/>
  <c r="T94" i="4"/>
  <c r="C95" i="4" s="1"/>
  <c r="R94" i="4"/>
  <c r="M94" i="4"/>
  <c r="L94" i="4"/>
  <c r="O94" i="4" s="1"/>
  <c r="V93" i="4"/>
  <c r="T93" i="4"/>
  <c r="C94" i="4" s="1"/>
  <c r="R93" i="4"/>
  <c r="M93" i="4"/>
  <c r="L93" i="4"/>
  <c r="O93" i="4" s="1"/>
  <c r="V92" i="4"/>
  <c r="T92" i="4"/>
  <c r="C93" i="4" s="1"/>
  <c r="R92" i="4"/>
  <c r="O92" i="4"/>
  <c r="M92" i="4"/>
  <c r="L92" i="4"/>
  <c r="V91" i="4"/>
  <c r="T91" i="4"/>
  <c r="C92" i="4" s="1"/>
  <c r="R91" i="4"/>
  <c r="O91" i="4"/>
  <c r="M91" i="4"/>
  <c r="L91" i="4"/>
  <c r="V90" i="4"/>
  <c r="T90" i="4"/>
  <c r="C91" i="4" s="1"/>
  <c r="R90" i="4"/>
  <c r="M90" i="4"/>
  <c r="L90" i="4"/>
  <c r="O90" i="4" s="1"/>
  <c r="V89" i="4"/>
  <c r="T89" i="4"/>
  <c r="C90" i="4" s="1"/>
  <c r="R89" i="4"/>
  <c r="M89" i="4"/>
  <c r="L89" i="4"/>
  <c r="O89" i="4" s="1"/>
  <c r="V88" i="4"/>
  <c r="T88" i="4"/>
  <c r="C89" i="4" s="1"/>
  <c r="R88" i="4"/>
  <c r="O88" i="4"/>
  <c r="M88" i="4"/>
  <c r="L88" i="4"/>
  <c r="V87" i="4"/>
  <c r="T87" i="4"/>
  <c r="C88" i="4" s="1"/>
  <c r="R87" i="4"/>
  <c r="O87" i="4"/>
  <c r="M87" i="4"/>
  <c r="L87" i="4"/>
  <c r="V86" i="4"/>
  <c r="T86" i="4"/>
  <c r="C87" i="4" s="1"/>
  <c r="R86" i="4"/>
  <c r="O86" i="4"/>
  <c r="M86" i="4"/>
  <c r="L86" i="4"/>
  <c r="V85" i="4"/>
  <c r="T85" i="4"/>
  <c r="C86" i="4" s="1"/>
  <c r="R85" i="4"/>
  <c r="M85" i="4"/>
  <c r="L85" i="4"/>
  <c r="O85" i="4" s="1"/>
  <c r="V84" i="4"/>
  <c r="T84" i="4"/>
  <c r="C85" i="4" s="1"/>
  <c r="R84" i="4"/>
  <c r="O84" i="4"/>
  <c r="M84" i="4"/>
  <c r="L84" i="4"/>
  <c r="V83" i="4"/>
  <c r="T83" i="4"/>
  <c r="C84" i="4" s="1"/>
  <c r="R83" i="4"/>
  <c r="O83" i="4"/>
  <c r="M83" i="4"/>
  <c r="L83" i="4"/>
  <c r="V82" i="4"/>
  <c r="T82" i="4"/>
  <c r="C83" i="4" s="1"/>
  <c r="R82" i="4"/>
  <c r="O82" i="4"/>
  <c r="M82" i="4"/>
  <c r="L82" i="4"/>
  <c r="V81" i="4"/>
  <c r="T81" i="4"/>
  <c r="C82" i="4" s="1"/>
  <c r="R81" i="4"/>
  <c r="M81" i="4"/>
  <c r="L81" i="4"/>
  <c r="O81" i="4" s="1"/>
  <c r="V80" i="4"/>
  <c r="T80" i="4"/>
  <c r="C81" i="4" s="1"/>
  <c r="R80" i="4"/>
  <c r="O80" i="4"/>
  <c r="M80" i="4"/>
  <c r="L80" i="4"/>
  <c r="V79" i="4"/>
  <c r="T79" i="4"/>
  <c r="C80" i="4" s="1"/>
  <c r="R79" i="4"/>
  <c r="O79" i="4"/>
  <c r="M79" i="4"/>
  <c r="L79" i="4"/>
  <c r="V78" i="4"/>
  <c r="T78" i="4"/>
  <c r="C79" i="4" s="1"/>
  <c r="R78" i="4"/>
  <c r="O78" i="4"/>
  <c r="M78" i="4"/>
  <c r="L78" i="4"/>
  <c r="V77" i="4"/>
  <c r="T77" i="4"/>
  <c r="C78" i="4" s="1"/>
  <c r="R77" i="4"/>
  <c r="M77" i="4"/>
  <c r="L77" i="4"/>
  <c r="O77" i="4" s="1"/>
  <c r="V76" i="4"/>
  <c r="T76" i="4"/>
  <c r="C77" i="4" s="1"/>
  <c r="R76" i="4"/>
  <c r="O76" i="4"/>
  <c r="M76" i="4"/>
  <c r="L76" i="4"/>
  <c r="V75" i="4"/>
  <c r="T75" i="4"/>
  <c r="C76" i="4" s="1"/>
  <c r="R75" i="4"/>
  <c r="O75" i="4"/>
  <c r="M75" i="4"/>
  <c r="L75" i="4"/>
  <c r="V74" i="4"/>
  <c r="T74" i="4"/>
  <c r="C75" i="4" s="1"/>
  <c r="R74" i="4"/>
  <c r="O74" i="4"/>
  <c r="M74" i="4"/>
  <c r="L74" i="4"/>
  <c r="V73" i="4"/>
  <c r="T73" i="4"/>
  <c r="C74" i="4" s="1"/>
  <c r="R73" i="4"/>
  <c r="M73" i="4"/>
  <c r="L73" i="4"/>
  <c r="O73" i="4" s="1"/>
  <c r="V72" i="4"/>
  <c r="T72" i="4"/>
  <c r="C73" i="4" s="1"/>
  <c r="R72" i="4"/>
  <c r="O72" i="4"/>
  <c r="M72" i="4"/>
  <c r="L72" i="4"/>
  <c r="V71" i="4"/>
  <c r="T71" i="4"/>
  <c r="C72" i="4" s="1"/>
  <c r="R71" i="4"/>
  <c r="O71" i="4"/>
  <c r="M71" i="4"/>
  <c r="L71" i="4"/>
  <c r="V70" i="4"/>
  <c r="T70" i="4"/>
  <c r="C71" i="4" s="1"/>
  <c r="R70" i="4"/>
  <c r="O70" i="4"/>
  <c r="M70" i="4"/>
  <c r="L70" i="4"/>
  <c r="V69" i="4"/>
  <c r="T69" i="4"/>
  <c r="C70" i="4" s="1"/>
  <c r="R69" i="4"/>
  <c r="M69" i="4"/>
  <c r="L69" i="4"/>
  <c r="O69" i="4" s="1"/>
  <c r="V68" i="4"/>
  <c r="T68" i="4"/>
  <c r="C69" i="4" s="1"/>
  <c r="R68" i="4"/>
  <c r="O68" i="4"/>
  <c r="M68" i="4"/>
  <c r="L68" i="4"/>
  <c r="V67" i="4"/>
  <c r="T67" i="4"/>
  <c r="C68" i="4" s="1"/>
  <c r="R67" i="4"/>
  <c r="O67" i="4"/>
  <c r="M67" i="4"/>
  <c r="L67" i="4"/>
  <c r="C67" i="4"/>
  <c r="V66" i="4"/>
  <c r="T66" i="4"/>
  <c r="R66" i="4"/>
  <c r="O66" i="4"/>
  <c r="M66" i="4"/>
  <c r="L66" i="4"/>
  <c r="V65" i="4"/>
  <c r="T65" i="4"/>
  <c r="C66" i="4" s="1"/>
  <c r="R65" i="4"/>
  <c r="M65" i="4"/>
  <c r="L65" i="4"/>
  <c r="O65" i="4" s="1"/>
  <c r="V64" i="4"/>
  <c r="T64" i="4"/>
  <c r="C65" i="4" s="1"/>
  <c r="R64" i="4"/>
  <c r="O64" i="4"/>
  <c r="M64" i="4"/>
  <c r="L64" i="4"/>
  <c r="V63" i="4"/>
  <c r="T63" i="4"/>
  <c r="C64" i="4" s="1"/>
  <c r="R63" i="4"/>
  <c r="O63" i="4"/>
  <c r="M63" i="4"/>
  <c r="L63" i="4"/>
  <c r="C63" i="4"/>
  <c r="V62" i="4"/>
  <c r="T62" i="4"/>
  <c r="R62" i="4"/>
  <c r="O62" i="4"/>
  <c r="M62" i="4"/>
  <c r="L62" i="4"/>
  <c r="V61" i="4"/>
  <c r="T61" i="4"/>
  <c r="C62" i="4" s="1"/>
  <c r="R61" i="4"/>
  <c r="M61" i="4"/>
  <c r="L61" i="4"/>
  <c r="O61" i="4" s="1"/>
  <c r="V60" i="4"/>
  <c r="T60" i="4"/>
  <c r="C61" i="4" s="1"/>
  <c r="R60" i="4"/>
  <c r="O60" i="4"/>
  <c r="M60" i="4"/>
  <c r="L60" i="4"/>
  <c r="V59" i="4"/>
  <c r="T59" i="4"/>
  <c r="C60" i="4" s="1"/>
  <c r="R59" i="4"/>
  <c r="O59" i="4"/>
  <c r="M59" i="4"/>
  <c r="L59" i="4"/>
  <c r="V58" i="4"/>
  <c r="T58" i="4"/>
  <c r="C59" i="4" s="1"/>
  <c r="R58" i="4"/>
  <c r="O58" i="4"/>
  <c r="M58" i="4"/>
  <c r="L58" i="4"/>
  <c r="V57" i="4"/>
  <c r="T57" i="4"/>
  <c r="C58" i="4" s="1"/>
  <c r="R57" i="4"/>
  <c r="M57" i="4"/>
  <c r="L57" i="4"/>
  <c r="O57" i="4" s="1"/>
  <c r="V56" i="4"/>
  <c r="T56" i="4"/>
  <c r="C57" i="4" s="1"/>
  <c r="R56" i="4"/>
  <c r="O56" i="4"/>
  <c r="M56" i="4"/>
  <c r="L56" i="4"/>
  <c r="V55" i="4"/>
  <c r="T55" i="4"/>
  <c r="C56" i="4" s="1"/>
  <c r="R55" i="4"/>
  <c r="M55" i="4"/>
  <c r="L55" i="4"/>
  <c r="O55" i="4" s="1"/>
  <c r="V54" i="4"/>
  <c r="T54" i="4"/>
  <c r="C55" i="4" s="1"/>
  <c r="R54" i="4"/>
  <c r="M54" i="4"/>
  <c r="L54" i="4"/>
  <c r="O54" i="4" s="1"/>
  <c r="V53" i="4"/>
  <c r="T53" i="4"/>
  <c r="C54" i="4" s="1"/>
  <c r="R53" i="4"/>
  <c r="O53" i="4"/>
  <c r="M53" i="4"/>
  <c r="L53" i="4"/>
  <c r="V52" i="4"/>
  <c r="T52" i="4"/>
  <c r="C53" i="4" s="1"/>
  <c r="R52" i="4"/>
  <c r="O52" i="4"/>
  <c r="M52" i="4"/>
  <c r="L52" i="4"/>
  <c r="V51" i="4"/>
  <c r="T51" i="4"/>
  <c r="C52" i="4" s="1"/>
  <c r="R51" i="4"/>
  <c r="M51" i="4"/>
  <c r="L51" i="4"/>
  <c r="O51" i="4" s="1"/>
  <c r="V50" i="4"/>
  <c r="T50" i="4"/>
  <c r="C51" i="4" s="1"/>
  <c r="R50" i="4"/>
  <c r="M50" i="4"/>
  <c r="L50" i="4"/>
  <c r="O50" i="4" s="1"/>
  <c r="V49" i="4"/>
  <c r="T49" i="4"/>
  <c r="C50" i="4" s="1"/>
  <c r="R49" i="4"/>
  <c r="O49" i="4"/>
  <c r="M49" i="4"/>
  <c r="L49" i="4"/>
  <c r="V48" i="4"/>
  <c r="T48" i="4"/>
  <c r="C49" i="4" s="1"/>
  <c r="R48" i="4"/>
  <c r="O48" i="4"/>
  <c r="M48" i="4"/>
  <c r="L48" i="4"/>
  <c r="V47" i="4"/>
  <c r="T47" i="4"/>
  <c r="C48" i="4" s="1"/>
  <c r="R47" i="4"/>
  <c r="M47" i="4"/>
  <c r="L47" i="4"/>
  <c r="O47" i="4" s="1"/>
  <c r="V46" i="4"/>
  <c r="T46" i="4"/>
  <c r="C47" i="4" s="1"/>
  <c r="R46" i="4"/>
  <c r="M46" i="4"/>
  <c r="L46" i="4"/>
  <c r="O46" i="4" s="1"/>
  <c r="V45" i="4"/>
  <c r="T45" i="4"/>
  <c r="C46" i="4" s="1"/>
  <c r="R45" i="4"/>
  <c r="O45" i="4"/>
  <c r="M45" i="4"/>
  <c r="L45" i="4"/>
  <c r="V44" i="4"/>
  <c r="T44" i="4"/>
  <c r="C45" i="4" s="1"/>
  <c r="R44" i="4"/>
  <c r="O44" i="4"/>
  <c r="M44" i="4"/>
  <c r="L44" i="4"/>
  <c r="C44" i="4"/>
  <c r="V43" i="4"/>
  <c r="T43" i="4"/>
  <c r="R43" i="4"/>
  <c r="M43" i="4"/>
  <c r="L43" i="4"/>
  <c r="O43" i="4" s="1"/>
  <c r="V42" i="4"/>
  <c r="T42" i="4"/>
  <c r="C43" i="4" s="1"/>
  <c r="R42" i="4"/>
  <c r="M42" i="4"/>
  <c r="L42" i="4"/>
  <c r="O42" i="4" s="1"/>
  <c r="V41" i="4"/>
  <c r="T41" i="4"/>
  <c r="C42" i="4" s="1"/>
  <c r="R41" i="4"/>
  <c r="O41" i="4"/>
  <c r="M41" i="4"/>
  <c r="L41" i="4"/>
  <c r="V40" i="4"/>
  <c r="T40" i="4"/>
  <c r="C41" i="4" s="1"/>
  <c r="R40" i="4"/>
  <c r="O40" i="4"/>
  <c r="M40" i="4"/>
  <c r="L40" i="4"/>
  <c r="V39" i="4"/>
  <c r="T39" i="4"/>
  <c r="C40" i="4" s="1"/>
  <c r="R39" i="4"/>
  <c r="M39" i="4"/>
  <c r="L39" i="4"/>
  <c r="O39" i="4" s="1"/>
  <c r="V38" i="4"/>
  <c r="T38" i="4"/>
  <c r="C39" i="4" s="1"/>
  <c r="R38" i="4"/>
  <c r="M38" i="4"/>
  <c r="L38" i="4"/>
  <c r="O38" i="4" s="1"/>
  <c r="V37" i="4"/>
  <c r="T37" i="4"/>
  <c r="C38" i="4" s="1"/>
  <c r="R37" i="4"/>
  <c r="O37" i="4"/>
  <c r="M37" i="4"/>
  <c r="L37" i="4"/>
  <c r="V36" i="4"/>
  <c r="T36" i="4"/>
  <c r="C37" i="4" s="1"/>
  <c r="R36" i="4"/>
  <c r="O36" i="4"/>
  <c r="M36" i="4"/>
  <c r="L36" i="4"/>
  <c r="V35" i="4"/>
  <c r="T35" i="4"/>
  <c r="C36" i="4" s="1"/>
  <c r="R35" i="4"/>
  <c r="M35" i="4"/>
  <c r="L35" i="4"/>
  <c r="O35" i="4" s="1"/>
  <c r="V34" i="4"/>
  <c r="T34" i="4"/>
  <c r="C35" i="4" s="1"/>
  <c r="R34" i="4"/>
  <c r="M34" i="4"/>
  <c r="L34" i="4"/>
  <c r="O34" i="4" s="1"/>
  <c r="V33" i="4"/>
  <c r="T33" i="4"/>
  <c r="C34" i="4" s="1"/>
  <c r="R33" i="4"/>
  <c r="O33" i="4"/>
  <c r="M33" i="4"/>
  <c r="L33" i="4"/>
  <c r="V32" i="4"/>
  <c r="T32" i="4"/>
  <c r="C33" i="4" s="1"/>
  <c r="R32" i="4"/>
  <c r="O32" i="4"/>
  <c r="M32" i="4"/>
  <c r="L32" i="4"/>
  <c r="V31" i="4"/>
  <c r="T31" i="4"/>
  <c r="C32" i="4" s="1"/>
  <c r="R31" i="4"/>
  <c r="M31" i="4"/>
  <c r="L31" i="4"/>
  <c r="O31" i="4" s="1"/>
  <c r="V30" i="4"/>
  <c r="T30" i="4"/>
  <c r="C31" i="4" s="1"/>
  <c r="R30" i="4"/>
  <c r="M30" i="4"/>
  <c r="L30" i="4"/>
  <c r="O30" i="4" s="1"/>
  <c r="V29" i="4"/>
  <c r="T29" i="4"/>
  <c r="C30" i="4" s="1"/>
  <c r="R29" i="4"/>
  <c r="O29" i="4"/>
  <c r="M29" i="4"/>
  <c r="L29" i="4"/>
  <c r="V28" i="4"/>
  <c r="T28" i="4"/>
  <c r="C29" i="4" s="1"/>
  <c r="R28" i="4"/>
  <c r="O28" i="4"/>
  <c r="M28" i="4"/>
  <c r="L28" i="4"/>
  <c r="C28" i="4"/>
  <c r="V27" i="4"/>
  <c r="T27" i="4"/>
  <c r="R27" i="4"/>
  <c r="M27" i="4"/>
  <c r="L27" i="4"/>
  <c r="O27" i="4" s="1"/>
  <c r="V26" i="4"/>
  <c r="T26" i="4"/>
  <c r="C27" i="4" s="1"/>
  <c r="R26" i="4"/>
  <c r="M26" i="4"/>
  <c r="L26" i="4"/>
  <c r="O26" i="4" s="1"/>
  <c r="V25" i="4"/>
  <c r="T25" i="4"/>
  <c r="C26" i="4" s="1"/>
  <c r="R25" i="4"/>
  <c r="O25" i="4"/>
  <c r="M25" i="4"/>
  <c r="L25" i="4"/>
  <c r="V24" i="4"/>
  <c r="T24" i="4"/>
  <c r="C25" i="4" s="1"/>
  <c r="R24" i="4"/>
  <c r="O24" i="4"/>
  <c r="M24" i="4"/>
  <c r="L24" i="4"/>
  <c r="V23" i="4"/>
  <c r="T23" i="4"/>
  <c r="C24" i="4" s="1"/>
  <c r="R23" i="4"/>
  <c r="M23" i="4"/>
  <c r="L23" i="4"/>
  <c r="O23" i="4" s="1"/>
  <c r="V22" i="4"/>
  <c r="T22" i="4"/>
  <c r="C23" i="4" s="1"/>
  <c r="R22" i="4"/>
  <c r="M22" i="4"/>
  <c r="L22" i="4"/>
  <c r="O22" i="4" s="1"/>
  <c r="V21" i="4"/>
  <c r="T21" i="4"/>
  <c r="C22" i="4" s="1"/>
  <c r="R21" i="4"/>
  <c r="O21" i="4"/>
  <c r="M21" i="4"/>
  <c r="L21" i="4"/>
  <c r="V20" i="4"/>
  <c r="T20" i="4"/>
  <c r="C21" i="4" s="1"/>
  <c r="R20" i="4"/>
  <c r="O20" i="4"/>
  <c r="M20" i="4"/>
  <c r="L20" i="4"/>
  <c r="V19" i="4"/>
  <c r="T19" i="4"/>
  <c r="C20" i="4" s="1"/>
  <c r="R19" i="4"/>
  <c r="M19" i="4"/>
  <c r="L19" i="4"/>
  <c r="O19" i="4" s="1"/>
  <c r="V18" i="4"/>
  <c r="T18" i="4"/>
  <c r="C19" i="4" s="1"/>
  <c r="R18" i="4"/>
  <c r="M18" i="4"/>
  <c r="L18" i="4"/>
  <c r="O18" i="4" s="1"/>
  <c r="V17" i="4"/>
  <c r="T17" i="4"/>
  <c r="C18" i="4" s="1"/>
  <c r="R17" i="4"/>
  <c r="O17" i="4"/>
  <c r="M17" i="4"/>
  <c r="L17" i="4"/>
  <c r="V16" i="4"/>
  <c r="T16" i="4"/>
  <c r="C17" i="4" s="1"/>
  <c r="R16" i="4"/>
  <c r="O16" i="4"/>
  <c r="M16" i="4"/>
  <c r="L16" i="4"/>
  <c r="V15" i="4"/>
  <c r="T15" i="4"/>
  <c r="C16" i="4" s="1"/>
  <c r="R15" i="4"/>
  <c r="M15" i="4"/>
  <c r="L15" i="4"/>
  <c r="O15" i="4" s="1"/>
  <c r="V14" i="4"/>
  <c r="T14" i="4"/>
  <c r="C15" i="4" s="1"/>
  <c r="R14" i="4"/>
  <c r="M14" i="4"/>
  <c r="L14" i="4"/>
  <c r="O14" i="4" s="1"/>
  <c r="V13" i="4"/>
  <c r="T13" i="4"/>
  <c r="C14" i="4" s="1"/>
  <c r="R13" i="4"/>
  <c r="O13" i="4"/>
  <c r="M13" i="4"/>
  <c r="L13" i="4"/>
  <c r="V12" i="4"/>
  <c r="T12" i="4"/>
  <c r="C13" i="4" s="1"/>
  <c r="R12" i="4"/>
  <c r="O12" i="4"/>
  <c r="M12" i="4"/>
  <c r="L12" i="4"/>
  <c r="E12" i="4"/>
  <c r="E13" i="4" s="1"/>
  <c r="V11" i="4"/>
  <c r="T11" i="4"/>
  <c r="C12" i="4" s="1"/>
  <c r="R11" i="4"/>
  <c r="M11" i="4"/>
  <c r="L11" i="4"/>
  <c r="O11" i="4" s="1"/>
  <c r="E11" i="4"/>
  <c r="P11" i="4" s="1"/>
  <c r="P10" i="4"/>
  <c r="M10" i="4"/>
  <c r="L10" i="4"/>
  <c r="O10" i="4" s="1"/>
  <c r="C10" i="4"/>
  <c r="T61" i="3"/>
  <c r="R61" i="3"/>
  <c r="P61" i="3"/>
  <c r="M61" i="3"/>
  <c r="K61" i="3"/>
  <c r="T60" i="3"/>
  <c r="T59" i="3"/>
  <c r="P58" i="3"/>
  <c r="T58" i="3" s="1"/>
  <c r="N58" i="3"/>
  <c r="N59" i="3" s="1"/>
  <c r="N60" i="3" s="1"/>
  <c r="N61" i="3" s="1"/>
  <c r="E58" i="3"/>
  <c r="E59" i="3" s="1"/>
  <c r="E60" i="3" s="1"/>
  <c r="E61" i="3" s="1"/>
  <c r="P57" i="3"/>
  <c r="T57" i="3" s="1"/>
  <c r="T56" i="3"/>
  <c r="P56" i="3"/>
  <c r="T55" i="3"/>
  <c r="P55" i="3"/>
  <c r="T54" i="3"/>
  <c r="P54" i="3"/>
  <c r="T53" i="3"/>
  <c r="P53" i="3"/>
  <c r="T52" i="3"/>
  <c r="P52" i="3"/>
  <c r="N52" i="3"/>
  <c r="N53" i="3" s="1"/>
  <c r="N54" i="3" s="1"/>
  <c r="N55" i="3" s="1"/>
  <c r="N56" i="3" s="1"/>
  <c r="E52" i="3"/>
  <c r="E53" i="3" s="1"/>
  <c r="E54" i="3" s="1"/>
  <c r="E55" i="3" s="1"/>
  <c r="E56" i="3" s="1"/>
  <c r="T51" i="3"/>
  <c r="P51" i="3"/>
  <c r="T50" i="3"/>
  <c r="T49" i="3"/>
  <c r="P49" i="3"/>
  <c r="E49" i="3"/>
  <c r="E50" i="3" s="1"/>
  <c r="T48" i="3"/>
  <c r="P48" i="3"/>
  <c r="N48" i="3"/>
  <c r="N49" i="3" s="1"/>
  <c r="N50" i="3" s="1"/>
  <c r="T47" i="3"/>
  <c r="P46" i="3"/>
  <c r="T46" i="3" s="1"/>
  <c r="P45" i="3"/>
  <c r="T45" i="3" s="1"/>
  <c r="T44" i="3"/>
  <c r="T43" i="3"/>
  <c r="T42" i="3"/>
  <c r="P42" i="3"/>
  <c r="T41" i="3"/>
  <c r="N41" i="3"/>
  <c r="N42" i="3" s="1"/>
  <c r="N43" i="3" s="1"/>
  <c r="N44" i="3" s="1"/>
  <c r="N45" i="3" s="1"/>
  <c r="N46" i="3" s="1"/>
  <c r="E41" i="3"/>
  <c r="E42" i="3" s="1"/>
  <c r="E43" i="3" s="1"/>
  <c r="E44" i="3" s="1"/>
  <c r="E45" i="3" s="1"/>
  <c r="E46" i="3" s="1"/>
  <c r="E47" i="3" s="1"/>
  <c r="T40" i="3"/>
  <c r="T39" i="3"/>
  <c r="P38" i="3"/>
  <c r="T38" i="3" s="1"/>
  <c r="T37" i="3"/>
  <c r="P36" i="3"/>
  <c r="P35" i="3"/>
  <c r="E35" i="3"/>
  <c r="E36" i="3" s="1"/>
  <c r="E37" i="3" s="1"/>
  <c r="E38" i="3" s="1"/>
  <c r="E39" i="3" s="1"/>
  <c r="T34" i="3"/>
  <c r="N34" i="3"/>
  <c r="N35" i="3" s="1"/>
  <c r="N36" i="3" s="1"/>
  <c r="N37" i="3" s="1"/>
  <c r="N38" i="3" s="1"/>
  <c r="N39" i="3" s="1"/>
  <c r="T33" i="3"/>
  <c r="P32" i="3"/>
  <c r="T31" i="3"/>
  <c r="T30" i="3"/>
  <c r="P30" i="3"/>
  <c r="T29" i="3"/>
  <c r="P29" i="3"/>
  <c r="N29" i="3"/>
  <c r="N30" i="3" s="1"/>
  <c r="N31" i="3" s="1"/>
  <c r="N32" i="3" s="1"/>
  <c r="E29" i="3"/>
  <c r="E30" i="3" s="1"/>
  <c r="E31" i="3" s="1"/>
  <c r="E32" i="3" s="1"/>
  <c r="E33" i="3" s="1"/>
  <c r="T28" i="3"/>
  <c r="N28" i="3"/>
  <c r="P27" i="3"/>
  <c r="T27" i="3" s="1"/>
  <c r="E27" i="3"/>
  <c r="T26" i="3"/>
  <c r="T25" i="3"/>
  <c r="P25" i="3"/>
  <c r="N25" i="3"/>
  <c r="N26" i="3" s="1"/>
  <c r="E25" i="3"/>
  <c r="E26" i="3" s="1"/>
  <c r="T24" i="3"/>
  <c r="N24" i="3"/>
  <c r="T23" i="3"/>
  <c r="T22" i="3"/>
  <c r="T21" i="3"/>
  <c r="T20" i="3"/>
  <c r="P20" i="3"/>
  <c r="T19" i="3"/>
  <c r="P19" i="3"/>
  <c r="E19" i="3"/>
  <c r="E20" i="3" s="1"/>
  <c r="E21" i="3" s="1"/>
  <c r="E22" i="3" s="1"/>
  <c r="T18" i="3"/>
  <c r="P18" i="3"/>
  <c r="N18" i="3"/>
  <c r="N19" i="3" s="1"/>
  <c r="N20" i="3" s="1"/>
  <c r="N21" i="3" s="1"/>
  <c r="T17" i="3"/>
  <c r="N17" i="3"/>
  <c r="T16" i="3"/>
  <c r="T15" i="3"/>
  <c r="P15" i="3"/>
  <c r="T14" i="3"/>
  <c r="P14" i="3"/>
  <c r="T13" i="3"/>
  <c r="P13" i="3"/>
  <c r="T12" i="3"/>
  <c r="N12" i="3"/>
  <c r="E12" i="3"/>
  <c r="T11" i="3"/>
  <c r="N11" i="3"/>
  <c r="N13" i="3" s="1"/>
  <c r="N14" i="3" s="1"/>
  <c r="N15" i="3" s="1"/>
  <c r="E11" i="3"/>
  <c r="E13" i="3" s="1"/>
  <c r="E14" i="3" s="1"/>
  <c r="E15" i="3" s="1"/>
  <c r="E16" i="3" s="1"/>
  <c r="P10" i="3"/>
  <c r="T10" i="3" s="1"/>
  <c r="M10" i="3"/>
  <c r="K10" i="3"/>
  <c r="E6" i="3"/>
  <c r="T112" i="2"/>
  <c r="T111" i="2"/>
  <c r="T110" i="2"/>
  <c r="H4" i="2"/>
  <c r="E6" i="2"/>
  <c r="I5" i="2"/>
  <c r="P4" i="2"/>
  <c r="L4" i="2"/>
  <c r="D4" i="2"/>
  <c r="T32" i="3" l="1"/>
  <c r="H4" i="3" s="1"/>
  <c r="T36" i="3"/>
  <c r="R10" i="3"/>
  <c r="T35" i="3"/>
  <c r="E14" i="4"/>
  <c r="P13" i="4"/>
  <c r="R10" i="4"/>
  <c r="P12" i="4"/>
  <c r="M10" i="5"/>
  <c r="E14" i="5"/>
  <c r="O10" i="5"/>
  <c r="R10" i="5"/>
  <c r="V10" i="5" s="1"/>
  <c r="P12" i="5"/>
  <c r="T10" i="5" l="1"/>
  <c r="H4" i="5"/>
  <c r="C11" i="3"/>
  <c r="P14" i="4"/>
  <c r="E15" i="4"/>
  <c r="E15" i="5"/>
  <c r="P14" i="5"/>
  <c r="H4" i="4"/>
  <c r="T10" i="4"/>
  <c r="C11" i="4" l="1"/>
  <c r="E5" i="4"/>
  <c r="C5" i="4"/>
  <c r="I5" i="4" s="1"/>
  <c r="D4" i="4"/>
  <c r="N6" i="4" s="1"/>
  <c r="G5" i="4"/>
  <c r="E16" i="4"/>
  <c r="P15" i="4"/>
  <c r="K11" i="3"/>
  <c r="M11" i="3" s="1"/>
  <c r="R11" i="3" s="1"/>
  <c r="E16" i="5"/>
  <c r="P15" i="5"/>
  <c r="C5" i="5"/>
  <c r="I5" i="5" s="1"/>
  <c r="D4" i="5"/>
  <c r="N6" i="5" s="1"/>
  <c r="G5" i="5"/>
  <c r="C11" i="5"/>
  <c r="E5" i="5"/>
  <c r="L4" i="5" l="1"/>
  <c r="P4" i="5"/>
  <c r="C12" i="3"/>
  <c r="E17" i="5"/>
  <c r="P16" i="5"/>
  <c r="E17" i="4"/>
  <c r="P16" i="4"/>
  <c r="P4" i="4"/>
  <c r="L4" i="4"/>
  <c r="P17" i="5" l="1"/>
  <c r="E18" i="5"/>
  <c r="E18" i="4"/>
  <c r="P17" i="4"/>
  <c r="K12" i="3"/>
  <c r="M12" i="3" s="1"/>
  <c r="R12" i="3" s="1"/>
  <c r="P18" i="4" l="1"/>
  <c r="E19" i="4"/>
  <c r="E19" i="5"/>
  <c r="P18" i="5"/>
  <c r="C13" i="3"/>
  <c r="E20" i="5" l="1"/>
  <c r="P19" i="5"/>
  <c r="E20" i="4"/>
  <c r="P19" i="4"/>
  <c r="K13" i="3"/>
  <c r="M13" i="3" s="1"/>
  <c r="R13" i="3" s="1"/>
  <c r="C14" i="3" l="1"/>
  <c r="E21" i="5"/>
  <c r="P20" i="5"/>
  <c r="E21" i="4"/>
  <c r="P20" i="4"/>
  <c r="E22" i="4" l="1"/>
  <c r="P21" i="4"/>
  <c r="P21" i="5"/>
  <c r="E22" i="5"/>
  <c r="K14" i="3"/>
  <c r="M14" i="3" s="1"/>
  <c r="R14" i="3" s="1"/>
  <c r="P22" i="4" l="1"/>
  <c r="E23" i="4"/>
  <c r="E23" i="5"/>
  <c r="P22" i="5"/>
  <c r="C15" i="3"/>
  <c r="E24" i="4" l="1"/>
  <c r="P23" i="4"/>
  <c r="K15" i="3"/>
  <c r="M15" i="3" s="1"/>
  <c r="R15" i="3" s="1"/>
  <c r="C16" i="3" s="1"/>
  <c r="K16" i="3" s="1"/>
  <c r="M16" i="3" s="1"/>
  <c r="R16" i="3" s="1"/>
  <c r="C17" i="3" s="1"/>
  <c r="K17" i="3" s="1"/>
  <c r="M17" i="3" s="1"/>
  <c r="R17" i="3" s="1"/>
  <c r="C18" i="3" s="1"/>
  <c r="K18" i="3" s="1"/>
  <c r="M18" i="3" s="1"/>
  <c r="R18" i="3" s="1"/>
  <c r="C19" i="3" s="1"/>
  <c r="K19" i="3" s="1"/>
  <c r="M19" i="3" s="1"/>
  <c r="R19" i="3" s="1"/>
  <c r="C20" i="3" s="1"/>
  <c r="K20" i="3" s="1"/>
  <c r="M20" i="3" s="1"/>
  <c r="R20" i="3" s="1"/>
  <c r="C21" i="3" s="1"/>
  <c r="K21" i="3" s="1"/>
  <c r="M21" i="3" s="1"/>
  <c r="R21" i="3" s="1"/>
  <c r="C22" i="3" s="1"/>
  <c r="K22" i="3" s="1"/>
  <c r="M22" i="3" s="1"/>
  <c r="R22" i="3" s="1"/>
  <c r="C23" i="3" s="1"/>
  <c r="K23" i="3" s="1"/>
  <c r="M23" i="3" s="1"/>
  <c r="R23" i="3" s="1"/>
  <c r="C24" i="3" s="1"/>
  <c r="K24" i="3" s="1"/>
  <c r="M24" i="3" s="1"/>
  <c r="R24" i="3" s="1"/>
  <c r="C25" i="3" s="1"/>
  <c r="K25" i="3" s="1"/>
  <c r="M25" i="3" s="1"/>
  <c r="R25" i="3" s="1"/>
  <c r="C26" i="3" s="1"/>
  <c r="K26" i="3" s="1"/>
  <c r="M26" i="3" s="1"/>
  <c r="R26" i="3" s="1"/>
  <c r="C27" i="3" s="1"/>
  <c r="K27" i="3" s="1"/>
  <c r="M27" i="3" s="1"/>
  <c r="R27" i="3" s="1"/>
  <c r="C28" i="3" s="1"/>
  <c r="K28" i="3" s="1"/>
  <c r="M28" i="3" s="1"/>
  <c r="R28" i="3" s="1"/>
  <c r="C29" i="3" s="1"/>
  <c r="K29" i="3" s="1"/>
  <c r="M29" i="3" s="1"/>
  <c r="R29" i="3" s="1"/>
  <c r="C30" i="3" s="1"/>
  <c r="K30" i="3" s="1"/>
  <c r="M30" i="3" s="1"/>
  <c r="R30" i="3" s="1"/>
  <c r="C31" i="3" s="1"/>
  <c r="K31" i="3" s="1"/>
  <c r="M31" i="3" s="1"/>
  <c r="R31" i="3" s="1"/>
  <c r="C32" i="3" s="1"/>
  <c r="K32" i="3" s="1"/>
  <c r="M32" i="3" s="1"/>
  <c r="R32" i="3" s="1"/>
  <c r="C33" i="3" s="1"/>
  <c r="K33" i="3" s="1"/>
  <c r="M33" i="3" s="1"/>
  <c r="R33" i="3" s="1"/>
  <c r="C34" i="3" s="1"/>
  <c r="K34" i="3" s="1"/>
  <c r="M34" i="3" s="1"/>
  <c r="R34" i="3" s="1"/>
  <c r="C35" i="3" s="1"/>
  <c r="K35" i="3" s="1"/>
  <c r="M35" i="3" s="1"/>
  <c r="R35" i="3" s="1"/>
  <c r="C36" i="3" s="1"/>
  <c r="K36" i="3" s="1"/>
  <c r="M36" i="3" s="1"/>
  <c r="R36" i="3" s="1"/>
  <c r="C37" i="3" s="1"/>
  <c r="K37" i="3" s="1"/>
  <c r="M37" i="3" s="1"/>
  <c r="R37" i="3" s="1"/>
  <c r="C38" i="3" s="1"/>
  <c r="K38" i="3" s="1"/>
  <c r="M38" i="3" s="1"/>
  <c r="R38" i="3" s="1"/>
  <c r="C39" i="3" s="1"/>
  <c r="K39" i="3" s="1"/>
  <c r="M39" i="3" s="1"/>
  <c r="R39" i="3" s="1"/>
  <c r="C40" i="3" s="1"/>
  <c r="K40" i="3" s="1"/>
  <c r="M40" i="3" s="1"/>
  <c r="R40" i="3" s="1"/>
  <c r="C41" i="3" s="1"/>
  <c r="K41" i="3" s="1"/>
  <c r="M41" i="3" s="1"/>
  <c r="R41" i="3" s="1"/>
  <c r="C42" i="3" s="1"/>
  <c r="K42" i="3" s="1"/>
  <c r="M42" i="3" s="1"/>
  <c r="R42" i="3" s="1"/>
  <c r="C43" i="3" s="1"/>
  <c r="K43" i="3" s="1"/>
  <c r="M43" i="3" s="1"/>
  <c r="R43" i="3" s="1"/>
  <c r="C44" i="3" s="1"/>
  <c r="K44" i="3" s="1"/>
  <c r="M44" i="3" s="1"/>
  <c r="R44" i="3" s="1"/>
  <c r="C45" i="3" s="1"/>
  <c r="K45" i="3" s="1"/>
  <c r="M45" i="3" s="1"/>
  <c r="R45" i="3" s="1"/>
  <c r="C46" i="3" s="1"/>
  <c r="K46" i="3" s="1"/>
  <c r="M46" i="3" s="1"/>
  <c r="R46" i="3" s="1"/>
  <c r="C47" i="3" s="1"/>
  <c r="K47" i="3" s="1"/>
  <c r="M47" i="3" s="1"/>
  <c r="R47" i="3" s="1"/>
  <c r="C48" i="3" s="1"/>
  <c r="K48" i="3" s="1"/>
  <c r="M48" i="3" s="1"/>
  <c r="R48" i="3" s="1"/>
  <c r="C49" i="3" s="1"/>
  <c r="K49" i="3" s="1"/>
  <c r="M49" i="3" s="1"/>
  <c r="R49" i="3" s="1"/>
  <c r="C50" i="3" s="1"/>
  <c r="K50" i="3" s="1"/>
  <c r="M50" i="3" s="1"/>
  <c r="R50" i="3" s="1"/>
  <c r="C51" i="3" s="1"/>
  <c r="K51" i="3" s="1"/>
  <c r="M51" i="3" s="1"/>
  <c r="R51" i="3" s="1"/>
  <c r="C52" i="3" s="1"/>
  <c r="K52" i="3" s="1"/>
  <c r="M52" i="3" s="1"/>
  <c r="R52" i="3" s="1"/>
  <c r="C53" i="3" s="1"/>
  <c r="K53" i="3" s="1"/>
  <c r="M53" i="3" s="1"/>
  <c r="R53" i="3" s="1"/>
  <c r="C54" i="3" s="1"/>
  <c r="K54" i="3" s="1"/>
  <c r="M54" i="3" s="1"/>
  <c r="R54" i="3" s="1"/>
  <c r="C55" i="3" s="1"/>
  <c r="K55" i="3" s="1"/>
  <c r="M55" i="3" s="1"/>
  <c r="R55" i="3" s="1"/>
  <c r="C56" i="3" s="1"/>
  <c r="K56" i="3" s="1"/>
  <c r="M56" i="3" s="1"/>
  <c r="R56" i="3" s="1"/>
  <c r="C57" i="3" s="1"/>
  <c r="K57" i="3" s="1"/>
  <c r="M57" i="3" s="1"/>
  <c r="R57" i="3" s="1"/>
  <c r="C58" i="3" s="1"/>
  <c r="K58" i="3" s="1"/>
  <c r="M58" i="3" s="1"/>
  <c r="R58" i="3" s="1"/>
  <c r="C59" i="3" s="1"/>
  <c r="K59" i="3" s="1"/>
  <c r="M59" i="3" s="1"/>
  <c r="R59" i="3" s="1"/>
  <c r="C60" i="3" s="1"/>
  <c r="K60" i="3" s="1"/>
  <c r="M60" i="3" s="1"/>
  <c r="R60" i="3" s="1"/>
  <c r="E24" i="5"/>
  <c r="P23" i="5"/>
  <c r="E25" i="5" l="1"/>
  <c r="P24" i="5"/>
  <c r="E25" i="4"/>
  <c r="P24" i="4"/>
  <c r="C61" i="3"/>
  <c r="D4" i="3"/>
  <c r="N6" i="3" s="1"/>
  <c r="E5" i="3"/>
  <c r="G5" i="3"/>
  <c r="C5" i="3"/>
  <c r="I5" i="3" s="1"/>
  <c r="E26" i="4" l="1"/>
  <c r="P25" i="4"/>
  <c r="L4" i="3"/>
  <c r="P4" i="3"/>
  <c r="E26" i="5"/>
  <c r="P25" i="5"/>
  <c r="E27" i="5" l="1"/>
  <c r="P26" i="5"/>
  <c r="P26" i="4"/>
  <c r="E27" i="4"/>
  <c r="E28" i="4" l="1"/>
  <c r="P27" i="4"/>
  <c r="E28" i="5"/>
  <c r="P27" i="5"/>
  <c r="E29" i="4" l="1"/>
  <c r="P28" i="4"/>
  <c r="P28" i="5"/>
  <c r="E29" i="5"/>
  <c r="E30" i="5" l="1"/>
  <c r="P29" i="5"/>
  <c r="E30" i="4"/>
  <c r="P29" i="4"/>
  <c r="P30" i="4" l="1"/>
  <c r="E31" i="4"/>
  <c r="E31" i="5"/>
  <c r="P30" i="5"/>
  <c r="E32" i="5" l="1"/>
  <c r="P31" i="5"/>
  <c r="E32" i="4"/>
  <c r="P31" i="4"/>
  <c r="E33" i="4" l="1"/>
  <c r="P32" i="4"/>
  <c r="P32" i="5"/>
  <c r="E33" i="5"/>
  <c r="E34" i="5" l="1"/>
  <c r="P33" i="5"/>
  <c r="E34" i="4"/>
  <c r="P33" i="4"/>
  <c r="P34" i="4" l="1"/>
  <c r="E35" i="4"/>
  <c r="E35" i="5"/>
  <c r="P34" i="5"/>
  <c r="E36" i="4" l="1"/>
  <c r="P35" i="4"/>
  <c r="E36" i="5"/>
  <c r="P35" i="5"/>
  <c r="P36" i="5" l="1"/>
  <c r="E37" i="5"/>
  <c r="E37" i="4"/>
  <c r="P36" i="4"/>
  <c r="E38" i="4" l="1"/>
  <c r="P37" i="4"/>
  <c r="E38" i="5"/>
  <c r="P37" i="5"/>
  <c r="E39" i="5" l="1"/>
  <c r="P38" i="5"/>
  <c r="P38" i="4"/>
  <c r="E39" i="4"/>
  <c r="E40" i="4" l="1"/>
  <c r="P39" i="4"/>
  <c r="E40" i="5"/>
  <c r="P39" i="5"/>
  <c r="P40" i="5" l="1"/>
  <c r="E41" i="5"/>
  <c r="E41" i="4"/>
  <c r="P40" i="4"/>
  <c r="E42" i="4" l="1"/>
  <c r="P41" i="4"/>
  <c r="E42" i="5"/>
  <c r="P41" i="5"/>
  <c r="P42" i="4" l="1"/>
  <c r="E43" i="4"/>
  <c r="E43" i="5"/>
  <c r="P42" i="5"/>
  <c r="E44" i="5" l="1"/>
  <c r="P43" i="5"/>
  <c r="E44" i="4"/>
  <c r="P43" i="4"/>
  <c r="E45" i="4" l="1"/>
  <c r="P44" i="4"/>
  <c r="P44" i="5"/>
  <c r="E45" i="5"/>
  <c r="E46" i="5" l="1"/>
  <c r="P45" i="5"/>
  <c r="E46" i="4"/>
  <c r="P45" i="4"/>
  <c r="P46" i="4" l="1"/>
  <c r="E47" i="4"/>
  <c r="E47" i="5"/>
  <c r="P46" i="5"/>
  <c r="E48" i="4" l="1"/>
  <c r="P47" i="4"/>
  <c r="E48" i="5"/>
  <c r="P47" i="5"/>
  <c r="E49" i="4" l="1"/>
  <c r="P48" i="4"/>
  <c r="P48" i="5"/>
  <c r="E49" i="5"/>
  <c r="E50" i="5" l="1"/>
  <c r="P49" i="5"/>
  <c r="E50" i="4"/>
  <c r="P49" i="4"/>
  <c r="E51" i="5" l="1"/>
  <c r="P50" i="5"/>
  <c r="P50" i="4"/>
  <c r="E51" i="4"/>
  <c r="E52" i="4" l="1"/>
  <c r="P51" i="4"/>
  <c r="E52" i="5"/>
  <c r="P51" i="5"/>
  <c r="E53" i="4" l="1"/>
  <c r="P52" i="4"/>
  <c r="P52" i="5"/>
  <c r="E53" i="5"/>
  <c r="E54" i="5" l="1"/>
  <c r="P53" i="5"/>
  <c r="E54" i="4"/>
  <c r="P53" i="4"/>
  <c r="P54" i="4" l="1"/>
  <c r="E55" i="4"/>
  <c r="E55" i="5"/>
  <c r="P54" i="5"/>
  <c r="E56" i="5" l="1"/>
  <c r="P55" i="5"/>
  <c r="E56" i="4"/>
  <c r="P55" i="4"/>
  <c r="E57" i="4" l="1"/>
  <c r="P56" i="4"/>
  <c r="P56" i="5"/>
  <c r="E57" i="5"/>
  <c r="E58" i="5" l="1"/>
  <c r="P57" i="5"/>
  <c r="E58" i="4"/>
  <c r="P57" i="4"/>
  <c r="E59" i="4" l="1"/>
  <c r="P58" i="4"/>
  <c r="E59" i="5"/>
  <c r="P58" i="5"/>
  <c r="E60" i="5" l="1"/>
  <c r="P59" i="5"/>
  <c r="E60" i="4"/>
  <c r="P59" i="4"/>
  <c r="P60" i="5" l="1"/>
  <c r="E61" i="5"/>
  <c r="P60" i="4"/>
  <c r="E61" i="4"/>
  <c r="E62" i="5" l="1"/>
  <c r="P61" i="5"/>
  <c r="E62" i="4"/>
  <c r="P61" i="4"/>
  <c r="E63" i="4" l="1"/>
  <c r="P62" i="4"/>
  <c r="E63" i="5"/>
  <c r="P62" i="5"/>
  <c r="E64" i="5" l="1"/>
  <c r="P63" i="5"/>
  <c r="E64" i="4"/>
  <c r="P63" i="4"/>
  <c r="P64" i="4" l="1"/>
  <c r="E65" i="4"/>
  <c r="P64" i="5"/>
  <c r="E65" i="5"/>
  <c r="E66" i="5" l="1"/>
  <c r="P65" i="5"/>
  <c r="E66" i="4"/>
  <c r="P65" i="4"/>
  <c r="E67" i="4" l="1"/>
  <c r="P66" i="4"/>
  <c r="E67" i="5"/>
  <c r="P66" i="5"/>
  <c r="E68" i="5" l="1"/>
  <c r="P67" i="5"/>
  <c r="E68" i="4"/>
  <c r="P67" i="4"/>
  <c r="P68" i="4" l="1"/>
  <c r="E69" i="4"/>
  <c r="P68" i="5"/>
  <c r="E69" i="5"/>
  <c r="E70" i="5" l="1"/>
  <c r="P69" i="5"/>
  <c r="E70" i="4"/>
  <c r="P69" i="4"/>
  <c r="E71" i="4" l="1"/>
  <c r="P70" i="4"/>
  <c r="E71" i="5"/>
  <c r="P70" i="5"/>
  <c r="E72" i="5" l="1"/>
  <c r="P71" i="5"/>
  <c r="E72" i="4"/>
  <c r="P71" i="4"/>
  <c r="P72" i="5" l="1"/>
  <c r="E73" i="5"/>
  <c r="P72" i="4"/>
  <c r="E73" i="4"/>
  <c r="E74" i="4" l="1"/>
  <c r="P73" i="4"/>
  <c r="E74" i="5"/>
  <c r="P73" i="5"/>
  <c r="E75" i="4" l="1"/>
  <c r="P74" i="4"/>
  <c r="E75" i="5"/>
  <c r="P74" i="5"/>
  <c r="E76" i="5" l="1"/>
  <c r="P75" i="5"/>
  <c r="E76" i="4"/>
  <c r="P75" i="4"/>
  <c r="P76" i="4" l="1"/>
  <c r="E77" i="4"/>
  <c r="P76" i="5"/>
  <c r="E77" i="5"/>
  <c r="E78" i="5" l="1"/>
  <c r="P77" i="5"/>
  <c r="E78" i="4"/>
  <c r="P77" i="4"/>
  <c r="E79" i="4" l="1"/>
  <c r="P78" i="4"/>
  <c r="E79" i="5"/>
  <c r="P78" i="5"/>
  <c r="E80" i="4" l="1"/>
  <c r="P79" i="4"/>
  <c r="E80" i="5"/>
  <c r="P79" i="5"/>
  <c r="P80" i="5" l="1"/>
  <c r="E81" i="5"/>
  <c r="P80" i="4"/>
  <c r="E81" i="4"/>
  <c r="E82" i="4" l="1"/>
  <c r="P81" i="4"/>
  <c r="E82" i="5"/>
  <c r="P81" i="5"/>
  <c r="E83" i="4" l="1"/>
  <c r="P82" i="4"/>
  <c r="E83" i="5"/>
  <c r="P82" i="5"/>
  <c r="E84" i="5" l="1"/>
  <c r="P83" i="5"/>
  <c r="E84" i="4"/>
  <c r="P83" i="4"/>
  <c r="P84" i="4" l="1"/>
  <c r="E85" i="4"/>
  <c r="P84" i="5"/>
  <c r="E85" i="5"/>
  <c r="E86" i="5" l="1"/>
  <c r="P85" i="5"/>
  <c r="E86" i="4"/>
  <c r="P85" i="4"/>
  <c r="E87" i="4" l="1"/>
  <c r="P86" i="4"/>
  <c r="E87" i="5"/>
  <c r="P86" i="5"/>
  <c r="E88" i="5" l="1"/>
  <c r="P87" i="5"/>
  <c r="E88" i="4"/>
  <c r="P87" i="4"/>
  <c r="E89" i="4" l="1"/>
  <c r="P88" i="4"/>
  <c r="P88" i="5"/>
  <c r="E89" i="5"/>
  <c r="E90" i="5" l="1"/>
  <c r="P89" i="5"/>
  <c r="P89" i="4"/>
  <c r="E90" i="4"/>
  <c r="E91" i="4" l="1"/>
  <c r="P90" i="4"/>
  <c r="E91" i="5"/>
  <c r="P90" i="5"/>
  <c r="E92" i="5" l="1"/>
  <c r="P91" i="5"/>
  <c r="E92" i="4"/>
  <c r="P91" i="4"/>
  <c r="E93" i="4" l="1"/>
  <c r="P92" i="4"/>
  <c r="P92" i="5"/>
  <c r="E93" i="5"/>
  <c r="E94" i="5" l="1"/>
  <c r="P93" i="5"/>
  <c r="P93" i="4"/>
  <c r="E94" i="4"/>
  <c r="E95" i="4" l="1"/>
  <c r="P94" i="4"/>
  <c r="E95" i="5"/>
  <c r="P94" i="5"/>
  <c r="E96" i="5" l="1"/>
  <c r="P95" i="5"/>
  <c r="E96" i="4"/>
  <c r="P95" i="4"/>
  <c r="E97" i="4" l="1"/>
  <c r="P96" i="4"/>
  <c r="P96" i="5"/>
  <c r="E97" i="5"/>
  <c r="E98" i="5" l="1"/>
  <c r="P97" i="5"/>
  <c r="P97" i="4"/>
  <c r="E98" i="4"/>
  <c r="E99" i="4" l="1"/>
  <c r="P98" i="4"/>
  <c r="E99" i="5"/>
  <c r="P98" i="5"/>
  <c r="E100" i="5" l="1"/>
  <c r="P99" i="5"/>
  <c r="E100" i="4"/>
  <c r="P99" i="4"/>
  <c r="E101" i="4" l="1"/>
  <c r="P100" i="4"/>
  <c r="P100" i="5"/>
  <c r="E101" i="5"/>
  <c r="E102" i="5" l="1"/>
  <c r="P101" i="5"/>
  <c r="P101" i="4"/>
  <c r="E102" i="4"/>
  <c r="E103" i="4" l="1"/>
  <c r="P102" i="4"/>
  <c r="E103" i="5"/>
  <c r="P102" i="5"/>
  <c r="E104" i="5" l="1"/>
  <c r="P103" i="5"/>
  <c r="E104" i="4"/>
  <c r="P103" i="4"/>
  <c r="P104" i="5" l="1"/>
  <c r="E105" i="5"/>
  <c r="E105" i="4"/>
  <c r="P104" i="4"/>
  <c r="P105" i="4" l="1"/>
  <c r="E106" i="4"/>
  <c r="E106" i="5"/>
  <c r="P105" i="5"/>
  <c r="E107" i="5" l="1"/>
  <c r="P106" i="5"/>
  <c r="E107" i="4"/>
  <c r="P106" i="4"/>
  <c r="E108" i="4" l="1"/>
  <c r="P107" i="4"/>
  <c r="E108" i="5"/>
  <c r="P107" i="5"/>
  <c r="P108" i="5" l="1"/>
  <c r="E109" i="5"/>
  <c r="P109" i="5" s="1"/>
  <c r="E109" i="4"/>
  <c r="P109" i="4" s="1"/>
  <c r="P108" i="4"/>
</calcChain>
</file>

<file path=xl/sharedStrings.xml><?xml version="1.0" encoding="utf-8"?>
<sst xmlns="http://schemas.openxmlformats.org/spreadsheetml/2006/main" count="309" uniqueCount="44">
  <si>
    <t>通貨ペア</t>
  </si>
  <si>
    <t>USD/JPY</t>
  </si>
  <si>
    <t>時間足</t>
  </si>
  <si>
    <t>日足</t>
  </si>
  <si>
    <t>リスク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</si>
  <si>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</si>
  <si>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</si>
  <si>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</si>
  <si>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・トレーリングストップ（ダウ理論による）
・リスクに対し1以上の含み益が出た段階でストップを建値まで移動
・PB出現でPBの高値・安値までストップを移動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</si>
  <si>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</si>
  <si>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</si>
  <si>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</si>
  <si>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</si>
  <si>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</si>
  <si>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</si>
  <si>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</si>
  <si>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</si>
  <si>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</si>
  <si>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</si>
  <si>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当初資金</t>
  </si>
  <si>
    <t>⇒⇒⇒</t>
  </si>
  <si>
    <t>最終資金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</si>
  <si>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</si>
  <si>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</si>
  <si>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</si>
  <si>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</si>
  <si>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</si>
  <si>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</si>
  <si>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</si>
  <si>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</si>
  <si>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</si>
  <si>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</si>
  <si>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</si>
  <si>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</si>
  <si>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</si>
  <si>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</si>
  <si>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売</t>
  </si>
  <si>
    <t>買</t>
  </si>
  <si>
    <t>GBP/JPY</t>
  </si>
  <si>
    <t>は自動計算の為いじらない</t>
  </si>
  <si>
    <t>は場合によって手入力が必要</t>
  </si>
  <si>
    <t>エントリーレート</t>
  </si>
  <si>
    <t>損切レート</t>
  </si>
  <si>
    <t>EUR/USD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</si>
</sst>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8" formatCode="0.0_ ;[Red]\-0.0\ "/>
    <numFmt numFmtId="180" formatCode="#,##0_ ;[Red]\-#,##0\ "/>
    <numFmt numFmtId="181" formatCode="0.00_ "/>
    <numFmt numFmtId="183" formatCode="m/d;@"/>
    <numFmt numFmtId="184" formatCode="0.00000_ "/>
    <numFmt numFmtId="185" formatCode="0.0%"/>
    <numFmt numFmtId="186" formatCode="0.000_ "/>
  </numFmts>
  <fonts count="14" x14ac:knownFonts="1">
    <font>
      <sz val="11"/>
      <color indexed="8"/>
      <name val="ＭＳ Ｐゴシック"/>
      <family val="2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charset val="134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94">
    <xf numFmtId="0" fontId="0" fillId="0" borderId="0" xfId="0">
      <alignment vertical="center"/>
    </xf>
    <xf numFmtId="0" fontId="1" fillId="2" borderId="1" xfId="1" applyFont="1" applyFill="1" applyBorder="1" applyAlignment="1">
      <alignment horizontal="center" vertical="center"/>
    </xf>
    <xf numFmtId="0" fontId="12" fillId="0" borderId="0" xfId="1" applyFill="1">
      <alignment vertical="center"/>
    </xf>
    <xf numFmtId="0" fontId="12" fillId="0" borderId="0" xfId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2" fillId="3" borderId="2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183" fontId="6" fillId="0" borderId="1" xfId="1" applyNumberFormat="1" applyFont="1" applyFill="1" applyBorder="1" applyAlignment="1">
      <alignment horizontal="center" vertical="center"/>
    </xf>
    <xf numFmtId="185" fontId="0" fillId="3" borderId="1" xfId="2" applyNumberFormat="1" applyFont="1" applyFill="1" applyBorder="1" applyAlignment="1">
      <alignment horizontal="center" vertical="center"/>
    </xf>
    <xf numFmtId="0" fontId="12" fillId="0" borderId="0" xfId="1" applyAlignment="1">
      <alignment horizontal="left" vertical="center"/>
    </xf>
    <xf numFmtId="0" fontId="1" fillId="6" borderId="1" xfId="1" applyFont="1" applyFill="1" applyBorder="1" applyAlignment="1">
      <alignment horizontal="center" vertical="center" shrinkToFit="1"/>
    </xf>
    <xf numFmtId="0" fontId="1" fillId="8" borderId="1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/>
    </xf>
    <xf numFmtId="181" fontId="10" fillId="3" borderId="1" xfId="1" applyNumberFormat="1" applyFont="1" applyFill="1" applyBorder="1" applyAlignment="1">
      <alignment horizontal="center" vertical="center"/>
    </xf>
    <xf numFmtId="180" fontId="12" fillId="3" borderId="1" xfId="1" applyNumberFormat="1" applyFill="1" applyBorder="1" applyAlignment="1">
      <alignment vertical="center"/>
    </xf>
    <xf numFmtId="0" fontId="12" fillId="0" borderId="0" xfId="1" applyAlignment="1">
      <alignment vertical="center"/>
    </xf>
    <xf numFmtId="0" fontId="12" fillId="0" borderId="0" xfId="1" applyFill="1" applyAlignment="1">
      <alignment horizontal="center" vertical="center"/>
    </xf>
    <xf numFmtId="0" fontId="12" fillId="0" borderId="2" xfId="1" applyBorder="1" applyAlignment="1">
      <alignment horizontal="center" vertical="center"/>
    </xf>
    <xf numFmtId="185" fontId="0" fillId="0" borderId="1" xfId="2" applyNumberFormat="1" applyFont="1" applyBorder="1" applyAlignment="1">
      <alignment horizontal="center" vertical="center"/>
    </xf>
    <xf numFmtId="0" fontId="1" fillId="2" borderId="2" xfId="1" applyFont="1" applyFill="1" applyBorder="1" applyAlignment="1">
      <alignment vertical="center"/>
    </xf>
    <xf numFmtId="181" fontId="10" fillId="0" borderId="1" xfId="1" applyNumberFormat="1" applyFont="1" applyFill="1" applyBorder="1" applyAlignment="1">
      <alignment horizontal="center" vertical="center"/>
    </xf>
    <xf numFmtId="56" fontId="12" fillId="0" borderId="0" xfId="1" applyNumberFormat="1" applyAlignment="1">
      <alignment horizontal="center" vertical="center"/>
    </xf>
    <xf numFmtId="0" fontId="12" fillId="0" borderId="1" xfId="1" applyBorder="1" applyAlignment="1">
      <alignment horizontal="center" vertical="center"/>
    </xf>
    <xf numFmtId="9" fontId="12" fillId="0" borderId="1" xfId="1" applyNumberFormat="1" applyBorder="1" applyAlignment="1">
      <alignment horizontal="center" vertical="center"/>
    </xf>
    <xf numFmtId="0" fontId="12" fillId="0" borderId="1" xfId="1" applyBorder="1" applyAlignment="1">
      <alignment vertical="center" wrapText="1"/>
    </xf>
    <xf numFmtId="0" fontId="12" fillId="0" borderId="1" xfId="1" applyBorder="1" applyAlignment="1">
      <alignment vertical="center"/>
    </xf>
    <xf numFmtId="176" fontId="12" fillId="0" borderId="1" xfId="1" applyNumberFormat="1" applyBorder="1" applyAlignment="1">
      <alignment horizontal="center" vertical="center"/>
    </xf>
    <xf numFmtId="178" fontId="12" fillId="0" borderId="1" xfId="1" applyNumberForma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shrinkToFit="1"/>
    </xf>
    <xf numFmtId="180" fontId="12" fillId="0" borderId="1" xfId="1" applyNumberForma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shrinkToFit="1"/>
    </xf>
    <xf numFmtId="0" fontId="1" fillId="2" borderId="11" xfId="1" applyFont="1" applyFill="1" applyBorder="1" applyAlignment="1">
      <alignment horizontal="center" vertical="center" shrinkToFit="1"/>
    </xf>
    <xf numFmtId="0" fontId="1" fillId="2" borderId="18" xfId="1" applyFont="1" applyFill="1" applyBorder="1" applyAlignment="1">
      <alignment horizontal="center" vertical="center" shrinkToFit="1"/>
    </xf>
    <xf numFmtId="0" fontId="1" fillId="6" borderId="10" xfId="1" applyFont="1" applyFill="1" applyBorder="1" applyAlignment="1">
      <alignment horizontal="center" vertical="center" shrinkToFit="1"/>
    </xf>
    <xf numFmtId="0" fontId="1" fillId="6" borderId="11" xfId="1" applyFont="1" applyFill="1" applyBorder="1" applyAlignment="1">
      <alignment horizontal="center" vertical="center" shrinkToFit="1"/>
    </xf>
    <xf numFmtId="0" fontId="1" fillId="6" borderId="18" xfId="1" applyFont="1" applyFill="1" applyBorder="1" applyAlignment="1">
      <alignment horizontal="center" vertical="center" shrinkToFit="1"/>
    </xf>
    <xf numFmtId="0" fontId="1" fillId="8" borderId="10" xfId="1" applyFont="1" applyFill="1" applyBorder="1" applyAlignment="1">
      <alignment horizontal="center" vertical="center" shrinkToFit="1"/>
    </xf>
    <xf numFmtId="0" fontId="1" fillId="8" borderId="11" xfId="1" applyFont="1" applyFill="1" applyBorder="1" applyAlignment="1">
      <alignment horizontal="center" vertical="center" shrinkToFit="1"/>
    </xf>
    <xf numFmtId="0" fontId="1" fillId="8" borderId="18" xfId="1" applyFont="1" applyFill="1" applyBorder="1" applyAlignment="1">
      <alignment horizontal="center" vertical="center" shrinkToFit="1"/>
    </xf>
    <xf numFmtId="0" fontId="1" fillId="9" borderId="1" xfId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80" fontId="10" fillId="0" borderId="1" xfId="1" applyNumberFormat="1" applyFont="1" applyFill="1" applyBorder="1" applyAlignment="1">
      <alignment horizontal="center" vertical="center"/>
    </xf>
    <xf numFmtId="178" fontId="10" fillId="0" borderId="1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shrinkToFit="1"/>
    </xf>
    <xf numFmtId="0" fontId="1" fillId="7" borderId="1" xfId="1" applyFont="1" applyFill="1" applyBorder="1" applyAlignment="1">
      <alignment horizontal="center" vertical="center" shrinkToFit="1"/>
    </xf>
    <xf numFmtId="0" fontId="1" fillId="5" borderId="8" xfId="1" applyFont="1" applyFill="1" applyBorder="1" applyAlignment="1">
      <alignment horizontal="center" vertical="center" shrinkToFit="1"/>
    </xf>
    <xf numFmtId="0" fontId="1" fillId="5" borderId="9" xfId="1" applyFont="1" applyFill="1" applyBorder="1" applyAlignment="1">
      <alignment horizontal="center" vertical="center" shrinkToFit="1"/>
    </xf>
    <xf numFmtId="0" fontId="1" fillId="5" borderId="12" xfId="1" applyFont="1" applyFill="1" applyBorder="1" applyAlignment="1">
      <alignment horizontal="center" vertical="center" shrinkToFit="1"/>
    </xf>
    <xf numFmtId="0" fontId="1" fillId="5" borderId="13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8" xfId="1" applyFont="1" applyBorder="1" applyAlignment="1">
      <alignment vertical="center" wrapText="1"/>
    </xf>
    <xf numFmtId="180" fontId="12" fillId="3" borderId="1" xfId="1" applyNumberFormat="1" applyFill="1" applyBorder="1" applyAlignment="1">
      <alignment horizontal="center" vertical="center"/>
    </xf>
    <xf numFmtId="178" fontId="12" fillId="3" borderId="1" xfId="1" applyNumberFormat="1" applyFill="1" applyBorder="1" applyAlignment="1">
      <alignment horizontal="center" vertical="center"/>
    </xf>
    <xf numFmtId="0" fontId="12" fillId="3" borderId="1" xfId="1" applyFill="1" applyBorder="1" applyAlignment="1">
      <alignment horizontal="center" vertical="center"/>
    </xf>
    <xf numFmtId="176" fontId="12" fillId="3" borderId="1" xfId="1" applyNumberForma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horizontal="center" vertical="center"/>
    </xf>
    <xf numFmtId="176" fontId="4" fillId="3" borderId="4" xfId="1" applyNumberFormat="1" applyFont="1" applyFill="1" applyBorder="1" applyAlignment="1">
      <alignment horizontal="center" vertical="center"/>
    </xf>
    <xf numFmtId="176" fontId="4" fillId="3" borderId="19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0" fontId="1" fillId="8" borderId="1" xfId="1" applyFont="1" applyFill="1" applyBorder="1" applyAlignment="1">
      <alignment horizontal="center" vertical="center" shrinkToFit="1"/>
    </xf>
    <xf numFmtId="176" fontId="6" fillId="3" borderId="1" xfId="1" applyNumberFormat="1" applyFont="1" applyFill="1" applyBorder="1" applyAlignment="1">
      <alignment horizontal="center" vertical="center"/>
    </xf>
    <xf numFmtId="186" fontId="6" fillId="0" borderId="1" xfId="1" applyNumberFormat="1" applyFont="1" applyFill="1" applyBorder="1" applyAlignment="1">
      <alignment horizontal="center" vertical="center"/>
    </xf>
    <xf numFmtId="186" fontId="6" fillId="6" borderId="1" xfId="1" applyNumberFormat="1" applyFont="1" applyFill="1" applyBorder="1" applyAlignment="1">
      <alignment horizontal="center" vertical="center"/>
    </xf>
    <xf numFmtId="180" fontId="10" fillId="3" borderId="10" xfId="1" applyNumberFormat="1" applyFont="1" applyFill="1" applyBorder="1" applyAlignment="1">
      <alignment horizontal="center" vertical="center"/>
    </xf>
    <xf numFmtId="180" fontId="10" fillId="3" borderId="18" xfId="1" applyNumberFormat="1" applyFont="1" applyFill="1" applyBorder="1" applyAlignment="1">
      <alignment horizontal="center" vertical="center"/>
    </xf>
    <xf numFmtId="178" fontId="10" fillId="3" borderId="1" xfId="1" applyNumberFormat="1" applyFont="1" applyFill="1" applyBorder="1" applyAlignment="1">
      <alignment horizontal="center" vertical="center"/>
    </xf>
    <xf numFmtId="184" fontId="6" fillId="0" borderId="1" xfId="1" applyNumberFormat="1" applyFont="1" applyFill="1" applyBorder="1" applyAlignment="1">
      <alignment horizontal="center" vertical="center"/>
    </xf>
    <xf numFmtId="184" fontId="6" fillId="6" borderId="1" xfId="1" applyNumberFormat="1" applyFont="1" applyFill="1" applyBorder="1" applyAlignment="1">
      <alignment horizontal="center" vertical="center"/>
    </xf>
    <xf numFmtId="178" fontId="10" fillId="0" borderId="10" xfId="1" applyNumberFormat="1" applyFont="1" applyFill="1" applyBorder="1" applyAlignment="1">
      <alignment horizontal="center" vertical="center"/>
    </xf>
    <xf numFmtId="178" fontId="10" fillId="0" borderId="18" xfId="1" applyNumberFormat="1" applyFont="1" applyFill="1" applyBorder="1" applyAlignment="1">
      <alignment horizontal="center" vertical="center"/>
    </xf>
  </cellXfs>
  <cellStyles count="4">
    <cellStyle name="パーセント" xfId="2"/>
    <cellStyle name="標準" xfId="0" builtinId="0"/>
    <cellStyle name="標準 2" xfId="1"/>
    <cellStyle name="標準 3" xfId="3"/>
  </cellStyles>
  <dxfs count="92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10</xdr:row>
      <xdr:rowOff>95250</xdr:rowOff>
    </xdr:from>
    <xdr:to>
      <xdr:col>5</xdr:col>
      <xdr:colOff>257175</xdr:colOff>
      <xdr:row>13</xdr:row>
      <xdr:rowOff>152400</xdr:rowOff>
    </xdr:to>
    <xdr:sp macro="" textlink="">
      <xdr:nvSpPr>
        <xdr:cNvPr id="7171" name="直線矢印コネクタ 4"/>
        <xdr:cNvSpPr>
          <a:spLocks noChangeShapeType="1"/>
        </xdr:cNvSpPr>
      </xdr:nvSpPr>
      <xdr:spPr bwMode="auto">
        <a:xfrm flipH="1" flipV="1">
          <a:off x="2171700" y="2819400"/>
          <a:ext cx="323850" cy="571500"/>
        </a:xfrm>
        <a:prstGeom prst="straightConnector1">
          <a:avLst/>
        </a:prstGeom>
        <a:noFill/>
        <a:ln w="41275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14</xdr:row>
      <xdr:rowOff>57150</xdr:rowOff>
    </xdr:from>
    <xdr:to>
      <xdr:col>9</xdr:col>
      <xdr:colOff>323850</xdr:colOff>
      <xdr:row>18</xdr:row>
      <xdr:rowOff>76200</xdr:rowOff>
    </xdr:to>
    <xdr:sp macro="" textlink="">
      <xdr:nvSpPr>
        <xdr:cNvPr id="7172" name="テキスト ボックス 5"/>
        <xdr:cNvSpPr txBox="1">
          <a:spLocks noChangeArrowheads="1"/>
        </xdr:cNvSpPr>
      </xdr:nvSpPr>
      <xdr:spPr bwMode="auto">
        <a:xfrm>
          <a:off x="2295525" y="3467100"/>
          <a:ext cx="2286000" cy="7048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上のセルの年が入るようになっているので、年が変わったセルだけ手入力する</a:t>
          </a:r>
        </a:p>
      </xdr:txBody>
    </xdr:sp>
    <xdr:clientData/>
  </xdr:twoCellAnchor>
  <xdr:twoCellAnchor>
    <xdr:from>
      <xdr:col>15</xdr:col>
      <xdr:colOff>361950</xdr:colOff>
      <xdr:row>21</xdr:row>
      <xdr:rowOff>28575</xdr:rowOff>
    </xdr:from>
    <xdr:to>
      <xdr:col>20</xdr:col>
      <xdr:colOff>142875</xdr:colOff>
      <xdr:row>24</xdr:row>
      <xdr:rowOff>76200</xdr:rowOff>
    </xdr:to>
    <xdr:sp macro="" textlink="">
      <xdr:nvSpPr>
        <xdr:cNvPr id="7174" name="テキスト ボックス 7"/>
        <xdr:cNvSpPr txBox="1">
          <a:spLocks noChangeArrowheads="1"/>
        </xdr:cNvSpPr>
      </xdr:nvSpPr>
      <xdr:spPr bwMode="auto">
        <a:xfrm>
          <a:off x="7648575" y="4638675"/>
          <a:ext cx="2305050" cy="5619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エントリーから決済までの間に年をまたいだ時だけ手入力する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438150</xdr:colOff>
      <xdr:row>17</xdr:row>
      <xdr:rowOff>123825</xdr:rowOff>
    </xdr:from>
    <xdr:to>
      <xdr:col>16</xdr:col>
      <xdr:colOff>247650</xdr:colOff>
      <xdr:row>20</xdr:row>
      <xdr:rowOff>133350</xdr:rowOff>
    </xdr:to>
    <xdr:sp macro="" textlink="">
      <xdr:nvSpPr>
        <xdr:cNvPr id="7178" name="直線矢印コネクタ 11"/>
        <xdr:cNvSpPr>
          <a:spLocks noChangeShapeType="1"/>
        </xdr:cNvSpPr>
      </xdr:nvSpPr>
      <xdr:spPr bwMode="auto">
        <a:xfrm flipH="1" flipV="1">
          <a:off x="7724775" y="4048125"/>
          <a:ext cx="314325" cy="523875"/>
        </a:xfrm>
        <a:prstGeom prst="straightConnector1">
          <a:avLst/>
        </a:prstGeom>
        <a:noFill/>
        <a:ln w="41275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14</xdr:row>
      <xdr:rowOff>47625</xdr:rowOff>
    </xdr:from>
    <xdr:to>
      <xdr:col>22</xdr:col>
      <xdr:colOff>419100</xdr:colOff>
      <xdr:row>19</xdr:row>
      <xdr:rowOff>85725</xdr:rowOff>
    </xdr:to>
    <xdr:sp macro="" textlink="">
      <xdr:nvSpPr>
        <xdr:cNvPr id="7179" name="テキスト ボックス 12"/>
        <xdr:cNvSpPr txBox="1">
          <a:spLocks noChangeArrowheads="1"/>
        </xdr:cNvSpPr>
      </xdr:nvSpPr>
      <xdr:spPr bwMode="auto">
        <a:xfrm>
          <a:off x="8924925" y="3457575"/>
          <a:ext cx="2314575" cy="8953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左の損切レートを入れた段階で、その損切レート＋（－）5pipsが自動的に入るようになっている。他の決済レートの場合だけ手入力する</a:t>
          </a:r>
        </a:p>
      </xdr:txBody>
    </xdr:sp>
    <xdr:clientData/>
  </xdr:twoCellAnchor>
  <xdr:twoCellAnchor>
    <xdr:from>
      <xdr:col>18</xdr:col>
      <xdr:colOff>276225</xdr:colOff>
      <xdr:row>11</xdr:row>
      <xdr:rowOff>9525</xdr:rowOff>
    </xdr:from>
    <xdr:to>
      <xdr:col>19</xdr:col>
      <xdr:colOff>228600</xdr:colOff>
      <xdr:row>13</xdr:row>
      <xdr:rowOff>123825</xdr:rowOff>
    </xdr:to>
    <xdr:sp macro="" textlink="">
      <xdr:nvSpPr>
        <xdr:cNvPr id="7180" name="直線矢印コネクタ 13"/>
        <xdr:cNvSpPr>
          <a:spLocks noChangeShapeType="1"/>
        </xdr:cNvSpPr>
      </xdr:nvSpPr>
      <xdr:spPr bwMode="auto">
        <a:xfrm flipH="1" flipV="1">
          <a:off x="9077325" y="2905125"/>
          <a:ext cx="457200" cy="457200"/>
        </a:xfrm>
        <a:prstGeom prst="straightConnector1">
          <a:avLst/>
        </a:prstGeom>
        <a:noFill/>
        <a:ln w="41275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14</xdr:row>
      <xdr:rowOff>57150</xdr:rowOff>
    </xdr:from>
    <xdr:to>
      <xdr:col>14</xdr:col>
      <xdr:colOff>466725</xdr:colOff>
      <xdr:row>19</xdr:row>
      <xdr:rowOff>76200</xdr:rowOff>
    </xdr:to>
    <xdr:sp macro="" textlink="">
      <xdr:nvSpPr>
        <xdr:cNvPr id="7183" name="テキスト ボックス 16"/>
        <xdr:cNvSpPr txBox="1">
          <a:spLocks noChangeArrowheads="1"/>
        </xdr:cNvSpPr>
      </xdr:nvSpPr>
      <xdr:spPr bwMode="auto">
        <a:xfrm>
          <a:off x="4867275" y="3467100"/>
          <a:ext cx="2381250" cy="8763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デフォルトで損切ライン（PBの安値等）より5pips余裕を持たせた数値になる。変える場合は計算式最後の「5」を削除するか、他の数値に変更する</a:t>
          </a:r>
        </a:p>
      </xdr:txBody>
    </xdr:sp>
    <xdr:clientData/>
  </xdr:twoCellAnchor>
  <xdr:twoCellAnchor>
    <xdr:from>
      <xdr:col>11</xdr:col>
      <xdr:colOff>247650</xdr:colOff>
      <xdr:row>10</xdr:row>
      <xdr:rowOff>123825</xdr:rowOff>
    </xdr:from>
    <xdr:to>
      <xdr:col>12</xdr:col>
      <xdr:colOff>66675</xdr:colOff>
      <xdr:row>13</xdr:row>
      <xdr:rowOff>142875</xdr:rowOff>
    </xdr:to>
    <xdr:sp macro="" textlink="">
      <xdr:nvSpPr>
        <xdr:cNvPr id="7184" name="直線矢印コネクタ 17"/>
        <xdr:cNvSpPr>
          <a:spLocks noChangeShapeType="1"/>
        </xdr:cNvSpPr>
      </xdr:nvSpPr>
      <xdr:spPr bwMode="auto">
        <a:xfrm flipH="1" flipV="1">
          <a:off x="5514975" y="2847975"/>
          <a:ext cx="323850" cy="533400"/>
        </a:xfrm>
        <a:prstGeom prst="straightConnector1">
          <a:avLst/>
        </a:prstGeom>
        <a:noFill/>
        <a:ln w="41275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10</xdr:row>
      <xdr:rowOff>95250</xdr:rowOff>
    </xdr:from>
    <xdr:to>
      <xdr:col>5</xdr:col>
      <xdr:colOff>257175</xdr:colOff>
      <xdr:row>13</xdr:row>
      <xdr:rowOff>152400</xdr:rowOff>
    </xdr:to>
    <xdr:sp macro="" textlink="">
      <xdr:nvSpPr>
        <xdr:cNvPr id="9216" name="直線矢印コネクタ 1"/>
        <xdr:cNvSpPr>
          <a:spLocks noChangeShapeType="1"/>
        </xdr:cNvSpPr>
      </xdr:nvSpPr>
      <xdr:spPr bwMode="auto">
        <a:xfrm flipH="1" flipV="1">
          <a:off x="2171700" y="2819400"/>
          <a:ext cx="323850" cy="571500"/>
        </a:xfrm>
        <a:prstGeom prst="straightConnector1">
          <a:avLst/>
        </a:prstGeom>
        <a:noFill/>
        <a:ln w="41275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14</xdr:row>
      <xdr:rowOff>57150</xdr:rowOff>
    </xdr:from>
    <xdr:to>
      <xdr:col>9</xdr:col>
      <xdr:colOff>323850</xdr:colOff>
      <xdr:row>18</xdr:row>
      <xdr:rowOff>76200</xdr:rowOff>
    </xdr:to>
    <xdr:sp macro="" textlink="">
      <xdr:nvSpPr>
        <xdr:cNvPr id="9217" name="テキスト ボックス 2"/>
        <xdr:cNvSpPr txBox="1">
          <a:spLocks noChangeArrowheads="1"/>
        </xdr:cNvSpPr>
      </xdr:nvSpPr>
      <xdr:spPr bwMode="auto">
        <a:xfrm>
          <a:off x="2295525" y="3467100"/>
          <a:ext cx="2286000" cy="7048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上のセルの年が入るようになっているので、年が変わったセルだけ手入力する</a:t>
          </a:r>
        </a:p>
      </xdr:txBody>
    </xdr:sp>
    <xdr:clientData/>
  </xdr:twoCellAnchor>
  <xdr:twoCellAnchor>
    <xdr:from>
      <xdr:col>15</xdr:col>
      <xdr:colOff>361950</xdr:colOff>
      <xdr:row>21</xdr:row>
      <xdr:rowOff>28575</xdr:rowOff>
    </xdr:from>
    <xdr:to>
      <xdr:col>20</xdr:col>
      <xdr:colOff>142875</xdr:colOff>
      <xdr:row>24</xdr:row>
      <xdr:rowOff>76200</xdr:rowOff>
    </xdr:to>
    <xdr:sp macro="" textlink="">
      <xdr:nvSpPr>
        <xdr:cNvPr id="9218" name="テキスト ボックス 3"/>
        <xdr:cNvSpPr txBox="1">
          <a:spLocks noChangeArrowheads="1"/>
        </xdr:cNvSpPr>
      </xdr:nvSpPr>
      <xdr:spPr bwMode="auto">
        <a:xfrm>
          <a:off x="7648575" y="4638675"/>
          <a:ext cx="2305050" cy="5619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エントリーから決済までの間に年をまたいだ時だけ手入力する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438150</xdr:colOff>
      <xdr:row>17</xdr:row>
      <xdr:rowOff>123825</xdr:rowOff>
    </xdr:from>
    <xdr:to>
      <xdr:col>16</xdr:col>
      <xdr:colOff>247650</xdr:colOff>
      <xdr:row>20</xdr:row>
      <xdr:rowOff>133350</xdr:rowOff>
    </xdr:to>
    <xdr:sp macro="" textlink="">
      <xdr:nvSpPr>
        <xdr:cNvPr id="9219" name="直線矢印コネクタ 4"/>
        <xdr:cNvSpPr>
          <a:spLocks noChangeShapeType="1"/>
        </xdr:cNvSpPr>
      </xdr:nvSpPr>
      <xdr:spPr bwMode="auto">
        <a:xfrm flipH="1" flipV="1">
          <a:off x="7724775" y="4048125"/>
          <a:ext cx="314325" cy="523875"/>
        </a:xfrm>
        <a:prstGeom prst="straightConnector1">
          <a:avLst/>
        </a:prstGeom>
        <a:noFill/>
        <a:ln w="41275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14</xdr:row>
      <xdr:rowOff>47625</xdr:rowOff>
    </xdr:from>
    <xdr:to>
      <xdr:col>22</xdr:col>
      <xdr:colOff>419100</xdr:colOff>
      <xdr:row>19</xdr:row>
      <xdr:rowOff>85725</xdr:rowOff>
    </xdr:to>
    <xdr:sp macro="" textlink="">
      <xdr:nvSpPr>
        <xdr:cNvPr id="9220" name="テキスト ボックス 5"/>
        <xdr:cNvSpPr txBox="1">
          <a:spLocks noChangeArrowheads="1"/>
        </xdr:cNvSpPr>
      </xdr:nvSpPr>
      <xdr:spPr bwMode="auto">
        <a:xfrm>
          <a:off x="8924925" y="3457575"/>
          <a:ext cx="2314575" cy="8953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左の損切レートを入れた段階で、その損切レート＋（－）5pipsが自動的に入るようになっている。他の決済レートの場合だけ手入力する</a:t>
          </a:r>
        </a:p>
      </xdr:txBody>
    </xdr:sp>
    <xdr:clientData/>
  </xdr:twoCellAnchor>
  <xdr:twoCellAnchor>
    <xdr:from>
      <xdr:col>18</xdr:col>
      <xdr:colOff>276225</xdr:colOff>
      <xdr:row>11</xdr:row>
      <xdr:rowOff>9525</xdr:rowOff>
    </xdr:from>
    <xdr:to>
      <xdr:col>19</xdr:col>
      <xdr:colOff>228600</xdr:colOff>
      <xdr:row>13</xdr:row>
      <xdr:rowOff>123825</xdr:rowOff>
    </xdr:to>
    <xdr:sp macro="" textlink="">
      <xdr:nvSpPr>
        <xdr:cNvPr id="9221" name="直線矢印コネクタ 6"/>
        <xdr:cNvSpPr>
          <a:spLocks noChangeShapeType="1"/>
        </xdr:cNvSpPr>
      </xdr:nvSpPr>
      <xdr:spPr bwMode="auto">
        <a:xfrm flipH="1" flipV="1">
          <a:off x="9077325" y="2905125"/>
          <a:ext cx="457200" cy="457200"/>
        </a:xfrm>
        <a:prstGeom prst="straightConnector1">
          <a:avLst/>
        </a:prstGeom>
        <a:noFill/>
        <a:ln w="41275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14</xdr:row>
      <xdr:rowOff>57150</xdr:rowOff>
    </xdr:from>
    <xdr:to>
      <xdr:col>14</xdr:col>
      <xdr:colOff>466725</xdr:colOff>
      <xdr:row>19</xdr:row>
      <xdr:rowOff>76200</xdr:rowOff>
    </xdr:to>
    <xdr:sp macro="" textlink="">
      <xdr:nvSpPr>
        <xdr:cNvPr id="9222" name="テキスト ボックス 7"/>
        <xdr:cNvSpPr txBox="1">
          <a:spLocks noChangeArrowheads="1"/>
        </xdr:cNvSpPr>
      </xdr:nvSpPr>
      <xdr:spPr bwMode="auto">
        <a:xfrm>
          <a:off x="4867275" y="3467100"/>
          <a:ext cx="2381250" cy="8763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宋体"/>
              <a:ea typeface="宋体"/>
            </a:rPr>
            <a:t>デフォルトで損切ライン（PBの安値等）より5pips余裕を持たせた数値になる。変える場合は計算式最後の「5」を削除するか、他の数値に変更する</a:t>
          </a:r>
        </a:p>
      </xdr:txBody>
    </xdr:sp>
    <xdr:clientData/>
  </xdr:twoCellAnchor>
  <xdr:twoCellAnchor>
    <xdr:from>
      <xdr:col>11</xdr:col>
      <xdr:colOff>247650</xdr:colOff>
      <xdr:row>10</xdr:row>
      <xdr:rowOff>123825</xdr:rowOff>
    </xdr:from>
    <xdr:to>
      <xdr:col>12</xdr:col>
      <xdr:colOff>66675</xdr:colOff>
      <xdr:row>13</xdr:row>
      <xdr:rowOff>142875</xdr:rowOff>
    </xdr:to>
    <xdr:sp macro="" textlink="">
      <xdr:nvSpPr>
        <xdr:cNvPr id="9223" name="直線矢印コネクタ 8"/>
        <xdr:cNvSpPr>
          <a:spLocks noChangeShapeType="1"/>
        </xdr:cNvSpPr>
      </xdr:nvSpPr>
      <xdr:spPr bwMode="auto">
        <a:xfrm flipH="1" flipV="1">
          <a:off x="5514975" y="2847975"/>
          <a:ext cx="323850" cy="533400"/>
        </a:xfrm>
        <a:prstGeom prst="straightConnector1">
          <a:avLst/>
        </a:prstGeom>
        <a:noFill/>
        <a:ln w="41275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  <a:tx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</a:ln>
      </a:spPr>
      <a:bodyPr/>
      <a:lstStyle/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2"/>
  <sheetViews>
    <sheetView tabSelected="1" topLeftCell="A10" zoomScale="70" zoomScaleNormal="70" workbookViewId="0">
      <selection activeCell="B6" sqref="B6:D6"/>
    </sheetView>
  </sheetViews>
  <sheetFormatPr defaultColWidth="9" defaultRowHeight="13.5" x14ac:dyDescent="0.15"/>
  <cols>
    <col min="1" max="1" width="2.375" style="3" customWidth="1"/>
    <col min="2" max="21" width="6.625" style="3" customWidth="1"/>
    <col min="22" max="16384" width="9" style="3"/>
  </cols>
  <sheetData>
    <row r="2" spans="2:21" x14ac:dyDescent="0.15">
      <c r="B2" s="1" t="s">
        <v>0</v>
      </c>
      <c r="C2" s="1"/>
      <c r="D2" s="1"/>
      <c r="E2" s="24" t="s">
        <v>1</v>
      </c>
      <c r="F2" s="24"/>
      <c r="G2" s="24"/>
      <c r="H2" s="1" t="s">
        <v>2</v>
      </c>
      <c r="I2" s="1"/>
      <c r="J2" s="1"/>
      <c r="K2" s="24" t="s">
        <v>3</v>
      </c>
      <c r="L2" s="24"/>
      <c r="M2" s="24"/>
      <c r="N2" s="1" t="s">
        <v>4</v>
      </c>
      <c r="O2" s="1"/>
      <c r="P2" s="25">
        <v>0.03</v>
      </c>
      <c r="Q2" s="24"/>
    </row>
    <row r="3" spans="2:21" ht="59.25" customHeight="1" x14ac:dyDescent="0.15">
      <c r="B3" s="1" t="s">
        <v>5</v>
      </c>
      <c r="C3" s="1"/>
      <c r="D3" s="26" t="s">
        <v>6</v>
      </c>
      <c r="E3" s="26"/>
      <c r="F3" s="26"/>
      <c r="G3" s="26"/>
      <c r="H3" s="26"/>
      <c r="I3" s="26"/>
      <c r="J3" s="1" t="s">
        <v>7</v>
      </c>
      <c r="K3" s="1"/>
      <c r="L3" s="26" t="s">
        <v>8</v>
      </c>
      <c r="M3" s="27"/>
      <c r="N3" s="27"/>
      <c r="O3" s="27"/>
      <c r="P3" s="27"/>
      <c r="Q3" s="27"/>
    </row>
    <row r="4" spans="2:21" x14ac:dyDescent="0.15">
      <c r="B4" s="1" t="s">
        <v>9</v>
      </c>
      <c r="C4" s="1"/>
      <c r="D4" s="28">
        <f>SUM($R$10:$S$946)</f>
        <v>647994</v>
      </c>
      <c r="E4" s="24"/>
      <c r="F4" s="1" t="s">
        <v>10</v>
      </c>
      <c r="G4" s="1"/>
      <c r="H4" s="29">
        <f>SUM($T$10:$U$61)</f>
        <v>2704.1000000000004</v>
      </c>
      <c r="I4" s="24"/>
      <c r="J4" s="30" t="s">
        <v>11</v>
      </c>
      <c r="K4" s="30"/>
      <c r="L4" s="28">
        <f>MAX($C$10:$D$943)-E6</f>
        <v>647994</v>
      </c>
      <c r="M4" s="28"/>
      <c r="N4" s="30" t="s">
        <v>12</v>
      </c>
      <c r="O4" s="30"/>
      <c r="P4" s="31">
        <f>MIN($C$10:$D$943)-E6</f>
        <v>-29532</v>
      </c>
      <c r="Q4" s="31"/>
    </row>
    <row r="5" spans="2:21" ht="14.25" thickBot="1" x14ac:dyDescent="0.2">
      <c r="B5" s="4" t="s">
        <v>13</v>
      </c>
      <c r="C5" s="19">
        <v>12</v>
      </c>
      <c r="D5" s="4" t="s">
        <v>14</v>
      </c>
      <c r="E5" s="19">
        <v>6</v>
      </c>
      <c r="F5" s="4" t="s">
        <v>15</v>
      </c>
      <c r="G5" s="19">
        <v>6</v>
      </c>
      <c r="H5" s="4" t="s">
        <v>16</v>
      </c>
      <c r="I5" s="20">
        <f>C5/SUM(C5,E5)</f>
        <v>0.66666666666666663</v>
      </c>
      <c r="J5" s="1" t="s">
        <v>17</v>
      </c>
      <c r="K5" s="32"/>
      <c r="L5" s="33">
        <v>7</v>
      </c>
      <c r="M5" s="33"/>
      <c r="N5" s="21" t="s">
        <v>18</v>
      </c>
      <c r="O5" s="21"/>
      <c r="P5" s="33">
        <v>3</v>
      </c>
      <c r="Q5" s="33"/>
    </row>
    <row r="6" spans="2:21" ht="21.75" thickBot="1" x14ac:dyDescent="0.2">
      <c r="B6" s="34" t="s">
        <v>19</v>
      </c>
      <c r="C6" s="35"/>
      <c r="D6" s="36"/>
      <c r="E6" s="37">
        <v>1000000</v>
      </c>
      <c r="F6" s="37"/>
      <c r="G6" s="37"/>
      <c r="H6" s="38"/>
      <c r="I6" s="39" t="s">
        <v>20</v>
      </c>
      <c r="J6" s="39"/>
      <c r="K6" s="34" t="s">
        <v>21</v>
      </c>
      <c r="L6" s="35"/>
      <c r="M6" s="36"/>
      <c r="N6" s="40">
        <f>E6+D4</f>
        <v>1647994</v>
      </c>
      <c r="O6" s="41"/>
      <c r="P6" s="41"/>
      <c r="Q6" s="42"/>
    </row>
    <row r="7" spans="2:21" x14ac:dyDescent="0.15">
      <c r="N7" s="11"/>
    </row>
    <row r="8" spans="2:21" ht="13.5" customHeight="1" x14ac:dyDescent="0.15">
      <c r="B8" s="59" t="s">
        <v>22</v>
      </c>
      <c r="C8" s="61" t="s">
        <v>23</v>
      </c>
      <c r="D8" s="62"/>
      <c r="E8" s="43" t="s">
        <v>24</v>
      </c>
      <c r="F8" s="44"/>
      <c r="G8" s="44"/>
      <c r="H8" s="44"/>
      <c r="I8" s="45"/>
      <c r="J8" s="46" t="s">
        <v>25</v>
      </c>
      <c r="K8" s="47"/>
      <c r="L8" s="48"/>
      <c r="M8" s="60" t="s">
        <v>26</v>
      </c>
      <c r="N8" s="49" t="s">
        <v>27</v>
      </c>
      <c r="O8" s="50"/>
      <c r="P8" s="50"/>
      <c r="Q8" s="51"/>
      <c r="R8" s="52" t="s">
        <v>28</v>
      </c>
      <c r="S8" s="52"/>
      <c r="T8" s="52"/>
      <c r="U8" s="52"/>
    </row>
    <row r="9" spans="2:21" ht="13.5" customHeight="1" x14ac:dyDescent="0.15">
      <c r="B9" s="59"/>
      <c r="C9" s="63"/>
      <c r="D9" s="64"/>
      <c r="E9" s="6" t="s">
        <v>29</v>
      </c>
      <c r="F9" s="6" t="s">
        <v>30</v>
      </c>
      <c r="G9" s="6" t="s">
        <v>31</v>
      </c>
      <c r="H9" s="43" t="s">
        <v>32</v>
      </c>
      <c r="I9" s="45"/>
      <c r="J9" s="12" t="s">
        <v>33</v>
      </c>
      <c r="K9" s="46" t="s">
        <v>34</v>
      </c>
      <c r="L9" s="48"/>
      <c r="M9" s="60"/>
      <c r="N9" s="13" t="s">
        <v>29</v>
      </c>
      <c r="O9" s="13" t="s">
        <v>30</v>
      </c>
      <c r="P9" s="49" t="s">
        <v>32</v>
      </c>
      <c r="Q9" s="51"/>
      <c r="R9" s="52" t="s">
        <v>35</v>
      </c>
      <c r="S9" s="52"/>
      <c r="T9" s="52" t="s">
        <v>33</v>
      </c>
      <c r="U9" s="52"/>
    </row>
    <row r="10" spans="2:21" ht="13.5" customHeight="1" x14ac:dyDescent="0.15">
      <c r="B10" s="7">
        <v>1</v>
      </c>
      <c r="C10" s="53">
        <v>1000000</v>
      </c>
      <c r="D10" s="53"/>
      <c r="E10" s="7">
        <v>2008</v>
      </c>
      <c r="F10" s="9">
        <v>42172</v>
      </c>
      <c r="G10" s="7" t="s">
        <v>37</v>
      </c>
      <c r="H10" s="54">
        <v>167.696</v>
      </c>
      <c r="I10" s="54"/>
      <c r="J10" s="7">
        <v>64.2</v>
      </c>
      <c r="K10" s="53">
        <v>30000</v>
      </c>
      <c r="L10" s="53"/>
      <c r="M10" s="22">
        <v>4.5999999999999996</v>
      </c>
      <c r="N10" s="7">
        <v>2008</v>
      </c>
      <c r="O10" s="9">
        <v>42173</v>
      </c>
      <c r="P10" s="54">
        <v>167.054</v>
      </c>
      <c r="Q10" s="54"/>
      <c r="R10" s="55">
        <v>-29532</v>
      </c>
      <c r="S10" s="55"/>
      <c r="T10" s="92">
        <f>IF(O10="","",IF(G10="買",P10-H10,H10-P10)*100)</f>
        <v>-64.199999999999591</v>
      </c>
      <c r="U10" s="93"/>
    </row>
    <row r="11" spans="2:21" ht="13.5" customHeight="1" x14ac:dyDescent="0.15">
      <c r="B11" s="7">
        <v>2</v>
      </c>
      <c r="C11" s="53">
        <v>970468</v>
      </c>
      <c r="D11" s="53"/>
      <c r="E11" s="7">
        <v>2008</v>
      </c>
      <c r="F11" s="9">
        <v>42182</v>
      </c>
      <c r="G11" s="7" t="s">
        <v>36</v>
      </c>
      <c r="H11" s="54">
        <v>168.09299999999999</v>
      </c>
      <c r="I11" s="54"/>
      <c r="J11" s="7">
        <v>43</v>
      </c>
      <c r="K11" s="53">
        <v>29114</v>
      </c>
      <c r="L11" s="53"/>
      <c r="M11" s="22">
        <v>5.4</v>
      </c>
      <c r="N11" s="7">
        <v>2008</v>
      </c>
      <c r="O11" s="9">
        <v>42186</v>
      </c>
      <c r="P11" s="54">
        <v>167.345</v>
      </c>
      <c r="Q11" s="54"/>
      <c r="R11" s="55">
        <v>40392</v>
      </c>
      <c r="S11" s="55"/>
      <c r="T11" s="92">
        <f>IF(O11="","",IF(G11="買",P11-H11,H11-P11)*100)</f>
        <v>74.799999999999045</v>
      </c>
      <c r="U11" s="93"/>
    </row>
    <row r="12" spans="2:21" s="18" customFormat="1" ht="13.5" customHeight="1" x14ac:dyDescent="0.15">
      <c r="B12" s="7">
        <v>3</v>
      </c>
      <c r="C12" s="53">
        <v>1010860</v>
      </c>
      <c r="D12" s="53"/>
      <c r="E12" s="7">
        <v>2008</v>
      </c>
      <c r="F12" s="9">
        <v>42187</v>
      </c>
      <c r="G12" s="7" t="s">
        <v>37</v>
      </c>
      <c r="H12" s="54">
        <v>167.56200000000001</v>
      </c>
      <c r="I12" s="54"/>
      <c r="J12" s="7">
        <v>24.8</v>
      </c>
      <c r="K12" s="53">
        <v>30326</v>
      </c>
      <c r="L12" s="53"/>
      <c r="M12" s="22">
        <v>9.8000000000000007</v>
      </c>
      <c r="N12" s="7">
        <v>2008</v>
      </c>
      <c r="O12" s="9">
        <v>42188</v>
      </c>
      <c r="P12" s="54">
        <v>167.96700000000001</v>
      </c>
      <c r="Q12" s="54"/>
      <c r="R12" s="55">
        <v>39690</v>
      </c>
      <c r="S12" s="55"/>
      <c r="T12" s="92">
        <f t="shared" ref="T12:T41" si="0">IF(O12="","",IF(G12="買",P12-H12,H12-P12)*100)</f>
        <v>40.500000000000114</v>
      </c>
      <c r="U12" s="93"/>
    </row>
    <row r="13" spans="2:21" ht="13.5" customHeight="1" x14ac:dyDescent="0.15">
      <c r="B13" s="7">
        <v>4</v>
      </c>
      <c r="C13" s="53">
        <v>1050550</v>
      </c>
      <c r="D13" s="53"/>
      <c r="E13" s="7">
        <v>2008</v>
      </c>
      <c r="F13" s="9">
        <v>42209</v>
      </c>
      <c r="G13" s="7" t="s">
        <v>36</v>
      </c>
      <c r="H13" s="54">
        <v>168.60599999999999</v>
      </c>
      <c r="I13" s="54"/>
      <c r="J13" s="7">
        <v>42</v>
      </c>
      <c r="K13" s="53">
        <v>31517</v>
      </c>
      <c r="L13" s="53"/>
      <c r="M13" s="22">
        <v>6</v>
      </c>
      <c r="N13" s="7">
        <v>2008</v>
      </c>
      <c r="O13" s="9">
        <v>42210</v>
      </c>
      <c r="P13" s="54">
        <v>168.60599999999999</v>
      </c>
      <c r="Q13" s="54"/>
      <c r="R13" s="55">
        <v>0</v>
      </c>
      <c r="S13" s="55"/>
      <c r="T13" s="92">
        <f t="shared" si="0"/>
        <v>0</v>
      </c>
      <c r="U13" s="93"/>
    </row>
    <row r="14" spans="2:21" ht="13.5" customHeight="1" x14ac:dyDescent="0.15">
      <c r="B14" s="7">
        <v>5</v>
      </c>
      <c r="C14" s="53">
        <v>1050550</v>
      </c>
      <c r="D14" s="53"/>
      <c r="E14" s="7">
        <v>2008</v>
      </c>
      <c r="F14" s="9">
        <v>42213</v>
      </c>
      <c r="G14" s="7" t="s">
        <v>37</v>
      </c>
      <c r="H14" s="54">
        <v>169.46199999999999</v>
      </c>
      <c r="I14" s="54"/>
      <c r="J14" s="7">
        <v>45.3</v>
      </c>
      <c r="K14" s="53">
        <v>31517</v>
      </c>
      <c r="L14" s="53"/>
      <c r="M14" s="22">
        <v>5.6</v>
      </c>
      <c r="N14" s="7">
        <v>2008</v>
      </c>
      <c r="O14" s="9">
        <v>42214</v>
      </c>
      <c r="P14" s="54">
        <v>169.00899999999999</v>
      </c>
      <c r="Q14" s="54"/>
      <c r="R14" s="55">
        <v>-25368</v>
      </c>
      <c r="S14" s="55"/>
      <c r="T14" s="92">
        <f t="shared" si="0"/>
        <v>-45.300000000000296</v>
      </c>
      <c r="U14" s="93"/>
    </row>
    <row r="15" spans="2:21" ht="13.5" customHeight="1" x14ac:dyDescent="0.15">
      <c r="B15" s="7">
        <v>6</v>
      </c>
      <c r="C15" s="53">
        <v>1025182</v>
      </c>
      <c r="D15" s="53"/>
      <c r="E15" s="7">
        <v>2008</v>
      </c>
      <c r="F15" s="9">
        <v>42216</v>
      </c>
      <c r="G15" s="7" t="s">
        <v>36</v>
      </c>
      <c r="H15" s="54">
        <v>168.29900000000001</v>
      </c>
      <c r="I15" s="54"/>
      <c r="J15" s="7">
        <v>25.8</v>
      </c>
      <c r="K15" s="53">
        <v>30755</v>
      </c>
      <c r="L15" s="53"/>
      <c r="M15" s="22">
        <v>9.6</v>
      </c>
      <c r="N15" s="7">
        <v>2008</v>
      </c>
      <c r="O15" s="9">
        <v>42216</v>
      </c>
      <c r="P15" s="54">
        <v>168.55699999999999</v>
      </c>
      <c r="Q15" s="54"/>
      <c r="R15" s="55">
        <v>-24768</v>
      </c>
      <c r="S15" s="55"/>
      <c r="T15" s="92">
        <f t="shared" si="0"/>
        <v>-25.799999999998136</v>
      </c>
      <c r="U15" s="93"/>
    </row>
    <row r="16" spans="2:21" ht="13.5" customHeight="1" x14ac:dyDescent="0.15">
      <c r="B16" s="7">
        <v>7</v>
      </c>
      <c r="C16" s="53">
        <v>1000414</v>
      </c>
      <c r="D16" s="53"/>
      <c r="E16" s="7">
        <v>2008</v>
      </c>
      <c r="F16" s="9">
        <v>42220</v>
      </c>
      <c r="G16" s="7" t="s">
        <v>37</v>
      </c>
      <c r="H16" s="54">
        <v>168.536</v>
      </c>
      <c r="I16" s="54"/>
      <c r="J16" s="7">
        <v>38.6</v>
      </c>
      <c r="K16" s="53">
        <v>30004</v>
      </c>
      <c r="L16" s="53"/>
      <c r="M16" s="22">
        <v>6.2</v>
      </c>
      <c r="N16" s="7">
        <v>2008</v>
      </c>
      <c r="O16" s="9">
        <v>42221</v>
      </c>
      <c r="P16" s="54">
        <v>168.15</v>
      </c>
      <c r="Q16" s="54"/>
      <c r="R16" s="55">
        <v>-23932</v>
      </c>
      <c r="S16" s="55"/>
      <c r="T16" s="92">
        <f t="shared" si="0"/>
        <v>-38.599999999999568</v>
      </c>
      <c r="U16" s="93"/>
    </row>
    <row r="17" spans="2:21" ht="13.5" customHeight="1" x14ac:dyDescent="0.15">
      <c r="B17" s="7">
        <v>8</v>
      </c>
      <c r="C17" s="53">
        <v>976482</v>
      </c>
      <c r="D17" s="53"/>
      <c r="E17" s="7">
        <v>2008</v>
      </c>
      <c r="F17" s="9">
        <v>42222</v>
      </c>
      <c r="G17" s="7" t="s">
        <v>37</v>
      </c>
      <c r="H17" s="54">
        <v>167.947</v>
      </c>
      <c r="I17" s="54"/>
      <c r="J17" s="7">
        <v>44.7</v>
      </c>
      <c r="K17" s="53">
        <v>29294</v>
      </c>
      <c r="L17" s="53"/>
      <c r="M17" s="22">
        <v>5.2</v>
      </c>
      <c r="N17" s="7">
        <v>2008</v>
      </c>
      <c r="O17" s="9">
        <v>42223</v>
      </c>
      <c r="P17" s="54">
        <v>168.589</v>
      </c>
      <c r="Q17" s="54"/>
      <c r="R17" s="55">
        <v>33384</v>
      </c>
      <c r="S17" s="55"/>
      <c r="T17" s="92">
        <f t="shared" si="0"/>
        <v>64.199999999999591</v>
      </c>
      <c r="U17" s="93"/>
    </row>
    <row r="18" spans="2:21" ht="13.5" customHeight="1" x14ac:dyDescent="0.15">
      <c r="B18" s="7">
        <v>9</v>
      </c>
      <c r="C18" s="53">
        <v>1009866</v>
      </c>
      <c r="D18" s="53"/>
      <c r="E18" s="7">
        <v>2008</v>
      </c>
      <c r="F18" s="9">
        <v>42228</v>
      </c>
      <c r="G18" s="7" t="s">
        <v>36</v>
      </c>
      <c r="H18" s="54">
        <v>163.785</v>
      </c>
      <c r="I18" s="54"/>
      <c r="J18" s="7">
        <v>62.6</v>
      </c>
      <c r="K18" s="53">
        <v>30296</v>
      </c>
      <c r="L18" s="53"/>
      <c r="M18" s="22">
        <v>3.9</v>
      </c>
      <c r="N18" s="7">
        <v>2008</v>
      </c>
      <c r="O18" s="9">
        <v>42229</v>
      </c>
      <c r="P18" s="54">
        <v>162.875</v>
      </c>
      <c r="Q18" s="54"/>
      <c r="R18" s="55">
        <v>35490</v>
      </c>
      <c r="S18" s="55"/>
      <c r="T18" s="92">
        <f t="shared" si="0"/>
        <v>90.999999999999659</v>
      </c>
      <c r="U18" s="93"/>
    </row>
    <row r="19" spans="2:21" ht="13.5" customHeight="1" x14ac:dyDescent="0.15">
      <c r="B19" s="7">
        <v>10</v>
      </c>
      <c r="C19" s="53">
        <v>1045356</v>
      </c>
      <c r="D19" s="53"/>
      <c r="E19" s="7">
        <v>2008</v>
      </c>
      <c r="F19" s="9">
        <v>42256</v>
      </c>
      <c r="G19" s="7" t="s">
        <v>36</v>
      </c>
      <c r="H19" s="54">
        <v>152.096</v>
      </c>
      <c r="I19" s="54"/>
      <c r="J19" s="7">
        <v>145.19999999999999</v>
      </c>
      <c r="K19" s="53">
        <v>31361</v>
      </c>
      <c r="L19" s="53"/>
      <c r="M19" s="22">
        <v>1.7</v>
      </c>
      <c r="N19" s="7">
        <v>2008</v>
      </c>
      <c r="O19" s="9">
        <v>42259</v>
      </c>
      <c r="P19" s="54">
        <v>150.65799999999999</v>
      </c>
      <c r="Q19" s="54"/>
      <c r="R19" s="55">
        <v>24446</v>
      </c>
      <c r="S19" s="55"/>
      <c r="T19" s="92">
        <f t="shared" si="0"/>
        <v>143.80000000000166</v>
      </c>
      <c r="U19" s="93"/>
    </row>
    <row r="20" spans="2:21" ht="13.5" customHeight="1" x14ac:dyDescent="0.15">
      <c r="B20" s="7">
        <v>11</v>
      </c>
      <c r="C20" s="53">
        <v>1069802</v>
      </c>
      <c r="D20" s="53"/>
      <c r="E20" s="7">
        <v>2008</v>
      </c>
      <c r="F20" s="9">
        <v>42259</v>
      </c>
      <c r="G20" s="7" t="s">
        <v>37</v>
      </c>
      <c r="H20" s="54">
        <v>151.785</v>
      </c>
      <c r="I20" s="54"/>
      <c r="J20" s="7">
        <v>120.5</v>
      </c>
      <c r="K20" s="53">
        <v>32094</v>
      </c>
      <c r="L20" s="53"/>
      <c r="M20" s="22">
        <v>1.7</v>
      </c>
      <c r="N20" s="7">
        <v>2008</v>
      </c>
      <c r="O20" s="9">
        <v>42262</v>
      </c>
      <c r="P20" s="54">
        <v>151.785</v>
      </c>
      <c r="Q20" s="54"/>
      <c r="R20" s="55">
        <v>0</v>
      </c>
      <c r="S20" s="55"/>
      <c r="T20" s="92">
        <f t="shared" si="0"/>
        <v>0</v>
      </c>
      <c r="U20" s="93"/>
    </row>
    <row r="21" spans="2:21" ht="13.5" customHeight="1" x14ac:dyDescent="0.15">
      <c r="B21" s="7">
        <v>12</v>
      </c>
      <c r="C21" s="53">
        <v>1069802</v>
      </c>
      <c r="D21" s="53"/>
      <c r="E21" s="7">
        <v>2008</v>
      </c>
      <c r="F21" s="9">
        <v>42262</v>
      </c>
      <c r="G21" s="7" t="s">
        <v>36</v>
      </c>
      <c r="H21" s="54">
        <v>149.374</v>
      </c>
      <c r="I21" s="54"/>
      <c r="J21" s="7">
        <v>159.1</v>
      </c>
      <c r="K21" s="53">
        <v>32094</v>
      </c>
      <c r="L21" s="53"/>
      <c r="M21" s="22">
        <v>1.6</v>
      </c>
      <c r="N21" s="7">
        <v>2008</v>
      </c>
      <c r="O21" s="9">
        <v>42263</v>
      </c>
      <c r="P21" s="54">
        <v>149.374</v>
      </c>
      <c r="Q21" s="54"/>
      <c r="R21" s="55">
        <v>0</v>
      </c>
      <c r="S21" s="55"/>
      <c r="T21" s="92">
        <f t="shared" si="0"/>
        <v>0</v>
      </c>
      <c r="U21" s="93"/>
    </row>
    <row r="22" spans="2:21" ht="13.5" customHeight="1" x14ac:dyDescent="0.15">
      <c r="B22" s="7">
        <v>13</v>
      </c>
      <c r="C22" s="53">
        <v>1069802</v>
      </c>
      <c r="D22" s="53"/>
      <c r="E22" s="7">
        <v>2008</v>
      </c>
      <c r="F22" s="9">
        <v>42266</v>
      </c>
      <c r="G22" s="7" t="s">
        <v>37</v>
      </c>
      <c r="H22" s="54">
        <v>151.58000000000001</v>
      </c>
      <c r="I22" s="54"/>
      <c r="J22" s="7">
        <v>85</v>
      </c>
      <c r="K22" s="53">
        <v>32094</v>
      </c>
      <c r="L22" s="53"/>
      <c r="M22" s="22">
        <v>3</v>
      </c>
      <c r="N22" s="7">
        <v>2008</v>
      </c>
      <c r="O22" s="9">
        <v>42273</v>
      </c>
      <c r="P22" s="54">
        <v>154.83500000000001</v>
      </c>
      <c r="Q22" s="54"/>
      <c r="R22" s="55">
        <v>97650</v>
      </c>
      <c r="S22" s="55"/>
      <c r="T22" s="92">
        <f t="shared" si="0"/>
        <v>325.49999999999955</v>
      </c>
      <c r="U22" s="93"/>
    </row>
    <row r="23" spans="2:21" ht="13.5" customHeight="1" x14ac:dyDescent="0.15">
      <c r="B23" s="7">
        <v>14</v>
      </c>
      <c r="C23" s="53">
        <v>1167452</v>
      </c>
      <c r="D23" s="53"/>
      <c r="E23" s="7">
        <v>2008</v>
      </c>
      <c r="F23" s="9">
        <v>42284</v>
      </c>
      <c r="G23" s="7" t="s">
        <v>36</v>
      </c>
      <c r="H23" s="54">
        <v>137.268</v>
      </c>
      <c r="I23" s="54"/>
      <c r="J23" s="7">
        <v>226.1</v>
      </c>
      <c r="K23" s="53">
        <v>35204</v>
      </c>
      <c r="L23" s="53"/>
      <c r="M23" s="22">
        <v>1.2</v>
      </c>
      <c r="N23" s="7">
        <v>2008</v>
      </c>
      <c r="O23" s="9">
        <v>42286</v>
      </c>
      <c r="P23" s="54">
        <v>137.268</v>
      </c>
      <c r="Q23" s="54"/>
      <c r="R23" s="55">
        <v>0</v>
      </c>
      <c r="S23" s="55"/>
      <c r="T23" s="92">
        <f t="shared" si="0"/>
        <v>0</v>
      </c>
      <c r="U23" s="93"/>
    </row>
    <row r="24" spans="2:21" ht="13.5" customHeight="1" x14ac:dyDescent="0.15">
      <c r="B24" s="7">
        <v>15</v>
      </c>
      <c r="C24" s="53">
        <v>1167452</v>
      </c>
      <c r="D24" s="53"/>
      <c r="E24" s="7">
        <v>2008</v>
      </c>
      <c r="F24" s="9">
        <v>42290</v>
      </c>
      <c r="G24" s="7" t="s">
        <v>37</v>
      </c>
      <c r="H24" s="54">
        <v>137.39099999999999</v>
      </c>
      <c r="I24" s="54"/>
      <c r="J24" s="7">
        <v>139.1</v>
      </c>
      <c r="K24" s="53">
        <v>35204</v>
      </c>
      <c r="L24" s="53"/>
      <c r="M24" s="22">
        <v>2</v>
      </c>
      <c r="N24" s="7">
        <v>2008</v>
      </c>
      <c r="O24" s="9">
        <v>42291</v>
      </c>
      <c r="P24" s="54">
        <v>139.01900000000001</v>
      </c>
      <c r="Q24" s="54"/>
      <c r="R24" s="55">
        <v>32560</v>
      </c>
      <c r="S24" s="55"/>
      <c r="T24" s="92">
        <f t="shared" si="0"/>
        <v>162.80000000000143</v>
      </c>
      <c r="U24" s="93"/>
    </row>
    <row r="25" spans="2:21" ht="13.5" customHeight="1" x14ac:dyDescent="0.15">
      <c r="B25" s="7">
        <v>16</v>
      </c>
      <c r="C25" s="53">
        <v>1200012</v>
      </c>
      <c r="D25" s="53"/>
      <c r="E25" s="7">
        <v>2008</v>
      </c>
      <c r="F25" s="9">
        <v>42292</v>
      </c>
      <c r="G25" s="7" t="s">
        <v>36</v>
      </c>
      <c r="H25" s="54">
        <v>138.59800000000001</v>
      </c>
      <c r="I25" s="54"/>
      <c r="J25" s="7">
        <v>184.1</v>
      </c>
      <c r="K25" s="53">
        <v>36000</v>
      </c>
      <c r="L25" s="53"/>
      <c r="M25" s="22">
        <v>1.5</v>
      </c>
      <c r="N25" s="7">
        <v>2008</v>
      </c>
      <c r="O25" s="9">
        <v>42293</v>
      </c>
      <c r="P25" s="54">
        <v>138.59800000000001</v>
      </c>
      <c r="Q25" s="54"/>
      <c r="R25" s="55">
        <v>0</v>
      </c>
      <c r="S25" s="55"/>
      <c r="T25" s="92">
        <f t="shared" si="0"/>
        <v>0</v>
      </c>
      <c r="U25" s="93"/>
    </row>
    <row r="26" spans="2:21" ht="13.5" customHeight="1" x14ac:dyDescent="0.15">
      <c r="B26" s="7">
        <v>17</v>
      </c>
      <c r="C26" s="53">
        <v>1200012</v>
      </c>
      <c r="D26" s="53"/>
      <c r="E26" s="7">
        <v>2008</v>
      </c>
      <c r="F26" s="9">
        <v>42298</v>
      </c>
      <c r="G26" s="7" t="s">
        <v>36</v>
      </c>
      <c r="H26" s="54">
        <v>135.44399999999999</v>
      </c>
      <c r="I26" s="54"/>
      <c r="J26" s="7">
        <v>99.5</v>
      </c>
      <c r="K26" s="53">
        <v>36000</v>
      </c>
      <c r="L26" s="53"/>
      <c r="M26" s="22">
        <v>2.9</v>
      </c>
      <c r="N26" s="7">
        <v>2008</v>
      </c>
      <c r="O26" s="9">
        <v>42301</v>
      </c>
      <c r="P26" s="54">
        <v>126.29300000000001</v>
      </c>
      <c r="Q26" s="54"/>
      <c r="R26" s="55">
        <v>265379</v>
      </c>
      <c r="S26" s="55"/>
      <c r="T26" s="92">
        <f t="shared" si="0"/>
        <v>915.0999999999982</v>
      </c>
      <c r="U26" s="93"/>
    </row>
    <row r="27" spans="2:21" x14ac:dyDescent="0.15">
      <c r="B27" s="7">
        <v>18</v>
      </c>
      <c r="C27" s="53">
        <v>1465391</v>
      </c>
      <c r="D27" s="53"/>
      <c r="E27" s="7">
        <v>2008</v>
      </c>
      <c r="F27" s="9">
        <v>42301</v>
      </c>
      <c r="G27" s="7" t="s">
        <v>36</v>
      </c>
      <c r="H27" s="54">
        <v>124.732</v>
      </c>
      <c r="I27" s="54"/>
      <c r="J27" s="7">
        <v>270.89999999999998</v>
      </c>
      <c r="K27" s="53">
        <v>43962</v>
      </c>
      <c r="L27" s="53"/>
      <c r="M27" s="22">
        <v>1.3</v>
      </c>
      <c r="N27" s="7">
        <v>2008</v>
      </c>
      <c r="O27" s="9">
        <v>42305</v>
      </c>
      <c r="P27" s="54">
        <v>118.33499999999999</v>
      </c>
      <c r="Q27" s="54"/>
      <c r="R27" s="55">
        <v>83161</v>
      </c>
      <c r="S27" s="55"/>
      <c r="T27" s="92">
        <f t="shared" si="0"/>
        <v>639.7000000000005</v>
      </c>
      <c r="U27" s="93"/>
    </row>
    <row r="28" spans="2:21" x14ac:dyDescent="0.15">
      <c r="B28" s="7">
        <v>19</v>
      </c>
      <c r="C28" s="53">
        <v>1548552</v>
      </c>
      <c r="D28" s="53"/>
      <c r="E28" s="7">
        <v>2008</v>
      </c>
      <c r="F28" s="9">
        <v>42305</v>
      </c>
      <c r="G28" s="7" t="s">
        <v>37</v>
      </c>
      <c r="H28" s="54">
        <v>120.354</v>
      </c>
      <c r="I28" s="54"/>
      <c r="J28" s="7">
        <v>227.7</v>
      </c>
      <c r="K28" s="53">
        <v>46457</v>
      </c>
      <c r="L28" s="53"/>
      <c r="M28" s="22">
        <v>1.6</v>
      </c>
      <c r="N28" s="7">
        <v>2008</v>
      </c>
      <c r="O28" s="9">
        <v>42314</v>
      </c>
      <c r="P28" s="54">
        <v>126.026</v>
      </c>
      <c r="Q28" s="54"/>
      <c r="R28" s="55">
        <v>90752</v>
      </c>
      <c r="S28" s="55"/>
      <c r="T28" s="92">
        <f t="shared" si="0"/>
        <v>567.1999999999997</v>
      </c>
      <c r="U28" s="93"/>
    </row>
    <row r="29" spans="2:21" x14ac:dyDescent="0.15">
      <c r="B29" s="7">
        <v>20</v>
      </c>
      <c r="C29" s="53">
        <v>1639304</v>
      </c>
      <c r="D29" s="53"/>
      <c r="E29" s="7">
        <v>2008</v>
      </c>
      <c r="F29" s="9">
        <v>42314</v>
      </c>
      <c r="G29" s="7" t="s">
        <v>36</v>
      </c>
      <c r="H29" s="54">
        <v>124.389</v>
      </c>
      <c r="I29" s="54"/>
      <c r="J29" s="7">
        <v>233.6</v>
      </c>
      <c r="K29" s="53">
        <v>49179</v>
      </c>
      <c r="L29" s="53"/>
      <c r="M29" s="22">
        <v>1.7</v>
      </c>
      <c r="N29" s="7">
        <v>2008</v>
      </c>
      <c r="O29" s="9">
        <v>42318</v>
      </c>
      <c r="P29" s="54">
        <v>126.35</v>
      </c>
      <c r="Q29" s="54"/>
      <c r="R29" s="55">
        <v>-33337</v>
      </c>
      <c r="S29" s="55"/>
      <c r="T29" s="92">
        <f t="shared" si="0"/>
        <v>-196.09999999999985</v>
      </c>
      <c r="U29" s="93"/>
    </row>
    <row r="30" spans="2:21" x14ac:dyDescent="0.15">
      <c r="B30" s="7">
        <v>21</v>
      </c>
      <c r="C30" s="53">
        <v>1605967</v>
      </c>
      <c r="D30" s="53"/>
      <c r="E30" s="7">
        <v>2008</v>
      </c>
      <c r="F30" s="9">
        <v>42320</v>
      </c>
      <c r="G30" s="7" t="s">
        <v>36</v>
      </c>
      <c r="H30" s="54">
        <v>121.83</v>
      </c>
      <c r="I30" s="54"/>
      <c r="J30" s="7">
        <v>205.7</v>
      </c>
      <c r="K30" s="53">
        <v>48179</v>
      </c>
      <c r="L30" s="53"/>
      <c r="M30" s="22">
        <v>1.8</v>
      </c>
      <c r="N30" s="7">
        <v>2008</v>
      </c>
      <c r="O30" s="9">
        <v>42321</v>
      </c>
      <c r="P30" s="54">
        <v>123.887</v>
      </c>
      <c r="Q30" s="54"/>
      <c r="R30" s="55">
        <v>-37026</v>
      </c>
      <c r="S30" s="55"/>
      <c r="T30" s="92">
        <f t="shared" si="0"/>
        <v>-205.70000000000022</v>
      </c>
      <c r="U30" s="93"/>
    </row>
    <row r="31" spans="2:21" x14ac:dyDescent="0.15">
      <c r="B31" s="7">
        <v>22</v>
      </c>
      <c r="C31" s="53">
        <v>1568941</v>
      </c>
      <c r="D31" s="53"/>
      <c r="E31" s="7">
        <v>2008</v>
      </c>
      <c r="F31" s="9">
        <v>42327</v>
      </c>
      <c r="G31" s="7" t="s">
        <v>36</v>
      </c>
      <c r="H31" s="54">
        <v>121.51600000000001</v>
      </c>
      <c r="I31" s="54"/>
      <c r="J31" s="7">
        <v>95.8</v>
      </c>
      <c r="K31" s="53">
        <v>47068</v>
      </c>
      <c r="L31" s="53"/>
      <c r="M31" s="22">
        <v>3.9</v>
      </c>
      <c r="N31" s="7">
        <v>2008</v>
      </c>
      <c r="O31" s="9">
        <v>42329</v>
      </c>
      <c r="P31" s="54">
        <v>120.539</v>
      </c>
      <c r="Q31" s="54"/>
      <c r="R31" s="55">
        <v>38103</v>
      </c>
      <c r="S31" s="55"/>
      <c r="T31" s="92">
        <f t="shared" si="0"/>
        <v>97.700000000000387</v>
      </c>
      <c r="U31" s="93"/>
    </row>
    <row r="32" spans="2:21" x14ac:dyDescent="0.15">
      <c r="B32" s="7">
        <v>23</v>
      </c>
      <c r="C32" s="53">
        <v>1607044</v>
      </c>
      <c r="D32" s="53"/>
      <c r="E32" s="7">
        <v>2008</v>
      </c>
      <c r="F32" s="9">
        <v>42332</v>
      </c>
      <c r="G32" s="7" t="s">
        <v>37</v>
      </c>
      <c r="H32" s="54">
        <v>121.02800000000001</v>
      </c>
      <c r="I32" s="54"/>
      <c r="J32" s="7">
        <v>146.69999999999999</v>
      </c>
      <c r="K32" s="53">
        <v>48211</v>
      </c>
      <c r="L32" s="53"/>
      <c r="M32" s="22">
        <v>2.6</v>
      </c>
      <c r="N32" s="7">
        <v>2008</v>
      </c>
      <c r="O32" s="9">
        <v>42334</v>
      </c>
      <c r="P32" s="54">
        <v>122.60299999999999</v>
      </c>
      <c r="Q32" s="54"/>
      <c r="R32" s="55">
        <v>40950</v>
      </c>
      <c r="S32" s="55"/>
      <c r="T32" s="92">
        <f t="shared" si="0"/>
        <v>157.49999999999886</v>
      </c>
      <c r="U32" s="93"/>
    </row>
    <row r="33" spans="2:22" x14ac:dyDescent="0.15">
      <c r="B33" s="7">
        <v>24</v>
      </c>
      <c r="C33" s="53">
        <v>1647994</v>
      </c>
      <c r="D33" s="53"/>
      <c r="E33" s="7">
        <v>2008</v>
      </c>
      <c r="F33" s="9">
        <v>42343</v>
      </c>
      <c r="G33" s="7" t="s">
        <v>36</v>
      </c>
      <c r="H33" s="54">
        <v>117.22199999999999</v>
      </c>
      <c r="I33" s="54"/>
      <c r="J33" s="7">
        <v>87.9</v>
      </c>
      <c r="K33" s="53">
        <v>49400</v>
      </c>
      <c r="L33" s="53"/>
      <c r="M33" s="22">
        <v>4.5</v>
      </c>
      <c r="N33" s="7">
        <v>2008</v>
      </c>
      <c r="O33" s="9">
        <v>42343</v>
      </c>
      <c r="P33" s="54">
        <v>117.22199999999999</v>
      </c>
      <c r="Q33" s="54"/>
      <c r="R33" s="55">
        <v>0</v>
      </c>
      <c r="S33" s="55"/>
      <c r="T33" s="92">
        <f t="shared" si="0"/>
        <v>0</v>
      </c>
      <c r="U33" s="93"/>
    </row>
    <row r="34" spans="2:22" x14ac:dyDescent="0.15">
      <c r="B34" s="7">
        <v>25</v>
      </c>
      <c r="C34" s="53"/>
      <c r="D34" s="53"/>
      <c r="E34" s="7">
        <v>2008</v>
      </c>
      <c r="F34" s="9"/>
      <c r="G34" s="7"/>
      <c r="H34" s="54"/>
      <c r="I34" s="54"/>
      <c r="J34" s="7"/>
      <c r="K34" s="53"/>
      <c r="L34" s="53"/>
      <c r="M34" s="22"/>
      <c r="N34" s="7">
        <v>2008</v>
      </c>
      <c r="O34" s="9"/>
      <c r="P34" s="54"/>
      <c r="Q34" s="54"/>
      <c r="R34" s="55"/>
      <c r="S34" s="55"/>
      <c r="T34" s="92" t="str">
        <f t="shared" si="0"/>
        <v/>
      </c>
      <c r="U34" s="93"/>
    </row>
    <row r="35" spans="2:22" x14ac:dyDescent="0.15">
      <c r="B35" s="7">
        <v>26</v>
      </c>
      <c r="C35" s="53"/>
      <c r="D35" s="53"/>
      <c r="E35" s="7">
        <v>2008</v>
      </c>
      <c r="F35" s="9"/>
      <c r="G35" s="7"/>
      <c r="H35" s="54"/>
      <c r="I35" s="54"/>
      <c r="J35" s="7"/>
      <c r="K35" s="53"/>
      <c r="L35" s="53"/>
      <c r="M35" s="22"/>
      <c r="N35" s="7">
        <v>2008</v>
      </c>
      <c r="O35" s="9"/>
      <c r="P35" s="54"/>
      <c r="Q35" s="54"/>
      <c r="R35" s="55"/>
      <c r="S35" s="55"/>
      <c r="T35" s="92" t="str">
        <f t="shared" si="0"/>
        <v/>
      </c>
      <c r="U35" s="93"/>
    </row>
    <row r="36" spans="2:22" x14ac:dyDescent="0.15">
      <c r="B36" s="7">
        <v>27</v>
      </c>
      <c r="C36" s="53"/>
      <c r="D36" s="53"/>
      <c r="E36" s="7">
        <v>2008</v>
      </c>
      <c r="F36" s="9"/>
      <c r="G36" s="7"/>
      <c r="H36" s="54"/>
      <c r="I36" s="54"/>
      <c r="J36" s="7"/>
      <c r="K36" s="53"/>
      <c r="L36" s="53"/>
      <c r="M36" s="22"/>
      <c r="N36" s="7">
        <v>2008</v>
      </c>
      <c r="O36" s="9"/>
      <c r="P36" s="54"/>
      <c r="Q36" s="54"/>
      <c r="R36" s="55"/>
      <c r="S36" s="55"/>
      <c r="T36" s="92" t="str">
        <f t="shared" si="0"/>
        <v/>
      </c>
      <c r="U36" s="93"/>
    </row>
    <row r="37" spans="2:22" x14ac:dyDescent="0.15">
      <c r="B37" s="7">
        <v>28</v>
      </c>
      <c r="C37" s="53"/>
      <c r="D37" s="53"/>
      <c r="E37" s="7">
        <v>2008</v>
      </c>
      <c r="F37" s="9"/>
      <c r="G37" s="7"/>
      <c r="H37" s="54"/>
      <c r="I37" s="54"/>
      <c r="J37" s="7"/>
      <c r="K37" s="53"/>
      <c r="L37" s="53"/>
      <c r="M37" s="22"/>
      <c r="N37" s="7">
        <v>2008</v>
      </c>
      <c r="O37" s="9"/>
      <c r="P37" s="54"/>
      <c r="Q37" s="54"/>
      <c r="R37" s="55"/>
      <c r="S37" s="55"/>
      <c r="T37" s="92" t="str">
        <f t="shared" si="0"/>
        <v/>
      </c>
      <c r="U37" s="93"/>
      <c r="V37" s="23"/>
    </row>
    <row r="38" spans="2:22" x14ac:dyDescent="0.15">
      <c r="B38" s="7">
        <v>29</v>
      </c>
      <c r="C38" s="53"/>
      <c r="D38" s="53"/>
      <c r="E38" s="7">
        <v>2008</v>
      </c>
      <c r="F38" s="9"/>
      <c r="G38" s="7"/>
      <c r="H38" s="54"/>
      <c r="I38" s="54"/>
      <c r="J38" s="7"/>
      <c r="K38" s="53"/>
      <c r="L38" s="53"/>
      <c r="M38" s="22"/>
      <c r="N38" s="7">
        <v>2008</v>
      </c>
      <c r="O38" s="9"/>
      <c r="P38" s="54"/>
      <c r="Q38" s="54"/>
      <c r="R38" s="55"/>
      <c r="S38" s="55"/>
      <c r="T38" s="92" t="str">
        <f t="shared" si="0"/>
        <v/>
      </c>
      <c r="U38" s="93"/>
    </row>
    <row r="39" spans="2:22" x14ac:dyDescent="0.15">
      <c r="B39" s="7">
        <v>30</v>
      </c>
      <c r="C39" s="53"/>
      <c r="D39" s="53"/>
      <c r="E39" s="7">
        <v>2008</v>
      </c>
      <c r="F39" s="9"/>
      <c r="G39" s="7"/>
      <c r="H39" s="54"/>
      <c r="I39" s="54"/>
      <c r="J39" s="7"/>
      <c r="K39" s="53"/>
      <c r="L39" s="53"/>
      <c r="M39" s="22"/>
      <c r="N39" s="7">
        <v>2008</v>
      </c>
      <c r="O39" s="9"/>
      <c r="P39" s="54"/>
      <c r="Q39" s="54"/>
      <c r="R39" s="55"/>
      <c r="S39" s="55"/>
      <c r="T39" s="92" t="str">
        <f t="shared" si="0"/>
        <v/>
      </c>
      <c r="U39" s="93"/>
    </row>
    <row r="40" spans="2:22" x14ac:dyDescent="0.15">
      <c r="B40" s="7">
        <v>31</v>
      </c>
      <c r="C40" s="53"/>
      <c r="D40" s="53"/>
      <c r="E40" s="7"/>
      <c r="F40" s="9"/>
      <c r="G40" s="7"/>
      <c r="H40" s="54"/>
      <c r="I40" s="54"/>
      <c r="J40" s="7"/>
      <c r="K40" s="53"/>
      <c r="L40" s="53"/>
      <c r="M40" s="22"/>
      <c r="N40" s="7"/>
      <c r="O40" s="9"/>
      <c r="P40" s="54"/>
      <c r="Q40" s="54"/>
      <c r="R40" s="55"/>
      <c r="S40" s="55"/>
      <c r="T40" s="92" t="str">
        <f t="shared" si="0"/>
        <v/>
      </c>
      <c r="U40" s="93"/>
    </row>
    <row r="41" spans="2:22" x14ac:dyDescent="0.15">
      <c r="B41" s="7">
        <v>32</v>
      </c>
      <c r="C41" s="53"/>
      <c r="D41" s="53"/>
      <c r="E41" s="7"/>
      <c r="F41" s="9"/>
      <c r="G41" s="7"/>
      <c r="H41" s="54"/>
      <c r="I41" s="54"/>
      <c r="J41" s="7"/>
      <c r="K41" s="53"/>
      <c r="L41" s="53"/>
      <c r="M41" s="22"/>
      <c r="N41" s="7"/>
      <c r="O41" s="9"/>
      <c r="P41" s="54"/>
      <c r="Q41" s="54"/>
      <c r="R41" s="55"/>
      <c r="S41" s="55"/>
      <c r="T41" s="92" t="str">
        <f t="shared" si="0"/>
        <v/>
      </c>
      <c r="U41" s="93"/>
    </row>
    <row r="42" spans="2:22" x14ac:dyDescent="0.15">
      <c r="B42" s="7">
        <v>33</v>
      </c>
      <c r="C42" s="53"/>
      <c r="D42" s="53"/>
      <c r="E42" s="7"/>
      <c r="F42" s="9"/>
      <c r="G42" s="7"/>
      <c r="H42" s="54"/>
      <c r="I42" s="54"/>
      <c r="J42" s="7"/>
      <c r="K42" s="53"/>
      <c r="L42" s="53"/>
      <c r="M42" s="22"/>
      <c r="N42" s="7"/>
      <c r="O42" s="9"/>
      <c r="P42" s="54"/>
      <c r="Q42" s="54"/>
      <c r="R42" s="55"/>
      <c r="S42" s="55"/>
      <c r="T42" s="92" t="str">
        <f>IF(O42="","",IF(G42="買",P42-H42,H42-P42)*100)</f>
        <v/>
      </c>
      <c r="U42" s="93"/>
    </row>
    <row r="43" spans="2:22" x14ac:dyDescent="0.15">
      <c r="B43" s="7">
        <v>34</v>
      </c>
      <c r="C43" s="53"/>
      <c r="D43" s="53"/>
      <c r="E43" s="7"/>
      <c r="F43" s="9"/>
      <c r="G43" s="7"/>
      <c r="H43" s="54"/>
      <c r="I43" s="54"/>
      <c r="J43" s="7"/>
      <c r="K43" s="53"/>
      <c r="L43" s="53"/>
      <c r="M43" s="22"/>
      <c r="N43" s="7"/>
      <c r="O43" s="9"/>
      <c r="P43" s="54"/>
      <c r="Q43" s="54"/>
      <c r="R43" s="55"/>
      <c r="S43" s="55"/>
      <c r="T43" s="92" t="str">
        <f t="shared" ref="T42:T73" si="1">IF(O43="","",IF(G43="買",P43-H43,H43-P43)*100)</f>
        <v/>
      </c>
      <c r="U43" s="93"/>
    </row>
    <row r="44" spans="2:22" x14ac:dyDescent="0.15">
      <c r="B44" s="7">
        <v>35</v>
      </c>
      <c r="C44" s="53"/>
      <c r="D44" s="53"/>
      <c r="E44" s="7"/>
      <c r="F44" s="9"/>
      <c r="G44" s="7"/>
      <c r="H44" s="54"/>
      <c r="I44" s="54"/>
      <c r="J44" s="7"/>
      <c r="K44" s="53"/>
      <c r="L44" s="53"/>
      <c r="M44" s="22"/>
      <c r="N44" s="7"/>
      <c r="O44" s="9"/>
      <c r="P44" s="54"/>
      <c r="Q44" s="54"/>
      <c r="R44" s="55"/>
      <c r="S44" s="55"/>
      <c r="T44" s="92" t="str">
        <f t="shared" si="1"/>
        <v/>
      </c>
      <c r="U44" s="93"/>
    </row>
    <row r="45" spans="2:22" x14ac:dyDescent="0.15">
      <c r="B45" s="7">
        <v>36</v>
      </c>
      <c r="C45" s="53"/>
      <c r="D45" s="53"/>
      <c r="E45" s="7"/>
      <c r="F45" s="9"/>
      <c r="G45" s="7"/>
      <c r="H45" s="54"/>
      <c r="I45" s="54"/>
      <c r="J45" s="7"/>
      <c r="K45" s="53"/>
      <c r="L45" s="53"/>
      <c r="M45" s="22"/>
      <c r="N45" s="7"/>
      <c r="O45" s="9"/>
      <c r="P45" s="54"/>
      <c r="Q45" s="54"/>
      <c r="R45" s="55"/>
      <c r="S45" s="55"/>
      <c r="T45" s="92" t="str">
        <f t="shared" si="1"/>
        <v/>
      </c>
      <c r="U45" s="93"/>
    </row>
    <row r="46" spans="2:22" x14ac:dyDescent="0.15">
      <c r="B46" s="7">
        <v>37</v>
      </c>
      <c r="C46" s="53"/>
      <c r="D46" s="53"/>
      <c r="E46" s="7"/>
      <c r="F46" s="9"/>
      <c r="G46" s="7"/>
      <c r="H46" s="54"/>
      <c r="I46" s="54"/>
      <c r="J46" s="7"/>
      <c r="K46" s="53"/>
      <c r="L46" s="53"/>
      <c r="M46" s="22"/>
      <c r="N46" s="7"/>
      <c r="O46" s="9"/>
      <c r="P46" s="54"/>
      <c r="Q46" s="54"/>
      <c r="R46" s="55"/>
      <c r="S46" s="55"/>
      <c r="T46" s="92" t="str">
        <f t="shared" si="1"/>
        <v/>
      </c>
      <c r="U46" s="93"/>
    </row>
    <row r="47" spans="2:22" x14ac:dyDescent="0.15">
      <c r="B47" s="7">
        <v>38</v>
      </c>
      <c r="C47" s="53"/>
      <c r="D47" s="53"/>
      <c r="E47" s="7"/>
      <c r="F47" s="9"/>
      <c r="G47" s="7"/>
      <c r="H47" s="57"/>
      <c r="I47" s="58"/>
      <c r="J47" s="7"/>
      <c r="K47" s="53"/>
      <c r="L47" s="53"/>
      <c r="M47" s="22"/>
      <c r="N47" s="7"/>
      <c r="O47" s="9"/>
      <c r="P47" s="54"/>
      <c r="Q47" s="54"/>
      <c r="R47" s="55"/>
      <c r="S47" s="55"/>
      <c r="T47" s="92" t="str">
        <f t="shared" si="1"/>
        <v/>
      </c>
      <c r="U47" s="93"/>
    </row>
    <row r="48" spans="2:22" x14ac:dyDescent="0.15">
      <c r="B48" s="7">
        <v>39</v>
      </c>
      <c r="C48" s="53"/>
      <c r="D48" s="53"/>
      <c r="E48" s="7"/>
      <c r="F48" s="9"/>
      <c r="G48" s="7"/>
      <c r="H48" s="54"/>
      <c r="I48" s="54"/>
      <c r="J48" s="7"/>
      <c r="K48" s="53"/>
      <c r="L48" s="53"/>
      <c r="M48" s="22"/>
      <c r="N48" s="7"/>
      <c r="O48" s="9"/>
      <c r="P48" s="54"/>
      <c r="Q48" s="54"/>
      <c r="R48" s="55"/>
      <c r="S48" s="55"/>
      <c r="T48" s="92" t="str">
        <f t="shared" si="1"/>
        <v/>
      </c>
      <c r="U48" s="93"/>
    </row>
    <row r="49" spans="2:21" x14ac:dyDescent="0.15">
      <c r="B49" s="7">
        <v>40</v>
      </c>
      <c r="C49" s="53"/>
      <c r="D49" s="53"/>
      <c r="E49" s="7"/>
      <c r="F49" s="9"/>
      <c r="G49" s="7"/>
      <c r="H49" s="54"/>
      <c r="I49" s="54"/>
      <c r="J49" s="7"/>
      <c r="K49" s="53"/>
      <c r="L49" s="53"/>
      <c r="M49" s="22"/>
      <c r="N49" s="7"/>
      <c r="O49" s="9"/>
      <c r="P49" s="54"/>
      <c r="Q49" s="54"/>
      <c r="R49" s="55"/>
      <c r="S49" s="55"/>
      <c r="T49" s="92" t="str">
        <f t="shared" si="1"/>
        <v/>
      </c>
      <c r="U49" s="93"/>
    </row>
    <row r="50" spans="2:21" x14ac:dyDescent="0.15">
      <c r="B50" s="7">
        <v>41</v>
      </c>
      <c r="C50" s="53"/>
      <c r="D50" s="53"/>
      <c r="E50" s="7"/>
      <c r="F50" s="9"/>
      <c r="G50" s="7"/>
      <c r="H50" s="54"/>
      <c r="I50" s="54"/>
      <c r="J50" s="7"/>
      <c r="K50" s="53"/>
      <c r="L50" s="53"/>
      <c r="M50" s="22"/>
      <c r="N50" s="7"/>
      <c r="O50" s="9"/>
      <c r="P50" s="54"/>
      <c r="Q50" s="54"/>
      <c r="R50" s="55"/>
      <c r="S50" s="55"/>
      <c r="T50" s="92" t="str">
        <f t="shared" si="1"/>
        <v/>
      </c>
      <c r="U50" s="93"/>
    </row>
    <row r="51" spans="2:21" x14ac:dyDescent="0.15">
      <c r="B51" s="7">
        <v>42</v>
      </c>
      <c r="C51" s="53"/>
      <c r="D51" s="53"/>
      <c r="E51" s="7"/>
      <c r="F51" s="9"/>
      <c r="G51" s="7"/>
      <c r="H51" s="54"/>
      <c r="I51" s="54"/>
      <c r="J51" s="7"/>
      <c r="K51" s="53"/>
      <c r="L51" s="53"/>
      <c r="M51" s="22"/>
      <c r="N51" s="7"/>
      <c r="O51" s="9"/>
      <c r="P51" s="54"/>
      <c r="Q51" s="54"/>
      <c r="R51" s="55"/>
      <c r="S51" s="55"/>
      <c r="T51" s="92" t="str">
        <f t="shared" si="1"/>
        <v/>
      </c>
      <c r="U51" s="93"/>
    </row>
    <row r="52" spans="2:21" x14ac:dyDescent="0.15">
      <c r="B52" s="7">
        <v>43</v>
      </c>
      <c r="C52" s="53"/>
      <c r="D52" s="53"/>
      <c r="E52" s="7"/>
      <c r="F52" s="9"/>
      <c r="G52" s="7"/>
      <c r="H52" s="54"/>
      <c r="I52" s="54"/>
      <c r="J52" s="7"/>
      <c r="K52" s="53"/>
      <c r="L52" s="53"/>
      <c r="M52" s="22"/>
      <c r="N52" s="7"/>
      <c r="O52" s="9"/>
      <c r="P52" s="54"/>
      <c r="Q52" s="54"/>
      <c r="R52" s="55"/>
      <c r="S52" s="55"/>
      <c r="T52" s="92" t="str">
        <f t="shared" si="1"/>
        <v/>
      </c>
      <c r="U52" s="93"/>
    </row>
    <row r="53" spans="2:21" x14ac:dyDescent="0.15">
      <c r="B53" s="7">
        <v>44</v>
      </c>
      <c r="C53" s="53"/>
      <c r="D53" s="53"/>
      <c r="E53" s="7"/>
      <c r="F53" s="9"/>
      <c r="G53" s="7"/>
      <c r="H53" s="54"/>
      <c r="I53" s="54"/>
      <c r="J53" s="7"/>
      <c r="K53" s="53"/>
      <c r="L53" s="53"/>
      <c r="M53" s="22"/>
      <c r="N53" s="7"/>
      <c r="O53" s="9"/>
      <c r="P53" s="54"/>
      <c r="Q53" s="54"/>
      <c r="R53" s="55"/>
      <c r="S53" s="55"/>
      <c r="T53" s="92" t="str">
        <f t="shared" si="1"/>
        <v/>
      </c>
      <c r="U53" s="93"/>
    </row>
    <row r="54" spans="2:21" x14ac:dyDescent="0.15">
      <c r="B54" s="7">
        <v>45</v>
      </c>
      <c r="C54" s="53"/>
      <c r="D54" s="53"/>
      <c r="E54" s="7"/>
      <c r="F54" s="9"/>
      <c r="G54" s="7"/>
      <c r="H54" s="54"/>
      <c r="I54" s="54"/>
      <c r="J54" s="7"/>
      <c r="K54" s="53"/>
      <c r="L54" s="53"/>
      <c r="M54" s="22"/>
      <c r="N54" s="7"/>
      <c r="O54" s="9"/>
      <c r="P54" s="57"/>
      <c r="Q54" s="58"/>
      <c r="R54" s="55"/>
      <c r="S54" s="55"/>
      <c r="T54" s="92" t="str">
        <f t="shared" si="1"/>
        <v/>
      </c>
      <c r="U54" s="93"/>
    </row>
    <row r="55" spans="2:21" x14ac:dyDescent="0.15">
      <c r="B55" s="7">
        <v>46</v>
      </c>
      <c r="C55" s="53"/>
      <c r="D55" s="53"/>
      <c r="E55" s="7"/>
      <c r="F55" s="9"/>
      <c r="G55" s="7"/>
      <c r="H55" s="54"/>
      <c r="I55" s="54"/>
      <c r="J55" s="7"/>
      <c r="K55" s="53"/>
      <c r="L55" s="53"/>
      <c r="M55" s="22"/>
      <c r="N55" s="7"/>
      <c r="O55" s="9"/>
      <c r="P55" s="54"/>
      <c r="Q55" s="54"/>
      <c r="R55" s="55"/>
      <c r="S55" s="55"/>
      <c r="T55" s="92" t="str">
        <f t="shared" si="1"/>
        <v/>
      </c>
      <c r="U55" s="93"/>
    </row>
    <row r="56" spans="2:21" x14ac:dyDescent="0.15">
      <c r="B56" s="7">
        <v>47</v>
      </c>
      <c r="C56" s="53"/>
      <c r="D56" s="53"/>
      <c r="E56" s="7"/>
      <c r="F56" s="9"/>
      <c r="G56" s="7"/>
      <c r="H56" s="54"/>
      <c r="I56" s="54"/>
      <c r="J56" s="7"/>
      <c r="K56" s="53"/>
      <c r="L56" s="53"/>
      <c r="M56" s="22"/>
      <c r="N56" s="7"/>
      <c r="O56" s="9"/>
      <c r="P56" s="57"/>
      <c r="Q56" s="58"/>
      <c r="R56" s="55"/>
      <c r="S56" s="55"/>
      <c r="T56" s="92" t="str">
        <f t="shared" si="1"/>
        <v/>
      </c>
      <c r="U56" s="93"/>
    </row>
    <row r="57" spans="2:21" x14ac:dyDescent="0.15">
      <c r="B57" s="7">
        <v>48</v>
      </c>
      <c r="C57" s="53"/>
      <c r="D57" s="53"/>
      <c r="E57" s="7"/>
      <c r="F57" s="9"/>
      <c r="G57" s="7"/>
      <c r="H57" s="54"/>
      <c r="I57" s="54"/>
      <c r="J57" s="7"/>
      <c r="K57" s="53"/>
      <c r="L57" s="53"/>
      <c r="M57" s="22"/>
      <c r="N57" s="7"/>
      <c r="O57" s="9"/>
      <c r="P57" s="57"/>
      <c r="Q57" s="58"/>
      <c r="R57" s="55"/>
      <c r="S57" s="55"/>
      <c r="T57" s="92" t="str">
        <f t="shared" si="1"/>
        <v/>
      </c>
      <c r="U57" s="93"/>
    </row>
    <row r="58" spans="2:21" x14ac:dyDescent="0.15">
      <c r="B58" s="7">
        <v>49</v>
      </c>
      <c r="C58" s="53"/>
      <c r="D58" s="53"/>
      <c r="E58" s="7"/>
      <c r="F58" s="9"/>
      <c r="G58" s="7"/>
      <c r="H58" s="54"/>
      <c r="I58" s="54"/>
      <c r="J58" s="7"/>
      <c r="K58" s="53"/>
      <c r="L58" s="53"/>
      <c r="M58" s="22"/>
      <c r="N58" s="7"/>
      <c r="O58" s="9"/>
      <c r="P58" s="54"/>
      <c r="Q58" s="54"/>
      <c r="R58" s="55"/>
      <c r="S58" s="55"/>
      <c r="T58" s="92" t="str">
        <f t="shared" si="1"/>
        <v/>
      </c>
      <c r="U58" s="93"/>
    </row>
    <row r="59" spans="2:21" x14ac:dyDescent="0.15">
      <c r="B59" s="7">
        <v>50</v>
      </c>
      <c r="C59" s="53"/>
      <c r="D59" s="53"/>
      <c r="E59" s="7"/>
      <c r="F59" s="9"/>
      <c r="G59" s="7"/>
      <c r="H59" s="54"/>
      <c r="I59" s="54"/>
      <c r="J59" s="7"/>
      <c r="K59" s="53"/>
      <c r="L59" s="53"/>
      <c r="M59" s="22"/>
      <c r="N59" s="7"/>
      <c r="O59" s="9"/>
      <c r="P59" s="54"/>
      <c r="Q59" s="54"/>
      <c r="R59" s="55"/>
      <c r="S59" s="55"/>
      <c r="T59" s="92" t="str">
        <f t="shared" si="1"/>
        <v/>
      </c>
      <c r="U59" s="93"/>
    </row>
    <row r="60" spans="2:21" x14ac:dyDescent="0.15">
      <c r="B60" s="7">
        <v>51</v>
      </c>
      <c r="C60" s="53"/>
      <c r="D60" s="53"/>
      <c r="E60" s="7"/>
      <c r="F60" s="9"/>
      <c r="G60" s="7"/>
      <c r="H60" s="54"/>
      <c r="I60" s="54"/>
      <c r="J60" s="7"/>
      <c r="K60" s="53"/>
      <c r="L60" s="53"/>
      <c r="M60" s="22"/>
      <c r="N60" s="7"/>
      <c r="O60" s="9"/>
      <c r="P60" s="54"/>
      <c r="Q60" s="54"/>
      <c r="R60" s="55"/>
      <c r="S60" s="55"/>
      <c r="T60" s="92" t="str">
        <f t="shared" si="1"/>
        <v/>
      </c>
      <c r="U60" s="93"/>
    </row>
    <row r="61" spans="2:21" x14ac:dyDescent="0.15">
      <c r="B61" s="7">
        <v>52</v>
      </c>
      <c r="C61" s="53"/>
      <c r="D61" s="53"/>
      <c r="E61" s="7"/>
      <c r="F61" s="9"/>
      <c r="G61" s="7"/>
      <c r="H61" s="54"/>
      <c r="I61" s="54"/>
      <c r="J61" s="7"/>
      <c r="K61" s="53"/>
      <c r="L61" s="53"/>
      <c r="M61" s="22"/>
      <c r="N61" s="7"/>
      <c r="O61" s="9"/>
      <c r="P61" s="54"/>
      <c r="Q61" s="54"/>
      <c r="R61" s="55"/>
      <c r="S61" s="55"/>
      <c r="T61" s="92" t="str">
        <f t="shared" si="1"/>
        <v/>
      </c>
      <c r="U61" s="93"/>
    </row>
    <row r="62" spans="2:21" x14ac:dyDescent="0.15">
      <c r="B62" s="7">
        <v>53</v>
      </c>
      <c r="C62" s="53"/>
      <c r="D62" s="53"/>
      <c r="E62" s="7"/>
      <c r="F62" s="9"/>
      <c r="G62" s="7"/>
      <c r="H62" s="54"/>
      <c r="I62" s="54"/>
      <c r="J62" s="7"/>
      <c r="K62" s="53"/>
      <c r="L62" s="53"/>
      <c r="M62" s="22"/>
      <c r="N62" s="7"/>
      <c r="O62" s="9"/>
      <c r="P62" s="54"/>
      <c r="Q62" s="54"/>
      <c r="R62" s="55"/>
      <c r="S62" s="55"/>
      <c r="T62" s="92" t="str">
        <f t="shared" si="1"/>
        <v/>
      </c>
      <c r="U62" s="93"/>
    </row>
    <row r="63" spans="2:21" x14ac:dyDescent="0.15">
      <c r="B63" s="7">
        <v>54</v>
      </c>
      <c r="C63" s="53"/>
      <c r="D63" s="53"/>
      <c r="E63" s="7"/>
      <c r="F63" s="9"/>
      <c r="G63" s="7"/>
      <c r="H63" s="54"/>
      <c r="I63" s="54"/>
      <c r="J63" s="7"/>
      <c r="K63" s="53"/>
      <c r="L63" s="53"/>
      <c r="M63" s="22"/>
      <c r="N63" s="7"/>
      <c r="O63" s="9"/>
      <c r="P63" s="54"/>
      <c r="Q63" s="54"/>
      <c r="R63" s="55"/>
      <c r="S63" s="55"/>
      <c r="T63" s="92" t="str">
        <f t="shared" si="1"/>
        <v/>
      </c>
      <c r="U63" s="93"/>
    </row>
    <row r="64" spans="2:21" x14ac:dyDescent="0.15">
      <c r="B64" s="7">
        <v>55</v>
      </c>
      <c r="C64" s="53"/>
      <c r="D64" s="53"/>
      <c r="E64" s="7"/>
      <c r="F64" s="9"/>
      <c r="G64" s="7"/>
      <c r="H64" s="54"/>
      <c r="I64" s="54"/>
      <c r="J64" s="7"/>
      <c r="K64" s="53"/>
      <c r="L64" s="53"/>
      <c r="M64" s="22"/>
      <c r="N64" s="7"/>
      <c r="O64" s="9"/>
      <c r="P64" s="54"/>
      <c r="Q64" s="54"/>
      <c r="R64" s="55"/>
      <c r="S64" s="55"/>
      <c r="T64" s="92" t="str">
        <f t="shared" si="1"/>
        <v/>
      </c>
      <c r="U64" s="93"/>
    </row>
    <row r="65" spans="2:21" x14ac:dyDescent="0.15">
      <c r="B65" s="7">
        <v>56</v>
      </c>
      <c r="C65" s="53"/>
      <c r="D65" s="53"/>
      <c r="E65" s="7"/>
      <c r="F65" s="9"/>
      <c r="G65" s="7"/>
      <c r="H65" s="54"/>
      <c r="I65" s="54"/>
      <c r="J65" s="7"/>
      <c r="K65" s="53"/>
      <c r="L65" s="53"/>
      <c r="M65" s="22"/>
      <c r="N65" s="7"/>
      <c r="O65" s="9"/>
      <c r="P65" s="54"/>
      <c r="Q65" s="54"/>
      <c r="R65" s="55"/>
      <c r="S65" s="55"/>
      <c r="T65" s="92" t="str">
        <f t="shared" si="1"/>
        <v/>
      </c>
      <c r="U65" s="93"/>
    </row>
    <row r="66" spans="2:21" x14ac:dyDescent="0.15">
      <c r="B66" s="7">
        <v>57</v>
      </c>
      <c r="C66" s="53"/>
      <c r="D66" s="53"/>
      <c r="E66" s="7"/>
      <c r="F66" s="9"/>
      <c r="G66" s="7"/>
      <c r="H66" s="54"/>
      <c r="I66" s="54"/>
      <c r="J66" s="7"/>
      <c r="K66" s="53"/>
      <c r="L66" s="53"/>
      <c r="M66" s="22"/>
      <c r="N66" s="7"/>
      <c r="O66" s="9"/>
      <c r="P66" s="54"/>
      <c r="Q66" s="54"/>
      <c r="R66" s="55"/>
      <c r="S66" s="55"/>
      <c r="T66" s="92" t="str">
        <f t="shared" si="1"/>
        <v/>
      </c>
      <c r="U66" s="93"/>
    </row>
    <row r="67" spans="2:21" x14ac:dyDescent="0.15">
      <c r="B67" s="7">
        <v>58</v>
      </c>
      <c r="C67" s="53"/>
      <c r="D67" s="53"/>
      <c r="E67" s="7"/>
      <c r="F67" s="9"/>
      <c r="G67" s="7"/>
      <c r="H67" s="54"/>
      <c r="I67" s="54"/>
      <c r="J67" s="7"/>
      <c r="K67" s="53"/>
      <c r="L67" s="53"/>
      <c r="M67" s="22"/>
      <c r="N67" s="7"/>
      <c r="O67" s="9"/>
      <c r="P67" s="54"/>
      <c r="Q67" s="54"/>
      <c r="R67" s="55"/>
      <c r="S67" s="55"/>
      <c r="T67" s="92" t="str">
        <f t="shared" si="1"/>
        <v/>
      </c>
      <c r="U67" s="93"/>
    </row>
    <row r="68" spans="2:21" x14ac:dyDescent="0.15">
      <c r="B68" s="7">
        <v>59</v>
      </c>
      <c r="C68" s="53"/>
      <c r="D68" s="53"/>
      <c r="E68" s="7"/>
      <c r="F68" s="9"/>
      <c r="G68" s="7"/>
      <c r="H68" s="54"/>
      <c r="I68" s="54"/>
      <c r="J68" s="7"/>
      <c r="K68" s="53"/>
      <c r="L68" s="53"/>
      <c r="M68" s="22"/>
      <c r="N68" s="7"/>
      <c r="O68" s="9"/>
      <c r="P68" s="54"/>
      <c r="Q68" s="54"/>
      <c r="R68" s="55"/>
      <c r="S68" s="55"/>
      <c r="T68" s="92" t="str">
        <f t="shared" si="1"/>
        <v/>
      </c>
      <c r="U68" s="93"/>
    </row>
    <row r="69" spans="2:21" x14ac:dyDescent="0.15">
      <c r="B69" s="7">
        <v>60</v>
      </c>
      <c r="C69" s="53"/>
      <c r="D69" s="53"/>
      <c r="E69" s="7"/>
      <c r="F69" s="9"/>
      <c r="G69" s="7"/>
      <c r="H69" s="54"/>
      <c r="I69" s="54"/>
      <c r="J69" s="7"/>
      <c r="K69" s="53"/>
      <c r="L69" s="53"/>
      <c r="M69" s="22"/>
      <c r="N69" s="7"/>
      <c r="O69" s="9"/>
      <c r="P69" s="54"/>
      <c r="Q69" s="54"/>
      <c r="R69" s="55"/>
      <c r="S69" s="55"/>
      <c r="T69" s="92" t="str">
        <f t="shared" si="1"/>
        <v/>
      </c>
      <c r="U69" s="93"/>
    </row>
    <row r="70" spans="2:21" x14ac:dyDescent="0.15">
      <c r="B70" s="7">
        <v>61</v>
      </c>
      <c r="C70" s="53"/>
      <c r="D70" s="53"/>
      <c r="E70" s="7"/>
      <c r="F70" s="9"/>
      <c r="G70" s="7"/>
      <c r="H70" s="54"/>
      <c r="I70" s="54"/>
      <c r="J70" s="7"/>
      <c r="K70" s="53"/>
      <c r="L70" s="53"/>
      <c r="M70" s="22"/>
      <c r="N70" s="7"/>
      <c r="O70" s="9"/>
      <c r="P70" s="54"/>
      <c r="Q70" s="54"/>
      <c r="R70" s="55"/>
      <c r="S70" s="55"/>
      <c r="T70" s="92" t="str">
        <f t="shared" si="1"/>
        <v/>
      </c>
      <c r="U70" s="93"/>
    </row>
    <row r="71" spans="2:21" x14ac:dyDescent="0.15">
      <c r="B71" s="7">
        <v>62</v>
      </c>
      <c r="C71" s="53"/>
      <c r="D71" s="53"/>
      <c r="E71" s="7"/>
      <c r="F71" s="9"/>
      <c r="G71" s="7"/>
      <c r="H71" s="54"/>
      <c r="I71" s="54"/>
      <c r="J71" s="7"/>
      <c r="K71" s="53"/>
      <c r="L71" s="53"/>
      <c r="M71" s="22"/>
      <c r="N71" s="7"/>
      <c r="O71" s="9"/>
      <c r="P71" s="54"/>
      <c r="Q71" s="54"/>
      <c r="R71" s="55"/>
      <c r="S71" s="55"/>
      <c r="T71" s="92" t="str">
        <f t="shared" si="1"/>
        <v/>
      </c>
      <c r="U71" s="93"/>
    </row>
    <row r="72" spans="2:21" x14ac:dyDescent="0.15">
      <c r="B72" s="7">
        <v>63</v>
      </c>
      <c r="C72" s="53"/>
      <c r="D72" s="53"/>
      <c r="E72" s="7"/>
      <c r="F72" s="9"/>
      <c r="G72" s="7"/>
      <c r="H72" s="54"/>
      <c r="I72" s="54"/>
      <c r="J72" s="7"/>
      <c r="K72" s="53"/>
      <c r="L72" s="53"/>
      <c r="M72" s="22"/>
      <c r="N72" s="7"/>
      <c r="O72" s="9"/>
      <c r="P72" s="54"/>
      <c r="Q72" s="54"/>
      <c r="R72" s="55"/>
      <c r="S72" s="55"/>
      <c r="T72" s="92" t="str">
        <f t="shared" si="1"/>
        <v/>
      </c>
      <c r="U72" s="93"/>
    </row>
    <row r="73" spans="2:21" x14ac:dyDescent="0.15">
      <c r="B73" s="7">
        <v>64</v>
      </c>
      <c r="C73" s="53"/>
      <c r="D73" s="53"/>
      <c r="E73" s="7"/>
      <c r="F73" s="9"/>
      <c r="G73" s="7"/>
      <c r="H73" s="54"/>
      <c r="I73" s="54"/>
      <c r="J73" s="7"/>
      <c r="K73" s="53"/>
      <c r="L73" s="53"/>
      <c r="M73" s="22"/>
      <c r="N73" s="7"/>
      <c r="O73" s="9"/>
      <c r="P73" s="54"/>
      <c r="Q73" s="54"/>
      <c r="R73" s="55"/>
      <c r="S73" s="55"/>
      <c r="T73" s="92" t="str">
        <f t="shared" si="1"/>
        <v/>
      </c>
      <c r="U73" s="93"/>
    </row>
    <row r="74" spans="2:21" x14ac:dyDescent="0.15">
      <c r="B74" s="7">
        <v>65</v>
      </c>
      <c r="C74" s="53"/>
      <c r="D74" s="53"/>
      <c r="E74" s="7"/>
      <c r="F74" s="9"/>
      <c r="G74" s="7"/>
      <c r="H74" s="54"/>
      <c r="I74" s="54"/>
      <c r="J74" s="7"/>
      <c r="K74" s="53"/>
      <c r="L74" s="53"/>
      <c r="M74" s="22"/>
      <c r="N74" s="7"/>
      <c r="O74" s="9"/>
      <c r="P74" s="54"/>
      <c r="Q74" s="54"/>
      <c r="R74" s="55"/>
      <c r="S74" s="55"/>
      <c r="T74" s="92" t="str">
        <f t="shared" ref="T74:T112" si="2">IF(O74="","",IF(G74="買",P74-H74,H74-P74)*100)</f>
        <v/>
      </c>
      <c r="U74" s="93"/>
    </row>
    <row r="75" spans="2:21" x14ac:dyDescent="0.15">
      <c r="B75" s="7">
        <v>66</v>
      </c>
      <c r="C75" s="53"/>
      <c r="D75" s="53"/>
      <c r="E75" s="7"/>
      <c r="F75" s="9"/>
      <c r="G75" s="7"/>
      <c r="H75" s="54"/>
      <c r="I75" s="54"/>
      <c r="J75" s="7"/>
      <c r="K75" s="53"/>
      <c r="L75" s="53"/>
      <c r="M75" s="22"/>
      <c r="N75" s="7"/>
      <c r="O75" s="9"/>
      <c r="P75" s="54"/>
      <c r="Q75" s="54"/>
      <c r="R75" s="55"/>
      <c r="S75" s="55"/>
      <c r="T75" s="92" t="str">
        <f t="shared" si="2"/>
        <v/>
      </c>
      <c r="U75" s="93"/>
    </row>
    <row r="76" spans="2:21" x14ac:dyDescent="0.15">
      <c r="B76" s="7">
        <v>67</v>
      </c>
      <c r="C76" s="53"/>
      <c r="D76" s="53"/>
      <c r="E76" s="7"/>
      <c r="F76" s="9"/>
      <c r="G76" s="7"/>
      <c r="H76" s="54"/>
      <c r="I76" s="54"/>
      <c r="J76" s="7"/>
      <c r="K76" s="53"/>
      <c r="L76" s="53"/>
      <c r="M76" s="22"/>
      <c r="N76" s="7"/>
      <c r="O76" s="9"/>
      <c r="P76" s="54"/>
      <c r="Q76" s="54"/>
      <c r="R76" s="55"/>
      <c r="S76" s="55"/>
      <c r="T76" s="92" t="str">
        <f t="shared" si="2"/>
        <v/>
      </c>
      <c r="U76" s="93"/>
    </row>
    <row r="77" spans="2:21" x14ac:dyDescent="0.15">
      <c r="B77" s="7">
        <v>68</v>
      </c>
      <c r="C77" s="53"/>
      <c r="D77" s="53"/>
      <c r="E77" s="7"/>
      <c r="F77" s="9"/>
      <c r="G77" s="7"/>
      <c r="H77" s="54"/>
      <c r="I77" s="54"/>
      <c r="J77" s="7"/>
      <c r="K77" s="53"/>
      <c r="L77" s="53"/>
      <c r="M77" s="22"/>
      <c r="N77" s="7"/>
      <c r="O77" s="9"/>
      <c r="P77" s="54"/>
      <c r="Q77" s="54"/>
      <c r="R77" s="55"/>
      <c r="S77" s="55"/>
      <c r="T77" s="92" t="str">
        <f t="shared" si="2"/>
        <v/>
      </c>
      <c r="U77" s="93"/>
    </row>
    <row r="78" spans="2:21" x14ac:dyDescent="0.15">
      <c r="B78" s="7">
        <v>69</v>
      </c>
      <c r="C78" s="53"/>
      <c r="D78" s="53"/>
      <c r="E78" s="7"/>
      <c r="F78" s="9"/>
      <c r="G78" s="7"/>
      <c r="H78" s="54"/>
      <c r="I78" s="54"/>
      <c r="J78" s="7"/>
      <c r="K78" s="53"/>
      <c r="L78" s="53"/>
      <c r="M78" s="22"/>
      <c r="N78" s="7"/>
      <c r="O78" s="9"/>
      <c r="P78" s="54"/>
      <c r="Q78" s="54"/>
      <c r="R78" s="55"/>
      <c r="S78" s="55"/>
      <c r="T78" s="92" t="str">
        <f t="shared" si="2"/>
        <v/>
      </c>
      <c r="U78" s="93"/>
    </row>
    <row r="79" spans="2:21" x14ac:dyDescent="0.15">
      <c r="B79" s="7">
        <v>70</v>
      </c>
      <c r="C79" s="53"/>
      <c r="D79" s="53"/>
      <c r="E79" s="7"/>
      <c r="F79" s="9"/>
      <c r="G79" s="7"/>
      <c r="H79" s="54"/>
      <c r="I79" s="54"/>
      <c r="J79" s="7"/>
      <c r="K79" s="53"/>
      <c r="L79" s="53"/>
      <c r="M79" s="22"/>
      <c r="N79" s="7"/>
      <c r="O79" s="9"/>
      <c r="P79" s="54"/>
      <c r="Q79" s="54"/>
      <c r="R79" s="55"/>
      <c r="S79" s="55"/>
      <c r="T79" s="92" t="str">
        <f t="shared" si="2"/>
        <v/>
      </c>
      <c r="U79" s="93"/>
    </row>
    <row r="80" spans="2:21" x14ac:dyDescent="0.15">
      <c r="B80" s="7">
        <v>71</v>
      </c>
      <c r="C80" s="53"/>
      <c r="D80" s="53"/>
      <c r="E80" s="7"/>
      <c r="F80" s="9"/>
      <c r="G80" s="7"/>
      <c r="H80" s="54"/>
      <c r="I80" s="54"/>
      <c r="J80" s="7"/>
      <c r="K80" s="53"/>
      <c r="L80" s="53"/>
      <c r="M80" s="22"/>
      <c r="N80" s="7"/>
      <c r="O80" s="9"/>
      <c r="P80" s="54"/>
      <c r="Q80" s="54"/>
      <c r="R80" s="55"/>
      <c r="S80" s="55"/>
      <c r="T80" s="92" t="str">
        <f t="shared" si="2"/>
        <v/>
      </c>
      <c r="U80" s="93"/>
    </row>
    <row r="81" spans="2:21" x14ac:dyDescent="0.15">
      <c r="B81" s="7">
        <v>72</v>
      </c>
      <c r="C81" s="53"/>
      <c r="D81" s="53"/>
      <c r="E81" s="7"/>
      <c r="F81" s="9"/>
      <c r="G81" s="7"/>
      <c r="H81" s="54"/>
      <c r="I81" s="54"/>
      <c r="J81" s="7"/>
      <c r="K81" s="53"/>
      <c r="L81" s="53"/>
      <c r="M81" s="22"/>
      <c r="N81" s="7"/>
      <c r="O81" s="9"/>
      <c r="P81" s="54"/>
      <c r="Q81" s="54"/>
      <c r="R81" s="55"/>
      <c r="S81" s="55"/>
      <c r="T81" s="92" t="str">
        <f t="shared" si="2"/>
        <v/>
      </c>
      <c r="U81" s="93"/>
    </row>
    <row r="82" spans="2:21" x14ac:dyDescent="0.15">
      <c r="B82" s="7">
        <v>73</v>
      </c>
      <c r="C82" s="53"/>
      <c r="D82" s="53"/>
      <c r="E82" s="7"/>
      <c r="F82" s="9"/>
      <c r="G82" s="7"/>
      <c r="H82" s="54"/>
      <c r="I82" s="54"/>
      <c r="J82" s="7"/>
      <c r="K82" s="53"/>
      <c r="L82" s="53"/>
      <c r="M82" s="22"/>
      <c r="N82" s="7"/>
      <c r="O82" s="9"/>
      <c r="P82" s="54"/>
      <c r="Q82" s="54"/>
      <c r="R82" s="55"/>
      <c r="S82" s="55"/>
      <c r="T82" s="92" t="str">
        <f t="shared" si="2"/>
        <v/>
      </c>
      <c r="U82" s="93"/>
    </row>
    <row r="83" spans="2:21" x14ac:dyDescent="0.15">
      <c r="B83" s="7">
        <v>74</v>
      </c>
      <c r="C83" s="53"/>
      <c r="D83" s="53"/>
      <c r="E83" s="7"/>
      <c r="F83" s="9"/>
      <c r="G83" s="7"/>
      <c r="H83" s="54"/>
      <c r="I83" s="54"/>
      <c r="J83" s="7"/>
      <c r="K83" s="53"/>
      <c r="L83" s="53"/>
      <c r="M83" s="22"/>
      <c r="N83" s="7"/>
      <c r="O83" s="9"/>
      <c r="P83" s="54"/>
      <c r="Q83" s="54"/>
      <c r="R83" s="55"/>
      <c r="S83" s="55"/>
      <c r="T83" s="92" t="str">
        <f t="shared" si="2"/>
        <v/>
      </c>
      <c r="U83" s="93"/>
    </row>
    <row r="84" spans="2:21" x14ac:dyDescent="0.15">
      <c r="B84" s="7">
        <v>75</v>
      </c>
      <c r="C84" s="53"/>
      <c r="D84" s="53"/>
      <c r="E84" s="7"/>
      <c r="F84" s="9"/>
      <c r="G84" s="7"/>
      <c r="H84" s="54"/>
      <c r="I84" s="54"/>
      <c r="J84" s="7"/>
      <c r="K84" s="53"/>
      <c r="L84" s="53"/>
      <c r="M84" s="22"/>
      <c r="N84" s="7"/>
      <c r="O84" s="9"/>
      <c r="P84" s="54"/>
      <c r="Q84" s="54"/>
      <c r="R84" s="55"/>
      <c r="S84" s="55"/>
      <c r="T84" s="92" t="str">
        <f t="shared" si="2"/>
        <v/>
      </c>
      <c r="U84" s="93"/>
    </row>
    <row r="85" spans="2:21" x14ac:dyDescent="0.15">
      <c r="B85" s="7">
        <v>76</v>
      </c>
      <c r="C85" s="53"/>
      <c r="D85" s="53"/>
      <c r="E85" s="7"/>
      <c r="F85" s="9"/>
      <c r="G85" s="7"/>
      <c r="H85" s="54"/>
      <c r="I85" s="54"/>
      <c r="J85" s="7"/>
      <c r="K85" s="53"/>
      <c r="L85" s="53"/>
      <c r="M85" s="22"/>
      <c r="N85" s="7"/>
      <c r="O85" s="9"/>
      <c r="P85" s="54"/>
      <c r="Q85" s="54"/>
      <c r="R85" s="55"/>
      <c r="S85" s="55"/>
      <c r="T85" s="92" t="str">
        <f t="shared" si="2"/>
        <v/>
      </c>
      <c r="U85" s="93"/>
    </row>
    <row r="86" spans="2:21" x14ac:dyDescent="0.15">
      <c r="B86" s="7">
        <v>77</v>
      </c>
      <c r="C86" s="53"/>
      <c r="D86" s="53"/>
      <c r="E86" s="7"/>
      <c r="F86" s="9"/>
      <c r="G86" s="7"/>
      <c r="H86" s="54"/>
      <c r="I86" s="54"/>
      <c r="J86" s="7"/>
      <c r="K86" s="53"/>
      <c r="L86" s="53"/>
      <c r="M86" s="22"/>
      <c r="N86" s="7"/>
      <c r="O86" s="9"/>
      <c r="P86" s="54"/>
      <c r="Q86" s="54"/>
      <c r="R86" s="55"/>
      <c r="S86" s="55"/>
      <c r="T86" s="92" t="str">
        <f t="shared" si="2"/>
        <v/>
      </c>
      <c r="U86" s="93"/>
    </row>
    <row r="87" spans="2:21" x14ac:dyDescent="0.15">
      <c r="B87" s="7">
        <v>78</v>
      </c>
      <c r="C87" s="53"/>
      <c r="D87" s="53"/>
      <c r="E87" s="7"/>
      <c r="F87" s="9"/>
      <c r="G87" s="7"/>
      <c r="H87" s="54"/>
      <c r="I87" s="54"/>
      <c r="J87" s="7"/>
      <c r="K87" s="53"/>
      <c r="L87" s="53"/>
      <c r="M87" s="22"/>
      <c r="N87" s="7"/>
      <c r="O87" s="9"/>
      <c r="P87" s="54"/>
      <c r="Q87" s="54"/>
      <c r="R87" s="55"/>
      <c r="S87" s="55"/>
      <c r="T87" s="92" t="str">
        <f t="shared" si="2"/>
        <v/>
      </c>
      <c r="U87" s="93"/>
    </row>
    <row r="88" spans="2:21" x14ac:dyDescent="0.15">
      <c r="B88" s="7">
        <v>79</v>
      </c>
      <c r="C88" s="53"/>
      <c r="D88" s="53"/>
      <c r="E88" s="7"/>
      <c r="F88" s="9"/>
      <c r="G88" s="7"/>
      <c r="H88" s="54"/>
      <c r="I88" s="54"/>
      <c r="J88" s="7"/>
      <c r="K88" s="53"/>
      <c r="L88" s="53"/>
      <c r="M88" s="22"/>
      <c r="N88" s="7"/>
      <c r="O88" s="9"/>
      <c r="P88" s="54"/>
      <c r="Q88" s="54"/>
      <c r="R88" s="55"/>
      <c r="S88" s="55"/>
      <c r="T88" s="92" t="str">
        <f t="shared" si="2"/>
        <v/>
      </c>
      <c r="U88" s="93"/>
    </row>
    <row r="89" spans="2:21" x14ac:dyDescent="0.15">
      <c r="B89" s="7">
        <v>80</v>
      </c>
      <c r="C89" s="53"/>
      <c r="D89" s="53"/>
      <c r="E89" s="7"/>
      <c r="F89" s="9"/>
      <c r="G89" s="7"/>
      <c r="H89" s="54"/>
      <c r="I89" s="54"/>
      <c r="J89" s="7"/>
      <c r="K89" s="53"/>
      <c r="L89" s="53"/>
      <c r="M89" s="22"/>
      <c r="N89" s="7"/>
      <c r="O89" s="9"/>
      <c r="P89" s="54"/>
      <c r="Q89" s="54"/>
      <c r="R89" s="55"/>
      <c r="S89" s="55"/>
      <c r="T89" s="92" t="str">
        <f t="shared" si="2"/>
        <v/>
      </c>
      <c r="U89" s="93"/>
    </row>
    <row r="90" spans="2:21" x14ac:dyDescent="0.15">
      <c r="B90" s="7">
        <v>81</v>
      </c>
      <c r="C90" s="53"/>
      <c r="D90" s="53"/>
      <c r="E90" s="7"/>
      <c r="F90" s="9"/>
      <c r="G90" s="7"/>
      <c r="H90" s="54"/>
      <c r="I90" s="54"/>
      <c r="J90" s="7"/>
      <c r="K90" s="53"/>
      <c r="L90" s="53"/>
      <c r="M90" s="22"/>
      <c r="N90" s="7"/>
      <c r="O90" s="9"/>
      <c r="P90" s="54"/>
      <c r="Q90" s="54"/>
      <c r="R90" s="55"/>
      <c r="S90" s="55"/>
      <c r="T90" s="92" t="str">
        <f t="shared" si="2"/>
        <v/>
      </c>
      <c r="U90" s="93"/>
    </row>
    <row r="91" spans="2:21" x14ac:dyDescent="0.15">
      <c r="B91" s="7">
        <v>82</v>
      </c>
      <c r="C91" s="53"/>
      <c r="D91" s="53"/>
      <c r="E91" s="7"/>
      <c r="F91" s="9"/>
      <c r="G91" s="7"/>
      <c r="H91" s="54"/>
      <c r="I91" s="54"/>
      <c r="J91" s="7"/>
      <c r="K91" s="53"/>
      <c r="L91" s="53"/>
      <c r="M91" s="22"/>
      <c r="N91" s="7"/>
      <c r="O91" s="9"/>
      <c r="P91" s="54"/>
      <c r="Q91" s="54"/>
      <c r="R91" s="55"/>
      <c r="S91" s="55"/>
      <c r="T91" s="92" t="str">
        <f t="shared" si="2"/>
        <v/>
      </c>
      <c r="U91" s="93"/>
    </row>
    <row r="92" spans="2:21" x14ac:dyDescent="0.15">
      <c r="B92" s="7">
        <v>83</v>
      </c>
      <c r="C92" s="53"/>
      <c r="D92" s="53"/>
      <c r="E92" s="7"/>
      <c r="F92" s="9"/>
      <c r="G92" s="7"/>
      <c r="H92" s="54"/>
      <c r="I92" s="54"/>
      <c r="J92" s="7"/>
      <c r="K92" s="53"/>
      <c r="L92" s="53"/>
      <c r="M92" s="22"/>
      <c r="N92" s="7"/>
      <c r="O92" s="9"/>
      <c r="P92" s="54"/>
      <c r="Q92" s="54"/>
      <c r="R92" s="55"/>
      <c r="S92" s="55"/>
      <c r="T92" s="92" t="str">
        <f t="shared" si="2"/>
        <v/>
      </c>
      <c r="U92" s="93"/>
    </row>
    <row r="93" spans="2:21" x14ac:dyDescent="0.15">
      <c r="B93" s="7">
        <v>84</v>
      </c>
      <c r="C93" s="53"/>
      <c r="D93" s="53"/>
      <c r="E93" s="7"/>
      <c r="F93" s="9"/>
      <c r="G93" s="7"/>
      <c r="H93" s="54"/>
      <c r="I93" s="54"/>
      <c r="J93" s="7"/>
      <c r="K93" s="53"/>
      <c r="L93" s="53"/>
      <c r="M93" s="22"/>
      <c r="N93" s="7"/>
      <c r="O93" s="9"/>
      <c r="P93" s="54"/>
      <c r="Q93" s="54"/>
      <c r="R93" s="55"/>
      <c r="S93" s="55"/>
      <c r="T93" s="92" t="str">
        <f t="shared" si="2"/>
        <v/>
      </c>
      <c r="U93" s="93"/>
    </row>
    <row r="94" spans="2:21" x14ac:dyDescent="0.15">
      <c r="B94" s="7">
        <v>85</v>
      </c>
      <c r="C94" s="53"/>
      <c r="D94" s="53"/>
      <c r="E94" s="7"/>
      <c r="F94" s="9"/>
      <c r="G94" s="7"/>
      <c r="H94" s="54"/>
      <c r="I94" s="54"/>
      <c r="J94" s="7"/>
      <c r="K94" s="53"/>
      <c r="L94" s="53"/>
      <c r="M94" s="22"/>
      <c r="N94" s="7"/>
      <c r="O94" s="9"/>
      <c r="P94" s="54"/>
      <c r="Q94" s="54"/>
      <c r="R94" s="55"/>
      <c r="S94" s="55"/>
      <c r="T94" s="92" t="str">
        <f t="shared" si="2"/>
        <v/>
      </c>
      <c r="U94" s="93"/>
    </row>
    <row r="95" spans="2:21" x14ac:dyDescent="0.15">
      <c r="B95" s="7">
        <v>86</v>
      </c>
      <c r="C95" s="53"/>
      <c r="D95" s="53"/>
      <c r="E95" s="7"/>
      <c r="F95" s="9"/>
      <c r="G95" s="7"/>
      <c r="H95" s="54"/>
      <c r="I95" s="54"/>
      <c r="J95" s="7"/>
      <c r="K95" s="53"/>
      <c r="L95" s="53"/>
      <c r="M95" s="22"/>
      <c r="N95" s="7"/>
      <c r="O95" s="9"/>
      <c r="P95" s="54"/>
      <c r="Q95" s="54"/>
      <c r="R95" s="55"/>
      <c r="S95" s="55"/>
      <c r="T95" s="92" t="str">
        <f t="shared" si="2"/>
        <v/>
      </c>
      <c r="U95" s="93"/>
    </row>
    <row r="96" spans="2:21" x14ac:dyDescent="0.15">
      <c r="B96" s="7">
        <v>87</v>
      </c>
      <c r="C96" s="53"/>
      <c r="D96" s="53"/>
      <c r="E96" s="7"/>
      <c r="F96" s="9"/>
      <c r="G96" s="7"/>
      <c r="H96" s="54"/>
      <c r="I96" s="54"/>
      <c r="J96" s="7"/>
      <c r="K96" s="53"/>
      <c r="L96" s="53"/>
      <c r="M96" s="22"/>
      <c r="N96" s="7"/>
      <c r="O96" s="9"/>
      <c r="P96" s="54"/>
      <c r="Q96" s="54"/>
      <c r="R96" s="55"/>
      <c r="S96" s="55"/>
      <c r="T96" s="92" t="str">
        <f t="shared" si="2"/>
        <v/>
      </c>
      <c r="U96" s="93"/>
    </row>
    <row r="97" spans="2:21" x14ac:dyDescent="0.15">
      <c r="B97" s="7">
        <v>88</v>
      </c>
      <c r="C97" s="53"/>
      <c r="D97" s="53"/>
      <c r="E97" s="7"/>
      <c r="F97" s="9"/>
      <c r="G97" s="7"/>
      <c r="H97" s="54"/>
      <c r="I97" s="54"/>
      <c r="J97" s="7"/>
      <c r="K97" s="53"/>
      <c r="L97" s="53"/>
      <c r="M97" s="22"/>
      <c r="N97" s="7"/>
      <c r="O97" s="9"/>
      <c r="P97" s="54"/>
      <c r="Q97" s="54"/>
      <c r="R97" s="55"/>
      <c r="S97" s="55"/>
      <c r="T97" s="92" t="str">
        <f t="shared" si="2"/>
        <v/>
      </c>
      <c r="U97" s="93"/>
    </row>
    <row r="98" spans="2:21" x14ac:dyDescent="0.15">
      <c r="B98" s="7">
        <v>89</v>
      </c>
      <c r="C98" s="53"/>
      <c r="D98" s="53"/>
      <c r="E98" s="7"/>
      <c r="F98" s="9"/>
      <c r="G98" s="7"/>
      <c r="H98" s="57"/>
      <c r="I98" s="58"/>
      <c r="J98" s="7"/>
      <c r="K98" s="53"/>
      <c r="L98" s="53"/>
      <c r="M98" s="22"/>
      <c r="N98" s="7"/>
      <c r="O98" s="9"/>
      <c r="P98" s="54"/>
      <c r="Q98" s="54"/>
      <c r="R98" s="55"/>
      <c r="S98" s="55"/>
      <c r="T98" s="92" t="str">
        <f t="shared" si="2"/>
        <v/>
      </c>
      <c r="U98" s="93"/>
    </row>
    <row r="99" spans="2:21" x14ac:dyDescent="0.15">
      <c r="B99" s="7">
        <v>90</v>
      </c>
      <c r="C99" s="53"/>
      <c r="D99" s="53"/>
      <c r="E99" s="7"/>
      <c r="F99" s="9"/>
      <c r="G99" s="7"/>
      <c r="H99" s="54"/>
      <c r="I99" s="54"/>
      <c r="J99" s="7"/>
      <c r="K99" s="53"/>
      <c r="L99" s="53"/>
      <c r="M99" s="22"/>
      <c r="N99" s="7"/>
      <c r="O99" s="9"/>
      <c r="P99" s="54"/>
      <c r="Q99" s="54"/>
      <c r="R99" s="55"/>
      <c r="S99" s="55"/>
      <c r="T99" s="92" t="str">
        <f t="shared" si="2"/>
        <v/>
      </c>
      <c r="U99" s="93"/>
    </row>
    <row r="100" spans="2:21" x14ac:dyDescent="0.15">
      <c r="B100" s="7">
        <v>91</v>
      </c>
      <c r="C100" s="53"/>
      <c r="D100" s="53"/>
      <c r="E100" s="7"/>
      <c r="F100" s="9"/>
      <c r="G100" s="7"/>
      <c r="H100" s="54"/>
      <c r="I100" s="54"/>
      <c r="J100" s="7"/>
      <c r="K100" s="53"/>
      <c r="L100" s="53"/>
      <c r="M100" s="22"/>
      <c r="N100" s="7"/>
      <c r="O100" s="9"/>
      <c r="P100" s="54"/>
      <c r="Q100" s="54"/>
      <c r="R100" s="55"/>
      <c r="S100" s="55"/>
      <c r="T100" s="92" t="str">
        <f t="shared" si="2"/>
        <v/>
      </c>
      <c r="U100" s="93"/>
    </row>
    <row r="101" spans="2:21" x14ac:dyDescent="0.15">
      <c r="B101" s="7">
        <v>92</v>
      </c>
      <c r="C101" s="53"/>
      <c r="D101" s="53"/>
      <c r="E101" s="7"/>
      <c r="F101" s="9"/>
      <c r="G101" s="7"/>
      <c r="H101" s="54"/>
      <c r="I101" s="54"/>
      <c r="J101" s="7"/>
      <c r="K101" s="53"/>
      <c r="L101" s="53"/>
      <c r="M101" s="22"/>
      <c r="N101" s="7"/>
      <c r="O101" s="9"/>
      <c r="P101" s="54"/>
      <c r="Q101" s="54"/>
      <c r="R101" s="55"/>
      <c r="S101" s="55"/>
      <c r="T101" s="92" t="str">
        <f t="shared" si="2"/>
        <v/>
      </c>
      <c r="U101" s="93"/>
    </row>
    <row r="102" spans="2:21" x14ac:dyDescent="0.15">
      <c r="B102" s="7">
        <v>93</v>
      </c>
      <c r="C102" s="53"/>
      <c r="D102" s="53"/>
      <c r="E102" s="7"/>
      <c r="F102" s="9"/>
      <c r="G102" s="7"/>
      <c r="H102" s="54"/>
      <c r="I102" s="54"/>
      <c r="J102" s="7"/>
      <c r="K102" s="53"/>
      <c r="L102" s="53"/>
      <c r="M102" s="22"/>
      <c r="N102" s="7"/>
      <c r="O102" s="9"/>
      <c r="P102" s="54"/>
      <c r="Q102" s="54"/>
      <c r="R102" s="55"/>
      <c r="S102" s="55"/>
      <c r="T102" s="92" t="str">
        <f t="shared" si="2"/>
        <v/>
      </c>
      <c r="U102" s="93"/>
    </row>
    <row r="103" spans="2:21" x14ac:dyDescent="0.15">
      <c r="B103" s="7">
        <v>94</v>
      </c>
      <c r="C103" s="53"/>
      <c r="D103" s="53"/>
      <c r="E103" s="7"/>
      <c r="F103" s="9"/>
      <c r="G103" s="7"/>
      <c r="H103" s="54"/>
      <c r="I103" s="54"/>
      <c r="J103" s="7"/>
      <c r="K103" s="53"/>
      <c r="L103" s="53"/>
      <c r="M103" s="22"/>
      <c r="N103" s="7"/>
      <c r="O103" s="9"/>
      <c r="P103" s="54"/>
      <c r="Q103" s="54"/>
      <c r="R103" s="55"/>
      <c r="S103" s="55"/>
      <c r="T103" s="92" t="str">
        <f t="shared" si="2"/>
        <v/>
      </c>
      <c r="U103" s="93"/>
    </row>
    <row r="104" spans="2:21" x14ac:dyDescent="0.15">
      <c r="B104" s="7">
        <v>95</v>
      </c>
      <c r="C104" s="53"/>
      <c r="D104" s="53"/>
      <c r="E104" s="7"/>
      <c r="F104" s="9"/>
      <c r="G104" s="7"/>
      <c r="H104" s="54"/>
      <c r="I104" s="54"/>
      <c r="J104" s="7"/>
      <c r="K104" s="53"/>
      <c r="L104" s="53"/>
      <c r="M104" s="22"/>
      <c r="N104" s="7"/>
      <c r="O104" s="9"/>
      <c r="P104" s="54"/>
      <c r="Q104" s="54"/>
      <c r="R104" s="55"/>
      <c r="S104" s="55"/>
      <c r="T104" s="92" t="str">
        <f t="shared" si="2"/>
        <v/>
      </c>
      <c r="U104" s="93"/>
    </row>
    <row r="105" spans="2:21" x14ac:dyDescent="0.15">
      <c r="B105" s="7">
        <v>96</v>
      </c>
      <c r="C105" s="53"/>
      <c r="D105" s="53"/>
      <c r="E105" s="7"/>
      <c r="F105" s="9"/>
      <c r="G105" s="7"/>
      <c r="H105" s="54"/>
      <c r="I105" s="54"/>
      <c r="J105" s="7"/>
      <c r="K105" s="53"/>
      <c r="L105" s="53"/>
      <c r="M105" s="22"/>
      <c r="N105" s="7"/>
      <c r="O105" s="9"/>
      <c r="P105" s="57"/>
      <c r="Q105" s="58"/>
      <c r="R105" s="55"/>
      <c r="S105" s="55"/>
      <c r="T105" s="92" t="str">
        <f t="shared" si="2"/>
        <v/>
      </c>
      <c r="U105" s="93"/>
    </row>
    <row r="106" spans="2:21" x14ac:dyDescent="0.15">
      <c r="B106" s="7">
        <v>97</v>
      </c>
      <c r="C106" s="53"/>
      <c r="D106" s="53"/>
      <c r="E106" s="7"/>
      <c r="F106" s="9"/>
      <c r="G106" s="7"/>
      <c r="H106" s="54"/>
      <c r="I106" s="54"/>
      <c r="J106" s="7"/>
      <c r="K106" s="53"/>
      <c r="L106" s="53"/>
      <c r="M106" s="22"/>
      <c r="N106" s="7"/>
      <c r="O106" s="9"/>
      <c r="P106" s="54"/>
      <c r="Q106" s="54"/>
      <c r="R106" s="55"/>
      <c r="S106" s="55"/>
      <c r="T106" s="92" t="str">
        <f t="shared" si="2"/>
        <v/>
      </c>
      <c r="U106" s="93"/>
    </row>
    <row r="107" spans="2:21" x14ac:dyDescent="0.15">
      <c r="B107" s="7">
        <v>98</v>
      </c>
      <c r="C107" s="53"/>
      <c r="D107" s="53"/>
      <c r="E107" s="7"/>
      <c r="F107" s="9"/>
      <c r="G107" s="7"/>
      <c r="H107" s="54"/>
      <c r="I107" s="54"/>
      <c r="J107" s="7"/>
      <c r="K107" s="53"/>
      <c r="L107" s="53"/>
      <c r="M107" s="22"/>
      <c r="N107" s="7"/>
      <c r="O107" s="9"/>
      <c r="P107" s="57"/>
      <c r="Q107" s="58"/>
      <c r="R107" s="55"/>
      <c r="S107" s="55"/>
      <c r="T107" s="92" t="str">
        <f t="shared" si="2"/>
        <v/>
      </c>
      <c r="U107" s="93"/>
    </row>
    <row r="108" spans="2:21" x14ac:dyDescent="0.15">
      <c r="B108" s="7">
        <v>99</v>
      </c>
      <c r="C108" s="53"/>
      <c r="D108" s="53"/>
      <c r="E108" s="7"/>
      <c r="F108" s="9"/>
      <c r="G108" s="7"/>
      <c r="H108" s="54"/>
      <c r="I108" s="54"/>
      <c r="J108" s="7"/>
      <c r="K108" s="53"/>
      <c r="L108" s="53"/>
      <c r="M108" s="22"/>
      <c r="N108" s="7"/>
      <c r="O108" s="9"/>
      <c r="P108" s="57"/>
      <c r="Q108" s="58"/>
      <c r="R108" s="55"/>
      <c r="S108" s="55"/>
      <c r="T108" s="92" t="str">
        <f t="shared" si="2"/>
        <v/>
      </c>
      <c r="U108" s="93"/>
    </row>
    <row r="109" spans="2:21" x14ac:dyDescent="0.15">
      <c r="B109" s="7">
        <v>100</v>
      </c>
      <c r="C109" s="53"/>
      <c r="D109" s="53"/>
      <c r="E109" s="7"/>
      <c r="F109" s="9"/>
      <c r="G109" s="7"/>
      <c r="H109" s="54"/>
      <c r="I109" s="54"/>
      <c r="J109" s="7"/>
      <c r="K109" s="53"/>
      <c r="L109" s="53"/>
      <c r="M109" s="22"/>
      <c r="N109" s="7"/>
      <c r="O109" s="9"/>
      <c r="P109" s="54"/>
      <c r="Q109" s="54"/>
      <c r="R109" s="55"/>
      <c r="S109" s="55"/>
      <c r="T109" s="92" t="str">
        <f>IF(O109="","",IF(G109="買",P109-H109,H109-P109)*100)</f>
        <v/>
      </c>
      <c r="U109" s="93"/>
    </row>
    <row r="110" spans="2:21" x14ac:dyDescent="0.15">
      <c r="B110" s="7">
        <v>101</v>
      </c>
      <c r="C110" s="53"/>
      <c r="D110" s="53"/>
      <c r="E110" s="7"/>
      <c r="F110" s="9"/>
      <c r="G110" s="7"/>
      <c r="H110" s="54"/>
      <c r="I110" s="54"/>
      <c r="J110" s="7"/>
      <c r="K110" s="53"/>
      <c r="L110" s="53"/>
      <c r="M110" s="22"/>
      <c r="N110" s="7"/>
      <c r="O110" s="9"/>
      <c r="P110" s="54"/>
      <c r="Q110" s="54"/>
      <c r="R110" s="55"/>
      <c r="S110" s="55"/>
      <c r="T110" s="56" t="str">
        <f>IF(O110="","",IF(G110="買",P110-H110,H110-P110)*100)</f>
        <v/>
      </c>
      <c r="U110" s="56"/>
    </row>
    <row r="111" spans="2:21" x14ac:dyDescent="0.15">
      <c r="B111" s="7">
        <v>102</v>
      </c>
      <c r="C111" s="53"/>
      <c r="D111" s="53"/>
      <c r="E111" s="7"/>
      <c r="F111" s="9"/>
      <c r="G111" s="7"/>
      <c r="H111" s="54"/>
      <c r="I111" s="54"/>
      <c r="J111" s="7"/>
      <c r="K111" s="53"/>
      <c r="L111" s="53"/>
      <c r="M111" s="22"/>
      <c r="N111" s="7"/>
      <c r="O111" s="9"/>
      <c r="P111" s="54"/>
      <c r="Q111" s="54"/>
      <c r="R111" s="55"/>
      <c r="S111" s="55"/>
      <c r="T111" s="56" t="str">
        <f t="shared" si="2"/>
        <v/>
      </c>
      <c r="U111" s="56"/>
    </row>
    <row r="112" spans="2:21" x14ac:dyDescent="0.15">
      <c r="B112" s="7">
        <v>103</v>
      </c>
      <c r="C112" s="53"/>
      <c r="D112" s="53"/>
      <c r="E112" s="7"/>
      <c r="F112" s="9"/>
      <c r="G112" s="7"/>
      <c r="H112" s="54"/>
      <c r="I112" s="54"/>
      <c r="J112" s="7"/>
      <c r="K112" s="53"/>
      <c r="L112" s="53"/>
      <c r="M112" s="22"/>
      <c r="N112" s="7"/>
      <c r="O112" s="9"/>
      <c r="P112" s="54"/>
      <c r="Q112" s="54"/>
      <c r="R112" s="55"/>
      <c r="S112" s="55"/>
      <c r="T112" s="56" t="str">
        <f t="shared" si="2"/>
        <v/>
      </c>
      <c r="U112" s="56"/>
    </row>
  </sheetData>
  <autoFilter ref="G9:G49"/>
  <mergeCells count="656">
    <mergeCell ref="C112:D112"/>
    <mergeCell ref="H112:I112"/>
    <mergeCell ref="K112:L112"/>
    <mergeCell ref="P112:Q112"/>
    <mergeCell ref="R112:S112"/>
    <mergeCell ref="T112:U112"/>
    <mergeCell ref="C111:D111"/>
    <mergeCell ref="H111:I111"/>
    <mergeCell ref="K111:L111"/>
    <mergeCell ref="P111:Q111"/>
    <mergeCell ref="R111:S111"/>
    <mergeCell ref="T111:U111"/>
    <mergeCell ref="C110:D110"/>
    <mergeCell ref="H110:I110"/>
    <mergeCell ref="K110:L110"/>
    <mergeCell ref="P110:Q110"/>
    <mergeCell ref="R110:S110"/>
    <mergeCell ref="T110:U110"/>
    <mergeCell ref="C109:D109"/>
    <mergeCell ref="H109:I109"/>
    <mergeCell ref="K109:L109"/>
    <mergeCell ref="P109:Q109"/>
    <mergeCell ref="R109:S109"/>
    <mergeCell ref="T109:U109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R8:U8"/>
    <mergeCell ref="H9:I9"/>
    <mergeCell ref="K9:L9"/>
    <mergeCell ref="P9:Q9"/>
    <mergeCell ref="R9:S9"/>
    <mergeCell ref="T9:U9"/>
    <mergeCell ref="B8:B9"/>
    <mergeCell ref="C8:D9"/>
    <mergeCell ref="E8:I8"/>
    <mergeCell ref="J8:L8"/>
    <mergeCell ref="M8:M9"/>
    <mergeCell ref="N8:Q8"/>
    <mergeCell ref="N4:O4"/>
    <mergeCell ref="P4:Q4"/>
    <mergeCell ref="J5:K5"/>
    <mergeCell ref="L5:M5"/>
    <mergeCell ref="P5:Q5"/>
    <mergeCell ref="B6:D6"/>
    <mergeCell ref="E6:H6"/>
    <mergeCell ref="I6:J6"/>
    <mergeCell ref="K6:M6"/>
    <mergeCell ref="N6:Q6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B2:D2"/>
    <mergeCell ref="E2:G2"/>
    <mergeCell ref="H2:J2"/>
    <mergeCell ref="K2:M2"/>
    <mergeCell ref="N2:O2"/>
    <mergeCell ref="P2:Q2"/>
  </mergeCells>
  <phoneticPr fontId="13"/>
  <conditionalFormatting sqref="G10:G11 G16 G50:G61 G13 G18:G48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14">
    <cfRule type="cellIs" dxfId="21" priority="3" stopIfTrue="1" operator="equal">
      <formula>"買"</formula>
    </cfRule>
    <cfRule type="cellIs" dxfId="20" priority="4" stopIfTrue="1" operator="equal">
      <formula>"売"</formula>
    </cfRule>
  </conditionalFormatting>
  <conditionalFormatting sqref="G15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49">
    <cfRule type="cellIs" dxfId="17" priority="7" stopIfTrue="1" operator="equal">
      <formula>"買"</formula>
    </cfRule>
    <cfRule type="cellIs" dxfId="16" priority="8" stopIfTrue="1" operator="equal">
      <formula>"売"</formula>
    </cfRule>
  </conditionalFormatting>
  <conditionalFormatting sqref="G12">
    <cfRule type="cellIs" dxfId="15" priority="9" stopIfTrue="1" operator="equal">
      <formula>"買"</formula>
    </cfRule>
    <cfRule type="cellIs" dxfId="14" priority="10" stopIfTrue="1" operator="equal">
      <formula>"売"</formula>
    </cfRule>
  </conditionalFormatting>
  <conditionalFormatting sqref="G17">
    <cfRule type="cellIs" dxfId="13" priority="11" stopIfTrue="1" operator="equal">
      <formula>"買"</formula>
    </cfRule>
    <cfRule type="cellIs" dxfId="12" priority="12" stopIfTrue="1" operator="equal">
      <formula>"売"</formula>
    </cfRule>
  </conditionalFormatting>
  <conditionalFormatting sqref="G62 G67 G101:G112 G64 G69:G99">
    <cfRule type="cellIs" dxfId="11" priority="13" stopIfTrue="1" operator="equal">
      <formula>"買"</formula>
    </cfRule>
    <cfRule type="cellIs" dxfId="10" priority="14" stopIfTrue="1" operator="equal">
      <formula>"売"</formula>
    </cfRule>
  </conditionalFormatting>
  <conditionalFormatting sqref="G65">
    <cfRule type="cellIs" dxfId="9" priority="15" stopIfTrue="1" operator="equal">
      <formula>"買"</formula>
    </cfRule>
    <cfRule type="cellIs" dxfId="8" priority="16" stopIfTrue="1" operator="equal">
      <formula>"売"</formula>
    </cfRule>
  </conditionalFormatting>
  <conditionalFormatting sqref="G66">
    <cfRule type="cellIs" dxfId="7" priority="17" stopIfTrue="1" operator="equal">
      <formula>"買"</formula>
    </cfRule>
    <cfRule type="cellIs" dxfId="6" priority="18" stopIfTrue="1" operator="equal">
      <formula>"売"</formula>
    </cfRule>
  </conditionalFormatting>
  <conditionalFormatting sqref="G100">
    <cfRule type="cellIs" dxfId="5" priority="19" stopIfTrue="1" operator="equal">
      <formula>"買"</formula>
    </cfRule>
    <cfRule type="cellIs" dxfId="4" priority="20" stopIfTrue="1" operator="equal">
      <formula>"売"</formula>
    </cfRule>
  </conditionalFormatting>
  <conditionalFormatting sqref="G63">
    <cfRule type="cellIs" dxfId="3" priority="21" stopIfTrue="1" operator="equal">
      <formula>"買"</formula>
    </cfRule>
    <cfRule type="cellIs" dxfId="2" priority="22" stopIfTrue="1" operator="equal">
      <formula>"売"</formula>
    </cfRule>
  </conditionalFormatting>
  <conditionalFormatting sqref="G68">
    <cfRule type="cellIs" dxfId="1" priority="23" stopIfTrue="1" operator="equal">
      <formula>"買"</formula>
    </cfRule>
    <cfRule type="cellIs" dxfId="0" priority="24" stopIfTrue="1" operator="equal">
      <formula>"売"</formula>
    </cfRule>
  </conditionalFormatting>
  <dataValidations count="1">
    <dataValidation type="list" allowBlank="1" showInputMessage="1" showErrorMessage="1" sqref="G10:G112">
      <formula1>"買,売"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2"/>
  <sheetViews>
    <sheetView topLeftCell="I1" workbookViewId="0">
      <selection activeCell="T10" sqref="T10:U41"/>
    </sheetView>
  </sheetViews>
  <sheetFormatPr defaultColWidth="9" defaultRowHeight="13.5" x14ac:dyDescent="0.15"/>
  <cols>
    <col min="1" max="1" width="2.375" style="3" customWidth="1"/>
    <col min="2" max="21" width="6.625" style="3" customWidth="1"/>
    <col min="22" max="16384" width="9" style="3"/>
  </cols>
  <sheetData>
    <row r="2" spans="2:21" x14ac:dyDescent="0.15">
      <c r="B2" s="1" t="s">
        <v>0</v>
      </c>
      <c r="C2" s="1"/>
      <c r="D2" s="1"/>
      <c r="E2" s="24" t="s">
        <v>1</v>
      </c>
      <c r="F2" s="24"/>
      <c r="G2" s="24"/>
      <c r="H2" s="1" t="s">
        <v>2</v>
      </c>
      <c r="I2" s="1"/>
      <c r="J2" s="1"/>
      <c r="K2" s="24" t="s">
        <v>3</v>
      </c>
      <c r="L2" s="24"/>
      <c r="M2" s="24"/>
      <c r="N2" s="1" t="s">
        <v>4</v>
      </c>
      <c r="O2" s="1"/>
      <c r="P2" s="25">
        <v>0.03</v>
      </c>
      <c r="Q2" s="24"/>
    </row>
    <row r="3" spans="2:21" ht="59.25" customHeight="1" x14ac:dyDescent="0.15">
      <c r="B3" s="1" t="s">
        <v>5</v>
      </c>
      <c r="C3" s="1"/>
      <c r="D3" s="26" t="s">
        <v>6</v>
      </c>
      <c r="E3" s="26"/>
      <c r="F3" s="26"/>
      <c r="G3" s="26"/>
      <c r="H3" s="26"/>
      <c r="I3" s="26"/>
      <c r="J3" s="1" t="s">
        <v>7</v>
      </c>
      <c r="K3" s="1"/>
      <c r="L3" s="26" t="s">
        <v>8</v>
      </c>
      <c r="M3" s="27"/>
      <c r="N3" s="27"/>
      <c r="O3" s="27"/>
      <c r="P3" s="27"/>
      <c r="Q3" s="27"/>
    </row>
    <row r="4" spans="2:21" x14ac:dyDescent="0.15">
      <c r="B4" s="1" t="s">
        <v>9</v>
      </c>
      <c r="C4" s="1"/>
      <c r="D4" s="28">
        <f>SUM($R$10:$S$946)</f>
        <v>3447814</v>
      </c>
      <c r="E4" s="24"/>
      <c r="F4" s="1" t="s">
        <v>10</v>
      </c>
      <c r="G4" s="1"/>
      <c r="H4" s="29">
        <f>SUM($T$10:$U$61)</f>
        <v>3771.699999999998</v>
      </c>
      <c r="I4" s="24"/>
      <c r="J4" s="30" t="s">
        <v>11</v>
      </c>
      <c r="K4" s="30"/>
      <c r="L4" s="28">
        <f>MAX($C$10:$D$943)-E6</f>
        <v>3241750</v>
      </c>
      <c r="M4" s="28"/>
      <c r="N4" s="30" t="s">
        <v>12</v>
      </c>
      <c r="O4" s="30"/>
      <c r="P4" s="31">
        <f>MIN($C$10:$D$943)-E6</f>
        <v>0</v>
      </c>
      <c r="Q4" s="31"/>
    </row>
    <row r="5" spans="2:21" x14ac:dyDescent="0.15">
      <c r="B5" s="4" t="s">
        <v>13</v>
      </c>
      <c r="C5" s="19">
        <v>18</v>
      </c>
      <c r="D5" s="4" t="s">
        <v>14</v>
      </c>
      <c r="E5" s="19">
        <v>7</v>
      </c>
      <c r="F5" s="4" t="s">
        <v>15</v>
      </c>
      <c r="G5" s="19">
        <v>5</v>
      </c>
      <c r="H5" s="4" t="s">
        <v>16</v>
      </c>
      <c r="I5" s="20">
        <f>C5/SUM(C5,E5)</f>
        <v>0.72</v>
      </c>
      <c r="J5" s="1" t="s">
        <v>17</v>
      </c>
      <c r="K5" s="32"/>
      <c r="L5" s="33">
        <v>7</v>
      </c>
      <c r="M5" s="33"/>
      <c r="N5" s="21" t="s">
        <v>18</v>
      </c>
      <c r="O5" s="21"/>
      <c r="P5" s="33">
        <v>3</v>
      </c>
      <c r="Q5" s="33"/>
    </row>
    <row r="6" spans="2:21" ht="21" x14ac:dyDescent="0.15">
      <c r="B6" s="34" t="s">
        <v>19</v>
      </c>
      <c r="C6" s="35"/>
      <c r="D6" s="36"/>
      <c r="E6" s="37">
        <f>C10</f>
        <v>1000000</v>
      </c>
      <c r="F6" s="37"/>
      <c r="G6" s="37"/>
      <c r="H6" s="38"/>
      <c r="I6" s="39" t="s">
        <v>20</v>
      </c>
      <c r="J6" s="39"/>
      <c r="K6" s="34" t="s">
        <v>21</v>
      </c>
      <c r="L6" s="35"/>
      <c r="M6" s="36"/>
      <c r="N6" s="40">
        <f>E6+D4</f>
        <v>4447814</v>
      </c>
      <c r="O6" s="41"/>
      <c r="P6" s="41"/>
      <c r="Q6" s="42"/>
    </row>
    <row r="7" spans="2:21" x14ac:dyDescent="0.15">
      <c r="N7" s="11"/>
    </row>
    <row r="8" spans="2:21" ht="13.5" customHeight="1" x14ac:dyDescent="0.15">
      <c r="B8" s="59" t="s">
        <v>22</v>
      </c>
      <c r="C8" s="61" t="s">
        <v>23</v>
      </c>
      <c r="D8" s="62"/>
      <c r="E8" s="43" t="s">
        <v>24</v>
      </c>
      <c r="F8" s="44"/>
      <c r="G8" s="44"/>
      <c r="H8" s="44"/>
      <c r="I8" s="45"/>
      <c r="J8" s="46" t="s">
        <v>25</v>
      </c>
      <c r="K8" s="47"/>
      <c r="L8" s="48"/>
      <c r="M8" s="60" t="s">
        <v>26</v>
      </c>
      <c r="N8" s="49" t="s">
        <v>27</v>
      </c>
      <c r="O8" s="50"/>
      <c r="P8" s="50"/>
      <c r="Q8" s="51"/>
      <c r="R8" s="52" t="s">
        <v>28</v>
      </c>
      <c r="S8" s="52"/>
      <c r="T8" s="52"/>
      <c r="U8" s="52"/>
    </row>
    <row r="9" spans="2:21" ht="13.5" customHeight="1" x14ac:dyDescent="0.15">
      <c r="B9" s="59"/>
      <c r="C9" s="63"/>
      <c r="D9" s="64"/>
      <c r="E9" s="6" t="s">
        <v>29</v>
      </c>
      <c r="F9" s="6" t="s">
        <v>30</v>
      </c>
      <c r="G9" s="6" t="s">
        <v>31</v>
      </c>
      <c r="H9" s="43" t="s">
        <v>32</v>
      </c>
      <c r="I9" s="45"/>
      <c r="J9" s="12" t="s">
        <v>33</v>
      </c>
      <c r="K9" s="46" t="s">
        <v>34</v>
      </c>
      <c r="L9" s="48"/>
      <c r="M9" s="60"/>
      <c r="N9" s="13" t="s">
        <v>29</v>
      </c>
      <c r="O9" s="13" t="s">
        <v>30</v>
      </c>
      <c r="P9" s="49" t="s">
        <v>32</v>
      </c>
      <c r="Q9" s="51"/>
      <c r="R9" s="52" t="s">
        <v>35</v>
      </c>
      <c r="S9" s="52"/>
      <c r="T9" s="52" t="s">
        <v>33</v>
      </c>
      <c r="U9" s="52"/>
    </row>
    <row r="10" spans="2:21" ht="13.5" customHeight="1" x14ac:dyDescent="0.15">
      <c r="B10" s="7">
        <v>1</v>
      </c>
      <c r="C10" s="53">
        <v>1000000</v>
      </c>
      <c r="D10" s="53"/>
      <c r="E10" s="7">
        <v>2010</v>
      </c>
      <c r="F10" s="9">
        <v>42019</v>
      </c>
      <c r="G10" s="7" t="s">
        <v>36</v>
      </c>
      <c r="H10" s="54">
        <v>91.120999999999995</v>
      </c>
      <c r="I10" s="54"/>
      <c r="J10" s="7">
        <v>93</v>
      </c>
      <c r="K10" s="53">
        <v>30000</v>
      </c>
      <c r="L10" s="53"/>
      <c r="M10" s="22">
        <v>3.2</v>
      </c>
      <c r="N10" s="7">
        <v>2010</v>
      </c>
      <c r="O10" s="9">
        <v>42038</v>
      </c>
      <c r="P10" s="54">
        <v>90.915000000000006</v>
      </c>
      <c r="Q10" s="54"/>
      <c r="R10" s="55">
        <v>8320</v>
      </c>
      <c r="S10" s="55"/>
      <c r="T10" s="92">
        <f>IF(O10="","",IF(G10="買",P10-H10,H10-P10)*100)</f>
        <v>20.599999999998886</v>
      </c>
      <c r="U10" s="93"/>
    </row>
    <row r="11" spans="2:21" ht="13.5" customHeight="1" x14ac:dyDescent="0.15">
      <c r="B11" s="7">
        <v>2</v>
      </c>
      <c r="C11" s="53">
        <v>1008320</v>
      </c>
      <c r="D11" s="53"/>
      <c r="E11" s="7">
        <v>2010</v>
      </c>
      <c r="F11" s="9">
        <v>42143</v>
      </c>
      <c r="G11" s="7" t="s">
        <v>36</v>
      </c>
      <c r="H11" s="54">
        <v>92.052999999999997</v>
      </c>
      <c r="I11" s="54"/>
      <c r="J11" s="7">
        <v>90.8</v>
      </c>
      <c r="K11" s="53">
        <v>30000</v>
      </c>
      <c r="L11" s="53"/>
      <c r="M11" s="22">
        <v>3.3</v>
      </c>
      <c r="N11" s="7">
        <v>2010</v>
      </c>
      <c r="O11" s="9">
        <v>42263</v>
      </c>
      <c r="P11" s="54">
        <v>85.878</v>
      </c>
      <c r="Q11" s="54"/>
      <c r="R11" s="55">
        <v>203775</v>
      </c>
      <c r="S11" s="55"/>
      <c r="T11" s="92">
        <f>IF(O11="","",IF(G11="買",P11-H11,H11-P11)*100)</f>
        <v>617.49999999999977</v>
      </c>
      <c r="U11" s="93"/>
    </row>
    <row r="12" spans="2:21" s="18" customFormat="1" ht="13.5" customHeight="1" x14ac:dyDescent="0.15">
      <c r="B12" s="7">
        <v>3</v>
      </c>
      <c r="C12" s="53">
        <v>1212095</v>
      </c>
      <c r="D12" s="53"/>
      <c r="E12" s="7">
        <v>2010</v>
      </c>
      <c r="F12" s="9">
        <v>42275</v>
      </c>
      <c r="G12" s="7" t="s">
        <v>36</v>
      </c>
      <c r="H12" s="54">
        <v>84.093000000000004</v>
      </c>
      <c r="I12" s="54"/>
      <c r="J12" s="7">
        <v>129.69999999999999</v>
      </c>
      <c r="K12" s="53">
        <v>36362</v>
      </c>
      <c r="L12" s="53"/>
      <c r="M12" s="22">
        <v>2.8</v>
      </c>
      <c r="N12" s="7">
        <v>2010</v>
      </c>
      <c r="O12" s="9">
        <v>42304</v>
      </c>
      <c r="P12" s="54">
        <v>81.917000000000002</v>
      </c>
      <c r="Q12" s="54"/>
      <c r="R12" s="55">
        <v>60928</v>
      </c>
      <c r="S12" s="55"/>
      <c r="T12" s="92">
        <f t="shared" ref="T12:T42" si="0">IF(O12="","",IF(G12="買",P12-H12,H12-P12)*100)</f>
        <v>217.60000000000019</v>
      </c>
      <c r="U12" s="93"/>
    </row>
    <row r="13" spans="2:21" ht="13.5" customHeight="1" x14ac:dyDescent="0.15">
      <c r="B13" s="7">
        <v>4</v>
      </c>
      <c r="C13" s="53">
        <v>1273023</v>
      </c>
      <c r="D13" s="53"/>
      <c r="E13" s="7">
        <v>2010</v>
      </c>
      <c r="F13" s="9">
        <v>42317</v>
      </c>
      <c r="G13" s="7" t="s">
        <v>37</v>
      </c>
      <c r="H13" s="54">
        <v>81.686999999999998</v>
      </c>
      <c r="I13" s="54"/>
      <c r="J13" s="7">
        <v>118.1</v>
      </c>
      <c r="K13" s="53">
        <v>38191</v>
      </c>
      <c r="L13" s="53"/>
      <c r="M13" s="22">
        <v>3.2</v>
      </c>
      <c r="N13" s="7">
        <v>2010</v>
      </c>
      <c r="O13" s="9">
        <v>42337</v>
      </c>
      <c r="P13" s="54">
        <v>83.808000000000007</v>
      </c>
      <c r="Q13" s="54"/>
      <c r="R13" s="55">
        <v>67872</v>
      </c>
      <c r="S13" s="55"/>
      <c r="T13" s="92">
        <f t="shared" si="0"/>
        <v>212.10000000000093</v>
      </c>
      <c r="U13" s="93"/>
    </row>
    <row r="14" spans="2:21" ht="13.5" customHeight="1" x14ac:dyDescent="0.15">
      <c r="B14" s="7">
        <v>5</v>
      </c>
      <c r="C14" s="53">
        <v>1340895</v>
      </c>
      <c r="D14" s="53"/>
      <c r="E14" s="7">
        <v>2010</v>
      </c>
      <c r="F14" s="9">
        <v>42348</v>
      </c>
      <c r="G14" s="7" t="s">
        <v>37</v>
      </c>
      <c r="H14" s="54">
        <v>84.012</v>
      </c>
      <c r="I14" s="54"/>
      <c r="J14" s="7">
        <v>58.8</v>
      </c>
      <c r="K14" s="53">
        <v>40227</v>
      </c>
      <c r="L14" s="53"/>
      <c r="M14" s="22">
        <v>6.8</v>
      </c>
      <c r="N14" s="7">
        <v>2010</v>
      </c>
      <c r="O14" s="9">
        <v>42352</v>
      </c>
      <c r="P14" s="54">
        <v>83.424000000000007</v>
      </c>
      <c r="Q14" s="54"/>
      <c r="R14" s="55">
        <v>-39984</v>
      </c>
      <c r="S14" s="55"/>
      <c r="T14" s="92">
        <f t="shared" si="0"/>
        <v>-58.799999999999386</v>
      </c>
      <c r="U14" s="93"/>
    </row>
    <row r="15" spans="2:21" ht="13.5" customHeight="1" x14ac:dyDescent="0.15">
      <c r="B15" s="7">
        <v>6</v>
      </c>
      <c r="C15" s="53">
        <v>1300911</v>
      </c>
      <c r="D15" s="53"/>
      <c r="E15" s="7">
        <v>2011</v>
      </c>
      <c r="F15" s="9">
        <v>42045</v>
      </c>
      <c r="G15" s="7" t="s">
        <v>37</v>
      </c>
      <c r="H15" s="54">
        <v>82.406999999999996</v>
      </c>
      <c r="I15" s="54"/>
      <c r="J15" s="7">
        <v>65.3</v>
      </c>
      <c r="K15" s="53">
        <v>39027</v>
      </c>
      <c r="L15" s="53"/>
      <c r="M15" s="22">
        <v>6.6</v>
      </c>
      <c r="N15" s="7">
        <v>2011</v>
      </c>
      <c r="O15" s="9">
        <v>42053</v>
      </c>
      <c r="P15" s="54">
        <v>83.075999999999993</v>
      </c>
      <c r="Q15" s="54"/>
      <c r="R15" s="55">
        <v>44154</v>
      </c>
      <c r="S15" s="55"/>
      <c r="T15" s="92">
        <f t="shared" si="0"/>
        <v>66.899999999999693</v>
      </c>
      <c r="U15" s="93"/>
    </row>
    <row r="16" spans="2:21" ht="13.5" customHeight="1" x14ac:dyDescent="0.15">
      <c r="B16" s="7">
        <v>7</v>
      </c>
      <c r="C16" s="53">
        <v>1345065</v>
      </c>
      <c r="D16" s="53"/>
      <c r="E16" s="7">
        <v>2011</v>
      </c>
      <c r="F16" s="9">
        <v>42142</v>
      </c>
      <c r="G16" s="7" t="s">
        <v>37</v>
      </c>
      <c r="H16" s="54">
        <v>81.742000000000004</v>
      </c>
      <c r="I16" s="54"/>
      <c r="J16" s="7">
        <v>81.3</v>
      </c>
      <c r="K16" s="53">
        <v>40352</v>
      </c>
      <c r="L16" s="53"/>
      <c r="M16" s="22">
        <v>4.9000000000000004</v>
      </c>
      <c r="N16" s="7">
        <v>2011</v>
      </c>
      <c r="O16" s="9">
        <v>42151</v>
      </c>
      <c r="P16" s="54">
        <v>80.929000000000002</v>
      </c>
      <c r="Q16" s="54"/>
      <c r="R16" s="55">
        <v>-39837</v>
      </c>
      <c r="S16" s="55"/>
      <c r="T16" s="92">
        <f t="shared" si="0"/>
        <v>-81.300000000000239</v>
      </c>
      <c r="U16" s="93"/>
    </row>
    <row r="17" spans="2:21" ht="13.5" customHeight="1" x14ac:dyDescent="0.15">
      <c r="B17" s="7">
        <v>8</v>
      </c>
      <c r="C17" s="53">
        <v>1305228</v>
      </c>
      <c r="D17" s="53"/>
      <c r="E17" s="7">
        <v>2011</v>
      </c>
      <c r="F17" s="9">
        <v>42182</v>
      </c>
      <c r="G17" s="7" t="s">
        <v>37</v>
      </c>
      <c r="H17" s="54">
        <v>80.605000000000004</v>
      </c>
      <c r="I17" s="54"/>
      <c r="J17" s="7">
        <v>47.3</v>
      </c>
      <c r="K17" s="53">
        <v>39157</v>
      </c>
      <c r="L17" s="53"/>
      <c r="M17" s="22">
        <v>8.1999999999999993</v>
      </c>
      <c r="N17" s="7">
        <v>2011</v>
      </c>
      <c r="O17" s="9">
        <v>42196</v>
      </c>
      <c r="P17" s="54">
        <v>80.262</v>
      </c>
      <c r="Q17" s="54"/>
      <c r="R17" s="55">
        <v>-28126</v>
      </c>
      <c r="S17" s="55"/>
      <c r="T17" s="92">
        <f t="shared" si="0"/>
        <v>-34.300000000000352</v>
      </c>
      <c r="U17" s="93"/>
    </row>
    <row r="18" spans="2:21" ht="13.5" customHeight="1" x14ac:dyDescent="0.15">
      <c r="B18" s="7">
        <v>9</v>
      </c>
      <c r="C18" s="53">
        <v>1277102</v>
      </c>
      <c r="D18" s="53"/>
      <c r="E18" s="7">
        <v>2011</v>
      </c>
      <c r="F18" s="9">
        <v>42197</v>
      </c>
      <c r="G18" s="7" t="s">
        <v>36</v>
      </c>
      <c r="H18" s="54">
        <v>80.835999999999999</v>
      </c>
      <c r="I18" s="54"/>
      <c r="J18" s="7">
        <v>74.099999999999994</v>
      </c>
      <c r="K18" s="53">
        <v>38313</v>
      </c>
      <c r="L18" s="53"/>
      <c r="M18" s="22">
        <v>5.0999999999999996</v>
      </c>
      <c r="N18" s="7">
        <v>2011</v>
      </c>
      <c r="O18" s="9">
        <v>42220</v>
      </c>
      <c r="P18" s="54">
        <v>78.022999999999996</v>
      </c>
      <c r="Q18" s="54"/>
      <c r="R18" s="55">
        <v>143463</v>
      </c>
      <c r="S18" s="55"/>
      <c r="T18" s="92">
        <f t="shared" si="0"/>
        <v>281.30000000000024</v>
      </c>
      <c r="U18" s="93"/>
    </row>
    <row r="19" spans="2:21" ht="13.5" customHeight="1" x14ac:dyDescent="0.15">
      <c r="B19" s="7">
        <v>10</v>
      </c>
      <c r="C19" s="53">
        <v>1420565</v>
      </c>
      <c r="D19" s="53"/>
      <c r="E19" s="7">
        <v>2011</v>
      </c>
      <c r="F19" s="9">
        <v>42352</v>
      </c>
      <c r="G19" s="7" t="s">
        <v>37</v>
      </c>
      <c r="H19" s="54">
        <v>78.034000000000006</v>
      </c>
      <c r="I19" s="54"/>
      <c r="J19" s="7">
        <v>39.5</v>
      </c>
      <c r="K19" s="53">
        <v>42617</v>
      </c>
      <c r="L19" s="53"/>
      <c r="M19" s="22">
        <v>10.7</v>
      </c>
      <c r="N19" s="7">
        <v>2011</v>
      </c>
      <c r="O19" s="9">
        <v>42354</v>
      </c>
      <c r="P19" s="54">
        <v>77.638999999999996</v>
      </c>
      <c r="Q19" s="54"/>
      <c r="R19" s="55">
        <v>-42265</v>
      </c>
      <c r="S19" s="55"/>
      <c r="T19" s="92">
        <f t="shared" si="0"/>
        <v>-39.500000000001023</v>
      </c>
      <c r="U19" s="93"/>
    </row>
    <row r="20" spans="2:21" ht="13.5" customHeight="1" x14ac:dyDescent="0.15">
      <c r="B20" s="7">
        <v>11</v>
      </c>
      <c r="C20" s="53">
        <v>1378300</v>
      </c>
      <c r="D20" s="53"/>
      <c r="E20" s="7">
        <v>2012</v>
      </c>
      <c r="F20" s="9">
        <v>42071</v>
      </c>
      <c r="G20" s="7" t="s">
        <v>37</v>
      </c>
      <c r="H20" s="54">
        <v>81.200999999999993</v>
      </c>
      <c r="I20" s="54"/>
      <c r="J20" s="7">
        <v>63.1</v>
      </c>
      <c r="K20" s="53">
        <v>41349</v>
      </c>
      <c r="L20" s="53"/>
      <c r="M20" s="22">
        <v>6.5</v>
      </c>
      <c r="N20" s="7">
        <v>2012</v>
      </c>
      <c r="O20" s="9">
        <v>42085</v>
      </c>
      <c r="P20" s="54">
        <v>83.972999999999999</v>
      </c>
      <c r="Q20" s="54"/>
      <c r="R20" s="55">
        <v>180180</v>
      </c>
      <c r="S20" s="55"/>
      <c r="T20" s="92">
        <f t="shared" si="0"/>
        <v>277.20000000000056</v>
      </c>
      <c r="U20" s="93"/>
    </row>
    <row r="21" spans="2:21" ht="13.5" customHeight="1" x14ac:dyDescent="0.15">
      <c r="B21" s="7">
        <v>12</v>
      </c>
      <c r="C21" s="53">
        <v>1558480</v>
      </c>
      <c r="D21" s="53"/>
      <c r="E21" s="7">
        <v>2012</v>
      </c>
      <c r="F21" s="9">
        <v>42154</v>
      </c>
      <c r="G21" s="7" t="s">
        <v>36</v>
      </c>
      <c r="H21" s="54">
        <v>79.355999999999995</v>
      </c>
      <c r="I21" s="54"/>
      <c r="J21" s="7">
        <v>29.5</v>
      </c>
      <c r="K21" s="53">
        <v>46754</v>
      </c>
      <c r="L21" s="53"/>
      <c r="M21" s="22">
        <v>15.8</v>
      </c>
      <c r="N21" s="7">
        <v>2012</v>
      </c>
      <c r="O21" s="9">
        <v>42160</v>
      </c>
      <c r="P21" s="54">
        <v>78.701999999999998</v>
      </c>
      <c r="Q21" s="54"/>
      <c r="R21" s="55">
        <v>103332</v>
      </c>
      <c r="S21" s="55"/>
      <c r="T21" s="92">
        <f t="shared" si="0"/>
        <v>65.399999999999636</v>
      </c>
      <c r="U21" s="93"/>
    </row>
    <row r="22" spans="2:21" ht="13.5" customHeight="1" x14ac:dyDescent="0.15">
      <c r="B22" s="7">
        <v>13</v>
      </c>
      <c r="C22" s="53">
        <v>1661812</v>
      </c>
      <c r="D22" s="53"/>
      <c r="E22" s="7">
        <v>2012</v>
      </c>
      <c r="F22" s="9">
        <v>42254</v>
      </c>
      <c r="G22" s="7" t="s">
        <v>36</v>
      </c>
      <c r="H22" s="54">
        <v>78.295000000000002</v>
      </c>
      <c r="I22" s="54"/>
      <c r="J22" s="7">
        <v>23</v>
      </c>
      <c r="K22" s="53">
        <v>49854</v>
      </c>
      <c r="L22" s="53"/>
      <c r="M22" s="22">
        <v>21.6</v>
      </c>
      <c r="N22" s="7">
        <v>2012</v>
      </c>
      <c r="O22" s="9">
        <v>42261</v>
      </c>
      <c r="P22" s="54">
        <v>77.867000000000004</v>
      </c>
      <c r="Q22" s="54"/>
      <c r="R22" s="55">
        <v>92448</v>
      </c>
      <c r="S22" s="55"/>
      <c r="T22" s="92">
        <f t="shared" si="0"/>
        <v>42.799999999999727</v>
      </c>
      <c r="U22" s="93"/>
    </row>
    <row r="23" spans="2:21" ht="13.5" customHeight="1" x14ac:dyDescent="0.15">
      <c r="B23" s="7">
        <v>14</v>
      </c>
      <c r="C23" s="53">
        <v>1754260</v>
      </c>
      <c r="D23" s="53"/>
      <c r="E23" s="7">
        <v>2012</v>
      </c>
      <c r="F23" s="9">
        <v>42338</v>
      </c>
      <c r="G23" s="7" t="s">
        <v>37</v>
      </c>
      <c r="H23" s="54">
        <v>82.313000000000002</v>
      </c>
      <c r="I23" s="54"/>
      <c r="J23" s="7">
        <v>23</v>
      </c>
      <c r="K23" s="53">
        <v>52628</v>
      </c>
      <c r="L23" s="53"/>
      <c r="M23" s="22">
        <v>22.8</v>
      </c>
      <c r="N23" s="7">
        <v>2013</v>
      </c>
      <c r="O23" s="9">
        <v>42013</v>
      </c>
      <c r="P23" s="54">
        <v>86.823999999999998</v>
      </c>
      <c r="Q23" s="54"/>
      <c r="R23" s="55">
        <v>1028508</v>
      </c>
      <c r="S23" s="55"/>
      <c r="T23" s="92">
        <f t="shared" si="0"/>
        <v>451.09999999999957</v>
      </c>
      <c r="U23" s="93"/>
    </row>
    <row r="24" spans="2:21" ht="13.5" customHeight="1" x14ac:dyDescent="0.15">
      <c r="B24" s="7">
        <v>15</v>
      </c>
      <c r="C24" s="53">
        <v>2782768</v>
      </c>
      <c r="D24" s="53"/>
      <c r="E24" s="7">
        <v>2013</v>
      </c>
      <c r="F24" s="9">
        <v>42020</v>
      </c>
      <c r="G24" s="7" t="s">
        <v>37</v>
      </c>
      <c r="H24" s="54">
        <v>88.929000000000002</v>
      </c>
      <c r="I24" s="54"/>
      <c r="J24" s="7">
        <v>119.2</v>
      </c>
      <c r="K24" s="53">
        <v>83483</v>
      </c>
      <c r="L24" s="53"/>
      <c r="M24" s="22">
        <v>7</v>
      </c>
      <c r="N24" s="7">
        <v>2013</v>
      </c>
      <c r="O24" s="9">
        <v>42060</v>
      </c>
      <c r="P24" s="54">
        <v>92.108999999999995</v>
      </c>
      <c r="Q24" s="54"/>
      <c r="R24" s="55">
        <v>222600</v>
      </c>
      <c r="S24" s="55"/>
      <c r="T24" s="92">
        <f t="shared" si="0"/>
        <v>317.99999999999926</v>
      </c>
      <c r="U24" s="93"/>
    </row>
    <row r="25" spans="2:21" ht="13.5" customHeight="1" x14ac:dyDescent="0.15">
      <c r="B25" s="7">
        <v>16</v>
      </c>
      <c r="C25" s="53">
        <v>3005368</v>
      </c>
      <c r="D25" s="53"/>
      <c r="E25" s="7">
        <v>2013</v>
      </c>
      <c r="F25" s="9">
        <v>42069</v>
      </c>
      <c r="G25" s="7" t="s">
        <v>37</v>
      </c>
      <c r="H25" s="54">
        <v>93.728999999999999</v>
      </c>
      <c r="I25" s="54"/>
      <c r="J25" s="7">
        <v>58.9</v>
      </c>
      <c r="K25" s="53">
        <v>90161</v>
      </c>
      <c r="L25" s="53"/>
      <c r="M25" s="22">
        <v>12.3</v>
      </c>
      <c r="N25" s="7">
        <v>2013</v>
      </c>
      <c r="O25" s="9">
        <v>42088</v>
      </c>
      <c r="P25" s="54">
        <v>94.040999999999997</v>
      </c>
      <c r="Q25" s="54"/>
      <c r="R25" s="55">
        <v>38376</v>
      </c>
      <c r="S25" s="55"/>
      <c r="T25" s="92">
        <f t="shared" si="0"/>
        <v>31.199999999999761</v>
      </c>
      <c r="U25" s="93"/>
    </row>
    <row r="26" spans="2:21" ht="13.5" customHeight="1" x14ac:dyDescent="0.15">
      <c r="B26" s="7">
        <v>17</v>
      </c>
      <c r="C26" s="53">
        <v>3043744</v>
      </c>
      <c r="D26" s="53"/>
      <c r="E26" s="7">
        <v>2013</v>
      </c>
      <c r="F26" s="9">
        <v>42155</v>
      </c>
      <c r="G26" s="7" t="s">
        <v>36</v>
      </c>
      <c r="H26" s="54">
        <v>100.417</v>
      </c>
      <c r="I26" s="54"/>
      <c r="J26" s="7">
        <v>140.4</v>
      </c>
      <c r="K26" s="53">
        <v>91312</v>
      </c>
      <c r="L26" s="53"/>
      <c r="M26" s="22">
        <v>5.2</v>
      </c>
      <c r="N26" s="7">
        <v>2013</v>
      </c>
      <c r="O26" s="9">
        <v>42183</v>
      </c>
      <c r="P26" s="54">
        <v>98.709000000000003</v>
      </c>
      <c r="Q26" s="54"/>
      <c r="R26" s="55">
        <v>88816</v>
      </c>
      <c r="S26" s="55"/>
      <c r="T26" s="92">
        <f t="shared" si="0"/>
        <v>170.79999999999984</v>
      </c>
      <c r="U26" s="93"/>
    </row>
    <row r="27" spans="2:21" x14ac:dyDescent="0.15">
      <c r="B27" s="7">
        <v>18</v>
      </c>
      <c r="C27" s="53">
        <v>3132560</v>
      </c>
      <c r="D27" s="53"/>
      <c r="E27" s="7">
        <v>2013</v>
      </c>
      <c r="F27" s="9">
        <v>42182</v>
      </c>
      <c r="G27" s="7" t="s">
        <v>37</v>
      </c>
      <c r="H27" s="54">
        <v>98.207999999999998</v>
      </c>
      <c r="I27" s="54"/>
      <c r="J27" s="7">
        <v>126.9</v>
      </c>
      <c r="K27" s="53">
        <v>93977</v>
      </c>
      <c r="L27" s="53"/>
      <c r="M27" s="22">
        <v>5.9</v>
      </c>
      <c r="N27" s="7">
        <v>2013</v>
      </c>
      <c r="O27" s="9">
        <v>42211</v>
      </c>
      <c r="P27" s="54">
        <v>98.207999999999998</v>
      </c>
      <c r="Q27" s="54"/>
      <c r="R27" s="55">
        <v>0</v>
      </c>
      <c r="S27" s="55"/>
      <c r="T27" s="92">
        <f t="shared" si="0"/>
        <v>0</v>
      </c>
      <c r="U27" s="93"/>
    </row>
    <row r="28" spans="2:21" x14ac:dyDescent="0.15">
      <c r="B28" s="7">
        <v>19</v>
      </c>
      <c r="C28" s="53">
        <v>3132560</v>
      </c>
      <c r="D28" s="53"/>
      <c r="E28" s="7">
        <v>2013</v>
      </c>
      <c r="F28" s="9">
        <v>42246</v>
      </c>
      <c r="G28" s="7" t="s">
        <v>37</v>
      </c>
      <c r="H28" s="54">
        <v>97.867000000000004</v>
      </c>
      <c r="I28" s="54"/>
      <c r="J28" s="7">
        <v>62.2</v>
      </c>
      <c r="K28" s="53">
        <v>93977</v>
      </c>
      <c r="L28" s="53"/>
      <c r="M28" s="22">
        <v>12.2</v>
      </c>
      <c r="N28" s="7">
        <v>2013</v>
      </c>
      <c r="O28" s="9">
        <v>42263</v>
      </c>
      <c r="P28" s="54">
        <v>97.867000000000004</v>
      </c>
      <c r="Q28" s="54"/>
      <c r="R28" s="55">
        <v>0</v>
      </c>
      <c r="S28" s="55"/>
      <c r="T28" s="92">
        <f t="shared" si="0"/>
        <v>0</v>
      </c>
      <c r="U28" s="93"/>
    </row>
    <row r="29" spans="2:21" x14ac:dyDescent="0.15">
      <c r="B29" s="7">
        <v>20</v>
      </c>
      <c r="C29" s="53">
        <v>3132560</v>
      </c>
      <c r="D29" s="53"/>
      <c r="E29" s="7">
        <v>2013</v>
      </c>
      <c r="F29" s="9">
        <v>42273</v>
      </c>
      <c r="G29" s="7" t="s">
        <v>36</v>
      </c>
      <c r="H29" s="54">
        <v>98.438999999999993</v>
      </c>
      <c r="I29" s="54"/>
      <c r="J29" s="7">
        <v>75.400000000000006</v>
      </c>
      <c r="K29" s="53">
        <v>93977</v>
      </c>
      <c r="L29" s="53"/>
      <c r="M29" s="22">
        <v>10</v>
      </c>
      <c r="N29" s="7">
        <v>2013</v>
      </c>
      <c r="O29" s="9">
        <v>42307</v>
      </c>
      <c r="P29" s="54">
        <v>98.438999999999993</v>
      </c>
      <c r="Q29" s="54"/>
      <c r="R29" s="55">
        <v>0</v>
      </c>
      <c r="S29" s="55"/>
      <c r="T29" s="92">
        <f t="shared" si="0"/>
        <v>0</v>
      </c>
      <c r="U29" s="93"/>
    </row>
    <row r="30" spans="2:21" x14ac:dyDescent="0.15">
      <c r="B30" s="7">
        <v>21</v>
      </c>
      <c r="C30" s="53">
        <v>3132560</v>
      </c>
      <c r="D30" s="53"/>
      <c r="E30" s="7">
        <v>2013</v>
      </c>
      <c r="F30" s="9">
        <v>42316</v>
      </c>
      <c r="G30" s="7" t="s">
        <v>37</v>
      </c>
      <c r="H30" s="54">
        <v>98.843999999999994</v>
      </c>
      <c r="I30" s="54"/>
      <c r="J30" s="7">
        <v>105.6</v>
      </c>
      <c r="K30" s="53">
        <v>93977</v>
      </c>
      <c r="L30" s="53"/>
      <c r="M30" s="22">
        <v>7.1</v>
      </c>
      <c r="N30" s="7">
        <v>2013</v>
      </c>
      <c r="O30" s="9">
        <v>42344</v>
      </c>
      <c r="P30" s="54">
        <v>101.6</v>
      </c>
      <c r="Q30" s="54"/>
      <c r="R30" s="55">
        <v>195676</v>
      </c>
      <c r="S30" s="55"/>
      <c r="T30" s="92">
        <f t="shared" si="0"/>
        <v>275.60000000000002</v>
      </c>
      <c r="U30" s="93"/>
    </row>
    <row r="31" spans="2:21" x14ac:dyDescent="0.15">
      <c r="B31" s="7">
        <v>22</v>
      </c>
      <c r="C31" s="53">
        <v>3328236</v>
      </c>
      <c r="D31" s="53"/>
      <c r="E31" s="7">
        <v>2014</v>
      </c>
      <c r="F31" s="9">
        <v>42007</v>
      </c>
      <c r="G31" s="7" t="s">
        <v>37</v>
      </c>
      <c r="H31" s="54">
        <v>104.88500000000001</v>
      </c>
      <c r="I31" s="54"/>
      <c r="J31" s="7">
        <v>82.7</v>
      </c>
      <c r="K31" s="53">
        <v>99847</v>
      </c>
      <c r="L31" s="53"/>
      <c r="M31" s="22">
        <v>9.6999999999999993</v>
      </c>
      <c r="N31" s="7">
        <v>2014</v>
      </c>
      <c r="O31" s="9">
        <v>42014</v>
      </c>
      <c r="P31" s="54">
        <v>104.05800000000001</v>
      </c>
      <c r="Q31" s="54"/>
      <c r="R31" s="55">
        <v>-80219</v>
      </c>
      <c r="S31" s="55"/>
      <c r="T31" s="92">
        <f t="shared" si="0"/>
        <v>-82.699999999999818</v>
      </c>
      <c r="U31" s="93"/>
    </row>
    <row r="32" spans="2:21" x14ac:dyDescent="0.15">
      <c r="B32" s="7">
        <v>23</v>
      </c>
      <c r="C32" s="53">
        <v>3248017</v>
      </c>
      <c r="D32" s="53"/>
      <c r="E32" s="7">
        <v>2014</v>
      </c>
      <c r="F32" s="9">
        <v>42056</v>
      </c>
      <c r="G32" s="7" t="s">
        <v>37</v>
      </c>
      <c r="H32" s="54">
        <v>102.46599999999999</v>
      </c>
      <c r="I32" s="54"/>
      <c r="J32" s="7">
        <v>62.6</v>
      </c>
      <c r="K32" s="53">
        <v>97441</v>
      </c>
      <c r="L32" s="53"/>
      <c r="M32" s="22">
        <v>12.5</v>
      </c>
      <c r="N32" s="7">
        <v>2014</v>
      </c>
      <c r="O32" s="9">
        <v>42062</v>
      </c>
      <c r="P32" s="54">
        <v>101.84</v>
      </c>
      <c r="Q32" s="54"/>
      <c r="R32" s="55">
        <v>-78250</v>
      </c>
      <c r="S32" s="55"/>
      <c r="T32" s="92">
        <f t="shared" si="0"/>
        <v>-62.599999999999056</v>
      </c>
      <c r="U32" s="93"/>
    </row>
    <row r="33" spans="2:22" x14ac:dyDescent="0.15">
      <c r="B33" s="7">
        <v>24</v>
      </c>
      <c r="C33" s="53">
        <v>3169767</v>
      </c>
      <c r="D33" s="53"/>
      <c r="E33" s="7">
        <v>2014</v>
      </c>
      <c r="F33" s="9">
        <v>42084</v>
      </c>
      <c r="G33" s="7" t="s">
        <v>37</v>
      </c>
      <c r="H33" s="54">
        <v>102.447</v>
      </c>
      <c r="I33" s="54"/>
      <c r="J33" s="7">
        <v>44.8</v>
      </c>
      <c r="K33" s="53">
        <v>95093</v>
      </c>
      <c r="L33" s="53"/>
      <c r="M33" s="22">
        <v>17.100000000000001</v>
      </c>
      <c r="N33" s="7">
        <v>2014</v>
      </c>
      <c r="O33" s="9">
        <v>42090</v>
      </c>
      <c r="P33" s="54">
        <v>101.999</v>
      </c>
      <c r="Q33" s="54"/>
      <c r="R33" s="55">
        <v>-76608</v>
      </c>
      <c r="S33" s="55"/>
      <c r="T33" s="92">
        <f t="shared" si="0"/>
        <v>-44.80000000000075</v>
      </c>
      <c r="U33" s="93"/>
    </row>
    <row r="34" spans="2:22" x14ac:dyDescent="0.15">
      <c r="B34" s="7">
        <v>25</v>
      </c>
      <c r="C34" s="53">
        <v>3093159</v>
      </c>
      <c r="D34" s="53"/>
      <c r="E34" s="7">
        <v>2014</v>
      </c>
      <c r="F34" s="9">
        <v>42194</v>
      </c>
      <c r="G34" s="7" t="s">
        <v>36</v>
      </c>
      <c r="H34" s="54">
        <v>101.855</v>
      </c>
      <c r="I34" s="54"/>
      <c r="J34" s="7">
        <v>41.2</v>
      </c>
      <c r="K34" s="53">
        <v>92795</v>
      </c>
      <c r="L34" s="53"/>
      <c r="M34" s="22">
        <v>18.100000000000001</v>
      </c>
      <c r="N34" s="7">
        <v>2014</v>
      </c>
      <c r="O34" s="9">
        <v>42209</v>
      </c>
      <c r="P34" s="54">
        <v>101.788</v>
      </c>
      <c r="Q34" s="54"/>
      <c r="R34" s="55">
        <v>12127</v>
      </c>
      <c r="S34" s="55"/>
      <c r="T34" s="92">
        <f t="shared" si="0"/>
        <v>6.7000000000007276</v>
      </c>
      <c r="U34" s="93"/>
    </row>
    <row r="35" spans="2:22" x14ac:dyDescent="0.15">
      <c r="B35" s="7">
        <v>26</v>
      </c>
      <c r="C35" s="53">
        <v>3105286</v>
      </c>
      <c r="D35" s="53"/>
      <c r="E35" s="7">
        <v>2014</v>
      </c>
      <c r="F35" s="9">
        <v>42287</v>
      </c>
      <c r="G35" s="7" t="s">
        <v>36</v>
      </c>
      <c r="H35" s="54">
        <v>107.752</v>
      </c>
      <c r="I35" s="54"/>
      <c r="J35" s="7">
        <v>100.9</v>
      </c>
      <c r="K35" s="53">
        <v>93159</v>
      </c>
      <c r="L35" s="53"/>
      <c r="M35" s="22">
        <v>7.4</v>
      </c>
      <c r="N35" s="7">
        <v>2014</v>
      </c>
      <c r="O35" s="9">
        <v>42300</v>
      </c>
      <c r="P35" s="54">
        <v>107.39</v>
      </c>
      <c r="Q35" s="54"/>
      <c r="R35" s="55">
        <v>26788</v>
      </c>
      <c r="S35" s="55"/>
      <c r="T35" s="92">
        <f t="shared" si="0"/>
        <v>36.199999999999477</v>
      </c>
      <c r="U35" s="93"/>
    </row>
    <row r="36" spans="2:22" x14ac:dyDescent="0.15">
      <c r="B36" s="7">
        <v>27</v>
      </c>
      <c r="C36" s="53">
        <v>3132174</v>
      </c>
      <c r="D36" s="53"/>
      <c r="E36" s="7">
        <v>2014</v>
      </c>
      <c r="F36" s="9">
        <v>42306</v>
      </c>
      <c r="G36" s="7" t="s">
        <v>37</v>
      </c>
      <c r="H36" s="54">
        <v>108.395</v>
      </c>
      <c r="I36" s="54"/>
      <c r="J36" s="7">
        <v>60.9</v>
      </c>
      <c r="K36" s="53">
        <v>93965</v>
      </c>
      <c r="L36" s="53"/>
      <c r="M36" s="22">
        <v>12.4</v>
      </c>
      <c r="N36" s="7">
        <v>2014</v>
      </c>
      <c r="O36" s="9">
        <v>42335</v>
      </c>
      <c r="P36" s="54">
        <v>117.34399999999999</v>
      </c>
      <c r="Q36" s="54"/>
      <c r="R36" s="55">
        <v>1109676</v>
      </c>
      <c r="S36" s="55"/>
      <c r="T36" s="92">
        <f t="shared" si="0"/>
        <v>894.89999999999986</v>
      </c>
      <c r="U36" s="93"/>
    </row>
    <row r="37" spans="2:22" x14ac:dyDescent="0.15">
      <c r="B37" s="7">
        <v>28</v>
      </c>
      <c r="C37" s="53">
        <v>4241750</v>
      </c>
      <c r="D37" s="53"/>
      <c r="E37" s="7">
        <v>2014</v>
      </c>
      <c r="F37" s="9">
        <v>42341</v>
      </c>
      <c r="G37" s="7" t="s">
        <v>37</v>
      </c>
      <c r="H37" s="54">
        <v>119.184</v>
      </c>
      <c r="I37" s="54"/>
      <c r="J37" s="7">
        <v>138</v>
      </c>
      <c r="K37" s="53">
        <v>127253</v>
      </c>
      <c r="L37" s="53"/>
      <c r="M37" s="22">
        <v>7.4</v>
      </c>
      <c r="N37" s="7">
        <v>2014</v>
      </c>
      <c r="O37" s="9">
        <v>42347</v>
      </c>
      <c r="P37" s="54">
        <v>119.184</v>
      </c>
      <c r="Q37" s="54"/>
      <c r="R37" s="55">
        <v>0</v>
      </c>
      <c r="S37" s="55"/>
      <c r="T37" s="92">
        <f t="shared" si="0"/>
        <v>0</v>
      </c>
      <c r="U37" s="93"/>
      <c r="V37" s="23"/>
    </row>
    <row r="38" spans="2:22" x14ac:dyDescent="0.15">
      <c r="B38" s="7">
        <v>29</v>
      </c>
      <c r="C38" s="53">
        <v>4241750</v>
      </c>
      <c r="D38" s="53"/>
      <c r="E38" s="7">
        <v>2015</v>
      </c>
      <c r="F38" s="9">
        <v>42016</v>
      </c>
      <c r="G38" s="7" t="s">
        <v>36</v>
      </c>
      <c r="H38" s="54">
        <v>118.08499999999999</v>
      </c>
      <c r="I38" s="54"/>
      <c r="J38" s="7">
        <v>122.2</v>
      </c>
      <c r="K38" s="53">
        <v>127253</v>
      </c>
      <c r="L38" s="53"/>
      <c r="M38" s="22">
        <v>8.4</v>
      </c>
      <c r="N38" s="7">
        <v>2015</v>
      </c>
      <c r="O38" s="9">
        <v>42024</v>
      </c>
      <c r="P38" s="54">
        <v>118.08499999999999</v>
      </c>
      <c r="Q38" s="54"/>
      <c r="R38" s="55">
        <v>0</v>
      </c>
      <c r="S38" s="55"/>
      <c r="T38" s="92">
        <f t="shared" si="0"/>
        <v>0</v>
      </c>
      <c r="U38" s="93"/>
    </row>
    <row r="39" spans="2:22" x14ac:dyDescent="0.15">
      <c r="B39" s="7">
        <v>30</v>
      </c>
      <c r="C39" s="53">
        <v>4241750</v>
      </c>
      <c r="D39" s="53"/>
      <c r="E39" s="7">
        <v>2015</v>
      </c>
      <c r="F39" s="9">
        <v>42102</v>
      </c>
      <c r="G39" s="7" t="s">
        <v>37</v>
      </c>
      <c r="H39" s="54">
        <v>120.351</v>
      </c>
      <c r="I39" s="54"/>
      <c r="J39" s="7">
        <v>71.599999999999994</v>
      </c>
      <c r="K39" s="53">
        <v>127253</v>
      </c>
      <c r="L39" s="53"/>
      <c r="M39" s="22">
        <v>14.3</v>
      </c>
      <c r="N39" s="7">
        <v>2015</v>
      </c>
      <c r="O39" s="9">
        <v>42108</v>
      </c>
      <c r="P39" s="54">
        <v>119.63500000000001</v>
      </c>
      <c r="Q39" s="54"/>
      <c r="R39" s="55">
        <v>-102388</v>
      </c>
      <c r="S39" s="55"/>
      <c r="T39" s="92">
        <f t="shared" si="0"/>
        <v>-71.599999999999397</v>
      </c>
      <c r="U39" s="93"/>
    </row>
    <row r="40" spans="2:22" x14ac:dyDescent="0.15">
      <c r="B40" s="7">
        <v>31</v>
      </c>
      <c r="C40" s="53">
        <v>4139362</v>
      </c>
      <c r="D40" s="53"/>
      <c r="E40" s="7">
        <v>2015</v>
      </c>
      <c r="F40" s="9">
        <v>42172</v>
      </c>
      <c r="G40" s="7" t="s">
        <v>36</v>
      </c>
      <c r="H40" s="54">
        <v>123.17100000000001</v>
      </c>
      <c r="I40" s="54"/>
      <c r="J40" s="7">
        <v>126.6</v>
      </c>
      <c r="K40" s="53">
        <v>124181</v>
      </c>
      <c r="L40" s="53"/>
      <c r="M40" s="22">
        <v>7.9</v>
      </c>
      <c r="N40" s="7">
        <v>2015</v>
      </c>
      <c r="O40" s="9">
        <v>42198</v>
      </c>
      <c r="P40" s="54">
        <v>123.17100000000001</v>
      </c>
      <c r="Q40" s="54"/>
      <c r="R40" s="55">
        <v>0</v>
      </c>
      <c r="S40" s="55"/>
      <c r="T40" s="92">
        <f t="shared" si="0"/>
        <v>0</v>
      </c>
      <c r="U40" s="93"/>
    </row>
    <row r="41" spans="2:22" x14ac:dyDescent="0.15">
      <c r="B41" s="7">
        <v>32</v>
      </c>
      <c r="C41" s="53">
        <v>4139362</v>
      </c>
      <c r="D41" s="53"/>
      <c r="E41" s="7">
        <v>2015</v>
      </c>
      <c r="F41" s="9">
        <v>42236</v>
      </c>
      <c r="G41" s="7" t="s">
        <v>36</v>
      </c>
      <c r="H41" s="54">
        <v>123.31100000000001</v>
      </c>
      <c r="I41" s="54"/>
      <c r="J41" s="7">
        <v>84.4</v>
      </c>
      <c r="K41" s="53">
        <v>124181</v>
      </c>
      <c r="L41" s="53"/>
      <c r="M41" s="22">
        <v>11.8</v>
      </c>
      <c r="N41" s="7">
        <v>2015</v>
      </c>
      <c r="O41" s="9">
        <v>42256</v>
      </c>
      <c r="P41" s="54">
        <v>120.697</v>
      </c>
      <c r="Q41" s="54"/>
      <c r="R41" s="55">
        <v>308452</v>
      </c>
      <c r="S41" s="55"/>
      <c r="T41" s="92">
        <f t="shared" si="0"/>
        <v>261.40000000000043</v>
      </c>
      <c r="U41" s="93"/>
    </row>
    <row r="42" spans="2:22" x14ac:dyDescent="0.15">
      <c r="B42" s="7">
        <v>33</v>
      </c>
      <c r="C42" s="53"/>
      <c r="D42" s="53"/>
      <c r="E42" s="7"/>
      <c r="F42" s="9"/>
      <c r="G42" s="7"/>
      <c r="H42" s="54"/>
      <c r="I42" s="54"/>
      <c r="J42" s="7"/>
      <c r="K42" s="53"/>
      <c r="L42" s="53"/>
      <c r="M42" s="22"/>
      <c r="N42" s="7"/>
      <c r="O42" s="9"/>
      <c r="P42" s="54"/>
      <c r="Q42" s="54"/>
      <c r="R42" s="55"/>
      <c r="S42" s="55"/>
      <c r="T42" s="92" t="str">
        <f t="shared" si="0"/>
        <v/>
      </c>
      <c r="U42" s="93"/>
    </row>
    <row r="43" spans="2:22" x14ac:dyDescent="0.15">
      <c r="B43" s="7">
        <v>34</v>
      </c>
      <c r="C43" s="53"/>
      <c r="D43" s="53"/>
      <c r="E43" s="7"/>
      <c r="F43" s="9"/>
      <c r="G43" s="7"/>
      <c r="H43" s="54"/>
      <c r="I43" s="54"/>
      <c r="J43" s="7"/>
      <c r="K43" s="53"/>
      <c r="L43" s="53"/>
      <c r="M43" s="22"/>
      <c r="N43" s="7"/>
      <c r="O43" s="9"/>
      <c r="P43" s="54"/>
      <c r="Q43" s="54"/>
      <c r="R43" s="55"/>
      <c r="S43" s="55"/>
      <c r="T43" s="92" t="str">
        <f t="shared" ref="T43" si="1">IF(O43="","",IF(G43="買",P43-H43,H43-P43)*100)</f>
        <v/>
      </c>
      <c r="U43" s="93"/>
    </row>
    <row r="44" spans="2:22" x14ac:dyDescent="0.15">
      <c r="B44" s="7">
        <v>35</v>
      </c>
      <c r="C44" s="53"/>
      <c r="D44" s="53"/>
      <c r="E44" s="7"/>
      <c r="F44" s="9"/>
      <c r="G44" s="7"/>
      <c r="H44" s="54"/>
      <c r="I44" s="54"/>
      <c r="J44" s="7"/>
      <c r="K44" s="53"/>
      <c r="L44" s="53"/>
      <c r="M44" s="22"/>
      <c r="N44" s="7"/>
      <c r="O44" s="9"/>
      <c r="P44" s="54"/>
      <c r="Q44" s="54"/>
      <c r="R44" s="55"/>
      <c r="S44" s="55"/>
      <c r="T44" s="92" t="str">
        <f t="shared" ref="T44:T61" si="2">IF(O44="","",IF(G44="買",P44-H44,H44-P44)*100)</f>
        <v/>
      </c>
      <c r="U44" s="93"/>
    </row>
    <row r="45" spans="2:22" x14ac:dyDescent="0.15">
      <c r="B45" s="7">
        <v>36</v>
      </c>
      <c r="C45" s="53"/>
      <c r="D45" s="53"/>
      <c r="E45" s="7"/>
      <c r="F45" s="9"/>
      <c r="G45" s="7"/>
      <c r="H45" s="54"/>
      <c r="I45" s="54"/>
      <c r="J45" s="7"/>
      <c r="K45" s="53"/>
      <c r="L45" s="53"/>
      <c r="M45" s="22"/>
      <c r="N45" s="7"/>
      <c r="O45" s="9"/>
      <c r="P45" s="54"/>
      <c r="Q45" s="54"/>
      <c r="R45" s="55"/>
      <c r="S45" s="55"/>
      <c r="T45" s="92" t="str">
        <f t="shared" si="2"/>
        <v/>
      </c>
      <c r="U45" s="93"/>
    </row>
    <row r="46" spans="2:22" x14ac:dyDescent="0.15">
      <c r="B46" s="7">
        <v>37</v>
      </c>
      <c r="C46" s="53"/>
      <c r="D46" s="53"/>
      <c r="E46" s="7"/>
      <c r="F46" s="9"/>
      <c r="G46" s="7"/>
      <c r="H46" s="54"/>
      <c r="I46" s="54"/>
      <c r="J46" s="7"/>
      <c r="K46" s="53"/>
      <c r="L46" s="53"/>
      <c r="M46" s="22"/>
      <c r="N46" s="7"/>
      <c r="O46" s="9"/>
      <c r="P46" s="54"/>
      <c r="Q46" s="54"/>
      <c r="R46" s="55"/>
      <c r="S46" s="55"/>
      <c r="T46" s="92" t="str">
        <f t="shared" si="2"/>
        <v/>
      </c>
      <c r="U46" s="93"/>
    </row>
    <row r="47" spans="2:22" x14ac:dyDescent="0.15">
      <c r="B47" s="7">
        <v>38</v>
      </c>
      <c r="C47" s="53"/>
      <c r="D47" s="53"/>
      <c r="E47" s="7"/>
      <c r="F47" s="9"/>
      <c r="G47" s="7"/>
      <c r="H47" s="57"/>
      <c r="I47" s="58"/>
      <c r="J47" s="7"/>
      <c r="K47" s="53"/>
      <c r="L47" s="53"/>
      <c r="M47" s="22"/>
      <c r="N47" s="7"/>
      <c r="O47" s="9"/>
      <c r="P47" s="54"/>
      <c r="Q47" s="54"/>
      <c r="R47" s="55"/>
      <c r="S47" s="55"/>
      <c r="T47" s="92" t="str">
        <f t="shared" si="2"/>
        <v/>
      </c>
      <c r="U47" s="93"/>
    </row>
    <row r="48" spans="2:22" x14ac:dyDescent="0.15">
      <c r="B48" s="7">
        <v>39</v>
      </c>
      <c r="C48" s="53"/>
      <c r="D48" s="53"/>
      <c r="E48" s="7"/>
      <c r="F48" s="9"/>
      <c r="G48" s="7"/>
      <c r="H48" s="54"/>
      <c r="I48" s="54"/>
      <c r="J48" s="7"/>
      <c r="K48" s="53"/>
      <c r="L48" s="53"/>
      <c r="M48" s="22"/>
      <c r="N48" s="7"/>
      <c r="O48" s="9"/>
      <c r="P48" s="54"/>
      <c r="Q48" s="54"/>
      <c r="R48" s="55"/>
      <c r="S48" s="55"/>
      <c r="T48" s="92" t="str">
        <f t="shared" si="2"/>
        <v/>
      </c>
      <c r="U48" s="93"/>
    </row>
    <row r="49" spans="2:21" x14ac:dyDescent="0.15">
      <c r="B49" s="7">
        <v>40</v>
      </c>
      <c r="C49" s="53"/>
      <c r="D49" s="53"/>
      <c r="E49" s="7"/>
      <c r="F49" s="9"/>
      <c r="G49" s="7"/>
      <c r="H49" s="54"/>
      <c r="I49" s="54"/>
      <c r="J49" s="7"/>
      <c r="K49" s="53"/>
      <c r="L49" s="53"/>
      <c r="M49" s="22"/>
      <c r="N49" s="7"/>
      <c r="O49" s="9"/>
      <c r="P49" s="54"/>
      <c r="Q49" s="54"/>
      <c r="R49" s="55"/>
      <c r="S49" s="55"/>
      <c r="T49" s="92" t="str">
        <f t="shared" si="2"/>
        <v/>
      </c>
      <c r="U49" s="93"/>
    </row>
    <row r="50" spans="2:21" x14ac:dyDescent="0.15">
      <c r="B50" s="7">
        <v>41</v>
      </c>
      <c r="C50" s="53"/>
      <c r="D50" s="53"/>
      <c r="E50" s="7"/>
      <c r="F50" s="9"/>
      <c r="G50" s="7"/>
      <c r="H50" s="54"/>
      <c r="I50" s="54"/>
      <c r="J50" s="7"/>
      <c r="K50" s="53"/>
      <c r="L50" s="53"/>
      <c r="M50" s="22"/>
      <c r="N50" s="7"/>
      <c r="O50" s="9"/>
      <c r="P50" s="54"/>
      <c r="Q50" s="54"/>
      <c r="R50" s="55"/>
      <c r="S50" s="55"/>
      <c r="T50" s="92" t="str">
        <f t="shared" si="2"/>
        <v/>
      </c>
      <c r="U50" s="93"/>
    </row>
    <row r="51" spans="2:21" x14ac:dyDescent="0.15">
      <c r="B51" s="7">
        <v>42</v>
      </c>
      <c r="C51" s="53"/>
      <c r="D51" s="53"/>
      <c r="E51" s="7"/>
      <c r="F51" s="9"/>
      <c r="G51" s="7"/>
      <c r="H51" s="54"/>
      <c r="I51" s="54"/>
      <c r="J51" s="7"/>
      <c r="K51" s="53"/>
      <c r="L51" s="53"/>
      <c r="M51" s="22"/>
      <c r="N51" s="7"/>
      <c r="O51" s="9"/>
      <c r="P51" s="54"/>
      <c r="Q51" s="54"/>
      <c r="R51" s="55"/>
      <c r="S51" s="55"/>
      <c r="T51" s="92" t="str">
        <f t="shared" si="2"/>
        <v/>
      </c>
      <c r="U51" s="93"/>
    </row>
    <row r="52" spans="2:21" x14ac:dyDescent="0.15">
      <c r="B52" s="7">
        <v>43</v>
      </c>
      <c r="C52" s="53"/>
      <c r="D52" s="53"/>
      <c r="E52" s="7"/>
      <c r="F52" s="9"/>
      <c r="G52" s="7"/>
      <c r="H52" s="54"/>
      <c r="I52" s="54"/>
      <c r="J52" s="7"/>
      <c r="K52" s="53"/>
      <c r="L52" s="53"/>
      <c r="M52" s="22"/>
      <c r="N52" s="7"/>
      <c r="O52" s="9"/>
      <c r="P52" s="54"/>
      <c r="Q52" s="54"/>
      <c r="R52" s="55"/>
      <c r="S52" s="55"/>
      <c r="T52" s="92" t="str">
        <f t="shared" si="2"/>
        <v/>
      </c>
      <c r="U52" s="93"/>
    </row>
    <row r="53" spans="2:21" x14ac:dyDescent="0.15">
      <c r="B53" s="7">
        <v>44</v>
      </c>
      <c r="C53" s="53"/>
      <c r="D53" s="53"/>
      <c r="E53" s="7"/>
      <c r="F53" s="9"/>
      <c r="G53" s="7"/>
      <c r="H53" s="54"/>
      <c r="I53" s="54"/>
      <c r="J53" s="7"/>
      <c r="K53" s="53"/>
      <c r="L53" s="53"/>
      <c r="M53" s="22"/>
      <c r="N53" s="7"/>
      <c r="O53" s="9"/>
      <c r="P53" s="54"/>
      <c r="Q53" s="54"/>
      <c r="R53" s="55"/>
      <c r="S53" s="55"/>
      <c r="T53" s="92" t="str">
        <f t="shared" si="2"/>
        <v/>
      </c>
      <c r="U53" s="93"/>
    </row>
    <row r="54" spans="2:21" x14ac:dyDescent="0.15">
      <c r="B54" s="7">
        <v>45</v>
      </c>
      <c r="C54" s="53"/>
      <c r="D54" s="53"/>
      <c r="E54" s="7"/>
      <c r="F54" s="9"/>
      <c r="G54" s="7"/>
      <c r="H54" s="54"/>
      <c r="I54" s="54"/>
      <c r="J54" s="7"/>
      <c r="K54" s="53"/>
      <c r="L54" s="53"/>
      <c r="M54" s="22"/>
      <c r="N54" s="7"/>
      <c r="O54" s="9"/>
      <c r="P54" s="57"/>
      <c r="Q54" s="58"/>
      <c r="R54" s="55"/>
      <c r="S54" s="55"/>
      <c r="T54" s="92" t="str">
        <f t="shared" si="2"/>
        <v/>
      </c>
      <c r="U54" s="93"/>
    </row>
    <row r="55" spans="2:21" x14ac:dyDescent="0.15">
      <c r="B55" s="7">
        <v>46</v>
      </c>
      <c r="C55" s="53"/>
      <c r="D55" s="53"/>
      <c r="E55" s="7"/>
      <c r="F55" s="9"/>
      <c r="G55" s="7"/>
      <c r="H55" s="54"/>
      <c r="I55" s="54"/>
      <c r="J55" s="7"/>
      <c r="K55" s="53"/>
      <c r="L55" s="53"/>
      <c r="M55" s="22"/>
      <c r="N55" s="7"/>
      <c r="O55" s="9"/>
      <c r="P55" s="54"/>
      <c r="Q55" s="54"/>
      <c r="R55" s="55"/>
      <c r="S55" s="55"/>
      <c r="T55" s="92" t="str">
        <f t="shared" si="2"/>
        <v/>
      </c>
      <c r="U55" s="93"/>
    </row>
    <row r="56" spans="2:21" x14ac:dyDescent="0.15">
      <c r="B56" s="7">
        <v>47</v>
      </c>
      <c r="C56" s="53"/>
      <c r="D56" s="53"/>
      <c r="E56" s="7"/>
      <c r="F56" s="9"/>
      <c r="G56" s="7"/>
      <c r="H56" s="54"/>
      <c r="I56" s="54"/>
      <c r="J56" s="7"/>
      <c r="K56" s="53"/>
      <c r="L56" s="53"/>
      <c r="M56" s="22"/>
      <c r="N56" s="7"/>
      <c r="O56" s="9"/>
      <c r="P56" s="57"/>
      <c r="Q56" s="58"/>
      <c r="R56" s="55"/>
      <c r="S56" s="55"/>
      <c r="T56" s="92" t="str">
        <f t="shared" si="2"/>
        <v/>
      </c>
      <c r="U56" s="93"/>
    </row>
    <row r="57" spans="2:21" x14ac:dyDescent="0.15">
      <c r="B57" s="7">
        <v>48</v>
      </c>
      <c r="C57" s="53"/>
      <c r="D57" s="53"/>
      <c r="E57" s="7"/>
      <c r="F57" s="9"/>
      <c r="G57" s="7"/>
      <c r="H57" s="54"/>
      <c r="I57" s="54"/>
      <c r="J57" s="7"/>
      <c r="K57" s="53"/>
      <c r="L57" s="53"/>
      <c r="M57" s="22"/>
      <c r="N57" s="7"/>
      <c r="O57" s="9"/>
      <c r="P57" s="57"/>
      <c r="Q57" s="58"/>
      <c r="R57" s="55"/>
      <c r="S57" s="55"/>
      <c r="T57" s="92" t="str">
        <f t="shared" si="2"/>
        <v/>
      </c>
      <c r="U57" s="93"/>
    </row>
    <row r="58" spans="2:21" x14ac:dyDescent="0.15">
      <c r="B58" s="7">
        <v>49</v>
      </c>
      <c r="C58" s="53"/>
      <c r="D58" s="53"/>
      <c r="E58" s="7"/>
      <c r="F58" s="9"/>
      <c r="G58" s="7"/>
      <c r="H58" s="54"/>
      <c r="I58" s="54"/>
      <c r="J58" s="7"/>
      <c r="K58" s="53"/>
      <c r="L58" s="53"/>
      <c r="M58" s="22"/>
      <c r="N58" s="7"/>
      <c r="O58" s="9"/>
      <c r="P58" s="54"/>
      <c r="Q58" s="54"/>
      <c r="R58" s="55"/>
      <c r="S58" s="55"/>
      <c r="T58" s="92" t="str">
        <f t="shared" si="2"/>
        <v/>
      </c>
      <c r="U58" s="93"/>
    </row>
    <row r="59" spans="2:21" x14ac:dyDescent="0.15">
      <c r="B59" s="7">
        <v>50</v>
      </c>
      <c r="C59" s="53"/>
      <c r="D59" s="53"/>
      <c r="E59" s="7"/>
      <c r="F59" s="9"/>
      <c r="G59" s="7"/>
      <c r="H59" s="54"/>
      <c r="I59" s="54"/>
      <c r="J59" s="7"/>
      <c r="K59" s="53"/>
      <c r="L59" s="53"/>
      <c r="M59" s="22"/>
      <c r="N59" s="7"/>
      <c r="O59" s="9"/>
      <c r="P59" s="54"/>
      <c r="Q59" s="54"/>
      <c r="R59" s="55"/>
      <c r="S59" s="55"/>
      <c r="T59" s="92" t="str">
        <f t="shared" si="2"/>
        <v/>
      </c>
      <c r="U59" s="93"/>
    </row>
    <row r="60" spans="2:21" x14ac:dyDescent="0.15">
      <c r="B60" s="7">
        <v>51</v>
      </c>
      <c r="C60" s="53"/>
      <c r="D60" s="53"/>
      <c r="E60" s="7"/>
      <c r="F60" s="9"/>
      <c r="G60" s="7"/>
      <c r="H60" s="54"/>
      <c r="I60" s="54"/>
      <c r="J60" s="7"/>
      <c r="K60" s="53"/>
      <c r="L60" s="53"/>
      <c r="M60" s="22"/>
      <c r="N60" s="7"/>
      <c r="O60" s="9"/>
      <c r="P60" s="54"/>
      <c r="Q60" s="54"/>
      <c r="R60" s="55"/>
      <c r="S60" s="55"/>
      <c r="T60" s="92" t="str">
        <f t="shared" si="2"/>
        <v/>
      </c>
      <c r="U60" s="93"/>
    </row>
    <row r="61" spans="2:21" x14ac:dyDescent="0.15">
      <c r="B61" s="7">
        <v>52</v>
      </c>
      <c r="C61" s="53"/>
      <c r="D61" s="53"/>
      <c r="E61" s="7"/>
      <c r="F61" s="9"/>
      <c r="G61" s="7"/>
      <c r="H61" s="54"/>
      <c r="I61" s="54"/>
      <c r="J61" s="7"/>
      <c r="K61" s="53"/>
      <c r="L61" s="53"/>
      <c r="M61" s="22"/>
      <c r="N61" s="7"/>
      <c r="O61" s="9"/>
      <c r="P61" s="54"/>
      <c r="Q61" s="54"/>
      <c r="R61" s="55"/>
      <c r="S61" s="55"/>
      <c r="T61" s="92" t="str">
        <f t="shared" si="2"/>
        <v/>
      </c>
      <c r="U61" s="93"/>
    </row>
    <row r="62" spans="2:21" x14ac:dyDescent="0.15">
      <c r="B62" s="7">
        <v>53</v>
      </c>
      <c r="C62" s="53"/>
      <c r="D62" s="53"/>
      <c r="E62" s="7"/>
      <c r="F62" s="9"/>
      <c r="G62" s="7"/>
      <c r="H62" s="54"/>
      <c r="I62" s="54"/>
      <c r="J62" s="7"/>
      <c r="K62" s="53"/>
      <c r="L62" s="53"/>
      <c r="M62" s="22"/>
      <c r="N62" s="7"/>
      <c r="O62" s="9"/>
      <c r="P62" s="54"/>
      <c r="Q62" s="54"/>
      <c r="R62" s="55"/>
      <c r="S62" s="55"/>
      <c r="T62" s="92" t="str">
        <f t="shared" ref="T62" si="3">IF(O62="","",IF(G62="買",P62-H62,H62-P62)*100)</f>
        <v/>
      </c>
      <c r="U62" s="93"/>
    </row>
    <row r="63" spans="2:21" x14ac:dyDescent="0.15">
      <c r="B63" s="7">
        <v>54</v>
      </c>
      <c r="C63" s="53"/>
      <c r="D63" s="53"/>
      <c r="E63" s="7"/>
      <c r="F63" s="9"/>
      <c r="G63" s="7"/>
      <c r="H63" s="54"/>
      <c r="I63" s="54"/>
      <c r="J63" s="7"/>
      <c r="K63" s="53"/>
      <c r="L63" s="53"/>
      <c r="M63" s="22"/>
      <c r="N63" s="7"/>
      <c r="O63" s="9"/>
      <c r="P63" s="54"/>
      <c r="Q63" s="54"/>
      <c r="R63" s="55"/>
      <c r="S63" s="55"/>
      <c r="T63" s="92" t="str">
        <f t="shared" ref="T63" si="4">IF(O63="","",IF(G63="買",P63-H63,H63-P63)*100)</f>
        <v/>
      </c>
      <c r="U63" s="93"/>
    </row>
    <row r="64" spans="2:21" x14ac:dyDescent="0.15">
      <c r="B64" s="7">
        <v>55</v>
      </c>
      <c r="C64" s="53"/>
      <c r="D64" s="53"/>
      <c r="E64" s="7"/>
      <c r="F64" s="9"/>
      <c r="G64" s="7"/>
      <c r="H64" s="54"/>
      <c r="I64" s="54"/>
      <c r="J64" s="7"/>
      <c r="K64" s="53"/>
      <c r="L64" s="53"/>
      <c r="M64" s="22"/>
      <c r="N64" s="7"/>
      <c r="O64" s="9"/>
      <c r="P64" s="54"/>
      <c r="Q64" s="54"/>
      <c r="R64" s="55"/>
      <c r="S64" s="55"/>
      <c r="T64" s="92" t="str">
        <f t="shared" ref="T64:T72" si="5">IF(O64="","",IF(G64="買",P64-H64,H64-P64)*100)</f>
        <v/>
      </c>
      <c r="U64" s="93"/>
    </row>
    <row r="65" spans="2:21" x14ac:dyDescent="0.15">
      <c r="B65" s="7">
        <v>56</v>
      </c>
      <c r="C65" s="53"/>
      <c r="D65" s="53"/>
      <c r="E65" s="7"/>
      <c r="F65" s="9"/>
      <c r="G65" s="7"/>
      <c r="H65" s="54"/>
      <c r="I65" s="54"/>
      <c r="J65" s="7"/>
      <c r="K65" s="53"/>
      <c r="L65" s="53"/>
      <c r="M65" s="22"/>
      <c r="N65" s="7"/>
      <c r="O65" s="9"/>
      <c r="P65" s="54"/>
      <c r="Q65" s="54"/>
      <c r="R65" s="55"/>
      <c r="S65" s="55"/>
      <c r="T65" s="92" t="str">
        <f t="shared" si="5"/>
        <v/>
      </c>
      <c r="U65" s="93"/>
    </row>
    <row r="66" spans="2:21" x14ac:dyDescent="0.15">
      <c r="B66" s="7">
        <v>57</v>
      </c>
      <c r="C66" s="53"/>
      <c r="D66" s="53"/>
      <c r="E66" s="7"/>
      <c r="F66" s="9"/>
      <c r="G66" s="7"/>
      <c r="H66" s="54"/>
      <c r="I66" s="54"/>
      <c r="J66" s="7"/>
      <c r="K66" s="53"/>
      <c r="L66" s="53"/>
      <c r="M66" s="22"/>
      <c r="N66" s="7"/>
      <c r="O66" s="9"/>
      <c r="P66" s="54"/>
      <c r="Q66" s="54"/>
      <c r="R66" s="55"/>
      <c r="S66" s="55"/>
      <c r="T66" s="92" t="str">
        <f t="shared" si="5"/>
        <v/>
      </c>
      <c r="U66" s="93"/>
    </row>
    <row r="67" spans="2:21" x14ac:dyDescent="0.15">
      <c r="B67" s="7">
        <v>58</v>
      </c>
      <c r="C67" s="53"/>
      <c r="D67" s="53"/>
      <c r="E67" s="7"/>
      <c r="F67" s="9"/>
      <c r="G67" s="7"/>
      <c r="H67" s="54"/>
      <c r="I67" s="54"/>
      <c r="J67" s="7"/>
      <c r="K67" s="53"/>
      <c r="L67" s="53"/>
      <c r="M67" s="22"/>
      <c r="N67" s="7"/>
      <c r="O67" s="9"/>
      <c r="P67" s="54"/>
      <c r="Q67" s="54"/>
      <c r="R67" s="55"/>
      <c r="S67" s="55"/>
      <c r="T67" s="92" t="str">
        <f t="shared" si="5"/>
        <v/>
      </c>
      <c r="U67" s="93"/>
    </row>
    <row r="68" spans="2:21" x14ac:dyDescent="0.15">
      <c r="B68" s="7">
        <v>59</v>
      </c>
      <c r="C68" s="53"/>
      <c r="D68" s="53"/>
      <c r="E68" s="7"/>
      <c r="F68" s="9"/>
      <c r="G68" s="7"/>
      <c r="H68" s="54"/>
      <c r="I68" s="54"/>
      <c r="J68" s="7"/>
      <c r="K68" s="53"/>
      <c r="L68" s="53"/>
      <c r="M68" s="22"/>
      <c r="N68" s="7"/>
      <c r="O68" s="9"/>
      <c r="P68" s="54"/>
      <c r="Q68" s="54"/>
      <c r="R68" s="55"/>
      <c r="S68" s="55"/>
      <c r="T68" s="92" t="str">
        <f t="shared" si="5"/>
        <v/>
      </c>
      <c r="U68" s="93"/>
    </row>
    <row r="69" spans="2:21" x14ac:dyDescent="0.15">
      <c r="B69" s="7">
        <v>60</v>
      </c>
      <c r="C69" s="53"/>
      <c r="D69" s="53"/>
      <c r="E69" s="7"/>
      <c r="F69" s="9"/>
      <c r="G69" s="7"/>
      <c r="H69" s="54"/>
      <c r="I69" s="54"/>
      <c r="J69" s="7"/>
      <c r="K69" s="53"/>
      <c r="L69" s="53"/>
      <c r="M69" s="22"/>
      <c r="N69" s="7"/>
      <c r="O69" s="9"/>
      <c r="P69" s="54"/>
      <c r="Q69" s="54"/>
      <c r="R69" s="55"/>
      <c r="S69" s="55"/>
      <c r="T69" s="92" t="str">
        <f t="shared" si="5"/>
        <v/>
      </c>
      <c r="U69" s="93"/>
    </row>
    <row r="70" spans="2:21" x14ac:dyDescent="0.15">
      <c r="B70" s="7">
        <v>61</v>
      </c>
      <c r="C70" s="53"/>
      <c r="D70" s="53"/>
      <c r="E70" s="7"/>
      <c r="F70" s="9"/>
      <c r="G70" s="7"/>
      <c r="H70" s="54"/>
      <c r="I70" s="54"/>
      <c r="J70" s="7"/>
      <c r="K70" s="53"/>
      <c r="L70" s="53"/>
      <c r="M70" s="22"/>
      <c r="N70" s="7"/>
      <c r="O70" s="9"/>
      <c r="P70" s="54"/>
      <c r="Q70" s="54"/>
      <c r="R70" s="55"/>
      <c r="S70" s="55"/>
      <c r="T70" s="92" t="str">
        <f t="shared" si="5"/>
        <v/>
      </c>
      <c r="U70" s="93"/>
    </row>
    <row r="71" spans="2:21" x14ac:dyDescent="0.15">
      <c r="B71" s="7">
        <v>62</v>
      </c>
      <c r="C71" s="53"/>
      <c r="D71" s="53"/>
      <c r="E71" s="7"/>
      <c r="F71" s="9"/>
      <c r="G71" s="7"/>
      <c r="H71" s="54"/>
      <c r="I71" s="54"/>
      <c r="J71" s="7"/>
      <c r="K71" s="53"/>
      <c r="L71" s="53"/>
      <c r="M71" s="22"/>
      <c r="N71" s="7"/>
      <c r="O71" s="9"/>
      <c r="P71" s="54"/>
      <c r="Q71" s="54"/>
      <c r="R71" s="55"/>
      <c r="S71" s="55"/>
      <c r="T71" s="92" t="str">
        <f t="shared" si="5"/>
        <v/>
      </c>
      <c r="U71" s="93"/>
    </row>
    <row r="72" spans="2:21" x14ac:dyDescent="0.15">
      <c r="B72" s="7">
        <v>63</v>
      </c>
      <c r="C72" s="53"/>
      <c r="D72" s="53"/>
      <c r="E72" s="7"/>
      <c r="F72" s="9"/>
      <c r="G72" s="7"/>
      <c r="H72" s="54"/>
      <c r="I72" s="54"/>
      <c r="J72" s="7"/>
      <c r="K72" s="53"/>
      <c r="L72" s="53"/>
      <c r="M72" s="22"/>
      <c r="N72" s="7"/>
      <c r="O72" s="9"/>
      <c r="P72" s="54"/>
      <c r="Q72" s="54"/>
      <c r="R72" s="55"/>
      <c r="S72" s="55"/>
      <c r="T72" s="92" t="str">
        <f t="shared" si="5"/>
        <v/>
      </c>
      <c r="U72" s="93"/>
    </row>
    <row r="73" spans="2:21" x14ac:dyDescent="0.15">
      <c r="B73" s="7">
        <v>64</v>
      </c>
      <c r="C73" s="53"/>
      <c r="D73" s="53"/>
      <c r="E73" s="7"/>
      <c r="F73" s="9"/>
      <c r="G73" s="7"/>
      <c r="H73" s="54"/>
      <c r="I73" s="54"/>
      <c r="J73" s="7"/>
      <c r="K73" s="53"/>
      <c r="L73" s="53"/>
      <c r="M73" s="22"/>
      <c r="N73" s="7"/>
      <c r="O73" s="9"/>
      <c r="P73" s="54"/>
      <c r="Q73" s="54"/>
      <c r="R73" s="55"/>
      <c r="S73" s="55"/>
      <c r="T73" s="92" t="str">
        <f t="shared" ref="T73" si="6">IF(O73="","",IF(G73="買",P73-H73,H73-P73)*100)</f>
        <v/>
      </c>
      <c r="U73" s="93"/>
    </row>
    <row r="74" spans="2:21" x14ac:dyDescent="0.15">
      <c r="B74" s="7">
        <v>65</v>
      </c>
      <c r="C74" s="53"/>
      <c r="D74" s="53"/>
      <c r="E74" s="7"/>
      <c r="F74" s="9"/>
      <c r="G74" s="7"/>
      <c r="H74" s="54"/>
      <c r="I74" s="54"/>
      <c r="J74" s="7"/>
      <c r="K74" s="53"/>
      <c r="L74" s="53"/>
      <c r="M74" s="22"/>
      <c r="N74" s="7"/>
      <c r="O74" s="9"/>
      <c r="P74" s="54"/>
      <c r="Q74" s="54"/>
      <c r="R74" s="55"/>
      <c r="S74" s="55"/>
      <c r="T74" s="92" t="str">
        <f t="shared" ref="T74" si="7">IF(O74="","",IF(G74="買",P74-H74,H74-P74)*100)</f>
        <v/>
      </c>
      <c r="U74" s="93"/>
    </row>
    <row r="75" spans="2:21" x14ac:dyDescent="0.15">
      <c r="B75" s="7">
        <v>66</v>
      </c>
      <c r="C75" s="53"/>
      <c r="D75" s="53"/>
      <c r="E75" s="7"/>
      <c r="F75" s="9"/>
      <c r="G75" s="7"/>
      <c r="H75" s="54"/>
      <c r="I75" s="54"/>
      <c r="J75" s="7"/>
      <c r="K75" s="53"/>
      <c r="L75" s="53"/>
      <c r="M75" s="22"/>
      <c r="N75" s="7"/>
      <c r="O75" s="9"/>
      <c r="P75" s="54"/>
      <c r="Q75" s="54"/>
      <c r="R75" s="55"/>
      <c r="S75" s="55"/>
      <c r="T75" s="92" t="str">
        <f t="shared" ref="T75:T112" si="8">IF(O75="","",IF(G75="買",P75-H75,H75-P75)*100)</f>
        <v/>
      </c>
      <c r="U75" s="93"/>
    </row>
    <row r="76" spans="2:21" x14ac:dyDescent="0.15">
      <c r="B76" s="7">
        <v>67</v>
      </c>
      <c r="C76" s="53"/>
      <c r="D76" s="53"/>
      <c r="E76" s="7"/>
      <c r="F76" s="9"/>
      <c r="G76" s="7"/>
      <c r="H76" s="54"/>
      <c r="I76" s="54"/>
      <c r="J76" s="7"/>
      <c r="K76" s="53"/>
      <c r="L76" s="53"/>
      <c r="M76" s="22"/>
      <c r="N76" s="7"/>
      <c r="O76" s="9"/>
      <c r="P76" s="54"/>
      <c r="Q76" s="54"/>
      <c r="R76" s="55"/>
      <c r="S76" s="55"/>
      <c r="T76" s="92" t="str">
        <f t="shared" si="8"/>
        <v/>
      </c>
      <c r="U76" s="93"/>
    </row>
    <row r="77" spans="2:21" x14ac:dyDescent="0.15">
      <c r="B77" s="7">
        <v>68</v>
      </c>
      <c r="C77" s="53"/>
      <c r="D77" s="53"/>
      <c r="E77" s="7"/>
      <c r="F77" s="9"/>
      <c r="G77" s="7"/>
      <c r="H77" s="54"/>
      <c r="I77" s="54"/>
      <c r="J77" s="7"/>
      <c r="K77" s="53"/>
      <c r="L77" s="53"/>
      <c r="M77" s="22"/>
      <c r="N77" s="7"/>
      <c r="O77" s="9"/>
      <c r="P77" s="54"/>
      <c r="Q77" s="54"/>
      <c r="R77" s="55"/>
      <c r="S77" s="55"/>
      <c r="T77" s="92" t="str">
        <f t="shared" si="8"/>
        <v/>
      </c>
      <c r="U77" s="93"/>
    </row>
    <row r="78" spans="2:21" x14ac:dyDescent="0.15">
      <c r="B78" s="7">
        <v>69</v>
      </c>
      <c r="C78" s="53"/>
      <c r="D78" s="53"/>
      <c r="E78" s="7"/>
      <c r="F78" s="9"/>
      <c r="G78" s="7"/>
      <c r="H78" s="54"/>
      <c r="I78" s="54"/>
      <c r="J78" s="7"/>
      <c r="K78" s="53"/>
      <c r="L78" s="53"/>
      <c r="M78" s="22"/>
      <c r="N78" s="7"/>
      <c r="O78" s="9"/>
      <c r="P78" s="54"/>
      <c r="Q78" s="54"/>
      <c r="R78" s="55"/>
      <c r="S78" s="55"/>
      <c r="T78" s="92" t="str">
        <f t="shared" si="8"/>
        <v/>
      </c>
      <c r="U78" s="93"/>
    </row>
    <row r="79" spans="2:21" x14ac:dyDescent="0.15">
      <c r="B79" s="7">
        <v>70</v>
      </c>
      <c r="C79" s="53"/>
      <c r="D79" s="53"/>
      <c r="E79" s="7"/>
      <c r="F79" s="9"/>
      <c r="G79" s="7"/>
      <c r="H79" s="54"/>
      <c r="I79" s="54"/>
      <c r="J79" s="7"/>
      <c r="K79" s="53"/>
      <c r="L79" s="53"/>
      <c r="M79" s="22"/>
      <c r="N79" s="7"/>
      <c r="O79" s="9"/>
      <c r="P79" s="54"/>
      <c r="Q79" s="54"/>
      <c r="R79" s="55"/>
      <c r="S79" s="55"/>
      <c r="T79" s="92" t="str">
        <f t="shared" si="8"/>
        <v/>
      </c>
      <c r="U79" s="93"/>
    </row>
    <row r="80" spans="2:21" x14ac:dyDescent="0.15">
      <c r="B80" s="7">
        <v>71</v>
      </c>
      <c r="C80" s="53"/>
      <c r="D80" s="53"/>
      <c r="E80" s="7"/>
      <c r="F80" s="9"/>
      <c r="G80" s="7"/>
      <c r="H80" s="54"/>
      <c r="I80" s="54"/>
      <c r="J80" s="7"/>
      <c r="K80" s="53"/>
      <c r="L80" s="53"/>
      <c r="M80" s="22"/>
      <c r="N80" s="7"/>
      <c r="O80" s="9"/>
      <c r="P80" s="54"/>
      <c r="Q80" s="54"/>
      <c r="R80" s="55"/>
      <c r="S80" s="55"/>
      <c r="T80" s="92" t="str">
        <f t="shared" si="8"/>
        <v/>
      </c>
      <c r="U80" s="93"/>
    </row>
    <row r="81" spans="2:21" x14ac:dyDescent="0.15">
      <c r="B81" s="7">
        <v>72</v>
      </c>
      <c r="C81" s="53"/>
      <c r="D81" s="53"/>
      <c r="E81" s="7"/>
      <c r="F81" s="9"/>
      <c r="G81" s="7"/>
      <c r="H81" s="54"/>
      <c r="I81" s="54"/>
      <c r="J81" s="7"/>
      <c r="K81" s="53"/>
      <c r="L81" s="53"/>
      <c r="M81" s="22"/>
      <c r="N81" s="7"/>
      <c r="O81" s="9"/>
      <c r="P81" s="54"/>
      <c r="Q81" s="54"/>
      <c r="R81" s="55"/>
      <c r="S81" s="55"/>
      <c r="T81" s="92" t="str">
        <f t="shared" si="8"/>
        <v/>
      </c>
      <c r="U81" s="93"/>
    </row>
    <row r="82" spans="2:21" x14ac:dyDescent="0.15">
      <c r="B82" s="7">
        <v>73</v>
      </c>
      <c r="C82" s="53"/>
      <c r="D82" s="53"/>
      <c r="E82" s="7"/>
      <c r="F82" s="9"/>
      <c r="G82" s="7"/>
      <c r="H82" s="54"/>
      <c r="I82" s="54"/>
      <c r="J82" s="7"/>
      <c r="K82" s="53"/>
      <c r="L82" s="53"/>
      <c r="M82" s="22"/>
      <c r="N82" s="7"/>
      <c r="O82" s="9"/>
      <c r="P82" s="54"/>
      <c r="Q82" s="54"/>
      <c r="R82" s="55"/>
      <c r="S82" s="55"/>
      <c r="T82" s="92" t="str">
        <f t="shared" si="8"/>
        <v/>
      </c>
      <c r="U82" s="93"/>
    </row>
    <row r="83" spans="2:21" x14ac:dyDescent="0.15">
      <c r="B83" s="7">
        <v>74</v>
      </c>
      <c r="C83" s="53"/>
      <c r="D83" s="53"/>
      <c r="E83" s="7"/>
      <c r="F83" s="9"/>
      <c r="G83" s="7"/>
      <c r="H83" s="54"/>
      <c r="I83" s="54"/>
      <c r="J83" s="7"/>
      <c r="K83" s="53"/>
      <c r="L83" s="53"/>
      <c r="M83" s="22"/>
      <c r="N83" s="7"/>
      <c r="O83" s="9"/>
      <c r="P83" s="54"/>
      <c r="Q83" s="54"/>
      <c r="R83" s="55"/>
      <c r="S83" s="55"/>
      <c r="T83" s="92" t="str">
        <f t="shared" si="8"/>
        <v/>
      </c>
      <c r="U83" s="93"/>
    </row>
    <row r="84" spans="2:21" x14ac:dyDescent="0.15">
      <c r="B84" s="7">
        <v>75</v>
      </c>
      <c r="C84" s="53"/>
      <c r="D84" s="53"/>
      <c r="E84" s="7"/>
      <c r="F84" s="9"/>
      <c r="G84" s="7"/>
      <c r="H84" s="54"/>
      <c r="I84" s="54"/>
      <c r="J84" s="7"/>
      <c r="K84" s="53"/>
      <c r="L84" s="53"/>
      <c r="M84" s="22"/>
      <c r="N84" s="7"/>
      <c r="O84" s="9"/>
      <c r="P84" s="54"/>
      <c r="Q84" s="54"/>
      <c r="R84" s="55"/>
      <c r="S84" s="55"/>
      <c r="T84" s="92" t="str">
        <f t="shared" si="8"/>
        <v/>
      </c>
      <c r="U84" s="93"/>
    </row>
    <row r="85" spans="2:21" x14ac:dyDescent="0.15">
      <c r="B85" s="7">
        <v>76</v>
      </c>
      <c r="C85" s="53"/>
      <c r="D85" s="53"/>
      <c r="E85" s="7"/>
      <c r="F85" s="9"/>
      <c r="G85" s="7"/>
      <c r="H85" s="54"/>
      <c r="I85" s="54"/>
      <c r="J85" s="7"/>
      <c r="K85" s="53"/>
      <c r="L85" s="53"/>
      <c r="M85" s="22"/>
      <c r="N85" s="7"/>
      <c r="O85" s="9"/>
      <c r="P85" s="54"/>
      <c r="Q85" s="54"/>
      <c r="R85" s="55"/>
      <c r="S85" s="55"/>
      <c r="T85" s="92" t="str">
        <f t="shared" si="8"/>
        <v/>
      </c>
      <c r="U85" s="93"/>
    </row>
    <row r="86" spans="2:21" x14ac:dyDescent="0.15">
      <c r="B86" s="7">
        <v>77</v>
      </c>
      <c r="C86" s="53"/>
      <c r="D86" s="53"/>
      <c r="E86" s="7"/>
      <c r="F86" s="9"/>
      <c r="G86" s="7"/>
      <c r="H86" s="54"/>
      <c r="I86" s="54"/>
      <c r="J86" s="7"/>
      <c r="K86" s="53"/>
      <c r="L86" s="53"/>
      <c r="M86" s="22"/>
      <c r="N86" s="7"/>
      <c r="O86" s="9"/>
      <c r="P86" s="54"/>
      <c r="Q86" s="54"/>
      <c r="R86" s="55"/>
      <c r="S86" s="55"/>
      <c r="T86" s="92" t="str">
        <f t="shared" si="8"/>
        <v/>
      </c>
      <c r="U86" s="93"/>
    </row>
    <row r="87" spans="2:21" x14ac:dyDescent="0.15">
      <c r="B87" s="7">
        <v>78</v>
      </c>
      <c r="C87" s="53"/>
      <c r="D87" s="53"/>
      <c r="E87" s="7"/>
      <c r="F87" s="9"/>
      <c r="G87" s="7"/>
      <c r="H87" s="54"/>
      <c r="I87" s="54"/>
      <c r="J87" s="7"/>
      <c r="K87" s="53"/>
      <c r="L87" s="53"/>
      <c r="M87" s="22"/>
      <c r="N87" s="7"/>
      <c r="O87" s="9"/>
      <c r="P87" s="54"/>
      <c r="Q87" s="54"/>
      <c r="R87" s="55"/>
      <c r="S87" s="55"/>
      <c r="T87" s="92" t="str">
        <f t="shared" si="8"/>
        <v/>
      </c>
      <c r="U87" s="93"/>
    </row>
    <row r="88" spans="2:21" x14ac:dyDescent="0.15">
      <c r="B88" s="7">
        <v>79</v>
      </c>
      <c r="C88" s="53"/>
      <c r="D88" s="53"/>
      <c r="E88" s="7"/>
      <c r="F88" s="9"/>
      <c r="G88" s="7"/>
      <c r="H88" s="54"/>
      <c r="I88" s="54"/>
      <c r="J88" s="7"/>
      <c r="K88" s="53"/>
      <c r="L88" s="53"/>
      <c r="M88" s="22"/>
      <c r="N88" s="7"/>
      <c r="O88" s="9"/>
      <c r="P88" s="54"/>
      <c r="Q88" s="54"/>
      <c r="R88" s="55"/>
      <c r="S88" s="55"/>
      <c r="T88" s="92" t="str">
        <f t="shared" si="8"/>
        <v/>
      </c>
      <c r="U88" s="93"/>
    </row>
    <row r="89" spans="2:21" x14ac:dyDescent="0.15">
      <c r="B89" s="7">
        <v>80</v>
      </c>
      <c r="C89" s="53"/>
      <c r="D89" s="53"/>
      <c r="E89" s="7"/>
      <c r="F89" s="9"/>
      <c r="G89" s="7"/>
      <c r="H89" s="54"/>
      <c r="I89" s="54"/>
      <c r="J89" s="7"/>
      <c r="K89" s="53"/>
      <c r="L89" s="53"/>
      <c r="M89" s="22"/>
      <c r="N89" s="7"/>
      <c r="O89" s="9"/>
      <c r="P89" s="54"/>
      <c r="Q89" s="54"/>
      <c r="R89" s="55"/>
      <c r="S89" s="55"/>
      <c r="T89" s="92" t="str">
        <f t="shared" si="8"/>
        <v/>
      </c>
      <c r="U89" s="93"/>
    </row>
    <row r="90" spans="2:21" x14ac:dyDescent="0.15">
      <c r="B90" s="7">
        <v>81</v>
      </c>
      <c r="C90" s="53"/>
      <c r="D90" s="53"/>
      <c r="E90" s="7"/>
      <c r="F90" s="9"/>
      <c r="G90" s="7"/>
      <c r="H90" s="54"/>
      <c r="I90" s="54"/>
      <c r="J90" s="7"/>
      <c r="K90" s="53"/>
      <c r="L90" s="53"/>
      <c r="M90" s="22"/>
      <c r="N90" s="7"/>
      <c r="O90" s="9"/>
      <c r="P90" s="54"/>
      <c r="Q90" s="54"/>
      <c r="R90" s="55"/>
      <c r="S90" s="55"/>
      <c r="T90" s="92" t="str">
        <f t="shared" si="8"/>
        <v/>
      </c>
      <c r="U90" s="93"/>
    </row>
    <row r="91" spans="2:21" x14ac:dyDescent="0.15">
      <c r="B91" s="7">
        <v>82</v>
      </c>
      <c r="C91" s="53"/>
      <c r="D91" s="53"/>
      <c r="E91" s="7"/>
      <c r="F91" s="9"/>
      <c r="G91" s="7"/>
      <c r="H91" s="54"/>
      <c r="I91" s="54"/>
      <c r="J91" s="7"/>
      <c r="K91" s="53"/>
      <c r="L91" s="53"/>
      <c r="M91" s="22"/>
      <c r="N91" s="7"/>
      <c r="O91" s="9"/>
      <c r="P91" s="54"/>
      <c r="Q91" s="54"/>
      <c r="R91" s="55"/>
      <c r="S91" s="55"/>
      <c r="T91" s="92" t="str">
        <f t="shared" si="8"/>
        <v/>
      </c>
      <c r="U91" s="93"/>
    </row>
    <row r="92" spans="2:21" x14ac:dyDescent="0.15">
      <c r="B92" s="7">
        <v>83</v>
      </c>
      <c r="C92" s="53"/>
      <c r="D92" s="53"/>
      <c r="E92" s="7"/>
      <c r="F92" s="9"/>
      <c r="G92" s="7"/>
      <c r="H92" s="54"/>
      <c r="I92" s="54"/>
      <c r="J92" s="7"/>
      <c r="K92" s="53"/>
      <c r="L92" s="53"/>
      <c r="M92" s="22"/>
      <c r="N92" s="7"/>
      <c r="O92" s="9"/>
      <c r="P92" s="54"/>
      <c r="Q92" s="54"/>
      <c r="R92" s="55"/>
      <c r="S92" s="55"/>
      <c r="T92" s="92" t="str">
        <f t="shared" si="8"/>
        <v/>
      </c>
      <c r="U92" s="93"/>
    </row>
    <row r="93" spans="2:21" x14ac:dyDescent="0.15">
      <c r="B93" s="7">
        <v>84</v>
      </c>
      <c r="C93" s="53"/>
      <c r="D93" s="53"/>
      <c r="E93" s="7"/>
      <c r="F93" s="9"/>
      <c r="G93" s="7"/>
      <c r="H93" s="54"/>
      <c r="I93" s="54"/>
      <c r="J93" s="7"/>
      <c r="K93" s="53"/>
      <c r="L93" s="53"/>
      <c r="M93" s="22"/>
      <c r="N93" s="7"/>
      <c r="O93" s="9"/>
      <c r="P93" s="54"/>
      <c r="Q93" s="54"/>
      <c r="R93" s="55"/>
      <c r="S93" s="55"/>
      <c r="T93" s="92" t="str">
        <f t="shared" si="8"/>
        <v/>
      </c>
      <c r="U93" s="93"/>
    </row>
    <row r="94" spans="2:21" x14ac:dyDescent="0.15">
      <c r="B94" s="7">
        <v>85</v>
      </c>
      <c r="C94" s="53"/>
      <c r="D94" s="53"/>
      <c r="E94" s="7"/>
      <c r="F94" s="9"/>
      <c r="G94" s="7"/>
      <c r="H94" s="54"/>
      <c r="I94" s="54"/>
      <c r="J94" s="7"/>
      <c r="K94" s="53"/>
      <c r="L94" s="53"/>
      <c r="M94" s="22"/>
      <c r="N94" s="7"/>
      <c r="O94" s="9"/>
      <c r="P94" s="54"/>
      <c r="Q94" s="54"/>
      <c r="R94" s="55"/>
      <c r="S94" s="55"/>
      <c r="T94" s="92" t="str">
        <f t="shared" si="8"/>
        <v/>
      </c>
      <c r="U94" s="93"/>
    </row>
    <row r="95" spans="2:21" x14ac:dyDescent="0.15">
      <c r="B95" s="7">
        <v>86</v>
      </c>
      <c r="C95" s="53"/>
      <c r="D95" s="53"/>
      <c r="E95" s="7"/>
      <c r="F95" s="9"/>
      <c r="G95" s="7"/>
      <c r="H95" s="54"/>
      <c r="I95" s="54"/>
      <c r="J95" s="7"/>
      <c r="K95" s="53"/>
      <c r="L95" s="53"/>
      <c r="M95" s="22"/>
      <c r="N95" s="7"/>
      <c r="O95" s="9"/>
      <c r="P95" s="54"/>
      <c r="Q95" s="54"/>
      <c r="R95" s="55"/>
      <c r="S95" s="55"/>
      <c r="T95" s="92" t="str">
        <f t="shared" si="8"/>
        <v/>
      </c>
      <c r="U95" s="93"/>
    </row>
    <row r="96" spans="2:21" x14ac:dyDescent="0.15">
      <c r="B96" s="7">
        <v>87</v>
      </c>
      <c r="C96" s="53"/>
      <c r="D96" s="53"/>
      <c r="E96" s="7"/>
      <c r="F96" s="9"/>
      <c r="G96" s="7"/>
      <c r="H96" s="54"/>
      <c r="I96" s="54"/>
      <c r="J96" s="7"/>
      <c r="K96" s="53"/>
      <c r="L96" s="53"/>
      <c r="M96" s="22"/>
      <c r="N96" s="7"/>
      <c r="O96" s="9"/>
      <c r="P96" s="54"/>
      <c r="Q96" s="54"/>
      <c r="R96" s="55"/>
      <c r="S96" s="55"/>
      <c r="T96" s="92" t="str">
        <f t="shared" si="8"/>
        <v/>
      </c>
      <c r="U96" s="93"/>
    </row>
    <row r="97" spans="2:21" x14ac:dyDescent="0.15">
      <c r="B97" s="7">
        <v>88</v>
      </c>
      <c r="C97" s="53"/>
      <c r="D97" s="53"/>
      <c r="E97" s="7"/>
      <c r="F97" s="9"/>
      <c r="G97" s="7"/>
      <c r="H97" s="54"/>
      <c r="I97" s="54"/>
      <c r="J97" s="7"/>
      <c r="K97" s="53"/>
      <c r="L97" s="53"/>
      <c r="M97" s="22"/>
      <c r="N97" s="7"/>
      <c r="O97" s="9"/>
      <c r="P97" s="54"/>
      <c r="Q97" s="54"/>
      <c r="R97" s="55"/>
      <c r="S97" s="55"/>
      <c r="T97" s="92" t="str">
        <f t="shared" si="8"/>
        <v/>
      </c>
      <c r="U97" s="93"/>
    </row>
    <row r="98" spans="2:21" x14ac:dyDescent="0.15">
      <c r="B98" s="7">
        <v>89</v>
      </c>
      <c r="C98" s="53"/>
      <c r="D98" s="53"/>
      <c r="E98" s="7"/>
      <c r="F98" s="9"/>
      <c r="G98" s="7"/>
      <c r="H98" s="57"/>
      <c r="I98" s="58"/>
      <c r="J98" s="7"/>
      <c r="K98" s="53"/>
      <c r="L98" s="53"/>
      <c r="M98" s="22"/>
      <c r="N98" s="7"/>
      <c r="O98" s="9"/>
      <c r="P98" s="54"/>
      <c r="Q98" s="54"/>
      <c r="R98" s="55"/>
      <c r="S98" s="55"/>
      <c r="T98" s="92" t="str">
        <f t="shared" si="8"/>
        <v/>
      </c>
      <c r="U98" s="93"/>
    </row>
    <row r="99" spans="2:21" x14ac:dyDescent="0.15">
      <c r="B99" s="7">
        <v>90</v>
      </c>
      <c r="C99" s="53"/>
      <c r="D99" s="53"/>
      <c r="E99" s="7"/>
      <c r="F99" s="9"/>
      <c r="G99" s="7"/>
      <c r="H99" s="54"/>
      <c r="I99" s="54"/>
      <c r="J99" s="7"/>
      <c r="K99" s="53"/>
      <c r="L99" s="53"/>
      <c r="M99" s="22"/>
      <c r="N99" s="7"/>
      <c r="O99" s="9"/>
      <c r="P99" s="54"/>
      <c r="Q99" s="54"/>
      <c r="R99" s="55"/>
      <c r="S99" s="55"/>
      <c r="T99" s="92" t="str">
        <f t="shared" si="8"/>
        <v/>
      </c>
      <c r="U99" s="93"/>
    </row>
    <row r="100" spans="2:21" x14ac:dyDescent="0.15">
      <c r="B100" s="7">
        <v>91</v>
      </c>
      <c r="C100" s="53"/>
      <c r="D100" s="53"/>
      <c r="E100" s="7"/>
      <c r="F100" s="9"/>
      <c r="G100" s="7"/>
      <c r="H100" s="54"/>
      <c r="I100" s="54"/>
      <c r="J100" s="7"/>
      <c r="K100" s="53"/>
      <c r="L100" s="53"/>
      <c r="M100" s="22"/>
      <c r="N100" s="7"/>
      <c r="O100" s="9"/>
      <c r="P100" s="54"/>
      <c r="Q100" s="54"/>
      <c r="R100" s="55"/>
      <c r="S100" s="55"/>
      <c r="T100" s="92" t="str">
        <f t="shared" si="8"/>
        <v/>
      </c>
      <c r="U100" s="93"/>
    </row>
    <row r="101" spans="2:21" x14ac:dyDescent="0.15">
      <c r="B101" s="7">
        <v>92</v>
      </c>
      <c r="C101" s="53"/>
      <c r="D101" s="53"/>
      <c r="E101" s="7"/>
      <c r="F101" s="9"/>
      <c r="G101" s="7"/>
      <c r="H101" s="54"/>
      <c r="I101" s="54"/>
      <c r="J101" s="7"/>
      <c r="K101" s="53"/>
      <c r="L101" s="53"/>
      <c r="M101" s="22"/>
      <c r="N101" s="7"/>
      <c r="O101" s="9"/>
      <c r="P101" s="54"/>
      <c r="Q101" s="54"/>
      <c r="R101" s="55"/>
      <c r="S101" s="55"/>
      <c r="T101" s="92" t="str">
        <f t="shared" si="8"/>
        <v/>
      </c>
      <c r="U101" s="93"/>
    </row>
    <row r="102" spans="2:21" x14ac:dyDescent="0.15">
      <c r="B102" s="7">
        <v>93</v>
      </c>
      <c r="C102" s="53"/>
      <c r="D102" s="53"/>
      <c r="E102" s="7"/>
      <c r="F102" s="9"/>
      <c r="G102" s="7"/>
      <c r="H102" s="54"/>
      <c r="I102" s="54"/>
      <c r="J102" s="7"/>
      <c r="K102" s="53"/>
      <c r="L102" s="53"/>
      <c r="M102" s="22"/>
      <c r="N102" s="7"/>
      <c r="O102" s="9"/>
      <c r="P102" s="54"/>
      <c r="Q102" s="54"/>
      <c r="R102" s="55"/>
      <c r="S102" s="55"/>
      <c r="T102" s="92" t="str">
        <f t="shared" si="8"/>
        <v/>
      </c>
      <c r="U102" s="93"/>
    </row>
    <row r="103" spans="2:21" x14ac:dyDescent="0.15">
      <c r="B103" s="7">
        <v>94</v>
      </c>
      <c r="C103" s="53"/>
      <c r="D103" s="53"/>
      <c r="E103" s="7"/>
      <c r="F103" s="9"/>
      <c r="G103" s="7"/>
      <c r="H103" s="54"/>
      <c r="I103" s="54"/>
      <c r="J103" s="7"/>
      <c r="K103" s="53"/>
      <c r="L103" s="53"/>
      <c r="M103" s="22"/>
      <c r="N103" s="7"/>
      <c r="O103" s="9"/>
      <c r="P103" s="54"/>
      <c r="Q103" s="54"/>
      <c r="R103" s="55"/>
      <c r="S103" s="55"/>
      <c r="T103" s="92" t="str">
        <f t="shared" si="8"/>
        <v/>
      </c>
      <c r="U103" s="93"/>
    </row>
    <row r="104" spans="2:21" x14ac:dyDescent="0.15">
      <c r="B104" s="7">
        <v>95</v>
      </c>
      <c r="C104" s="53"/>
      <c r="D104" s="53"/>
      <c r="E104" s="7"/>
      <c r="F104" s="9"/>
      <c r="G104" s="7"/>
      <c r="H104" s="54"/>
      <c r="I104" s="54"/>
      <c r="J104" s="7"/>
      <c r="K104" s="53"/>
      <c r="L104" s="53"/>
      <c r="M104" s="22"/>
      <c r="N104" s="7"/>
      <c r="O104" s="9"/>
      <c r="P104" s="54"/>
      <c r="Q104" s="54"/>
      <c r="R104" s="55"/>
      <c r="S104" s="55"/>
      <c r="T104" s="92" t="str">
        <f t="shared" si="8"/>
        <v/>
      </c>
      <c r="U104" s="93"/>
    </row>
    <row r="105" spans="2:21" x14ac:dyDescent="0.15">
      <c r="B105" s="7">
        <v>96</v>
      </c>
      <c r="C105" s="53"/>
      <c r="D105" s="53"/>
      <c r="E105" s="7"/>
      <c r="F105" s="9"/>
      <c r="G105" s="7"/>
      <c r="H105" s="54"/>
      <c r="I105" s="54"/>
      <c r="J105" s="7"/>
      <c r="K105" s="53"/>
      <c r="L105" s="53"/>
      <c r="M105" s="22"/>
      <c r="N105" s="7"/>
      <c r="O105" s="9"/>
      <c r="P105" s="57"/>
      <c r="Q105" s="58"/>
      <c r="R105" s="55"/>
      <c r="S105" s="55"/>
      <c r="T105" s="92" t="str">
        <f t="shared" si="8"/>
        <v/>
      </c>
      <c r="U105" s="93"/>
    </row>
    <row r="106" spans="2:21" x14ac:dyDescent="0.15">
      <c r="B106" s="7">
        <v>97</v>
      </c>
      <c r="C106" s="53"/>
      <c r="D106" s="53"/>
      <c r="E106" s="7"/>
      <c r="F106" s="9"/>
      <c r="G106" s="7"/>
      <c r="H106" s="54"/>
      <c r="I106" s="54"/>
      <c r="J106" s="7"/>
      <c r="K106" s="53"/>
      <c r="L106" s="53"/>
      <c r="M106" s="22"/>
      <c r="N106" s="7"/>
      <c r="O106" s="9"/>
      <c r="P106" s="54"/>
      <c r="Q106" s="54"/>
      <c r="R106" s="55"/>
      <c r="S106" s="55"/>
      <c r="T106" s="92" t="str">
        <f t="shared" si="8"/>
        <v/>
      </c>
      <c r="U106" s="93"/>
    </row>
    <row r="107" spans="2:21" x14ac:dyDescent="0.15">
      <c r="B107" s="7">
        <v>98</v>
      </c>
      <c r="C107" s="53"/>
      <c r="D107" s="53"/>
      <c r="E107" s="7"/>
      <c r="F107" s="9"/>
      <c r="G107" s="7"/>
      <c r="H107" s="54"/>
      <c r="I107" s="54"/>
      <c r="J107" s="7"/>
      <c r="K107" s="53"/>
      <c r="L107" s="53"/>
      <c r="M107" s="22"/>
      <c r="N107" s="7"/>
      <c r="O107" s="9"/>
      <c r="P107" s="57"/>
      <c r="Q107" s="58"/>
      <c r="R107" s="55"/>
      <c r="S107" s="55"/>
      <c r="T107" s="92" t="str">
        <f t="shared" si="8"/>
        <v/>
      </c>
      <c r="U107" s="93"/>
    </row>
    <row r="108" spans="2:21" x14ac:dyDescent="0.15">
      <c r="B108" s="7">
        <v>99</v>
      </c>
      <c r="C108" s="53"/>
      <c r="D108" s="53"/>
      <c r="E108" s="7"/>
      <c r="F108" s="9"/>
      <c r="G108" s="7"/>
      <c r="H108" s="54"/>
      <c r="I108" s="54"/>
      <c r="J108" s="7"/>
      <c r="K108" s="53"/>
      <c r="L108" s="53"/>
      <c r="M108" s="22"/>
      <c r="N108" s="7"/>
      <c r="O108" s="9"/>
      <c r="P108" s="57"/>
      <c r="Q108" s="58"/>
      <c r="R108" s="55"/>
      <c r="S108" s="55"/>
      <c r="T108" s="92" t="str">
        <f t="shared" si="8"/>
        <v/>
      </c>
      <c r="U108" s="93"/>
    </row>
    <row r="109" spans="2:21" x14ac:dyDescent="0.15">
      <c r="B109" s="7">
        <v>100</v>
      </c>
      <c r="C109" s="53"/>
      <c r="D109" s="53"/>
      <c r="E109" s="7"/>
      <c r="F109" s="9"/>
      <c r="G109" s="7"/>
      <c r="H109" s="54"/>
      <c r="I109" s="54"/>
      <c r="J109" s="7"/>
      <c r="K109" s="53"/>
      <c r="L109" s="53"/>
      <c r="M109" s="22"/>
      <c r="N109" s="7"/>
      <c r="O109" s="9"/>
      <c r="P109" s="54"/>
      <c r="Q109" s="54"/>
      <c r="R109" s="55"/>
      <c r="S109" s="55"/>
      <c r="T109" s="92" t="str">
        <f t="shared" si="8"/>
        <v/>
      </c>
      <c r="U109" s="93"/>
    </row>
    <row r="110" spans="2:21" x14ac:dyDescent="0.15">
      <c r="B110" s="7">
        <v>101</v>
      </c>
      <c r="C110" s="53"/>
      <c r="D110" s="53"/>
      <c r="E110" s="7"/>
      <c r="F110" s="9"/>
      <c r="G110" s="7"/>
      <c r="H110" s="54"/>
      <c r="I110" s="54"/>
      <c r="J110" s="7"/>
      <c r="K110" s="53"/>
      <c r="L110" s="53"/>
      <c r="M110" s="22"/>
      <c r="N110" s="7"/>
      <c r="O110" s="9"/>
      <c r="P110" s="54"/>
      <c r="Q110" s="54"/>
      <c r="R110" s="55"/>
      <c r="S110" s="55"/>
      <c r="T110" s="56" t="str">
        <f t="shared" si="8"/>
        <v/>
      </c>
      <c r="U110" s="56"/>
    </row>
    <row r="111" spans="2:21" x14ac:dyDescent="0.15">
      <c r="B111" s="7">
        <v>102</v>
      </c>
      <c r="C111" s="53"/>
      <c r="D111" s="53"/>
      <c r="E111" s="7"/>
      <c r="F111" s="9"/>
      <c r="G111" s="7"/>
      <c r="H111" s="54"/>
      <c r="I111" s="54"/>
      <c r="J111" s="7"/>
      <c r="K111" s="53"/>
      <c r="L111" s="53"/>
      <c r="M111" s="22"/>
      <c r="N111" s="7"/>
      <c r="O111" s="9"/>
      <c r="P111" s="54"/>
      <c r="Q111" s="54"/>
      <c r="R111" s="55"/>
      <c r="S111" s="55"/>
      <c r="T111" s="56" t="str">
        <f t="shared" si="8"/>
        <v/>
      </c>
      <c r="U111" s="56"/>
    </row>
    <row r="112" spans="2:21" x14ac:dyDescent="0.15">
      <c r="B112" s="7">
        <v>103</v>
      </c>
      <c r="C112" s="53"/>
      <c r="D112" s="53"/>
      <c r="E112" s="7"/>
      <c r="F112" s="9"/>
      <c r="G112" s="7"/>
      <c r="H112" s="54"/>
      <c r="I112" s="54"/>
      <c r="J112" s="7"/>
      <c r="K112" s="53"/>
      <c r="L112" s="53"/>
      <c r="M112" s="22"/>
      <c r="N112" s="7"/>
      <c r="O112" s="9"/>
      <c r="P112" s="54"/>
      <c r="Q112" s="54"/>
      <c r="R112" s="55"/>
      <c r="S112" s="55"/>
      <c r="T112" s="56" t="str">
        <f t="shared" si="8"/>
        <v/>
      </c>
      <c r="U112" s="56"/>
    </row>
  </sheetData>
  <autoFilter ref="G9:G49"/>
  <mergeCells count="656">
    <mergeCell ref="C111:D111"/>
    <mergeCell ref="H111:I111"/>
    <mergeCell ref="K111:L111"/>
    <mergeCell ref="P111:Q111"/>
    <mergeCell ref="R111:S111"/>
    <mergeCell ref="T111:U111"/>
    <mergeCell ref="C112:D112"/>
    <mergeCell ref="H112:I112"/>
    <mergeCell ref="K112:L112"/>
    <mergeCell ref="P112:Q112"/>
    <mergeCell ref="R112:S112"/>
    <mergeCell ref="T112:U112"/>
    <mergeCell ref="C109:D109"/>
    <mergeCell ref="H109:I109"/>
    <mergeCell ref="K109:L109"/>
    <mergeCell ref="P109:Q109"/>
    <mergeCell ref="R109:S109"/>
    <mergeCell ref="T109:U109"/>
    <mergeCell ref="C110:D110"/>
    <mergeCell ref="H110:I110"/>
    <mergeCell ref="K110:L110"/>
    <mergeCell ref="P110:Q110"/>
    <mergeCell ref="R110:S110"/>
    <mergeCell ref="T110:U110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M8:M9"/>
    <mergeCell ref="C8:D9"/>
    <mergeCell ref="B6:D6"/>
    <mergeCell ref="E6:H6"/>
    <mergeCell ref="I6:J6"/>
    <mergeCell ref="K6:M6"/>
    <mergeCell ref="N6:Q6"/>
    <mergeCell ref="E8:I8"/>
    <mergeCell ref="J8:L8"/>
    <mergeCell ref="N8:Q8"/>
    <mergeCell ref="R8:U8"/>
    <mergeCell ref="B8:B9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</mergeCells>
  <phoneticPr fontId="13"/>
  <conditionalFormatting sqref="G10:G11 G16 G50:G61 G13 G18:G48">
    <cfRule type="cellIs" dxfId="91" priority="1" stopIfTrue="1" operator="equal">
      <formula>"買"</formula>
    </cfRule>
    <cfRule type="cellIs" dxfId="90" priority="2" stopIfTrue="1" operator="equal">
      <formula>"売"</formula>
    </cfRule>
  </conditionalFormatting>
  <conditionalFormatting sqref="G14">
    <cfRule type="cellIs" dxfId="89" priority="3" stopIfTrue="1" operator="equal">
      <formula>"買"</formula>
    </cfRule>
    <cfRule type="cellIs" dxfId="88" priority="4" stopIfTrue="1" operator="equal">
      <formula>"売"</formula>
    </cfRule>
  </conditionalFormatting>
  <conditionalFormatting sqref="G15">
    <cfRule type="cellIs" dxfId="87" priority="5" stopIfTrue="1" operator="equal">
      <formula>"買"</formula>
    </cfRule>
    <cfRule type="cellIs" dxfId="86" priority="6" stopIfTrue="1" operator="equal">
      <formula>"売"</formula>
    </cfRule>
  </conditionalFormatting>
  <conditionalFormatting sqref="G49">
    <cfRule type="cellIs" dxfId="85" priority="7" stopIfTrue="1" operator="equal">
      <formula>"買"</formula>
    </cfRule>
    <cfRule type="cellIs" dxfId="84" priority="8" stopIfTrue="1" operator="equal">
      <formula>"売"</formula>
    </cfRule>
  </conditionalFormatting>
  <conditionalFormatting sqref="G12">
    <cfRule type="cellIs" dxfId="83" priority="9" stopIfTrue="1" operator="equal">
      <formula>"買"</formula>
    </cfRule>
    <cfRule type="cellIs" dxfId="82" priority="10" stopIfTrue="1" operator="equal">
      <formula>"売"</formula>
    </cfRule>
  </conditionalFormatting>
  <conditionalFormatting sqref="G17">
    <cfRule type="cellIs" dxfId="81" priority="11" stopIfTrue="1" operator="equal">
      <formula>"買"</formula>
    </cfRule>
    <cfRule type="cellIs" dxfId="80" priority="12" stopIfTrue="1" operator="equal">
      <formula>"売"</formula>
    </cfRule>
  </conditionalFormatting>
  <conditionalFormatting sqref="G62 G67 G101:G112 G64 G69:G99">
    <cfRule type="cellIs" dxfId="79" priority="13" stopIfTrue="1" operator="equal">
      <formula>"買"</formula>
    </cfRule>
    <cfRule type="cellIs" dxfId="78" priority="14" stopIfTrue="1" operator="equal">
      <formula>"売"</formula>
    </cfRule>
  </conditionalFormatting>
  <conditionalFormatting sqref="G65">
    <cfRule type="cellIs" dxfId="77" priority="15" stopIfTrue="1" operator="equal">
      <formula>"買"</formula>
    </cfRule>
    <cfRule type="cellIs" dxfId="76" priority="16" stopIfTrue="1" operator="equal">
      <formula>"売"</formula>
    </cfRule>
  </conditionalFormatting>
  <conditionalFormatting sqref="G66">
    <cfRule type="cellIs" dxfId="75" priority="17" stopIfTrue="1" operator="equal">
      <formula>"買"</formula>
    </cfRule>
    <cfRule type="cellIs" dxfId="74" priority="18" stopIfTrue="1" operator="equal">
      <formula>"売"</formula>
    </cfRule>
  </conditionalFormatting>
  <conditionalFormatting sqref="G100">
    <cfRule type="cellIs" dxfId="73" priority="19" stopIfTrue="1" operator="equal">
      <formula>"買"</formula>
    </cfRule>
    <cfRule type="cellIs" dxfId="72" priority="20" stopIfTrue="1" operator="equal">
      <formula>"売"</formula>
    </cfRule>
  </conditionalFormatting>
  <conditionalFormatting sqref="G63">
    <cfRule type="cellIs" dxfId="71" priority="21" stopIfTrue="1" operator="equal">
      <formula>"買"</formula>
    </cfRule>
    <cfRule type="cellIs" dxfId="70" priority="22" stopIfTrue="1" operator="equal">
      <formula>"売"</formula>
    </cfRule>
  </conditionalFormatting>
  <conditionalFormatting sqref="G68">
    <cfRule type="cellIs" dxfId="69" priority="23" stopIfTrue="1" operator="equal">
      <formula>"買"</formula>
    </cfRule>
    <cfRule type="cellIs" dxfId="68" priority="24" stopIfTrue="1" operator="equal">
      <formula>"売"</formula>
    </cfRule>
  </conditionalFormatting>
  <dataValidations count="1">
    <dataValidation type="list" allowBlank="1" showInputMessage="1" showErrorMessage="1" sqref="G10:G112">
      <formula1>"買,売"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topLeftCell="D10" zoomScale="115" zoomScaleNormal="115" workbookViewId="0">
      <selection activeCell="R10" sqref="R10:S10"/>
    </sheetView>
  </sheetViews>
  <sheetFormatPr defaultColWidth="9" defaultRowHeight="13.5" x14ac:dyDescent="0.15"/>
  <cols>
    <col min="1" max="1" width="2.375" style="3" customWidth="1"/>
    <col min="2" max="21" width="6.625" style="3" customWidth="1"/>
    <col min="22" max="16384" width="9" style="3"/>
  </cols>
  <sheetData>
    <row r="2" spans="2:21" x14ac:dyDescent="0.15">
      <c r="B2" s="1" t="s">
        <v>0</v>
      </c>
      <c r="C2" s="1"/>
      <c r="D2" s="1"/>
      <c r="E2" s="24" t="s">
        <v>38</v>
      </c>
      <c r="F2" s="24"/>
      <c r="G2" s="24"/>
      <c r="H2" s="1" t="s">
        <v>2</v>
      </c>
      <c r="I2" s="1"/>
      <c r="J2" s="1"/>
      <c r="K2" s="24" t="s">
        <v>3</v>
      </c>
      <c r="L2" s="24"/>
      <c r="M2" s="24"/>
      <c r="N2" s="1" t="s">
        <v>4</v>
      </c>
      <c r="O2" s="1"/>
      <c r="P2" s="25">
        <v>0.03</v>
      </c>
      <c r="Q2" s="24"/>
    </row>
    <row r="3" spans="2:21" ht="59.25" customHeight="1" x14ac:dyDescent="0.15">
      <c r="B3" s="1" t="s">
        <v>5</v>
      </c>
      <c r="C3" s="1"/>
      <c r="D3" s="26" t="s">
        <v>6</v>
      </c>
      <c r="E3" s="26"/>
      <c r="F3" s="26"/>
      <c r="G3" s="26"/>
      <c r="H3" s="26"/>
      <c r="I3" s="26"/>
      <c r="J3" s="1" t="s">
        <v>7</v>
      </c>
      <c r="K3" s="1"/>
      <c r="L3" s="26" t="s">
        <v>8</v>
      </c>
      <c r="M3" s="27"/>
      <c r="N3" s="27"/>
      <c r="O3" s="27"/>
      <c r="P3" s="27"/>
      <c r="Q3" s="27"/>
    </row>
    <row r="4" spans="2:21" x14ac:dyDescent="0.15">
      <c r="B4" s="1" t="s">
        <v>9</v>
      </c>
      <c r="C4" s="1"/>
      <c r="D4" s="28">
        <f>SUM($R$10:$S$946)</f>
        <v>3178765</v>
      </c>
      <c r="E4" s="24"/>
      <c r="F4" s="1" t="s">
        <v>10</v>
      </c>
      <c r="G4" s="1"/>
      <c r="H4" s="29">
        <f>SUM($T$10:$U$61)</f>
        <v>10273.200000000006</v>
      </c>
      <c r="I4" s="24"/>
      <c r="J4" s="30" t="s">
        <v>11</v>
      </c>
      <c r="K4" s="30"/>
      <c r="L4" s="28">
        <f>MAX($C$10:$D$943)-E6</f>
        <v>3396433</v>
      </c>
      <c r="M4" s="28"/>
      <c r="N4" s="30" t="s">
        <v>12</v>
      </c>
      <c r="O4" s="30"/>
      <c r="P4" s="31">
        <f>MIN($C$10:$D$943)-E6</f>
        <v>-66131</v>
      </c>
      <c r="Q4" s="31"/>
    </row>
    <row r="5" spans="2:21" x14ac:dyDescent="0.15">
      <c r="B5" s="4" t="s">
        <v>13</v>
      </c>
      <c r="C5" s="19">
        <f>COUNTIF($R$10:$R$943,"&gt;0")</f>
        <v>19</v>
      </c>
      <c r="D5" s="4" t="s">
        <v>14</v>
      </c>
      <c r="E5" s="19">
        <f>COUNTIF($R$10:$R$943,"&lt;0")</f>
        <v>21</v>
      </c>
      <c r="F5" s="4" t="s">
        <v>15</v>
      </c>
      <c r="G5" s="19">
        <f>COUNTIF($R$10:$R$943,"=0")</f>
        <v>11</v>
      </c>
      <c r="H5" s="4" t="s">
        <v>16</v>
      </c>
      <c r="I5" s="20">
        <f>C5/SUM(C5,E5)</f>
        <v>0.47499999999999998</v>
      </c>
      <c r="J5" s="1" t="s">
        <v>17</v>
      </c>
      <c r="K5" s="32"/>
      <c r="L5" s="33">
        <v>4</v>
      </c>
      <c r="M5" s="33"/>
      <c r="N5" s="21" t="s">
        <v>18</v>
      </c>
      <c r="O5" s="21"/>
      <c r="P5" s="33">
        <v>4</v>
      </c>
      <c r="Q5" s="33"/>
    </row>
    <row r="6" spans="2:21" ht="21" x14ac:dyDescent="0.15">
      <c r="B6" s="34" t="s">
        <v>19</v>
      </c>
      <c r="C6" s="35"/>
      <c r="D6" s="36"/>
      <c r="E6" s="37">
        <f>C10</f>
        <v>1000000</v>
      </c>
      <c r="F6" s="37"/>
      <c r="G6" s="37"/>
      <c r="H6" s="38"/>
      <c r="I6" s="39" t="s">
        <v>20</v>
      </c>
      <c r="J6" s="39"/>
      <c r="K6" s="34" t="s">
        <v>21</v>
      </c>
      <c r="L6" s="35"/>
      <c r="M6" s="36"/>
      <c r="N6" s="40">
        <f>E6+D4</f>
        <v>4178765</v>
      </c>
      <c r="O6" s="41"/>
      <c r="P6" s="41"/>
      <c r="Q6" s="42"/>
    </row>
    <row r="7" spans="2:21" x14ac:dyDescent="0.15">
      <c r="N7" s="11"/>
    </row>
    <row r="8" spans="2:21" ht="13.5" customHeight="1" x14ac:dyDescent="0.15">
      <c r="B8" s="59" t="s">
        <v>22</v>
      </c>
      <c r="C8" s="61" t="s">
        <v>23</v>
      </c>
      <c r="D8" s="62"/>
      <c r="E8" s="43" t="s">
        <v>24</v>
      </c>
      <c r="F8" s="44"/>
      <c r="G8" s="44"/>
      <c r="H8" s="44"/>
      <c r="I8" s="45"/>
      <c r="J8" s="46" t="s">
        <v>25</v>
      </c>
      <c r="K8" s="47"/>
      <c r="L8" s="48"/>
      <c r="M8" s="60" t="s">
        <v>26</v>
      </c>
      <c r="N8" s="49" t="s">
        <v>27</v>
      </c>
      <c r="O8" s="50"/>
      <c r="P8" s="50"/>
      <c r="Q8" s="51"/>
      <c r="R8" s="52" t="s">
        <v>28</v>
      </c>
      <c r="S8" s="52"/>
      <c r="T8" s="52"/>
      <c r="U8" s="52"/>
    </row>
    <row r="9" spans="2:21" ht="13.5" customHeight="1" x14ac:dyDescent="0.15">
      <c r="B9" s="59"/>
      <c r="C9" s="63"/>
      <c r="D9" s="64"/>
      <c r="E9" s="6" t="s">
        <v>29</v>
      </c>
      <c r="F9" s="6" t="s">
        <v>30</v>
      </c>
      <c r="G9" s="6" t="s">
        <v>31</v>
      </c>
      <c r="H9" s="43" t="s">
        <v>32</v>
      </c>
      <c r="I9" s="45"/>
      <c r="J9" s="12" t="s">
        <v>33</v>
      </c>
      <c r="K9" s="46" t="s">
        <v>34</v>
      </c>
      <c r="L9" s="48"/>
      <c r="M9" s="60"/>
      <c r="N9" s="13" t="s">
        <v>29</v>
      </c>
      <c r="O9" s="13" t="s">
        <v>30</v>
      </c>
      <c r="P9" s="49" t="s">
        <v>32</v>
      </c>
      <c r="Q9" s="51"/>
      <c r="R9" s="52" t="s">
        <v>35</v>
      </c>
      <c r="S9" s="52"/>
      <c r="T9" s="52" t="s">
        <v>33</v>
      </c>
      <c r="U9" s="52"/>
    </row>
    <row r="10" spans="2:21" ht="13.5" customHeight="1" x14ac:dyDescent="0.15">
      <c r="B10" s="7">
        <v>1</v>
      </c>
      <c r="C10" s="53">
        <v>1000000</v>
      </c>
      <c r="D10" s="53"/>
      <c r="E10" s="7">
        <v>2006</v>
      </c>
      <c r="F10" s="9">
        <v>42024</v>
      </c>
      <c r="G10" s="7" t="s">
        <v>37</v>
      </c>
      <c r="H10" s="54">
        <v>203.42</v>
      </c>
      <c r="I10" s="54"/>
      <c r="J10" s="7">
        <v>151</v>
      </c>
      <c r="K10" s="53">
        <f>IF(F10="","",C10*$P$2)</f>
        <v>30000</v>
      </c>
      <c r="L10" s="53"/>
      <c r="M10" s="22">
        <f>IF(J10="","",ROUNDDOWN(K10/(J10/100)/100000,2))</f>
        <v>0.19</v>
      </c>
      <c r="N10" s="7">
        <v>2006</v>
      </c>
      <c r="O10" s="9">
        <v>42049</v>
      </c>
      <c r="P10" s="54">
        <f>H10</f>
        <v>203.42</v>
      </c>
      <c r="Q10" s="54"/>
      <c r="R10" s="55">
        <f t="shared" ref="R10" si="0">IF(O10="","",ROUNDDOWN((IF(G10="売",H10-P10,P10-H10))*M10*100000,0))</f>
        <v>0</v>
      </c>
      <c r="S10" s="55"/>
      <c r="T10" s="56">
        <f t="shared" ref="T10" si="1">IF(O10="","",IF(G10="買",P10-H10,H10-P10)*100)</f>
        <v>0</v>
      </c>
      <c r="U10" s="56"/>
    </row>
    <row r="11" spans="2:21" ht="13.5" customHeight="1" x14ac:dyDescent="0.15">
      <c r="B11" s="7">
        <v>2</v>
      </c>
      <c r="C11" s="53">
        <f t="shared" ref="C11" si="2">IF(R10="","",C10+R10)</f>
        <v>1000000</v>
      </c>
      <c r="D11" s="53"/>
      <c r="E11" s="7">
        <f t="shared" ref="E11" si="3">E10</f>
        <v>2006</v>
      </c>
      <c r="F11" s="9">
        <v>42073</v>
      </c>
      <c r="G11" s="7" t="s">
        <v>37</v>
      </c>
      <c r="H11" s="54">
        <v>206.67599999999999</v>
      </c>
      <c r="I11" s="54"/>
      <c r="J11" s="7">
        <v>192</v>
      </c>
      <c r="K11" s="53">
        <f t="shared" ref="K11" si="4">IF(F11="","",C11*$P$2)</f>
        <v>30000</v>
      </c>
      <c r="L11" s="53"/>
      <c r="M11" s="22">
        <f t="shared" ref="M11" si="5">IF(J11="","",ROUNDDOWN(K11/(J11/100)/100000,2))</f>
        <v>0.15</v>
      </c>
      <c r="N11" s="7">
        <f t="shared" ref="N11" si="6">N10</f>
        <v>2006</v>
      </c>
      <c r="O11" s="9">
        <v>42080</v>
      </c>
      <c r="P11" s="54">
        <v>206.38</v>
      </c>
      <c r="Q11" s="54"/>
      <c r="R11" s="55">
        <f>IF(O11="","",ROUNDDOWN((IF(G11="売",H11-P11,P11-H11))*M11*100000,0))</f>
        <v>-4439</v>
      </c>
      <c r="S11" s="55"/>
      <c r="T11" s="56">
        <f>IF(O11="","",IF(G11="買",P11-H11,H11-P11)*100)</f>
        <v>-29.599999999999227</v>
      </c>
      <c r="U11" s="56"/>
    </row>
    <row r="12" spans="2:21" s="18" customFormat="1" ht="13.5" customHeight="1" x14ac:dyDescent="0.15">
      <c r="B12" s="7">
        <v>3</v>
      </c>
      <c r="C12" s="53">
        <f t="shared" ref="C12" si="7">IF(R11="","",C11+R11)</f>
        <v>995561</v>
      </c>
      <c r="D12" s="53"/>
      <c r="E12" s="7">
        <f>E10</f>
        <v>2006</v>
      </c>
      <c r="F12" s="9">
        <v>42104</v>
      </c>
      <c r="G12" s="7" t="s">
        <v>37</v>
      </c>
      <c r="H12" s="54">
        <v>206.67400000000001</v>
      </c>
      <c r="I12" s="54"/>
      <c r="J12" s="7">
        <v>164</v>
      </c>
      <c r="K12" s="53">
        <f t="shared" ref="K12" si="8">IF(F12="","",C12*$P$2)</f>
        <v>29866.829999999998</v>
      </c>
      <c r="L12" s="53"/>
      <c r="M12" s="22">
        <f t="shared" ref="M12" si="9">IF(J12="","",ROUNDDOWN(K12/(J12/100)/100000,2))</f>
        <v>0.18</v>
      </c>
      <c r="N12" s="7">
        <f>N10</f>
        <v>2006</v>
      </c>
      <c r="O12" s="9">
        <v>42118</v>
      </c>
      <c r="P12" s="54">
        <v>206.43</v>
      </c>
      <c r="Q12" s="54"/>
      <c r="R12" s="55">
        <f t="shared" ref="R12" si="10">IF(O12="","",ROUNDDOWN((IF(G12="売",H12-P12,P12-H12))*M12*100000,0))</f>
        <v>-4392</v>
      </c>
      <c r="S12" s="55"/>
      <c r="T12" s="56">
        <f t="shared" ref="T12" si="11">IF(O12="","",IF(G12="買",P12-H12,H12-P12)*100)</f>
        <v>-24.399999999999977</v>
      </c>
      <c r="U12" s="56"/>
    </row>
    <row r="13" spans="2:21" ht="13.5" customHeight="1" x14ac:dyDescent="0.15">
      <c r="B13" s="7">
        <v>4</v>
      </c>
      <c r="C13" s="53">
        <f t="shared" ref="C13" si="12">IF(R12="","",C12+R12)</f>
        <v>991169</v>
      </c>
      <c r="D13" s="53"/>
      <c r="E13" s="7">
        <f>E11</f>
        <v>2006</v>
      </c>
      <c r="F13" s="9">
        <v>42268</v>
      </c>
      <c r="G13" s="7" t="s">
        <v>37</v>
      </c>
      <c r="H13" s="54">
        <v>222.024</v>
      </c>
      <c r="I13" s="54"/>
      <c r="J13" s="7">
        <v>193</v>
      </c>
      <c r="K13" s="53">
        <f>IF(F13="","",C13*$P$2)</f>
        <v>29735.07</v>
      </c>
      <c r="L13" s="53"/>
      <c r="M13" s="22">
        <f>IF(J13="","",ROUNDDOWN(K13/(J13/100)/100000,2))</f>
        <v>0.15</v>
      </c>
      <c r="N13" s="7">
        <f>N11</f>
        <v>2006</v>
      </c>
      <c r="O13" s="9">
        <v>42276</v>
      </c>
      <c r="P13" s="54">
        <f t="shared" ref="P13" si="13">IF(H13="","",IF(G13="買",H13-(J13*0.01),H13+(J13*0.01)))</f>
        <v>220.09399999999999</v>
      </c>
      <c r="Q13" s="54"/>
      <c r="R13" s="55">
        <f>IF(O13="","",ROUNDDOWN((IF(G13="売",H13-P13,P13-H13))*M13*100000,0))</f>
        <v>-28950</v>
      </c>
      <c r="S13" s="55"/>
      <c r="T13" s="56">
        <f>IF(O13="","",IF(G13="買",P13-H13,H13-P13)*100)</f>
        <v>-193.00000000000068</v>
      </c>
      <c r="U13" s="56"/>
    </row>
    <row r="14" spans="2:21" ht="13.5" customHeight="1" x14ac:dyDescent="0.15">
      <c r="B14" s="7">
        <v>5</v>
      </c>
      <c r="C14" s="53">
        <f t="shared" ref="C14:C44" si="14">IF(R13="","",C13+R13)</f>
        <v>962219</v>
      </c>
      <c r="D14" s="53"/>
      <c r="E14" s="7">
        <f t="shared" ref="E14" si="15">E13</f>
        <v>2006</v>
      </c>
      <c r="F14" s="9">
        <v>42289</v>
      </c>
      <c r="G14" s="7" t="s">
        <v>37</v>
      </c>
      <c r="H14" s="54">
        <v>222.21799999999999</v>
      </c>
      <c r="I14" s="54"/>
      <c r="J14" s="7">
        <v>81</v>
      </c>
      <c r="K14" s="53">
        <f>IF(F14="","",C14*$P$2)</f>
        <v>28866.57</v>
      </c>
      <c r="L14" s="53"/>
      <c r="M14" s="22">
        <f>IF(J14="","",ROUNDDOWN(K14/(J14/100)/100000,2))</f>
        <v>0.35</v>
      </c>
      <c r="N14" s="7">
        <f t="shared" ref="N14" si="16">N13</f>
        <v>2006</v>
      </c>
      <c r="O14" s="9">
        <v>42293</v>
      </c>
      <c r="P14" s="54">
        <f>IF(H14="","",IF(G14="買",H14-(J14*0.01),H14+(J14*0.01)))</f>
        <v>221.40799999999999</v>
      </c>
      <c r="Q14" s="54"/>
      <c r="R14" s="55">
        <f>IF(O14="","",ROUNDDOWN((IF(G14="売",H14-P14,P14-H14))*M14*100000,0))</f>
        <v>-28350</v>
      </c>
      <c r="S14" s="55"/>
      <c r="T14" s="56">
        <f>IF(O14="","",IF(G14="買",P14-H14,H14-P14)*100)</f>
        <v>-81.000000000000227</v>
      </c>
      <c r="U14" s="56"/>
    </row>
    <row r="15" spans="2:21" ht="13.5" customHeight="1" x14ac:dyDescent="0.15">
      <c r="B15" s="7">
        <v>6</v>
      </c>
      <c r="C15" s="53">
        <f t="shared" si="14"/>
        <v>933869</v>
      </c>
      <c r="D15" s="53"/>
      <c r="E15" s="7">
        <f>E14</f>
        <v>2006</v>
      </c>
      <c r="F15" s="9">
        <v>42311</v>
      </c>
      <c r="G15" s="7" t="s">
        <v>37</v>
      </c>
      <c r="H15" s="54">
        <v>223.833</v>
      </c>
      <c r="I15" s="54"/>
      <c r="J15" s="7">
        <v>131</v>
      </c>
      <c r="K15" s="53">
        <f>IF(F15="","",C15*$P$2)</f>
        <v>28016.07</v>
      </c>
      <c r="L15" s="53"/>
      <c r="M15" s="22">
        <f>IF(J15="","",ROUNDDOWN(K15/(J15/100)/100000,2))</f>
        <v>0.21</v>
      </c>
      <c r="N15" s="7">
        <f>N14</f>
        <v>2006</v>
      </c>
      <c r="O15" s="9">
        <v>42322</v>
      </c>
      <c r="P15" s="54">
        <f t="shared" ref="P15" si="17">H15</f>
        <v>223.833</v>
      </c>
      <c r="Q15" s="54"/>
      <c r="R15" s="55">
        <f>IF(O15="","",ROUNDDOWN((IF(G15="売",H15-P15,P15-H15))*M15*100000,0))</f>
        <v>0</v>
      </c>
      <c r="S15" s="55"/>
      <c r="T15" s="56">
        <f>IF(O15="","",IF(G15="買",P15-H15,H15-P15)*100)</f>
        <v>0</v>
      </c>
      <c r="U15" s="56"/>
    </row>
    <row r="16" spans="2:21" ht="13.5" customHeight="1" x14ac:dyDescent="0.15">
      <c r="B16" s="7">
        <v>7</v>
      </c>
      <c r="C16" s="53">
        <f t="shared" si="14"/>
        <v>933869</v>
      </c>
      <c r="D16" s="53"/>
      <c r="E16" s="7">
        <f>E15</f>
        <v>2006</v>
      </c>
      <c r="F16" s="9">
        <v>42344</v>
      </c>
      <c r="G16" s="7" t="s">
        <v>37</v>
      </c>
      <c r="H16" s="54">
        <v>226.93899999999999</v>
      </c>
      <c r="I16" s="54"/>
      <c r="J16" s="7">
        <v>130</v>
      </c>
      <c r="K16" s="53">
        <f>IF(F16="","",C16*$P$2)</f>
        <v>28016.07</v>
      </c>
      <c r="L16" s="53"/>
      <c r="M16" s="22">
        <f>IF(J16="","",ROUNDDOWN(K16/(J16/100)/100000,2))</f>
        <v>0.21</v>
      </c>
      <c r="N16" s="7">
        <v>2007</v>
      </c>
      <c r="O16" s="9">
        <v>42008</v>
      </c>
      <c r="P16" s="54">
        <v>231.48</v>
      </c>
      <c r="Q16" s="54"/>
      <c r="R16" s="55">
        <f>IF(O16="","",ROUNDDOWN((IF(G16="売",H16-P16,P16-H16))*M16*100000,0))</f>
        <v>95360</v>
      </c>
      <c r="S16" s="55"/>
      <c r="T16" s="56">
        <f>IF(O16="","",IF(G16="買",P16-H16,H16-P16)*100)</f>
        <v>454.09999999999968</v>
      </c>
      <c r="U16" s="56"/>
    </row>
    <row r="17" spans="2:21" ht="13.5" customHeight="1" x14ac:dyDescent="0.15">
      <c r="B17" s="7">
        <v>8</v>
      </c>
      <c r="C17" s="53">
        <f t="shared" si="14"/>
        <v>1029229</v>
      </c>
      <c r="D17" s="53"/>
      <c r="E17" s="7">
        <v>2007</v>
      </c>
      <c r="F17" s="9">
        <v>42096</v>
      </c>
      <c r="G17" s="7" t="s">
        <v>37</v>
      </c>
      <c r="H17" s="54">
        <v>231.96</v>
      </c>
      <c r="I17" s="54"/>
      <c r="J17" s="7">
        <v>146</v>
      </c>
      <c r="K17" s="53">
        <f t="shared" ref="K17" si="18">IF(F17="","",C17*$P$2)</f>
        <v>30876.87</v>
      </c>
      <c r="L17" s="53"/>
      <c r="M17" s="22">
        <f t="shared" ref="M17" si="19">IF(J17="","",ROUNDDOWN(K17/(J17/100)/100000,2))</f>
        <v>0.21</v>
      </c>
      <c r="N17" s="7">
        <f>N16</f>
        <v>2007</v>
      </c>
      <c r="O17" s="9">
        <v>42132</v>
      </c>
      <c r="P17" s="54">
        <v>238.49</v>
      </c>
      <c r="Q17" s="54"/>
      <c r="R17" s="55">
        <f t="shared" ref="R17" si="20">IF(O17="","",ROUNDDOWN((IF(G17="売",H17-P17,P17-H17))*M17*100000,0))</f>
        <v>137130</v>
      </c>
      <c r="S17" s="55"/>
      <c r="T17" s="56">
        <f t="shared" ref="T17" si="21">IF(O17="","",IF(G17="買",P17-H17,H17-P17)*100)</f>
        <v>653.00000000000011</v>
      </c>
      <c r="U17" s="56"/>
    </row>
    <row r="18" spans="2:21" ht="13.5" customHeight="1" x14ac:dyDescent="0.15">
      <c r="B18" s="7">
        <v>9</v>
      </c>
      <c r="C18" s="53">
        <f t="shared" si="14"/>
        <v>1166359</v>
      </c>
      <c r="D18" s="53"/>
      <c r="E18" s="7">
        <v>2007</v>
      </c>
      <c r="F18" s="9">
        <v>42146</v>
      </c>
      <c r="G18" s="7" t="s">
        <v>37</v>
      </c>
      <c r="H18" s="54">
        <v>239.84200000000001</v>
      </c>
      <c r="I18" s="54"/>
      <c r="J18" s="7">
        <v>209</v>
      </c>
      <c r="K18" s="53">
        <f t="shared" ref="K18" si="22">IF(F18="","",C18*$P$2)</f>
        <v>34990.769999999997</v>
      </c>
      <c r="L18" s="53"/>
      <c r="M18" s="22">
        <f t="shared" ref="M18" si="23">IF(J18="","",ROUNDDOWN(K18/(J18/100)/100000,2))</f>
        <v>0.16</v>
      </c>
      <c r="N18" s="7">
        <f>N16</f>
        <v>2007</v>
      </c>
      <c r="O18" s="9">
        <v>42162</v>
      </c>
      <c r="P18" s="54">
        <f>H18</f>
        <v>239.84200000000001</v>
      </c>
      <c r="Q18" s="54"/>
      <c r="R18" s="55">
        <f t="shared" ref="R18" si="24">IF(O18="","",ROUNDDOWN((IF(G18="売",H18-P18,P18-H18))*M18*100000,0))</f>
        <v>0</v>
      </c>
      <c r="S18" s="55"/>
      <c r="T18" s="56">
        <f t="shared" ref="T18" si="25">IF(O18="","",IF(G18="買",P18-H18,H18-P18)*100)</f>
        <v>0</v>
      </c>
      <c r="U18" s="56"/>
    </row>
    <row r="19" spans="2:21" ht="13.5" customHeight="1" x14ac:dyDescent="0.15">
      <c r="B19" s="7">
        <v>10</v>
      </c>
      <c r="C19" s="53">
        <f t="shared" si="14"/>
        <v>1166359</v>
      </c>
      <c r="D19" s="53"/>
      <c r="E19" s="7">
        <f t="shared" ref="E19" si="26">E18</f>
        <v>2007</v>
      </c>
      <c r="F19" s="9">
        <v>42183</v>
      </c>
      <c r="G19" s="7" t="s">
        <v>37</v>
      </c>
      <c r="H19" s="54">
        <v>246.369</v>
      </c>
      <c r="I19" s="54"/>
      <c r="J19" s="7">
        <v>248</v>
      </c>
      <c r="K19" s="53">
        <f t="shared" ref="K19:K61" si="27">IF(F19="","",C19*$P$2)</f>
        <v>34990.769999999997</v>
      </c>
      <c r="L19" s="53"/>
      <c r="M19" s="22">
        <f t="shared" ref="M19:M61" si="28">IF(J19="","",ROUNDDOWN(K19/(J19/100)/100000,2))</f>
        <v>0.14000000000000001</v>
      </c>
      <c r="N19" s="7">
        <f t="shared" ref="N19" si="29">N18</f>
        <v>2007</v>
      </c>
      <c r="O19" s="9">
        <v>42196</v>
      </c>
      <c r="P19" s="54">
        <f>H19</f>
        <v>246.369</v>
      </c>
      <c r="Q19" s="54"/>
      <c r="R19" s="55">
        <f t="shared" ref="R19:R61" si="30">IF(O19="","",ROUNDDOWN((IF(G19="売",H19-P19,P19-H19))*M19*100000,0))</f>
        <v>0</v>
      </c>
      <c r="S19" s="55"/>
      <c r="T19" s="56">
        <f t="shared" ref="T19:T61" si="31">IF(O19="","",IF(G19="買",P19-H19,H19-P19)*100)</f>
        <v>0</v>
      </c>
      <c r="U19" s="56"/>
    </row>
    <row r="20" spans="2:21" ht="13.5" customHeight="1" x14ac:dyDescent="0.15">
      <c r="B20" s="7">
        <v>11</v>
      </c>
      <c r="C20" s="53">
        <f t="shared" si="14"/>
        <v>1166359</v>
      </c>
      <c r="D20" s="53"/>
      <c r="E20" s="7">
        <f>E19</f>
        <v>2007</v>
      </c>
      <c r="F20" s="9">
        <v>42252</v>
      </c>
      <c r="G20" s="7" t="s">
        <v>37</v>
      </c>
      <c r="H20" s="54">
        <v>234.42699999999999</v>
      </c>
      <c r="I20" s="54"/>
      <c r="J20" s="7">
        <v>257</v>
      </c>
      <c r="K20" s="53">
        <f t="shared" si="27"/>
        <v>34990.769999999997</v>
      </c>
      <c r="L20" s="53"/>
      <c r="M20" s="22">
        <f t="shared" si="28"/>
        <v>0.13</v>
      </c>
      <c r="N20" s="7">
        <f>N19</f>
        <v>2007</v>
      </c>
      <c r="O20" s="9">
        <v>42254</v>
      </c>
      <c r="P20" s="54">
        <f>IF(H20="","",IF(G20="買",H20-(J20*0.01),H20+(J20*0.01)))</f>
        <v>231.857</v>
      </c>
      <c r="Q20" s="54"/>
      <c r="R20" s="55">
        <f t="shared" si="30"/>
        <v>-33409</v>
      </c>
      <c r="S20" s="55"/>
      <c r="T20" s="56">
        <f t="shared" si="31"/>
        <v>-256.99999999999932</v>
      </c>
      <c r="U20" s="56"/>
    </row>
    <row r="21" spans="2:21" ht="13.5" customHeight="1" x14ac:dyDescent="0.15">
      <c r="B21" s="7">
        <v>12</v>
      </c>
      <c r="C21" s="53">
        <f t="shared" si="14"/>
        <v>1132950</v>
      </c>
      <c r="D21" s="53"/>
      <c r="E21" s="7">
        <f>E20</f>
        <v>2007</v>
      </c>
      <c r="F21" s="9">
        <v>42278</v>
      </c>
      <c r="G21" s="7" t="s">
        <v>37</v>
      </c>
      <c r="H21" s="54">
        <v>235.03399999999999</v>
      </c>
      <c r="I21" s="54"/>
      <c r="J21" s="7">
        <v>272</v>
      </c>
      <c r="K21" s="53">
        <f t="shared" si="27"/>
        <v>33988.5</v>
      </c>
      <c r="L21" s="53"/>
      <c r="M21" s="22">
        <f t="shared" si="28"/>
        <v>0.12</v>
      </c>
      <c r="N21" s="7">
        <f>N20</f>
        <v>2007</v>
      </c>
      <c r="O21" s="9">
        <v>42293</v>
      </c>
      <c r="P21" s="54">
        <v>236.86</v>
      </c>
      <c r="Q21" s="54"/>
      <c r="R21" s="55">
        <f t="shared" si="30"/>
        <v>21912</v>
      </c>
      <c r="S21" s="55"/>
      <c r="T21" s="56">
        <f t="shared" si="31"/>
        <v>182.60000000000218</v>
      </c>
      <c r="U21" s="56"/>
    </row>
    <row r="22" spans="2:21" ht="13.5" customHeight="1" x14ac:dyDescent="0.15">
      <c r="B22" s="7">
        <v>13</v>
      </c>
      <c r="C22" s="53">
        <f t="shared" si="14"/>
        <v>1154862</v>
      </c>
      <c r="D22" s="53"/>
      <c r="E22" s="7">
        <f>E21</f>
        <v>2007</v>
      </c>
      <c r="F22" s="9">
        <v>42366</v>
      </c>
      <c r="G22" s="7" t="s">
        <v>36</v>
      </c>
      <c r="H22" s="54">
        <v>226.4</v>
      </c>
      <c r="I22" s="54"/>
      <c r="J22" s="7">
        <v>200</v>
      </c>
      <c r="K22" s="53">
        <f t="shared" si="27"/>
        <v>34645.86</v>
      </c>
      <c r="L22" s="53"/>
      <c r="M22" s="22">
        <f t="shared" si="28"/>
        <v>0.17</v>
      </c>
      <c r="N22" s="7">
        <v>2008</v>
      </c>
      <c r="O22" s="9">
        <v>42048</v>
      </c>
      <c r="P22" s="54">
        <v>212</v>
      </c>
      <c r="Q22" s="54"/>
      <c r="R22" s="55">
        <f t="shared" si="30"/>
        <v>244800</v>
      </c>
      <c r="S22" s="55"/>
      <c r="T22" s="56">
        <f t="shared" si="31"/>
        <v>1440.0000000000005</v>
      </c>
      <c r="U22" s="56"/>
    </row>
    <row r="23" spans="2:21" ht="13.5" customHeight="1" x14ac:dyDescent="0.15">
      <c r="B23" s="7">
        <v>14</v>
      </c>
      <c r="C23" s="53">
        <f t="shared" si="14"/>
        <v>1399662</v>
      </c>
      <c r="D23" s="53"/>
      <c r="E23" s="7">
        <v>2008</v>
      </c>
      <c r="F23" s="9">
        <v>42292</v>
      </c>
      <c r="G23" s="7" t="s">
        <v>36</v>
      </c>
      <c r="H23" s="54">
        <v>176.78</v>
      </c>
      <c r="I23" s="54"/>
      <c r="J23" s="7">
        <v>465</v>
      </c>
      <c r="K23" s="53">
        <f t="shared" si="27"/>
        <v>41989.86</v>
      </c>
      <c r="L23" s="53"/>
      <c r="M23" s="22">
        <f t="shared" si="28"/>
        <v>0.09</v>
      </c>
      <c r="N23" s="7">
        <v>2009</v>
      </c>
      <c r="O23" s="9">
        <v>42010</v>
      </c>
      <c r="P23" s="54">
        <v>138.12</v>
      </c>
      <c r="Q23" s="54"/>
      <c r="R23" s="55">
        <f t="shared" si="30"/>
        <v>347940</v>
      </c>
      <c r="S23" s="55"/>
      <c r="T23" s="56">
        <f t="shared" si="31"/>
        <v>3865.9999999999995</v>
      </c>
      <c r="U23" s="56"/>
    </row>
    <row r="24" spans="2:21" ht="13.5" customHeight="1" x14ac:dyDescent="0.15">
      <c r="B24" s="7">
        <v>15</v>
      </c>
      <c r="C24" s="53">
        <f t="shared" si="14"/>
        <v>1747602</v>
      </c>
      <c r="D24" s="53"/>
      <c r="E24" s="7">
        <v>2009</v>
      </c>
      <c r="F24" s="9">
        <v>42146</v>
      </c>
      <c r="G24" s="7" t="s">
        <v>37</v>
      </c>
      <c r="H24" s="54">
        <v>150.041</v>
      </c>
      <c r="I24" s="54"/>
      <c r="J24" s="7">
        <v>329</v>
      </c>
      <c r="K24" s="53">
        <f t="shared" si="27"/>
        <v>52428.06</v>
      </c>
      <c r="L24" s="53"/>
      <c r="M24" s="22">
        <f t="shared" si="28"/>
        <v>0.15</v>
      </c>
      <c r="N24" s="7">
        <f t="shared" ref="N24" si="32">N23</f>
        <v>2009</v>
      </c>
      <c r="O24" s="9">
        <v>42158</v>
      </c>
      <c r="P24" s="54">
        <v>156.77000000000001</v>
      </c>
      <c r="Q24" s="54"/>
      <c r="R24" s="55">
        <f t="shared" si="30"/>
        <v>100935</v>
      </c>
      <c r="S24" s="55"/>
      <c r="T24" s="56">
        <f t="shared" si="31"/>
        <v>672.90000000000134</v>
      </c>
      <c r="U24" s="56"/>
    </row>
    <row r="25" spans="2:21" ht="13.5" customHeight="1" x14ac:dyDescent="0.15">
      <c r="B25" s="7">
        <v>16</v>
      </c>
      <c r="C25" s="53">
        <f t="shared" si="14"/>
        <v>1848537</v>
      </c>
      <c r="D25" s="53"/>
      <c r="E25" s="7">
        <f t="shared" ref="E25" si="33">E24</f>
        <v>2009</v>
      </c>
      <c r="F25" s="9">
        <v>42164</v>
      </c>
      <c r="G25" s="7" t="s">
        <v>37</v>
      </c>
      <c r="H25" s="54">
        <v>158.47300000000001</v>
      </c>
      <c r="I25" s="54"/>
      <c r="J25" s="7">
        <v>303</v>
      </c>
      <c r="K25" s="53">
        <f t="shared" si="27"/>
        <v>55456.11</v>
      </c>
      <c r="L25" s="53"/>
      <c r="M25" s="22">
        <f t="shared" si="28"/>
        <v>0.18</v>
      </c>
      <c r="N25" s="7">
        <f>N24</f>
        <v>2009</v>
      </c>
      <c r="O25" s="9">
        <v>42171</v>
      </c>
      <c r="P25" s="54">
        <f t="shared" ref="P25" si="34">H25</f>
        <v>158.47300000000001</v>
      </c>
      <c r="Q25" s="54"/>
      <c r="R25" s="55">
        <f t="shared" si="30"/>
        <v>0</v>
      </c>
      <c r="S25" s="55"/>
      <c r="T25" s="56">
        <f t="shared" si="31"/>
        <v>0</v>
      </c>
      <c r="U25" s="56"/>
    </row>
    <row r="26" spans="2:21" ht="13.5" customHeight="1" x14ac:dyDescent="0.15">
      <c r="B26" s="7">
        <v>17</v>
      </c>
      <c r="C26" s="53">
        <f t="shared" si="14"/>
        <v>1848537</v>
      </c>
      <c r="D26" s="53"/>
      <c r="E26" s="7">
        <f>E25</f>
        <v>2009</v>
      </c>
      <c r="F26" s="9">
        <v>42241</v>
      </c>
      <c r="G26" s="7" t="s">
        <v>36</v>
      </c>
      <c r="H26" s="54">
        <v>154.80000000000001</v>
      </c>
      <c r="I26" s="54"/>
      <c r="J26" s="7">
        <v>204</v>
      </c>
      <c r="K26" s="53">
        <f t="shared" si="27"/>
        <v>55456.11</v>
      </c>
      <c r="L26" s="53"/>
      <c r="M26" s="22">
        <f t="shared" si="28"/>
        <v>0.27</v>
      </c>
      <c r="N26" s="7">
        <f>N25</f>
        <v>2009</v>
      </c>
      <c r="O26" s="9">
        <v>42289</v>
      </c>
      <c r="P26" s="54">
        <v>143.12</v>
      </c>
      <c r="Q26" s="54"/>
      <c r="R26" s="55">
        <f t="shared" si="30"/>
        <v>315360</v>
      </c>
      <c r="S26" s="55"/>
      <c r="T26" s="56">
        <f t="shared" si="31"/>
        <v>1168.0000000000007</v>
      </c>
      <c r="U26" s="56"/>
    </row>
    <row r="27" spans="2:21" x14ac:dyDescent="0.15">
      <c r="B27" s="7">
        <v>18</v>
      </c>
      <c r="C27" s="53">
        <f t="shared" si="14"/>
        <v>2163897</v>
      </c>
      <c r="D27" s="53"/>
      <c r="E27" s="7">
        <f>E26</f>
        <v>2009</v>
      </c>
      <c r="F27" s="9">
        <v>42360</v>
      </c>
      <c r="G27" s="7" t="s">
        <v>37</v>
      </c>
      <c r="H27" s="54">
        <v>146.54400000000001</v>
      </c>
      <c r="I27" s="54"/>
      <c r="J27" s="7">
        <v>295</v>
      </c>
      <c r="K27" s="53">
        <f t="shared" si="27"/>
        <v>64916.909999999996</v>
      </c>
      <c r="L27" s="53"/>
      <c r="M27" s="22">
        <f t="shared" si="28"/>
        <v>0.22</v>
      </c>
      <c r="N27" s="7">
        <v>2010</v>
      </c>
      <c r="O27" s="9">
        <v>42009</v>
      </c>
      <c r="P27" s="54">
        <f t="shared" ref="P27" si="35">H27</f>
        <v>146.54400000000001</v>
      </c>
      <c r="Q27" s="54"/>
      <c r="R27" s="55">
        <f t="shared" si="30"/>
        <v>0</v>
      </c>
      <c r="S27" s="55"/>
      <c r="T27" s="56">
        <f t="shared" si="31"/>
        <v>0</v>
      </c>
      <c r="U27" s="56"/>
    </row>
    <row r="28" spans="2:21" x14ac:dyDescent="0.15">
      <c r="B28" s="7">
        <v>19</v>
      </c>
      <c r="C28" s="53">
        <f t="shared" si="14"/>
        <v>2163897</v>
      </c>
      <c r="D28" s="53"/>
      <c r="E28" s="7">
        <v>2010</v>
      </c>
      <c r="F28" s="9">
        <v>42033</v>
      </c>
      <c r="G28" s="7" t="s">
        <v>36</v>
      </c>
      <c r="H28" s="54">
        <v>144.59</v>
      </c>
      <c r="I28" s="54"/>
      <c r="J28" s="7">
        <v>262</v>
      </c>
      <c r="K28" s="53">
        <f t="shared" si="27"/>
        <v>64916.909999999996</v>
      </c>
      <c r="L28" s="53"/>
      <c r="M28" s="22">
        <f t="shared" si="28"/>
        <v>0.24</v>
      </c>
      <c r="N28" s="7">
        <f t="shared" ref="N28" si="36">N27</f>
        <v>2010</v>
      </c>
      <c r="O28" s="9">
        <v>42075</v>
      </c>
      <c r="P28" s="54">
        <v>137.27000000000001</v>
      </c>
      <c r="Q28" s="54"/>
      <c r="R28" s="55">
        <f t="shared" si="30"/>
        <v>175680</v>
      </c>
      <c r="S28" s="55"/>
      <c r="T28" s="56">
        <f t="shared" si="31"/>
        <v>731.99999999999932</v>
      </c>
      <c r="U28" s="56"/>
    </row>
    <row r="29" spans="2:21" x14ac:dyDescent="0.15">
      <c r="B29" s="7">
        <v>20</v>
      </c>
      <c r="C29" s="53">
        <f t="shared" si="14"/>
        <v>2339577</v>
      </c>
      <c r="D29" s="53"/>
      <c r="E29" s="7">
        <f t="shared" ref="E29" si="37">E28</f>
        <v>2010</v>
      </c>
      <c r="F29" s="9">
        <v>42103</v>
      </c>
      <c r="G29" s="7" t="s">
        <v>37</v>
      </c>
      <c r="H29" s="54">
        <v>142.66999999999999</v>
      </c>
      <c r="I29" s="54"/>
      <c r="J29" s="7">
        <v>190</v>
      </c>
      <c r="K29" s="53">
        <f t="shared" si="27"/>
        <v>70187.31</v>
      </c>
      <c r="L29" s="53"/>
      <c r="M29" s="22">
        <f t="shared" si="28"/>
        <v>0.36</v>
      </c>
      <c r="N29" s="7">
        <f>N28</f>
        <v>2010</v>
      </c>
      <c r="O29" s="9">
        <v>42110</v>
      </c>
      <c r="P29" s="54">
        <f>H29</f>
        <v>142.66999999999999</v>
      </c>
      <c r="Q29" s="54"/>
      <c r="R29" s="55">
        <f t="shared" si="30"/>
        <v>0</v>
      </c>
      <c r="S29" s="55"/>
      <c r="T29" s="56">
        <f t="shared" si="31"/>
        <v>0</v>
      </c>
      <c r="U29" s="56"/>
    </row>
    <row r="30" spans="2:21" x14ac:dyDescent="0.15">
      <c r="B30" s="7">
        <v>21</v>
      </c>
      <c r="C30" s="53">
        <f t="shared" si="14"/>
        <v>2339577</v>
      </c>
      <c r="D30" s="53"/>
      <c r="E30" s="7">
        <f>E29</f>
        <v>2010</v>
      </c>
      <c r="F30" s="9">
        <v>42117</v>
      </c>
      <c r="G30" s="7" t="s">
        <v>37</v>
      </c>
      <c r="H30" s="54">
        <v>144.13900000000001</v>
      </c>
      <c r="I30" s="54"/>
      <c r="J30" s="7">
        <v>180</v>
      </c>
      <c r="K30" s="53">
        <f t="shared" si="27"/>
        <v>70187.31</v>
      </c>
      <c r="L30" s="53"/>
      <c r="M30" s="22">
        <f t="shared" si="28"/>
        <v>0.38</v>
      </c>
      <c r="N30" s="7">
        <f>N29</f>
        <v>2010</v>
      </c>
      <c r="O30" s="9">
        <v>42121</v>
      </c>
      <c r="P30" s="54">
        <f>H30</f>
        <v>144.13900000000001</v>
      </c>
      <c r="Q30" s="54"/>
      <c r="R30" s="55">
        <f t="shared" si="30"/>
        <v>0</v>
      </c>
      <c r="S30" s="55"/>
      <c r="T30" s="56">
        <f t="shared" si="31"/>
        <v>0</v>
      </c>
      <c r="U30" s="56"/>
    </row>
    <row r="31" spans="2:21" x14ac:dyDescent="0.15">
      <c r="B31" s="7">
        <v>22</v>
      </c>
      <c r="C31" s="53">
        <f t="shared" si="14"/>
        <v>2339577</v>
      </c>
      <c r="D31" s="53"/>
      <c r="E31" s="7">
        <f>E30</f>
        <v>2010</v>
      </c>
      <c r="F31" s="9">
        <v>42218</v>
      </c>
      <c r="G31" s="7" t="s">
        <v>37</v>
      </c>
      <c r="H31" s="54">
        <v>136</v>
      </c>
      <c r="I31" s="54"/>
      <c r="J31" s="7">
        <v>193</v>
      </c>
      <c r="K31" s="53">
        <f t="shared" si="27"/>
        <v>70187.31</v>
      </c>
      <c r="L31" s="53"/>
      <c r="M31" s="22">
        <f t="shared" si="28"/>
        <v>0.36</v>
      </c>
      <c r="N31" s="7">
        <f>N30</f>
        <v>2010</v>
      </c>
      <c r="O31" s="9">
        <v>42226</v>
      </c>
      <c r="P31" s="54">
        <v>135.36000000000001</v>
      </c>
      <c r="Q31" s="54"/>
      <c r="R31" s="55">
        <f t="shared" si="30"/>
        <v>-23039</v>
      </c>
      <c r="S31" s="55"/>
      <c r="T31" s="56">
        <f t="shared" si="31"/>
        <v>-63.999999999998636</v>
      </c>
      <c r="U31" s="56"/>
    </row>
    <row r="32" spans="2:21" x14ac:dyDescent="0.15">
      <c r="B32" s="7">
        <v>23</v>
      </c>
      <c r="C32" s="53">
        <f t="shared" si="14"/>
        <v>2316538</v>
      </c>
      <c r="D32" s="53"/>
      <c r="E32" s="7">
        <f>E31</f>
        <v>2010</v>
      </c>
      <c r="F32" s="9">
        <v>42323</v>
      </c>
      <c r="G32" s="7" t="s">
        <v>37</v>
      </c>
      <c r="H32" s="54">
        <v>133.54599999999999</v>
      </c>
      <c r="I32" s="54"/>
      <c r="J32" s="7">
        <v>264</v>
      </c>
      <c r="K32" s="53">
        <f t="shared" si="27"/>
        <v>69496.14</v>
      </c>
      <c r="L32" s="53"/>
      <c r="M32" s="22">
        <f t="shared" si="28"/>
        <v>0.26</v>
      </c>
      <c r="N32" s="7">
        <f>N31</f>
        <v>2010</v>
      </c>
      <c r="O32" s="9">
        <v>42331</v>
      </c>
      <c r="P32" s="54">
        <f t="shared" ref="P32" si="38">IF(H32="","",IF(G32="買",H32-(J32*0.01),H32+(J32*0.01)))</f>
        <v>130.90600000000001</v>
      </c>
      <c r="Q32" s="54"/>
      <c r="R32" s="55">
        <f t="shared" si="30"/>
        <v>-68639</v>
      </c>
      <c r="S32" s="55"/>
      <c r="T32" s="56">
        <f t="shared" si="31"/>
        <v>-263.99999999999864</v>
      </c>
      <c r="U32" s="56"/>
    </row>
    <row r="33" spans="2:22" x14ac:dyDescent="0.15">
      <c r="B33" s="7">
        <v>24</v>
      </c>
      <c r="C33" s="53">
        <f t="shared" si="14"/>
        <v>2247899</v>
      </c>
      <c r="D33" s="53"/>
      <c r="E33" s="7">
        <f>E32</f>
        <v>2010</v>
      </c>
      <c r="F33" s="9">
        <v>42355</v>
      </c>
      <c r="G33" s="7" t="s">
        <v>36</v>
      </c>
      <c r="H33" s="54">
        <v>130.816</v>
      </c>
      <c r="I33" s="54"/>
      <c r="J33" s="7">
        <v>86</v>
      </c>
      <c r="K33" s="53">
        <f t="shared" si="27"/>
        <v>67436.97</v>
      </c>
      <c r="L33" s="53"/>
      <c r="M33" s="22">
        <f t="shared" si="28"/>
        <v>0.78</v>
      </c>
      <c r="N33" s="7">
        <v>2011</v>
      </c>
      <c r="O33" s="9">
        <v>42008</v>
      </c>
      <c r="P33" s="54">
        <v>128.47</v>
      </c>
      <c r="Q33" s="54"/>
      <c r="R33" s="55">
        <f t="shared" si="30"/>
        <v>182988</v>
      </c>
      <c r="S33" s="55"/>
      <c r="T33" s="56">
        <f t="shared" si="31"/>
        <v>234.60000000000036</v>
      </c>
      <c r="U33" s="56"/>
    </row>
    <row r="34" spans="2:22" x14ac:dyDescent="0.15">
      <c r="B34" s="7">
        <v>25</v>
      </c>
      <c r="C34" s="53">
        <f t="shared" si="14"/>
        <v>2430887</v>
      </c>
      <c r="D34" s="53"/>
      <c r="E34" s="7">
        <v>2011</v>
      </c>
      <c r="F34" s="9">
        <v>42044</v>
      </c>
      <c r="G34" s="7" t="s">
        <v>37</v>
      </c>
      <c r="H34" s="54">
        <v>132.875</v>
      </c>
      <c r="I34" s="54"/>
      <c r="J34" s="7">
        <v>139</v>
      </c>
      <c r="K34" s="53">
        <f t="shared" si="27"/>
        <v>72926.61</v>
      </c>
      <c r="L34" s="53"/>
      <c r="M34" s="22">
        <f t="shared" si="28"/>
        <v>0.52</v>
      </c>
      <c r="N34" s="7">
        <f t="shared" ref="N34" si="39">N33</f>
        <v>2011</v>
      </c>
      <c r="O34" s="9">
        <v>42059</v>
      </c>
      <c r="P34" s="54">
        <v>133.08000000000001</v>
      </c>
      <c r="Q34" s="54"/>
      <c r="R34" s="55">
        <f t="shared" si="30"/>
        <v>10660</v>
      </c>
      <c r="S34" s="55"/>
      <c r="T34" s="56">
        <f t="shared" si="31"/>
        <v>20.500000000001251</v>
      </c>
      <c r="U34" s="56"/>
    </row>
    <row r="35" spans="2:22" x14ac:dyDescent="0.15">
      <c r="B35" s="7">
        <v>26</v>
      </c>
      <c r="C35" s="53">
        <f t="shared" si="14"/>
        <v>2441547</v>
      </c>
      <c r="D35" s="53"/>
      <c r="E35" s="7">
        <f t="shared" ref="E35" si="40">E34</f>
        <v>2011</v>
      </c>
      <c r="F35" s="9">
        <v>42065</v>
      </c>
      <c r="G35" s="7" t="s">
        <v>36</v>
      </c>
      <c r="H35" s="54">
        <v>132.91999999999999</v>
      </c>
      <c r="I35" s="54"/>
      <c r="J35" s="7">
        <v>125</v>
      </c>
      <c r="K35" s="53">
        <f t="shared" si="27"/>
        <v>73246.41</v>
      </c>
      <c r="L35" s="53"/>
      <c r="M35" s="22">
        <f t="shared" si="28"/>
        <v>0.57999999999999996</v>
      </c>
      <c r="N35" s="7">
        <f>N34</f>
        <v>2011</v>
      </c>
      <c r="O35" s="9">
        <v>42066</v>
      </c>
      <c r="P35" s="54">
        <f>IF(H35="","",IF(G35="買",H35-(J35*0.01),H35+(J35*0.01)))</f>
        <v>134.16999999999999</v>
      </c>
      <c r="Q35" s="54"/>
      <c r="R35" s="55">
        <f t="shared" si="30"/>
        <v>-72500</v>
      </c>
      <c r="S35" s="55"/>
      <c r="T35" s="56">
        <f t="shared" si="31"/>
        <v>-125</v>
      </c>
      <c r="U35" s="56"/>
    </row>
    <row r="36" spans="2:22" x14ac:dyDescent="0.15">
      <c r="B36" s="7">
        <v>27</v>
      </c>
      <c r="C36" s="53">
        <f t="shared" si="14"/>
        <v>2369047</v>
      </c>
      <c r="D36" s="53"/>
      <c r="E36" s="7">
        <f>E35</f>
        <v>2011</v>
      </c>
      <c r="F36" s="9">
        <v>42120</v>
      </c>
      <c r="G36" s="7" t="s">
        <v>36</v>
      </c>
      <c r="H36" s="54">
        <v>134.69399999999999</v>
      </c>
      <c r="I36" s="54"/>
      <c r="J36" s="7">
        <v>127</v>
      </c>
      <c r="K36" s="53">
        <f t="shared" si="27"/>
        <v>71071.41</v>
      </c>
      <c r="L36" s="53"/>
      <c r="M36" s="22">
        <f t="shared" si="28"/>
        <v>0.55000000000000004</v>
      </c>
      <c r="N36" s="7">
        <f>N35</f>
        <v>2011</v>
      </c>
      <c r="O36" s="9">
        <v>42121</v>
      </c>
      <c r="P36" s="54">
        <f>IF(H36="","",IF(G36="買",H36-(J36*0.01),H36+(J36*0.01)))</f>
        <v>135.964</v>
      </c>
      <c r="Q36" s="54"/>
      <c r="R36" s="55">
        <f t="shared" si="30"/>
        <v>-69850</v>
      </c>
      <c r="S36" s="55"/>
      <c r="T36" s="56">
        <f t="shared" si="31"/>
        <v>-127.00000000000102</v>
      </c>
      <c r="U36" s="56"/>
    </row>
    <row r="37" spans="2:22" x14ac:dyDescent="0.15">
      <c r="B37" s="7">
        <v>28</v>
      </c>
      <c r="C37" s="53">
        <f t="shared" si="14"/>
        <v>2299197</v>
      </c>
      <c r="D37" s="53"/>
      <c r="E37" s="7">
        <f>E36</f>
        <v>2011</v>
      </c>
      <c r="F37" s="9">
        <v>42127</v>
      </c>
      <c r="G37" s="7" t="s">
        <v>36</v>
      </c>
      <c r="H37" s="54">
        <v>135.10499999999999</v>
      </c>
      <c r="I37" s="54"/>
      <c r="J37" s="7">
        <v>108</v>
      </c>
      <c r="K37" s="53">
        <f t="shared" si="27"/>
        <v>68975.91</v>
      </c>
      <c r="L37" s="53"/>
      <c r="M37" s="22">
        <f t="shared" si="28"/>
        <v>0.63</v>
      </c>
      <c r="N37" s="7">
        <f>N36</f>
        <v>2011</v>
      </c>
      <c r="O37" s="9">
        <v>42155</v>
      </c>
      <c r="P37" s="54">
        <v>134.11000000000001</v>
      </c>
      <c r="Q37" s="54"/>
      <c r="R37" s="55">
        <f t="shared" si="30"/>
        <v>62684</v>
      </c>
      <c r="S37" s="55"/>
      <c r="T37" s="56">
        <f t="shared" si="31"/>
        <v>99.499999999997613</v>
      </c>
      <c r="U37" s="56"/>
      <c r="V37" s="23"/>
    </row>
    <row r="38" spans="2:22" x14ac:dyDescent="0.15">
      <c r="B38" s="7">
        <v>29</v>
      </c>
      <c r="C38" s="53">
        <f t="shared" si="14"/>
        <v>2361881</v>
      </c>
      <c r="D38" s="53"/>
      <c r="E38" s="7">
        <f>E37</f>
        <v>2011</v>
      </c>
      <c r="F38" s="9">
        <v>42238</v>
      </c>
      <c r="G38" s="7" t="s">
        <v>37</v>
      </c>
      <c r="H38" s="54">
        <v>126.97199999999999</v>
      </c>
      <c r="I38" s="54"/>
      <c r="J38" s="7">
        <v>180</v>
      </c>
      <c r="K38" s="53">
        <f t="shared" si="27"/>
        <v>70856.429999999993</v>
      </c>
      <c r="L38" s="53"/>
      <c r="M38" s="22">
        <f t="shared" si="28"/>
        <v>0.39</v>
      </c>
      <c r="N38" s="7">
        <f>N37</f>
        <v>2011</v>
      </c>
      <c r="O38" s="9">
        <v>42242</v>
      </c>
      <c r="P38" s="54">
        <f>IF(H38="","",IF(G38="買",H38-(J38*0.01),H38+(J38*0.01)))</f>
        <v>125.172</v>
      </c>
      <c r="Q38" s="54"/>
      <c r="R38" s="55">
        <f t="shared" si="30"/>
        <v>-70199</v>
      </c>
      <c r="S38" s="55"/>
      <c r="T38" s="56">
        <f t="shared" si="31"/>
        <v>-179.99999999999972</v>
      </c>
      <c r="U38" s="56"/>
    </row>
    <row r="39" spans="2:22" x14ac:dyDescent="0.15">
      <c r="B39" s="7">
        <v>30</v>
      </c>
      <c r="C39" s="53">
        <f t="shared" si="14"/>
        <v>2291682</v>
      </c>
      <c r="D39" s="53"/>
      <c r="E39" s="7">
        <f>E38</f>
        <v>2011</v>
      </c>
      <c r="F39" s="9">
        <v>42298</v>
      </c>
      <c r="G39" s="7" t="s">
        <v>37</v>
      </c>
      <c r="H39" s="54">
        <v>121.504</v>
      </c>
      <c r="I39" s="54"/>
      <c r="J39" s="7">
        <v>120</v>
      </c>
      <c r="K39" s="53">
        <f t="shared" si="27"/>
        <v>68750.459999999992</v>
      </c>
      <c r="L39" s="53"/>
      <c r="M39" s="22">
        <f t="shared" si="28"/>
        <v>0.56999999999999995</v>
      </c>
      <c r="N39" s="7">
        <f>N38</f>
        <v>2011</v>
      </c>
      <c r="O39" s="9">
        <v>42317</v>
      </c>
      <c r="P39" s="54">
        <v>123.84</v>
      </c>
      <c r="Q39" s="54"/>
      <c r="R39" s="55">
        <f t="shared" si="30"/>
        <v>133152</v>
      </c>
      <c r="S39" s="55"/>
      <c r="T39" s="56">
        <f t="shared" si="31"/>
        <v>233.59999999999985</v>
      </c>
      <c r="U39" s="56"/>
    </row>
    <row r="40" spans="2:22" x14ac:dyDescent="0.15">
      <c r="B40" s="7">
        <v>31</v>
      </c>
      <c r="C40" s="53">
        <f t="shared" si="14"/>
        <v>2424834</v>
      </c>
      <c r="D40" s="53"/>
      <c r="E40" s="7">
        <v>2012</v>
      </c>
      <c r="F40" s="9">
        <v>42042</v>
      </c>
      <c r="G40" s="7" t="s">
        <v>37</v>
      </c>
      <c r="H40" s="54">
        <v>121.21599999999999</v>
      </c>
      <c r="I40" s="54"/>
      <c r="J40" s="7">
        <v>80</v>
      </c>
      <c r="K40" s="53">
        <f t="shared" si="27"/>
        <v>72745.02</v>
      </c>
      <c r="L40" s="53"/>
      <c r="M40" s="22">
        <f t="shared" si="28"/>
        <v>0.9</v>
      </c>
      <c r="N40" s="7">
        <v>2012</v>
      </c>
      <c r="O40" s="9">
        <v>42069</v>
      </c>
      <c r="P40" s="54">
        <v>126</v>
      </c>
      <c r="Q40" s="54"/>
      <c r="R40" s="55">
        <f t="shared" si="30"/>
        <v>430560</v>
      </c>
      <c r="S40" s="55"/>
      <c r="T40" s="56">
        <f t="shared" si="31"/>
        <v>478.4000000000006</v>
      </c>
      <c r="U40" s="56"/>
    </row>
    <row r="41" spans="2:22" x14ac:dyDescent="0.15">
      <c r="B41" s="7">
        <v>32</v>
      </c>
      <c r="C41" s="53">
        <f t="shared" si="14"/>
        <v>2855394</v>
      </c>
      <c r="D41" s="53"/>
      <c r="E41" s="7">
        <f t="shared" ref="E41" si="41">E40</f>
        <v>2012</v>
      </c>
      <c r="F41" s="9">
        <v>42128</v>
      </c>
      <c r="G41" s="7" t="s">
        <v>36</v>
      </c>
      <c r="H41" s="54">
        <v>129.67099999999999</v>
      </c>
      <c r="I41" s="54"/>
      <c r="J41" s="7">
        <v>82</v>
      </c>
      <c r="K41" s="53">
        <f t="shared" si="27"/>
        <v>85661.819999999992</v>
      </c>
      <c r="L41" s="53"/>
      <c r="M41" s="22">
        <f t="shared" si="28"/>
        <v>1.04</v>
      </c>
      <c r="N41" s="7">
        <f t="shared" ref="N41" si="42">N40</f>
        <v>2012</v>
      </c>
      <c r="O41" s="9">
        <v>42175</v>
      </c>
      <c r="P41" s="54">
        <v>124.67</v>
      </c>
      <c r="Q41" s="54"/>
      <c r="R41" s="55">
        <f t="shared" si="30"/>
        <v>520103</v>
      </c>
      <c r="S41" s="55"/>
      <c r="T41" s="56">
        <f t="shared" si="31"/>
        <v>500.09999999999906</v>
      </c>
      <c r="U41" s="56"/>
    </row>
    <row r="42" spans="2:22" x14ac:dyDescent="0.15">
      <c r="B42" s="7">
        <v>33</v>
      </c>
      <c r="C42" s="53">
        <f t="shared" si="14"/>
        <v>3375497</v>
      </c>
      <c r="D42" s="53"/>
      <c r="E42" s="7">
        <f t="shared" ref="E42:E47" si="43">E41</f>
        <v>2012</v>
      </c>
      <c r="F42" s="9">
        <v>42225</v>
      </c>
      <c r="G42" s="7" t="s">
        <v>37</v>
      </c>
      <c r="H42" s="54">
        <v>122.95699999999999</v>
      </c>
      <c r="I42" s="54"/>
      <c r="J42" s="7">
        <v>107</v>
      </c>
      <c r="K42" s="53">
        <f t="shared" si="27"/>
        <v>101264.91</v>
      </c>
      <c r="L42" s="53"/>
      <c r="M42" s="22">
        <f t="shared" si="28"/>
        <v>0.94</v>
      </c>
      <c r="N42" s="7">
        <f>N41</f>
        <v>2012</v>
      </c>
      <c r="O42" s="9">
        <v>42226</v>
      </c>
      <c r="P42" s="54">
        <f t="shared" ref="P42" si="44">IF(H42="","",IF(G42="買",H42-(J42*0.01),H42+(J42*0.01)))</f>
        <v>121.887</v>
      </c>
      <c r="Q42" s="54"/>
      <c r="R42" s="55">
        <f t="shared" si="30"/>
        <v>-100579</v>
      </c>
      <c r="S42" s="55"/>
      <c r="T42" s="56">
        <f t="shared" si="31"/>
        <v>-106.99999999999932</v>
      </c>
      <c r="U42" s="56"/>
    </row>
    <row r="43" spans="2:22" x14ac:dyDescent="0.15">
      <c r="B43" s="7">
        <v>34</v>
      </c>
      <c r="C43" s="53">
        <f t="shared" si="14"/>
        <v>3274918</v>
      </c>
      <c r="D43" s="53"/>
      <c r="E43" s="7">
        <f t="shared" si="43"/>
        <v>2012</v>
      </c>
      <c r="F43" s="9">
        <v>42229</v>
      </c>
      <c r="G43" s="7" t="s">
        <v>37</v>
      </c>
      <c r="H43" s="54">
        <v>122.947</v>
      </c>
      <c r="I43" s="54"/>
      <c r="J43" s="7">
        <v>123</v>
      </c>
      <c r="K43" s="53">
        <f t="shared" si="27"/>
        <v>98247.54</v>
      </c>
      <c r="L43" s="53"/>
      <c r="M43" s="22">
        <f t="shared" si="28"/>
        <v>0.79</v>
      </c>
      <c r="N43" s="7">
        <f>N42</f>
        <v>2012</v>
      </c>
      <c r="O43" s="9">
        <v>42238</v>
      </c>
      <c r="P43" s="54">
        <v>124.44</v>
      </c>
      <c r="Q43" s="54"/>
      <c r="R43" s="55">
        <f t="shared" si="30"/>
        <v>117947</v>
      </c>
      <c r="S43" s="55"/>
      <c r="T43" s="56">
        <f t="shared" si="31"/>
        <v>149.2999999999995</v>
      </c>
      <c r="U43" s="56"/>
    </row>
    <row r="44" spans="2:22" x14ac:dyDescent="0.15">
      <c r="B44" s="7">
        <v>35</v>
      </c>
      <c r="C44" s="53">
        <f t="shared" si="14"/>
        <v>3392865</v>
      </c>
      <c r="D44" s="53"/>
      <c r="E44" s="7">
        <f t="shared" si="43"/>
        <v>2012</v>
      </c>
      <c r="F44" s="9">
        <v>42261</v>
      </c>
      <c r="G44" s="7" t="s">
        <v>37</v>
      </c>
      <c r="H44" s="54">
        <v>125.411</v>
      </c>
      <c r="I44" s="54"/>
      <c r="J44" s="7">
        <v>119</v>
      </c>
      <c r="K44" s="53">
        <f t="shared" si="27"/>
        <v>101785.95</v>
      </c>
      <c r="L44" s="53"/>
      <c r="M44" s="22">
        <f t="shared" si="28"/>
        <v>0.85</v>
      </c>
      <c r="N44" s="7">
        <f>N43</f>
        <v>2012</v>
      </c>
      <c r="O44" s="9">
        <v>42266</v>
      </c>
      <c r="P44" s="54">
        <v>127.428</v>
      </c>
      <c r="Q44" s="54"/>
      <c r="R44" s="55">
        <f t="shared" si="30"/>
        <v>171445</v>
      </c>
      <c r="S44" s="55"/>
      <c r="T44" s="56">
        <f t="shared" si="31"/>
        <v>201.69999999999959</v>
      </c>
      <c r="U44" s="56"/>
    </row>
    <row r="45" spans="2:22" x14ac:dyDescent="0.15">
      <c r="B45" s="7">
        <v>36</v>
      </c>
      <c r="C45" s="53">
        <f t="shared" ref="C45" si="45">IF(R44="","",C44+R44)</f>
        <v>3564310</v>
      </c>
      <c r="D45" s="53"/>
      <c r="E45" s="7">
        <f t="shared" si="43"/>
        <v>2012</v>
      </c>
      <c r="F45" s="9">
        <v>42268</v>
      </c>
      <c r="G45" s="7" t="s">
        <v>37</v>
      </c>
      <c r="H45" s="54">
        <v>127.261</v>
      </c>
      <c r="I45" s="54"/>
      <c r="J45" s="7">
        <v>113</v>
      </c>
      <c r="K45" s="53">
        <f t="shared" si="27"/>
        <v>106929.3</v>
      </c>
      <c r="L45" s="53"/>
      <c r="M45" s="22">
        <f t="shared" si="28"/>
        <v>0.94</v>
      </c>
      <c r="N45" s="7">
        <f>N44</f>
        <v>2012</v>
      </c>
      <c r="O45" s="9">
        <v>42271</v>
      </c>
      <c r="P45" s="54">
        <f>IF(H45="","",IF(G45="買",H45-(J45*0.01),H45+(J45*0.01)))</f>
        <v>126.131</v>
      </c>
      <c r="Q45" s="54"/>
      <c r="R45" s="55">
        <f t="shared" si="30"/>
        <v>-106220</v>
      </c>
      <c r="S45" s="55"/>
      <c r="T45" s="56">
        <f t="shared" si="31"/>
        <v>-112.99999999999955</v>
      </c>
      <c r="U45" s="56"/>
    </row>
    <row r="46" spans="2:22" x14ac:dyDescent="0.15">
      <c r="B46" s="7">
        <v>37</v>
      </c>
      <c r="C46" s="53">
        <f t="shared" ref="C46:C61" si="46">IF(R45="","",C45+R45)</f>
        <v>3458090</v>
      </c>
      <c r="D46" s="53"/>
      <c r="E46" s="7">
        <f t="shared" si="43"/>
        <v>2012</v>
      </c>
      <c r="F46" s="9">
        <v>42308</v>
      </c>
      <c r="G46" s="7" t="s">
        <v>37</v>
      </c>
      <c r="H46" s="54">
        <v>128.39599999999999</v>
      </c>
      <c r="I46" s="54"/>
      <c r="J46" s="7">
        <v>145</v>
      </c>
      <c r="K46" s="53">
        <f t="shared" si="27"/>
        <v>103742.7</v>
      </c>
      <c r="L46" s="53"/>
      <c r="M46" s="22">
        <f t="shared" si="28"/>
        <v>0.71</v>
      </c>
      <c r="N46" s="7">
        <f>N45</f>
        <v>2012</v>
      </c>
      <c r="O46" s="9">
        <v>42316</v>
      </c>
      <c r="P46" s="54">
        <f>IF(H46="","",IF(G46="買",H46-(J46*0.01),H46+(J46*0.01)))</f>
        <v>126.94599999999998</v>
      </c>
      <c r="Q46" s="54"/>
      <c r="R46" s="55">
        <f t="shared" si="30"/>
        <v>-102950</v>
      </c>
      <c r="S46" s="55"/>
      <c r="T46" s="56">
        <f t="shared" si="31"/>
        <v>-145.00000000000028</v>
      </c>
      <c r="U46" s="56"/>
    </row>
    <row r="47" spans="2:22" x14ac:dyDescent="0.15">
      <c r="B47" s="7">
        <v>38</v>
      </c>
      <c r="C47" s="53">
        <f t="shared" si="46"/>
        <v>3355140</v>
      </c>
      <c r="D47" s="53"/>
      <c r="E47" s="7">
        <f t="shared" si="43"/>
        <v>2012</v>
      </c>
      <c r="F47" s="9">
        <v>42337</v>
      </c>
      <c r="G47" s="7" t="s">
        <v>37</v>
      </c>
      <c r="H47" s="57">
        <v>131.65</v>
      </c>
      <c r="I47" s="58"/>
      <c r="J47" s="7">
        <v>127</v>
      </c>
      <c r="K47" s="53">
        <f t="shared" si="27"/>
        <v>100654.2</v>
      </c>
      <c r="L47" s="53"/>
      <c r="M47" s="22">
        <f t="shared" si="28"/>
        <v>0.79</v>
      </c>
      <c r="N47" s="7">
        <v>2013</v>
      </c>
      <c r="O47" s="9">
        <v>42027</v>
      </c>
      <c r="P47" s="54">
        <v>139.26</v>
      </c>
      <c r="Q47" s="54"/>
      <c r="R47" s="55">
        <f t="shared" si="30"/>
        <v>601189</v>
      </c>
      <c r="S47" s="55"/>
      <c r="T47" s="56">
        <f t="shared" si="31"/>
        <v>760.99999999999852</v>
      </c>
      <c r="U47" s="56"/>
    </row>
    <row r="48" spans="2:22" x14ac:dyDescent="0.15">
      <c r="B48" s="7">
        <v>39</v>
      </c>
      <c r="C48" s="53">
        <f t="shared" si="46"/>
        <v>3956329</v>
      </c>
      <c r="D48" s="53"/>
      <c r="E48" s="7">
        <v>2013</v>
      </c>
      <c r="F48" s="9">
        <v>42046</v>
      </c>
      <c r="G48" s="7" t="s">
        <v>37</v>
      </c>
      <c r="H48" s="54">
        <v>147.28800000000001</v>
      </c>
      <c r="I48" s="54"/>
      <c r="J48" s="7">
        <v>233</v>
      </c>
      <c r="K48" s="53">
        <f t="shared" si="27"/>
        <v>118689.87</v>
      </c>
      <c r="L48" s="53"/>
      <c r="M48" s="22">
        <f t="shared" si="28"/>
        <v>0.5</v>
      </c>
      <c r="N48" s="7">
        <f t="shared" ref="N48" si="47">N47</f>
        <v>2013</v>
      </c>
      <c r="O48" s="9">
        <v>42048</v>
      </c>
      <c r="P48" s="54">
        <f t="shared" ref="P48" si="48">IF(H48="","",IF(G48="買",H48-(J48*0.01),H48+(J48*0.01)))</f>
        <v>144.958</v>
      </c>
      <c r="Q48" s="54"/>
      <c r="R48" s="55">
        <f t="shared" si="30"/>
        <v>-116500</v>
      </c>
      <c r="S48" s="55"/>
      <c r="T48" s="56">
        <f t="shared" si="31"/>
        <v>-233.00000000000125</v>
      </c>
      <c r="U48" s="56"/>
    </row>
    <row r="49" spans="2:21" x14ac:dyDescent="0.15">
      <c r="B49" s="7">
        <v>40</v>
      </c>
      <c r="C49" s="53">
        <f t="shared" si="46"/>
        <v>3839829</v>
      </c>
      <c r="D49" s="53"/>
      <c r="E49" s="7">
        <f t="shared" ref="E49" si="49">E48</f>
        <v>2013</v>
      </c>
      <c r="F49" s="9">
        <v>42077</v>
      </c>
      <c r="G49" s="7" t="s">
        <v>37</v>
      </c>
      <c r="H49" s="54">
        <v>144.11000000000001</v>
      </c>
      <c r="I49" s="54"/>
      <c r="J49" s="7">
        <v>218</v>
      </c>
      <c r="K49" s="53">
        <f t="shared" si="27"/>
        <v>115194.87</v>
      </c>
      <c r="L49" s="53"/>
      <c r="M49" s="22">
        <f t="shared" si="28"/>
        <v>0.52</v>
      </c>
      <c r="N49" s="7">
        <f>N48</f>
        <v>2013</v>
      </c>
      <c r="O49" s="9">
        <v>42088</v>
      </c>
      <c r="P49" s="54">
        <f>IF(H49="","",IF(G49="買",H49-(J49*0.01),H49+(J49*0.01)))</f>
        <v>141.93</v>
      </c>
      <c r="Q49" s="54"/>
      <c r="R49" s="55">
        <f t="shared" si="30"/>
        <v>-113360</v>
      </c>
      <c r="S49" s="55"/>
      <c r="T49" s="56">
        <f t="shared" si="31"/>
        <v>-218.00000000000068</v>
      </c>
      <c r="U49" s="56"/>
    </row>
    <row r="50" spans="2:21" x14ac:dyDescent="0.15">
      <c r="B50" s="7">
        <v>41</v>
      </c>
      <c r="C50" s="53">
        <f t="shared" si="46"/>
        <v>3726469</v>
      </c>
      <c r="D50" s="53"/>
      <c r="E50" s="7">
        <f>E49</f>
        <v>2013</v>
      </c>
      <c r="F50" s="9">
        <v>42118</v>
      </c>
      <c r="G50" s="7" t="s">
        <v>37</v>
      </c>
      <c r="H50" s="54">
        <v>151.99299999999999</v>
      </c>
      <c r="I50" s="54"/>
      <c r="J50" s="7">
        <v>206</v>
      </c>
      <c r="K50" s="53">
        <f t="shared" si="27"/>
        <v>111794.06999999999</v>
      </c>
      <c r="L50" s="53"/>
      <c r="M50" s="22">
        <f t="shared" si="28"/>
        <v>0.54</v>
      </c>
      <c r="N50" s="7">
        <f>N49</f>
        <v>2013</v>
      </c>
      <c r="O50" s="9">
        <v>42146</v>
      </c>
      <c r="P50" s="54">
        <v>154.86000000000001</v>
      </c>
      <c r="Q50" s="54"/>
      <c r="R50" s="55">
        <f t="shared" si="30"/>
        <v>154818</v>
      </c>
      <c r="S50" s="55"/>
      <c r="T50" s="56">
        <f t="shared" si="31"/>
        <v>286.70000000000186</v>
      </c>
      <c r="U50" s="56"/>
    </row>
    <row r="51" spans="2:21" x14ac:dyDescent="0.15">
      <c r="B51" s="7">
        <v>42</v>
      </c>
      <c r="C51" s="53">
        <f t="shared" si="46"/>
        <v>3881287</v>
      </c>
      <c r="D51" s="53"/>
      <c r="E51" s="7">
        <v>2014</v>
      </c>
      <c r="F51" s="9">
        <v>42056</v>
      </c>
      <c r="G51" s="7" t="s">
        <v>37</v>
      </c>
      <c r="H51" s="54">
        <v>170.76400000000001</v>
      </c>
      <c r="I51" s="54"/>
      <c r="J51" s="7">
        <v>164</v>
      </c>
      <c r="K51" s="53">
        <f t="shared" si="27"/>
        <v>116438.61</v>
      </c>
      <c r="L51" s="53"/>
      <c r="M51" s="22">
        <f t="shared" si="28"/>
        <v>0.7</v>
      </c>
      <c r="N51" s="7">
        <v>2014</v>
      </c>
      <c r="O51" s="9">
        <v>42062</v>
      </c>
      <c r="P51" s="54">
        <f>IF(H51="","",IF(G51="買",H51-(J51*0.01),H51+(J51*0.01)))</f>
        <v>169.12400000000002</v>
      </c>
      <c r="Q51" s="54"/>
      <c r="R51" s="55">
        <f t="shared" si="30"/>
        <v>-114799</v>
      </c>
      <c r="S51" s="55"/>
      <c r="T51" s="56">
        <f t="shared" si="31"/>
        <v>-163.99999999999864</v>
      </c>
      <c r="U51" s="56"/>
    </row>
    <row r="52" spans="2:21" x14ac:dyDescent="0.15">
      <c r="B52" s="7">
        <v>43</v>
      </c>
      <c r="C52" s="53">
        <f t="shared" si="46"/>
        <v>3766488</v>
      </c>
      <c r="D52" s="53"/>
      <c r="E52" s="7">
        <f>E51</f>
        <v>2014</v>
      </c>
      <c r="F52" s="9">
        <v>42119</v>
      </c>
      <c r="G52" s="7" t="s">
        <v>37</v>
      </c>
      <c r="H52" s="54">
        <v>172.16800000000001</v>
      </c>
      <c r="I52" s="54"/>
      <c r="J52" s="7">
        <v>77</v>
      </c>
      <c r="K52" s="53">
        <f t="shared" si="27"/>
        <v>112994.64</v>
      </c>
      <c r="L52" s="53"/>
      <c r="M52" s="22">
        <f t="shared" si="28"/>
        <v>1.46</v>
      </c>
      <c r="N52" s="7">
        <f t="shared" ref="N52" si="50">N51</f>
        <v>2014</v>
      </c>
      <c r="O52" s="9">
        <v>42119</v>
      </c>
      <c r="P52" s="54">
        <f>IF(H52="","",IF(G52="買",H52-(J52*0.01),H52+(J52*0.01)))</f>
        <v>171.398</v>
      </c>
      <c r="Q52" s="54"/>
      <c r="R52" s="55">
        <f t="shared" si="30"/>
        <v>-112420</v>
      </c>
      <c r="S52" s="55"/>
      <c r="T52" s="56">
        <f t="shared" si="31"/>
        <v>-77.000000000001023</v>
      </c>
      <c r="U52" s="56"/>
    </row>
    <row r="53" spans="2:21" x14ac:dyDescent="0.15">
      <c r="B53" s="7">
        <v>44</v>
      </c>
      <c r="C53" s="53">
        <f t="shared" si="46"/>
        <v>3654068</v>
      </c>
      <c r="D53" s="53"/>
      <c r="E53" s="7">
        <f>E52</f>
        <v>2014</v>
      </c>
      <c r="F53" s="9">
        <v>42125</v>
      </c>
      <c r="G53" s="7" t="s">
        <v>37</v>
      </c>
      <c r="H53" s="54">
        <v>172.71600000000001</v>
      </c>
      <c r="I53" s="54"/>
      <c r="J53" s="7">
        <v>85</v>
      </c>
      <c r="K53" s="53">
        <f t="shared" si="27"/>
        <v>109622.04</v>
      </c>
      <c r="L53" s="53"/>
      <c r="M53" s="22">
        <f t="shared" si="28"/>
        <v>1.28</v>
      </c>
      <c r="N53" s="7">
        <f>N52</f>
        <v>2014</v>
      </c>
      <c r="O53" s="9">
        <v>42129</v>
      </c>
      <c r="P53" s="54">
        <f>IF(H53="","",IF(G53="買",H53-(J53*0.01),H53+(J53*0.01)))</f>
        <v>171.86600000000001</v>
      </c>
      <c r="Q53" s="54"/>
      <c r="R53" s="55">
        <f t="shared" si="30"/>
        <v>-108799</v>
      </c>
      <c r="S53" s="55"/>
      <c r="T53" s="56">
        <f t="shared" si="31"/>
        <v>-84.999999999999432</v>
      </c>
      <c r="U53" s="56"/>
    </row>
    <row r="54" spans="2:21" x14ac:dyDescent="0.15">
      <c r="B54" s="7">
        <v>45</v>
      </c>
      <c r="C54" s="53">
        <f t="shared" si="46"/>
        <v>3545269</v>
      </c>
      <c r="D54" s="53"/>
      <c r="E54" s="7">
        <f>E53</f>
        <v>2014</v>
      </c>
      <c r="F54" s="9">
        <v>42138</v>
      </c>
      <c r="G54" s="7" t="s">
        <v>36</v>
      </c>
      <c r="H54" s="54">
        <v>171.898</v>
      </c>
      <c r="I54" s="54"/>
      <c r="J54" s="7">
        <v>88</v>
      </c>
      <c r="K54" s="53">
        <f t="shared" si="27"/>
        <v>106358.06999999999</v>
      </c>
      <c r="L54" s="53"/>
      <c r="M54" s="22">
        <f t="shared" si="28"/>
        <v>1.2</v>
      </c>
      <c r="N54" s="7">
        <f>N53</f>
        <v>2014</v>
      </c>
      <c r="O54" s="9">
        <v>42151</v>
      </c>
      <c r="P54" s="57">
        <f t="shared" ref="P54" si="51">H54</f>
        <v>171.898</v>
      </c>
      <c r="Q54" s="58"/>
      <c r="R54" s="55">
        <f t="shared" si="30"/>
        <v>0</v>
      </c>
      <c r="S54" s="55"/>
      <c r="T54" s="56">
        <f t="shared" si="31"/>
        <v>0</v>
      </c>
      <c r="U54" s="56"/>
    </row>
    <row r="55" spans="2:21" x14ac:dyDescent="0.15">
      <c r="B55" s="7">
        <v>46</v>
      </c>
      <c r="C55" s="53">
        <f t="shared" si="46"/>
        <v>3545269</v>
      </c>
      <c r="D55" s="53"/>
      <c r="E55" s="7">
        <f>E54</f>
        <v>2014</v>
      </c>
      <c r="F55" s="9">
        <v>42200</v>
      </c>
      <c r="G55" s="7" t="s">
        <v>36</v>
      </c>
      <c r="H55" s="54">
        <v>173.32300000000001</v>
      </c>
      <c r="I55" s="54"/>
      <c r="J55" s="7">
        <v>72</v>
      </c>
      <c r="K55" s="53">
        <f t="shared" si="27"/>
        <v>106358.06999999999</v>
      </c>
      <c r="L55" s="53"/>
      <c r="M55" s="22">
        <f t="shared" si="28"/>
        <v>1.47</v>
      </c>
      <c r="N55" s="7">
        <f>N54</f>
        <v>2014</v>
      </c>
      <c r="O55" s="9">
        <v>42200</v>
      </c>
      <c r="P55" s="54">
        <f>IF(H55="","",IF(G55="買",H55-(J55*0.01),H55+(J55*0.01)))</f>
        <v>174.04300000000001</v>
      </c>
      <c r="Q55" s="54"/>
      <c r="R55" s="55">
        <f t="shared" si="30"/>
        <v>-105840</v>
      </c>
      <c r="S55" s="55"/>
      <c r="T55" s="56">
        <f t="shared" si="31"/>
        <v>-71.999999999999886</v>
      </c>
      <c r="U55" s="56"/>
    </row>
    <row r="56" spans="2:21" x14ac:dyDescent="0.15">
      <c r="B56" s="7">
        <v>47</v>
      </c>
      <c r="C56" s="53">
        <f t="shared" si="46"/>
        <v>3439429</v>
      </c>
      <c r="D56" s="53"/>
      <c r="E56" s="7">
        <f>E55</f>
        <v>2014</v>
      </c>
      <c r="F56" s="9">
        <v>42245</v>
      </c>
      <c r="G56" s="7" t="s">
        <v>37</v>
      </c>
      <c r="H56" s="54">
        <v>172.28299999999999</v>
      </c>
      <c r="I56" s="54"/>
      <c r="J56" s="7">
        <v>69</v>
      </c>
      <c r="K56" s="53">
        <f t="shared" si="27"/>
        <v>103182.87</v>
      </c>
      <c r="L56" s="53"/>
      <c r="M56" s="22">
        <f t="shared" si="28"/>
        <v>1.49</v>
      </c>
      <c r="N56" s="7">
        <f>N55</f>
        <v>2014</v>
      </c>
      <c r="O56" s="9">
        <v>42251</v>
      </c>
      <c r="P56" s="57">
        <f>H56</f>
        <v>172.28299999999999</v>
      </c>
      <c r="Q56" s="58"/>
      <c r="R56" s="55">
        <f t="shared" si="30"/>
        <v>0</v>
      </c>
      <c r="S56" s="55"/>
      <c r="T56" s="56">
        <f t="shared" si="31"/>
        <v>0</v>
      </c>
      <c r="U56" s="56"/>
    </row>
    <row r="57" spans="2:21" x14ac:dyDescent="0.15">
      <c r="B57" s="7">
        <v>48</v>
      </c>
      <c r="C57" s="53">
        <f t="shared" si="46"/>
        <v>3439429</v>
      </c>
      <c r="D57" s="53"/>
      <c r="E57" s="7">
        <v>2015</v>
      </c>
      <c r="F57" s="9">
        <v>42034</v>
      </c>
      <c r="G57" s="7" t="s">
        <v>36</v>
      </c>
      <c r="H57" s="54">
        <v>177.68700000000001</v>
      </c>
      <c r="I57" s="54"/>
      <c r="J57" s="7">
        <v>129</v>
      </c>
      <c r="K57" s="53">
        <f t="shared" si="27"/>
        <v>103182.87</v>
      </c>
      <c r="L57" s="53"/>
      <c r="M57" s="22">
        <f t="shared" si="28"/>
        <v>0.79</v>
      </c>
      <c r="N57" s="7">
        <v>2015</v>
      </c>
      <c r="O57" s="9">
        <v>42038</v>
      </c>
      <c r="P57" s="57">
        <f>H57</f>
        <v>177.68700000000001</v>
      </c>
      <c r="Q57" s="58"/>
      <c r="R57" s="55">
        <f t="shared" si="30"/>
        <v>0</v>
      </c>
      <c r="S57" s="55"/>
      <c r="T57" s="56">
        <f t="shared" si="31"/>
        <v>0</v>
      </c>
      <c r="U57" s="56"/>
    </row>
    <row r="58" spans="2:21" x14ac:dyDescent="0.15">
      <c r="B58" s="7">
        <v>49</v>
      </c>
      <c r="C58" s="53">
        <f t="shared" si="46"/>
        <v>3439429</v>
      </c>
      <c r="D58" s="53"/>
      <c r="E58" s="7">
        <f t="shared" ref="E58" si="52">E57</f>
        <v>2015</v>
      </c>
      <c r="F58" s="9">
        <v>42058</v>
      </c>
      <c r="G58" s="7" t="s">
        <v>37</v>
      </c>
      <c r="H58" s="54">
        <v>183.64699999999999</v>
      </c>
      <c r="I58" s="54"/>
      <c r="J58" s="7">
        <v>204</v>
      </c>
      <c r="K58" s="53">
        <f t="shared" si="27"/>
        <v>103182.87</v>
      </c>
      <c r="L58" s="53"/>
      <c r="M58" s="22">
        <f t="shared" si="28"/>
        <v>0.5</v>
      </c>
      <c r="N58" s="7">
        <f t="shared" ref="N58" si="53">N57</f>
        <v>2015</v>
      </c>
      <c r="O58" s="9">
        <v>42069</v>
      </c>
      <c r="P58" s="54">
        <f>IF(H58="","",IF(G58="買",H58-(J58*0.01),H58+(J58*0.01)))</f>
        <v>181.607</v>
      </c>
      <c r="Q58" s="54"/>
      <c r="R58" s="55">
        <f t="shared" si="30"/>
        <v>-102000</v>
      </c>
      <c r="S58" s="55"/>
      <c r="T58" s="56">
        <f t="shared" si="31"/>
        <v>-203.9999999999992</v>
      </c>
      <c r="U58" s="56"/>
    </row>
    <row r="59" spans="2:21" x14ac:dyDescent="0.15">
      <c r="B59" s="7">
        <v>50</v>
      </c>
      <c r="C59" s="53">
        <f t="shared" si="46"/>
        <v>3337429</v>
      </c>
      <c r="D59" s="53"/>
      <c r="E59" s="7">
        <f>E58</f>
        <v>2015</v>
      </c>
      <c r="F59" s="9">
        <v>42115</v>
      </c>
      <c r="G59" s="7" t="s">
        <v>37</v>
      </c>
      <c r="H59" s="54">
        <v>178.19399999999999</v>
      </c>
      <c r="I59" s="54"/>
      <c r="J59" s="7">
        <v>106</v>
      </c>
      <c r="K59" s="53">
        <f t="shared" si="27"/>
        <v>100122.87</v>
      </c>
      <c r="L59" s="53"/>
      <c r="M59" s="22">
        <f t="shared" si="28"/>
        <v>0.94</v>
      </c>
      <c r="N59" s="7">
        <f>N58</f>
        <v>2015</v>
      </c>
      <c r="O59" s="9">
        <v>42165</v>
      </c>
      <c r="P59" s="54">
        <v>189.46</v>
      </c>
      <c r="Q59" s="54"/>
      <c r="R59" s="55">
        <f t="shared" si="30"/>
        <v>1059004</v>
      </c>
      <c r="S59" s="55"/>
      <c r="T59" s="56">
        <f t="shared" si="31"/>
        <v>1126.600000000002</v>
      </c>
      <c r="U59" s="56"/>
    </row>
    <row r="60" spans="2:21" x14ac:dyDescent="0.15">
      <c r="B60" s="7">
        <v>51</v>
      </c>
      <c r="C60" s="53">
        <f t="shared" si="46"/>
        <v>4396433</v>
      </c>
      <c r="D60" s="53"/>
      <c r="E60" s="7">
        <f>E59</f>
        <v>2015</v>
      </c>
      <c r="F60" s="9">
        <v>42181</v>
      </c>
      <c r="G60" s="7" t="s">
        <v>37</v>
      </c>
      <c r="H60" s="54">
        <v>194.73500000000001</v>
      </c>
      <c r="I60" s="54"/>
      <c r="J60" s="7">
        <v>135</v>
      </c>
      <c r="K60" s="53">
        <f t="shared" si="27"/>
        <v>131892.99</v>
      </c>
      <c r="L60" s="53"/>
      <c r="M60" s="22">
        <f t="shared" si="28"/>
        <v>0.97</v>
      </c>
      <c r="N60" s="7">
        <f>N59</f>
        <v>2015</v>
      </c>
      <c r="O60" s="9">
        <v>42184</v>
      </c>
      <c r="P60" s="54">
        <v>192.49100000000001</v>
      </c>
      <c r="Q60" s="54"/>
      <c r="R60" s="55">
        <f t="shared" si="30"/>
        <v>-217668</v>
      </c>
      <c r="S60" s="55"/>
      <c r="T60" s="56">
        <f t="shared" si="31"/>
        <v>-224.39999999999998</v>
      </c>
      <c r="U60" s="56"/>
    </row>
    <row r="61" spans="2:21" x14ac:dyDescent="0.15">
      <c r="B61" s="7">
        <v>52</v>
      </c>
      <c r="C61" s="53">
        <f t="shared" si="46"/>
        <v>4178765</v>
      </c>
      <c r="D61" s="53"/>
      <c r="E61" s="7">
        <f>E60</f>
        <v>2015</v>
      </c>
      <c r="F61" s="9"/>
      <c r="G61" s="7"/>
      <c r="H61" s="54"/>
      <c r="I61" s="54"/>
      <c r="J61" s="7"/>
      <c r="K61" s="53" t="str">
        <f t="shared" si="27"/>
        <v/>
      </c>
      <c r="L61" s="53"/>
      <c r="M61" s="22" t="str">
        <f t="shared" si="28"/>
        <v/>
      </c>
      <c r="N61" s="7">
        <f>N60</f>
        <v>2015</v>
      </c>
      <c r="O61" s="9"/>
      <c r="P61" s="54" t="str">
        <f>IF(H61="","",IF(G61="買",H61-(J61*0.01),H61+(J61*0.01)))</f>
        <v/>
      </c>
      <c r="Q61" s="54"/>
      <c r="R61" s="55" t="str">
        <f t="shared" si="30"/>
        <v/>
      </c>
      <c r="S61" s="55"/>
      <c r="T61" s="56" t="str">
        <f t="shared" si="31"/>
        <v/>
      </c>
      <c r="U61" s="56"/>
    </row>
  </sheetData>
  <autoFilter ref="G9:G60"/>
  <mergeCells count="350">
    <mergeCell ref="C61:D61"/>
    <mergeCell ref="H61:I61"/>
    <mergeCell ref="K61:L61"/>
    <mergeCell ref="P61:Q61"/>
    <mergeCell ref="R61:S61"/>
    <mergeCell ref="T61:U61"/>
    <mergeCell ref="B8:B9"/>
    <mergeCell ref="M8:M9"/>
    <mergeCell ref="C8:D9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6:D6"/>
    <mergeCell ref="E6:H6"/>
    <mergeCell ref="I6:J6"/>
    <mergeCell ref="K6:M6"/>
    <mergeCell ref="N6:Q6"/>
    <mergeCell ref="E8:I8"/>
    <mergeCell ref="J8:L8"/>
    <mergeCell ref="N8:Q8"/>
    <mergeCell ref="R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</mergeCells>
  <phoneticPr fontId="13"/>
  <conditionalFormatting sqref="G10:G11 G16 G50:G61 G13 G18:G48">
    <cfRule type="cellIs" dxfId="67" priority="1" stopIfTrue="1" operator="equal">
      <formula>"買"</formula>
    </cfRule>
    <cfRule type="cellIs" dxfId="66" priority="2" stopIfTrue="1" operator="equal">
      <formula>"売"</formula>
    </cfRule>
  </conditionalFormatting>
  <conditionalFormatting sqref="G14">
    <cfRule type="cellIs" dxfId="65" priority="3" stopIfTrue="1" operator="equal">
      <formula>"買"</formula>
    </cfRule>
    <cfRule type="cellIs" dxfId="64" priority="4" stopIfTrue="1" operator="equal">
      <formula>"売"</formula>
    </cfRule>
  </conditionalFormatting>
  <conditionalFormatting sqref="G15">
    <cfRule type="cellIs" dxfId="63" priority="5" stopIfTrue="1" operator="equal">
      <formula>"買"</formula>
    </cfRule>
    <cfRule type="cellIs" dxfId="62" priority="6" stopIfTrue="1" operator="equal">
      <formula>"売"</formula>
    </cfRule>
  </conditionalFormatting>
  <conditionalFormatting sqref="G49">
    <cfRule type="cellIs" dxfId="61" priority="7" stopIfTrue="1" operator="equal">
      <formula>"買"</formula>
    </cfRule>
    <cfRule type="cellIs" dxfId="60" priority="8" stopIfTrue="1" operator="equal">
      <formula>"売"</formula>
    </cfRule>
  </conditionalFormatting>
  <conditionalFormatting sqref="G12">
    <cfRule type="cellIs" dxfId="59" priority="9" stopIfTrue="1" operator="equal">
      <formula>"買"</formula>
    </cfRule>
    <cfRule type="cellIs" dxfId="58" priority="10" stopIfTrue="1" operator="equal">
      <formula>"売"</formula>
    </cfRule>
  </conditionalFormatting>
  <conditionalFormatting sqref="G17">
    <cfRule type="cellIs" dxfId="57" priority="11" stopIfTrue="1" operator="equal">
      <formula>"買"</formula>
    </cfRule>
    <cfRule type="cellIs" dxfId="56" priority="12" stopIfTrue="1" operator="equal">
      <formula>"売"</formula>
    </cfRule>
  </conditionalFormatting>
  <dataValidations count="1">
    <dataValidation type="list" allowBlank="1" showInputMessage="1" showErrorMessage="1" sqref="G10:G61">
      <formula1>"買,売"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9"/>
  <sheetViews>
    <sheetView topLeftCell="I1" zoomScale="115" zoomScaleNormal="115" workbookViewId="0">
      <pane ySplit="9" topLeftCell="A10" activePane="bottomLeft" state="frozen"/>
      <selection pane="bottomLeft" activeCell="V10" sqref="V10:W10"/>
    </sheetView>
  </sheetViews>
  <sheetFormatPr defaultColWidth="9" defaultRowHeight="13.5" x14ac:dyDescent="0.15"/>
  <cols>
    <col min="1" max="1" width="2.875" customWidth="1"/>
    <col min="2" max="23" width="6.625" style="3" customWidth="1"/>
  </cols>
  <sheetData>
    <row r="2" spans="2:23" x14ac:dyDescent="0.15">
      <c r="B2" s="1" t="s">
        <v>0</v>
      </c>
      <c r="C2" s="1"/>
      <c r="D2" s="1"/>
      <c r="E2" s="24" t="s">
        <v>1</v>
      </c>
      <c r="F2" s="24"/>
      <c r="G2" s="24"/>
      <c r="H2" s="1" t="s">
        <v>2</v>
      </c>
      <c r="I2" s="1"/>
      <c r="J2" s="1"/>
      <c r="K2" s="24" t="s">
        <v>3</v>
      </c>
      <c r="L2" s="24"/>
      <c r="M2" s="24"/>
      <c r="N2" s="1" t="s">
        <v>4</v>
      </c>
      <c r="O2" s="1"/>
      <c r="P2" s="25">
        <v>0.03</v>
      </c>
      <c r="Q2" s="24"/>
    </row>
    <row r="3" spans="2:23" ht="85.5" customHeight="1" x14ac:dyDescent="0.15">
      <c r="B3" s="1" t="s">
        <v>5</v>
      </c>
      <c r="C3" s="1"/>
      <c r="D3" s="65"/>
      <c r="E3" s="66"/>
      <c r="F3" s="66"/>
      <c r="G3" s="66"/>
      <c r="H3" s="66"/>
      <c r="I3" s="66"/>
      <c r="J3" s="1" t="s">
        <v>7</v>
      </c>
      <c r="K3" s="1"/>
      <c r="L3" s="67"/>
      <c r="M3" s="68"/>
      <c r="N3" s="68"/>
      <c r="O3" s="68"/>
      <c r="P3" s="68"/>
      <c r="Q3" s="69"/>
    </row>
    <row r="4" spans="2:23" x14ac:dyDescent="0.15">
      <c r="B4" s="1" t="s">
        <v>9</v>
      </c>
      <c r="C4" s="1"/>
      <c r="D4" s="70">
        <f>SUM($T$10:$U$947)</f>
        <v>-29699.999999999851</v>
      </c>
      <c r="E4" s="70"/>
      <c r="F4" s="1" t="s">
        <v>10</v>
      </c>
      <c r="G4" s="1"/>
      <c r="H4" s="71">
        <f>SUM($V$10:$W$71)</f>
        <v>-54.999999999999716</v>
      </c>
      <c r="I4" s="72"/>
      <c r="J4" s="30" t="s">
        <v>11</v>
      </c>
      <c r="K4" s="30"/>
      <c r="L4" s="73">
        <f>MAX($C$10:$D$944)-E6</f>
        <v>0</v>
      </c>
      <c r="M4" s="73"/>
      <c r="N4" s="30" t="s">
        <v>12</v>
      </c>
      <c r="O4" s="30"/>
      <c r="P4" s="70">
        <f>MIN($C$10:$D$944)-E6</f>
        <v>-29699.999999999884</v>
      </c>
      <c r="Q4" s="70"/>
      <c r="S4" s="16"/>
      <c r="T4" s="17" t="s">
        <v>39</v>
      </c>
    </row>
    <row r="5" spans="2:23" x14ac:dyDescent="0.15">
      <c r="B5" s="4" t="s">
        <v>13</v>
      </c>
      <c r="C5" s="5">
        <f>COUNTIF($T$10:$T$944,"&gt;0")</f>
        <v>0</v>
      </c>
      <c r="D5" s="4" t="s">
        <v>14</v>
      </c>
      <c r="E5" s="5">
        <f>COUNTIF($T$10:$T$944,"&lt;0")</f>
        <v>1</v>
      </c>
      <c r="F5" s="4" t="s">
        <v>15</v>
      </c>
      <c r="G5" s="5">
        <f>COUNTIF($T$10:$T$944,"=0")</f>
        <v>0</v>
      </c>
      <c r="H5" s="4" t="s">
        <v>16</v>
      </c>
      <c r="I5" s="10" t="str">
        <f>IF(C5=0,"0",C5/SUM(C5,E5))</f>
        <v>0</v>
      </c>
      <c r="J5" s="1" t="s">
        <v>17</v>
      </c>
      <c r="K5" s="32"/>
      <c r="L5" s="33"/>
      <c r="M5" s="33"/>
      <c r="N5" s="74" t="s">
        <v>18</v>
      </c>
      <c r="O5" s="75"/>
      <c r="P5" s="33"/>
      <c r="Q5" s="33"/>
      <c r="S5" s="8"/>
      <c r="T5" s="17" t="s">
        <v>40</v>
      </c>
    </row>
    <row r="6" spans="2:23" ht="21" x14ac:dyDescent="0.15">
      <c r="B6" s="34" t="s">
        <v>19</v>
      </c>
      <c r="C6" s="35"/>
      <c r="D6" s="36"/>
      <c r="E6" s="37">
        <v>1000000</v>
      </c>
      <c r="F6" s="37"/>
      <c r="G6" s="37"/>
      <c r="H6" s="38"/>
      <c r="I6" s="39" t="s">
        <v>20</v>
      </c>
      <c r="J6" s="39"/>
      <c r="K6" s="34" t="s">
        <v>21</v>
      </c>
      <c r="L6" s="35"/>
      <c r="M6" s="36"/>
      <c r="N6" s="76">
        <f>E6+D4</f>
        <v>970300.00000000012</v>
      </c>
      <c r="O6" s="77"/>
      <c r="P6" s="77"/>
      <c r="Q6" s="78"/>
    </row>
    <row r="7" spans="2:23" x14ac:dyDescent="0.15">
      <c r="P7" s="11"/>
    </row>
    <row r="8" spans="2:23" x14ac:dyDescent="0.15">
      <c r="B8" s="59" t="s">
        <v>22</v>
      </c>
      <c r="C8" s="61" t="s">
        <v>23</v>
      </c>
      <c r="D8" s="62"/>
      <c r="E8" s="43" t="s">
        <v>24</v>
      </c>
      <c r="F8" s="44"/>
      <c r="G8" s="44"/>
      <c r="H8" s="44"/>
      <c r="I8" s="44"/>
      <c r="J8" s="44"/>
      <c r="K8" s="45"/>
      <c r="L8" s="46" t="s">
        <v>25</v>
      </c>
      <c r="M8" s="47"/>
      <c r="N8" s="48"/>
      <c r="O8" s="60" t="s">
        <v>26</v>
      </c>
      <c r="P8" s="49" t="s">
        <v>27</v>
      </c>
      <c r="Q8" s="50"/>
      <c r="R8" s="50"/>
      <c r="S8" s="50"/>
      <c r="T8" s="50"/>
      <c r="U8" s="50"/>
      <c r="V8" s="50"/>
      <c r="W8" s="51"/>
    </row>
    <row r="9" spans="2:23" x14ac:dyDescent="0.15">
      <c r="B9" s="59"/>
      <c r="C9" s="63"/>
      <c r="D9" s="64"/>
      <c r="E9" s="6" t="s">
        <v>29</v>
      </c>
      <c r="F9" s="6" t="s">
        <v>30</v>
      </c>
      <c r="G9" s="6" t="s">
        <v>31</v>
      </c>
      <c r="H9" s="79" t="s">
        <v>41</v>
      </c>
      <c r="I9" s="80"/>
      <c r="J9" s="81" t="s">
        <v>42</v>
      </c>
      <c r="K9" s="82"/>
      <c r="L9" s="12" t="s">
        <v>33</v>
      </c>
      <c r="M9" s="46" t="s">
        <v>34</v>
      </c>
      <c r="N9" s="48"/>
      <c r="O9" s="60"/>
      <c r="P9" s="13" t="s">
        <v>29</v>
      </c>
      <c r="Q9" s="13" t="s">
        <v>30</v>
      </c>
      <c r="R9" s="49" t="s">
        <v>32</v>
      </c>
      <c r="S9" s="51"/>
      <c r="T9" s="83" t="s">
        <v>9</v>
      </c>
      <c r="U9" s="83"/>
      <c r="V9" s="83" t="s">
        <v>10</v>
      </c>
      <c r="W9" s="83"/>
    </row>
    <row r="10" spans="2:23" x14ac:dyDescent="0.15">
      <c r="B10" s="7">
        <v>1</v>
      </c>
      <c r="C10" s="84">
        <f>E6</f>
        <v>1000000</v>
      </c>
      <c r="D10" s="84"/>
      <c r="E10" s="8">
        <v>2010</v>
      </c>
      <c r="F10" s="9">
        <v>42005</v>
      </c>
      <c r="G10" s="7" t="s">
        <v>37</v>
      </c>
      <c r="H10" s="85">
        <v>100</v>
      </c>
      <c r="I10" s="85"/>
      <c r="J10" s="85">
        <v>99.5</v>
      </c>
      <c r="K10" s="85"/>
      <c r="L10" s="14">
        <f>IF(J10="","",ROUNDUP(IF(G10="買",H10-J10,J10-H10)*100,0)+5)</f>
        <v>55</v>
      </c>
      <c r="M10" s="84">
        <f t="shared" ref="M10" si="0">IF(F10="","",C10*$P$2)</f>
        <v>30000</v>
      </c>
      <c r="N10" s="84"/>
      <c r="O10" s="15">
        <f>IF(L10="","",ROUNDDOWN(M10/(L10/100)/100000,2))</f>
        <v>0.54</v>
      </c>
      <c r="P10" s="8">
        <f t="shared" ref="P10" si="1">E10</f>
        <v>2010</v>
      </c>
      <c r="Q10" s="9">
        <v>42006</v>
      </c>
      <c r="R10" s="86">
        <f>IF(J10="","",IF(G10="買",H10-(L10*0.01),H10+(L10*0.01)))</f>
        <v>99.45</v>
      </c>
      <c r="S10" s="86"/>
      <c r="T10" s="87">
        <f>IF(Q10="","",V10*O10*100000/100)</f>
        <v>-29699.999999999851</v>
      </c>
      <c r="U10" s="88"/>
      <c r="V10" s="89">
        <f>IF(Q10="","",IF(G10="買",R10-H10,H10-R10)*100)</f>
        <v>-54.999999999999716</v>
      </c>
      <c r="W10" s="89"/>
    </row>
    <row r="11" spans="2:23" x14ac:dyDescent="0.15">
      <c r="B11" s="7">
        <v>2</v>
      </c>
      <c r="C11" s="84">
        <f t="shared" ref="C11" si="2">IF(T10="","",C10+T10)</f>
        <v>970300.00000000012</v>
      </c>
      <c r="D11" s="84"/>
      <c r="E11" s="8">
        <f>E10</f>
        <v>2010</v>
      </c>
      <c r="F11" s="9"/>
      <c r="G11" s="7"/>
      <c r="H11" s="85"/>
      <c r="I11" s="85"/>
      <c r="J11" s="85"/>
      <c r="K11" s="85"/>
      <c r="L11" s="14" t="str">
        <f t="shared" ref="L11" si="3">IF(J11="","",ROUNDUP(IF(G11="買",H11-J11,J11-H11)*100,0)+5)</f>
        <v/>
      </c>
      <c r="M11" s="84" t="str">
        <f t="shared" ref="M11" si="4">IF(F11="","",C11*$P$2)</f>
        <v/>
      </c>
      <c r="N11" s="84"/>
      <c r="O11" s="15" t="str">
        <f t="shared" ref="O11" si="5">IF(L11="","",ROUNDDOWN(M11/(L11/100)/100000,2))</f>
        <v/>
      </c>
      <c r="P11" s="8">
        <f t="shared" ref="P11" si="6">E11</f>
        <v>2010</v>
      </c>
      <c r="Q11" s="9"/>
      <c r="R11" s="86" t="str">
        <f t="shared" ref="R11" si="7">IF(J11="","",IF(G11="買",H11-(L11*0.01),H11+(L11*0.01)))</f>
        <v/>
      </c>
      <c r="S11" s="86"/>
      <c r="T11" s="87" t="str">
        <f t="shared" ref="T11" si="8">IF(Q11="","",V11*O11*100000/100)</f>
        <v/>
      </c>
      <c r="U11" s="88"/>
      <c r="V11" s="89" t="str">
        <f t="shared" ref="V11" si="9">IF(Q11="","",IF(G11="買",R11-H11,H11-R11)*100)</f>
        <v/>
      </c>
      <c r="W11" s="89"/>
    </row>
    <row r="12" spans="2:23" x14ac:dyDescent="0.15">
      <c r="B12" s="7">
        <v>3</v>
      </c>
      <c r="C12" s="84" t="str">
        <f t="shared" ref="C12" si="10">IF(T11="","",C11+T11)</f>
        <v/>
      </c>
      <c r="D12" s="84"/>
      <c r="E12" s="8">
        <f t="shared" ref="E12" si="11">E11</f>
        <v>2010</v>
      </c>
      <c r="F12" s="9"/>
      <c r="G12" s="7"/>
      <c r="H12" s="85"/>
      <c r="I12" s="85"/>
      <c r="J12" s="85"/>
      <c r="K12" s="85"/>
      <c r="L12" s="14" t="str">
        <f t="shared" ref="L12" si="12">IF(J12="","",ROUNDUP(IF(G12="買",H12-J12,J12-H12)*100,0)+5)</f>
        <v/>
      </c>
      <c r="M12" s="84" t="str">
        <f t="shared" ref="M12:M41" si="13">IF(F12="","",C12*$P$2)</f>
        <v/>
      </c>
      <c r="N12" s="84"/>
      <c r="O12" s="15" t="str">
        <f t="shared" ref="O12" si="14">IF(L12="","",ROUNDDOWN(M12/(L12/100)/100000,2))</f>
        <v/>
      </c>
      <c r="P12" s="8">
        <f t="shared" ref="P12:P42" si="15">E12</f>
        <v>2010</v>
      </c>
      <c r="Q12" s="9"/>
      <c r="R12" s="86" t="str">
        <f t="shared" ref="R12" si="16">IF(J12="","",IF(G12="買",H12-(L12*0.01),H12+(L12*0.01)))</f>
        <v/>
      </c>
      <c r="S12" s="86"/>
      <c r="T12" s="87" t="str">
        <f t="shared" ref="T12" si="17">IF(Q12="","",V12*O12*100000/100)</f>
        <v/>
      </c>
      <c r="U12" s="88"/>
      <c r="V12" s="89" t="str">
        <f t="shared" ref="V12" si="18">IF(Q12="","",IF(G12="買",R12-H12,H12-R12)*100)</f>
        <v/>
      </c>
      <c r="W12" s="89"/>
    </row>
    <row r="13" spans="2:23" x14ac:dyDescent="0.15">
      <c r="B13" s="7">
        <v>4</v>
      </c>
      <c r="C13" s="84" t="str">
        <f t="shared" ref="C13" si="19">IF(T12="","",C12+T12)</f>
        <v/>
      </c>
      <c r="D13" s="84"/>
      <c r="E13" s="8">
        <f t="shared" ref="E13" si="20">E12</f>
        <v>2010</v>
      </c>
      <c r="F13" s="9"/>
      <c r="G13" s="7"/>
      <c r="H13" s="85"/>
      <c r="I13" s="85"/>
      <c r="J13" s="85"/>
      <c r="K13" s="85"/>
      <c r="L13" s="14" t="str">
        <f t="shared" ref="L13:L43" si="21">IF(J13="","",ROUNDUP(IF(G13="買",H13-J13,J13-H13)*100,0)+5)</f>
        <v/>
      </c>
      <c r="M13" s="84" t="str">
        <f t="shared" si="13"/>
        <v/>
      </c>
      <c r="N13" s="84"/>
      <c r="O13" s="15" t="str">
        <f t="shared" ref="O13:O43" si="22">IF(L13="","",ROUNDDOWN(M13/(L13/100)/100000,2))</f>
        <v/>
      </c>
      <c r="P13" s="8">
        <f t="shared" si="15"/>
        <v>2010</v>
      </c>
      <c r="Q13" s="9"/>
      <c r="R13" s="86" t="str">
        <f t="shared" ref="R13:R43" si="23">IF(J13="","",IF(G13="買",H13-(L13*0.01),H13+(L13*0.01)))</f>
        <v/>
      </c>
      <c r="S13" s="86"/>
      <c r="T13" s="87" t="str">
        <f t="shared" ref="T13:T43" si="24">IF(Q13="","",V13*O13*100000/100)</f>
        <v/>
      </c>
      <c r="U13" s="88"/>
      <c r="V13" s="89" t="str">
        <f t="shared" ref="V13:V43" si="25">IF(Q13="","",IF(G13="買",R13-H13,H13-R13)*100)</f>
        <v/>
      </c>
      <c r="W13" s="89"/>
    </row>
    <row r="14" spans="2:23" x14ac:dyDescent="0.15">
      <c r="B14" s="7">
        <v>5</v>
      </c>
      <c r="C14" s="84" t="str">
        <f t="shared" ref="C14:C44" si="26">IF(T13="","",C13+T13)</f>
        <v/>
      </c>
      <c r="D14" s="84"/>
      <c r="E14" s="8">
        <f t="shared" ref="E14:E44" si="27">E13</f>
        <v>2010</v>
      </c>
      <c r="F14" s="9"/>
      <c r="G14" s="7"/>
      <c r="H14" s="85"/>
      <c r="I14" s="85"/>
      <c r="J14" s="85"/>
      <c r="K14" s="85"/>
      <c r="L14" s="14" t="str">
        <f t="shared" si="21"/>
        <v/>
      </c>
      <c r="M14" s="84" t="str">
        <f t="shared" si="13"/>
        <v/>
      </c>
      <c r="N14" s="84"/>
      <c r="O14" s="15" t="str">
        <f t="shared" si="22"/>
        <v/>
      </c>
      <c r="P14" s="8">
        <f t="shared" si="15"/>
        <v>2010</v>
      </c>
      <c r="Q14" s="9"/>
      <c r="R14" s="86" t="str">
        <f t="shared" si="23"/>
        <v/>
      </c>
      <c r="S14" s="86"/>
      <c r="T14" s="87" t="str">
        <f t="shared" si="24"/>
        <v/>
      </c>
      <c r="U14" s="88"/>
      <c r="V14" s="89" t="str">
        <f t="shared" si="25"/>
        <v/>
      </c>
      <c r="W14" s="89"/>
    </row>
    <row r="15" spans="2:23" x14ac:dyDescent="0.15">
      <c r="B15" s="7">
        <v>6</v>
      </c>
      <c r="C15" s="84" t="str">
        <f t="shared" si="26"/>
        <v/>
      </c>
      <c r="D15" s="84"/>
      <c r="E15" s="8">
        <f t="shared" si="27"/>
        <v>2010</v>
      </c>
      <c r="F15" s="9"/>
      <c r="G15" s="7"/>
      <c r="H15" s="85"/>
      <c r="I15" s="85"/>
      <c r="J15" s="85"/>
      <c r="K15" s="85"/>
      <c r="L15" s="14" t="str">
        <f t="shared" si="21"/>
        <v/>
      </c>
      <c r="M15" s="84" t="str">
        <f t="shared" si="13"/>
        <v/>
      </c>
      <c r="N15" s="84"/>
      <c r="O15" s="15" t="str">
        <f t="shared" si="22"/>
        <v/>
      </c>
      <c r="P15" s="8">
        <f t="shared" si="15"/>
        <v>2010</v>
      </c>
      <c r="Q15" s="9"/>
      <c r="R15" s="86" t="str">
        <f t="shared" si="23"/>
        <v/>
      </c>
      <c r="S15" s="86"/>
      <c r="T15" s="87" t="str">
        <f t="shared" si="24"/>
        <v/>
      </c>
      <c r="U15" s="88"/>
      <c r="V15" s="89" t="str">
        <f t="shared" si="25"/>
        <v/>
      </c>
      <c r="W15" s="89"/>
    </row>
    <row r="16" spans="2:23" x14ac:dyDescent="0.15">
      <c r="B16" s="7">
        <v>7</v>
      </c>
      <c r="C16" s="84" t="str">
        <f t="shared" si="26"/>
        <v/>
      </c>
      <c r="D16" s="84"/>
      <c r="E16" s="8">
        <f t="shared" si="27"/>
        <v>2010</v>
      </c>
      <c r="F16" s="9"/>
      <c r="G16" s="7"/>
      <c r="H16" s="85"/>
      <c r="I16" s="85"/>
      <c r="J16" s="85"/>
      <c r="K16" s="85"/>
      <c r="L16" s="14" t="str">
        <f t="shared" si="21"/>
        <v/>
      </c>
      <c r="M16" s="84" t="str">
        <f t="shared" si="13"/>
        <v/>
      </c>
      <c r="N16" s="84"/>
      <c r="O16" s="15" t="str">
        <f t="shared" si="22"/>
        <v/>
      </c>
      <c r="P16" s="8">
        <f t="shared" si="15"/>
        <v>2010</v>
      </c>
      <c r="Q16" s="9"/>
      <c r="R16" s="86" t="str">
        <f t="shared" si="23"/>
        <v/>
      </c>
      <c r="S16" s="86"/>
      <c r="T16" s="87" t="str">
        <f t="shared" si="24"/>
        <v/>
      </c>
      <c r="U16" s="88"/>
      <c r="V16" s="89" t="str">
        <f t="shared" si="25"/>
        <v/>
      </c>
      <c r="W16" s="89"/>
    </row>
    <row r="17" spans="2:23" x14ac:dyDescent="0.15">
      <c r="B17" s="7">
        <v>8</v>
      </c>
      <c r="C17" s="84" t="str">
        <f t="shared" si="26"/>
        <v/>
      </c>
      <c r="D17" s="84"/>
      <c r="E17" s="8">
        <f t="shared" si="27"/>
        <v>2010</v>
      </c>
      <c r="F17" s="9"/>
      <c r="G17" s="7"/>
      <c r="H17" s="85"/>
      <c r="I17" s="85"/>
      <c r="J17" s="85"/>
      <c r="K17" s="85"/>
      <c r="L17" s="14" t="str">
        <f t="shared" si="21"/>
        <v/>
      </c>
      <c r="M17" s="84" t="str">
        <f t="shared" si="13"/>
        <v/>
      </c>
      <c r="N17" s="84"/>
      <c r="O17" s="15" t="str">
        <f t="shared" si="22"/>
        <v/>
      </c>
      <c r="P17" s="8">
        <f t="shared" si="15"/>
        <v>2010</v>
      </c>
      <c r="Q17" s="9"/>
      <c r="R17" s="86" t="str">
        <f t="shared" si="23"/>
        <v/>
      </c>
      <c r="S17" s="86"/>
      <c r="T17" s="87" t="str">
        <f t="shared" si="24"/>
        <v/>
      </c>
      <c r="U17" s="88"/>
      <c r="V17" s="89" t="str">
        <f t="shared" si="25"/>
        <v/>
      </c>
      <c r="W17" s="89"/>
    </row>
    <row r="18" spans="2:23" x14ac:dyDescent="0.15">
      <c r="B18" s="7">
        <v>9</v>
      </c>
      <c r="C18" s="84" t="str">
        <f t="shared" si="26"/>
        <v/>
      </c>
      <c r="D18" s="84"/>
      <c r="E18" s="8">
        <f t="shared" si="27"/>
        <v>2010</v>
      </c>
      <c r="F18" s="9"/>
      <c r="G18" s="7"/>
      <c r="H18" s="85"/>
      <c r="I18" s="85"/>
      <c r="J18" s="85"/>
      <c r="K18" s="85"/>
      <c r="L18" s="14" t="str">
        <f t="shared" si="21"/>
        <v/>
      </c>
      <c r="M18" s="84" t="str">
        <f t="shared" si="13"/>
        <v/>
      </c>
      <c r="N18" s="84"/>
      <c r="O18" s="15" t="str">
        <f t="shared" si="22"/>
        <v/>
      </c>
      <c r="P18" s="8">
        <f t="shared" si="15"/>
        <v>2010</v>
      </c>
      <c r="Q18" s="9"/>
      <c r="R18" s="86" t="str">
        <f t="shared" si="23"/>
        <v/>
      </c>
      <c r="S18" s="86"/>
      <c r="T18" s="87" t="str">
        <f t="shared" si="24"/>
        <v/>
      </c>
      <c r="U18" s="88"/>
      <c r="V18" s="89" t="str">
        <f t="shared" si="25"/>
        <v/>
      </c>
      <c r="W18" s="89"/>
    </row>
    <row r="19" spans="2:23" x14ac:dyDescent="0.15">
      <c r="B19" s="7">
        <v>10</v>
      </c>
      <c r="C19" s="84" t="str">
        <f t="shared" si="26"/>
        <v/>
      </c>
      <c r="D19" s="84"/>
      <c r="E19" s="8">
        <f t="shared" si="27"/>
        <v>2010</v>
      </c>
      <c r="F19" s="9"/>
      <c r="G19" s="7"/>
      <c r="H19" s="85"/>
      <c r="I19" s="85"/>
      <c r="J19" s="85"/>
      <c r="K19" s="85"/>
      <c r="L19" s="14" t="str">
        <f t="shared" si="21"/>
        <v/>
      </c>
      <c r="M19" s="84" t="str">
        <f t="shared" si="13"/>
        <v/>
      </c>
      <c r="N19" s="84"/>
      <c r="O19" s="15" t="str">
        <f t="shared" si="22"/>
        <v/>
      </c>
      <c r="P19" s="8">
        <f t="shared" si="15"/>
        <v>2010</v>
      </c>
      <c r="Q19" s="9"/>
      <c r="R19" s="86" t="str">
        <f t="shared" si="23"/>
        <v/>
      </c>
      <c r="S19" s="86"/>
      <c r="T19" s="87" t="str">
        <f t="shared" si="24"/>
        <v/>
      </c>
      <c r="U19" s="88"/>
      <c r="V19" s="89" t="str">
        <f t="shared" si="25"/>
        <v/>
      </c>
      <c r="W19" s="89"/>
    </row>
    <row r="20" spans="2:23" x14ac:dyDescent="0.15">
      <c r="B20" s="7">
        <v>11</v>
      </c>
      <c r="C20" s="84" t="str">
        <f t="shared" si="26"/>
        <v/>
      </c>
      <c r="D20" s="84"/>
      <c r="E20" s="8">
        <f t="shared" si="27"/>
        <v>2010</v>
      </c>
      <c r="F20" s="9"/>
      <c r="G20" s="7"/>
      <c r="H20" s="85"/>
      <c r="I20" s="85"/>
      <c r="J20" s="85"/>
      <c r="K20" s="85"/>
      <c r="L20" s="14" t="str">
        <f t="shared" si="21"/>
        <v/>
      </c>
      <c r="M20" s="84" t="str">
        <f t="shared" si="13"/>
        <v/>
      </c>
      <c r="N20" s="84"/>
      <c r="O20" s="15" t="str">
        <f t="shared" si="22"/>
        <v/>
      </c>
      <c r="P20" s="8">
        <f t="shared" si="15"/>
        <v>2010</v>
      </c>
      <c r="Q20" s="9"/>
      <c r="R20" s="86" t="str">
        <f t="shared" si="23"/>
        <v/>
      </c>
      <c r="S20" s="86"/>
      <c r="T20" s="87" t="str">
        <f t="shared" si="24"/>
        <v/>
      </c>
      <c r="U20" s="88"/>
      <c r="V20" s="89" t="str">
        <f t="shared" si="25"/>
        <v/>
      </c>
      <c r="W20" s="89"/>
    </row>
    <row r="21" spans="2:23" x14ac:dyDescent="0.15">
      <c r="B21" s="7">
        <v>12</v>
      </c>
      <c r="C21" s="84" t="str">
        <f t="shared" si="26"/>
        <v/>
      </c>
      <c r="D21" s="84"/>
      <c r="E21" s="8">
        <f t="shared" si="27"/>
        <v>2010</v>
      </c>
      <c r="F21" s="9"/>
      <c r="G21" s="7"/>
      <c r="H21" s="85"/>
      <c r="I21" s="85"/>
      <c r="J21" s="85"/>
      <c r="K21" s="85"/>
      <c r="L21" s="14" t="str">
        <f t="shared" si="21"/>
        <v/>
      </c>
      <c r="M21" s="84" t="str">
        <f t="shared" si="13"/>
        <v/>
      </c>
      <c r="N21" s="84"/>
      <c r="O21" s="15" t="str">
        <f t="shared" si="22"/>
        <v/>
      </c>
      <c r="P21" s="8">
        <f t="shared" si="15"/>
        <v>2010</v>
      </c>
      <c r="Q21" s="9"/>
      <c r="R21" s="86" t="str">
        <f t="shared" si="23"/>
        <v/>
      </c>
      <c r="S21" s="86"/>
      <c r="T21" s="87" t="str">
        <f t="shared" si="24"/>
        <v/>
      </c>
      <c r="U21" s="88"/>
      <c r="V21" s="89" t="str">
        <f t="shared" si="25"/>
        <v/>
      </c>
      <c r="W21" s="89"/>
    </row>
    <row r="22" spans="2:23" x14ac:dyDescent="0.15">
      <c r="B22" s="7">
        <v>13</v>
      </c>
      <c r="C22" s="84" t="str">
        <f t="shared" si="26"/>
        <v/>
      </c>
      <c r="D22" s="84"/>
      <c r="E22" s="8">
        <f t="shared" si="27"/>
        <v>2010</v>
      </c>
      <c r="F22" s="9"/>
      <c r="G22" s="7"/>
      <c r="H22" s="85"/>
      <c r="I22" s="85"/>
      <c r="J22" s="85"/>
      <c r="K22" s="85"/>
      <c r="L22" s="14" t="str">
        <f t="shared" si="21"/>
        <v/>
      </c>
      <c r="M22" s="84" t="str">
        <f t="shared" si="13"/>
        <v/>
      </c>
      <c r="N22" s="84"/>
      <c r="O22" s="15" t="str">
        <f t="shared" si="22"/>
        <v/>
      </c>
      <c r="P22" s="8">
        <f t="shared" si="15"/>
        <v>2010</v>
      </c>
      <c r="Q22" s="9"/>
      <c r="R22" s="86" t="str">
        <f t="shared" si="23"/>
        <v/>
      </c>
      <c r="S22" s="86"/>
      <c r="T22" s="87" t="str">
        <f t="shared" si="24"/>
        <v/>
      </c>
      <c r="U22" s="88"/>
      <c r="V22" s="89" t="str">
        <f t="shared" si="25"/>
        <v/>
      </c>
      <c r="W22" s="89"/>
    </row>
    <row r="23" spans="2:23" x14ac:dyDescent="0.15">
      <c r="B23" s="7">
        <v>14</v>
      </c>
      <c r="C23" s="84" t="str">
        <f t="shared" si="26"/>
        <v/>
      </c>
      <c r="D23" s="84"/>
      <c r="E23" s="8">
        <f t="shared" si="27"/>
        <v>2010</v>
      </c>
      <c r="F23" s="9"/>
      <c r="G23" s="7"/>
      <c r="H23" s="85"/>
      <c r="I23" s="85"/>
      <c r="J23" s="85"/>
      <c r="K23" s="85"/>
      <c r="L23" s="14" t="str">
        <f t="shared" si="21"/>
        <v/>
      </c>
      <c r="M23" s="84" t="str">
        <f t="shared" si="13"/>
        <v/>
      </c>
      <c r="N23" s="84"/>
      <c r="O23" s="15" t="str">
        <f t="shared" si="22"/>
        <v/>
      </c>
      <c r="P23" s="8">
        <f t="shared" si="15"/>
        <v>2010</v>
      </c>
      <c r="Q23" s="9"/>
      <c r="R23" s="86" t="str">
        <f t="shared" si="23"/>
        <v/>
      </c>
      <c r="S23" s="86"/>
      <c r="T23" s="87" t="str">
        <f t="shared" si="24"/>
        <v/>
      </c>
      <c r="U23" s="88"/>
      <c r="V23" s="89" t="str">
        <f t="shared" si="25"/>
        <v/>
      </c>
      <c r="W23" s="89"/>
    </row>
    <row r="24" spans="2:23" x14ac:dyDescent="0.15">
      <c r="B24" s="7">
        <v>15</v>
      </c>
      <c r="C24" s="84" t="str">
        <f t="shared" si="26"/>
        <v/>
      </c>
      <c r="D24" s="84"/>
      <c r="E24" s="8">
        <f t="shared" si="27"/>
        <v>2010</v>
      </c>
      <c r="F24" s="9"/>
      <c r="G24" s="7"/>
      <c r="H24" s="85"/>
      <c r="I24" s="85"/>
      <c r="J24" s="85"/>
      <c r="K24" s="85"/>
      <c r="L24" s="14" t="str">
        <f t="shared" si="21"/>
        <v/>
      </c>
      <c r="M24" s="84" t="str">
        <f t="shared" si="13"/>
        <v/>
      </c>
      <c r="N24" s="84"/>
      <c r="O24" s="15" t="str">
        <f t="shared" si="22"/>
        <v/>
      </c>
      <c r="P24" s="8">
        <f t="shared" si="15"/>
        <v>2010</v>
      </c>
      <c r="Q24" s="9"/>
      <c r="R24" s="86" t="str">
        <f t="shared" si="23"/>
        <v/>
      </c>
      <c r="S24" s="86"/>
      <c r="T24" s="87" t="str">
        <f t="shared" si="24"/>
        <v/>
      </c>
      <c r="U24" s="88"/>
      <c r="V24" s="89" t="str">
        <f t="shared" si="25"/>
        <v/>
      </c>
      <c r="W24" s="89"/>
    </row>
    <row r="25" spans="2:23" x14ac:dyDescent="0.15">
      <c r="B25" s="7">
        <v>16</v>
      </c>
      <c r="C25" s="84" t="str">
        <f t="shared" si="26"/>
        <v/>
      </c>
      <c r="D25" s="84"/>
      <c r="E25" s="8">
        <f t="shared" si="27"/>
        <v>2010</v>
      </c>
      <c r="F25" s="9"/>
      <c r="G25" s="7"/>
      <c r="H25" s="85"/>
      <c r="I25" s="85"/>
      <c r="J25" s="85"/>
      <c r="K25" s="85"/>
      <c r="L25" s="14" t="str">
        <f t="shared" si="21"/>
        <v/>
      </c>
      <c r="M25" s="84" t="str">
        <f t="shared" si="13"/>
        <v/>
      </c>
      <c r="N25" s="84"/>
      <c r="O25" s="15" t="str">
        <f t="shared" si="22"/>
        <v/>
      </c>
      <c r="P25" s="8">
        <f t="shared" si="15"/>
        <v>2010</v>
      </c>
      <c r="Q25" s="9"/>
      <c r="R25" s="86" t="str">
        <f t="shared" si="23"/>
        <v/>
      </c>
      <c r="S25" s="86"/>
      <c r="T25" s="87" t="str">
        <f t="shared" si="24"/>
        <v/>
      </c>
      <c r="U25" s="88"/>
      <c r="V25" s="89" t="str">
        <f t="shared" si="25"/>
        <v/>
      </c>
      <c r="W25" s="89"/>
    </row>
    <row r="26" spans="2:23" x14ac:dyDescent="0.15">
      <c r="B26" s="7">
        <v>17</v>
      </c>
      <c r="C26" s="84" t="str">
        <f t="shared" si="26"/>
        <v/>
      </c>
      <c r="D26" s="84"/>
      <c r="E26" s="8">
        <f t="shared" si="27"/>
        <v>2010</v>
      </c>
      <c r="F26" s="9"/>
      <c r="G26" s="7"/>
      <c r="H26" s="85"/>
      <c r="I26" s="85"/>
      <c r="J26" s="85"/>
      <c r="K26" s="85"/>
      <c r="L26" s="14" t="str">
        <f t="shared" si="21"/>
        <v/>
      </c>
      <c r="M26" s="84" t="str">
        <f t="shared" si="13"/>
        <v/>
      </c>
      <c r="N26" s="84"/>
      <c r="O26" s="15" t="str">
        <f t="shared" si="22"/>
        <v/>
      </c>
      <c r="P26" s="8">
        <f t="shared" si="15"/>
        <v>2010</v>
      </c>
      <c r="Q26" s="9"/>
      <c r="R26" s="86" t="str">
        <f t="shared" si="23"/>
        <v/>
      </c>
      <c r="S26" s="86"/>
      <c r="T26" s="87" t="str">
        <f t="shared" si="24"/>
        <v/>
      </c>
      <c r="U26" s="88"/>
      <c r="V26" s="89" t="str">
        <f t="shared" si="25"/>
        <v/>
      </c>
      <c r="W26" s="89"/>
    </row>
    <row r="27" spans="2:23" x14ac:dyDescent="0.15">
      <c r="B27" s="7">
        <v>18</v>
      </c>
      <c r="C27" s="84" t="str">
        <f t="shared" si="26"/>
        <v/>
      </c>
      <c r="D27" s="84"/>
      <c r="E27" s="8">
        <f t="shared" si="27"/>
        <v>2010</v>
      </c>
      <c r="F27" s="9"/>
      <c r="G27" s="7"/>
      <c r="H27" s="85"/>
      <c r="I27" s="85"/>
      <c r="J27" s="85"/>
      <c r="K27" s="85"/>
      <c r="L27" s="14" t="str">
        <f t="shared" si="21"/>
        <v/>
      </c>
      <c r="M27" s="84" t="str">
        <f t="shared" si="13"/>
        <v/>
      </c>
      <c r="N27" s="84"/>
      <c r="O27" s="15" t="str">
        <f t="shared" si="22"/>
        <v/>
      </c>
      <c r="P27" s="8">
        <f t="shared" si="15"/>
        <v>2010</v>
      </c>
      <c r="Q27" s="9"/>
      <c r="R27" s="86" t="str">
        <f t="shared" si="23"/>
        <v/>
      </c>
      <c r="S27" s="86"/>
      <c r="T27" s="87" t="str">
        <f t="shared" si="24"/>
        <v/>
      </c>
      <c r="U27" s="88"/>
      <c r="V27" s="89" t="str">
        <f t="shared" si="25"/>
        <v/>
      </c>
      <c r="W27" s="89"/>
    </row>
    <row r="28" spans="2:23" x14ac:dyDescent="0.15">
      <c r="B28" s="7">
        <v>19</v>
      </c>
      <c r="C28" s="84" t="str">
        <f t="shared" si="26"/>
        <v/>
      </c>
      <c r="D28" s="84"/>
      <c r="E28" s="8">
        <f t="shared" si="27"/>
        <v>2010</v>
      </c>
      <c r="F28" s="9"/>
      <c r="G28" s="7"/>
      <c r="H28" s="85"/>
      <c r="I28" s="85"/>
      <c r="J28" s="85"/>
      <c r="K28" s="85"/>
      <c r="L28" s="14" t="str">
        <f t="shared" si="21"/>
        <v/>
      </c>
      <c r="M28" s="84" t="str">
        <f t="shared" si="13"/>
        <v/>
      </c>
      <c r="N28" s="84"/>
      <c r="O28" s="15" t="str">
        <f t="shared" si="22"/>
        <v/>
      </c>
      <c r="P28" s="8">
        <f t="shared" si="15"/>
        <v>2010</v>
      </c>
      <c r="Q28" s="9"/>
      <c r="R28" s="86" t="str">
        <f t="shared" si="23"/>
        <v/>
      </c>
      <c r="S28" s="86"/>
      <c r="T28" s="87" t="str">
        <f t="shared" si="24"/>
        <v/>
      </c>
      <c r="U28" s="88"/>
      <c r="V28" s="89" t="str">
        <f t="shared" si="25"/>
        <v/>
      </c>
      <c r="W28" s="89"/>
    </row>
    <row r="29" spans="2:23" x14ac:dyDescent="0.15">
      <c r="B29" s="7">
        <v>20</v>
      </c>
      <c r="C29" s="84" t="str">
        <f t="shared" si="26"/>
        <v/>
      </c>
      <c r="D29" s="84"/>
      <c r="E29" s="8">
        <f t="shared" si="27"/>
        <v>2010</v>
      </c>
      <c r="F29" s="9"/>
      <c r="G29" s="7"/>
      <c r="H29" s="85"/>
      <c r="I29" s="85"/>
      <c r="J29" s="85"/>
      <c r="K29" s="85"/>
      <c r="L29" s="14" t="str">
        <f t="shared" si="21"/>
        <v/>
      </c>
      <c r="M29" s="84" t="str">
        <f t="shared" si="13"/>
        <v/>
      </c>
      <c r="N29" s="84"/>
      <c r="O29" s="15" t="str">
        <f t="shared" si="22"/>
        <v/>
      </c>
      <c r="P29" s="8">
        <f t="shared" si="15"/>
        <v>2010</v>
      </c>
      <c r="Q29" s="9"/>
      <c r="R29" s="86" t="str">
        <f t="shared" si="23"/>
        <v/>
      </c>
      <c r="S29" s="86"/>
      <c r="T29" s="87" t="str">
        <f t="shared" si="24"/>
        <v/>
      </c>
      <c r="U29" s="88"/>
      <c r="V29" s="89" t="str">
        <f t="shared" si="25"/>
        <v/>
      </c>
      <c r="W29" s="89"/>
    </row>
    <row r="30" spans="2:23" x14ac:dyDescent="0.15">
      <c r="B30" s="7">
        <v>21</v>
      </c>
      <c r="C30" s="84" t="str">
        <f t="shared" si="26"/>
        <v/>
      </c>
      <c r="D30" s="84"/>
      <c r="E30" s="8">
        <f t="shared" si="27"/>
        <v>2010</v>
      </c>
      <c r="F30" s="9"/>
      <c r="G30" s="7"/>
      <c r="H30" s="85"/>
      <c r="I30" s="85"/>
      <c r="J30" s="85"/>
      <c r="K30" s="85"/>
      <c r="L30" s="14" t="str">
        <f t="shared" si="21"/>
        <v/>
      </c>
      <c r="M30" s="84" t="str">
        <f t="shared" si="13"/>
        <v/>
      </c>
      <c r="N30" s="84"/>
      <c r="O30" s="15" t="str">
        <f t="shared" si="22"/>
        <v/>
      </c>
      <c r="P30" s="8">
        <f t="shared" si="15"/>
        <v>2010</v>
      </c>
      <c r="Q30" s="9"/>
      <c r="R30" s="86" t="str">
        <f t="shared" si="23"/>
        <v/>
      </c>
      <c r="S30" s="86"/>
      <c r="T30" s="87" t="str">
        <f t="shared" si="24"/>
        <v/>
      </c>
      <c r="U30" s="88"/>
      <c r="V30" s="89" t="str">
        <f t="shared" si="25"/>
        <v/>
      </c>
      <c r="W30" s="89"/>
    </row>
    <row r="31" spans="2:23" x14ac:dyDescent="0.15">
      <c r="B31" s="7">
        <v>22</v>
      </c>
      <c r="C31" s="84" t="str">
        <f t="shared" si="26"/>
        <v/>
      </c>
      <c r="D31" s="84"/>
      <c r="E31" s="8">
        <f t="shared" si="27"/>
        <v>2010</v>
      </c>
      <c r="F31" s="9"/>
      <c r="G31" s="7"/>
      <c r="H31" s="85"/>
      <c r="I31" s="85"/>
      <c r="J31" s="85"/>
      <c r="K31" s="85"/>
      <c r="L31" s="14" t="str">
        <f t="shared" si="21"/>
        <v/>
      </c>
      <c r="M31" s="84" t="str">
        <f t="shared" si="13"/>
        <v/>
      </c>
      <c r="N31" s="84"/>
      <c r="O31" s="15" t="str">
        <f t="shared" si="22"/>
        <v/>
      </c>
      <c r="P31" s="8">
        <f t="shared" si="15"/>
        <v>2010</v>
      </c>
      <c r="Q31" s="9"/>
      <c r="R31" s="86" t="str">
        <f t="shared" si="23"/>
        <v/>
      </c>
      <c r="S31" s="86"/>
      <c r="T31" s="87" t="str">
        <f t="shared" si="24"/>
        <v/>
      </c>
      <c r="U31" s="88"/>
      <c r="V31" s="89" t="str">
        <f t="shared" si="25"/>
        <v/>
      </c>
      <c r="W31" s="89"/>
    </row>
    <row r="32" spans="2:23" x14ac:dyDescent="0.15">
      <c r="B32" s="7">
        <v>23</v>
      </c>
      <c r="C32" s="84" t="str">
        <f t="shared" si="26"/>
        <v/>
      </c>
      <c r="D32" s="84"/>
      <c r="E32" s="8">
        <f t="shared" si="27"/>
        <v>2010</v>
      </c>
      <c r="F32" s="9"/>
      <c r="G32" s="7"/>
      <c r="H32" s="85"/>
      <c r="I32" s="85"/>
      <c r="J32" s="85"/>
      <c r="K32" s="85"/>
      <c r="L32" s="14" t="str">
        <f t="shared" si="21"/>
        <v/>
      </c>
      <c r="M32" s="84" t="str">
        <f t="shared" si="13"/>
        <v/>
      </c>
      <c r="N32" s="84"/>
      <c r="O32" s="15" t="str">
        <f t="shared" si="22"/>
        <v/>
      </c>
      <c r="P32" s="8">
        <f t="shared" si="15"/>
        <v>2010</v>
      </c>
      <c r="Q32" s="9"/>
      <c r="R32" s="86" t="str">
        <f t="shared" si="23"/>
        <v/>
      </c>
      <c r="S32" s="86"/>
      <c r="T32" s="87" t="str">
        <f t="shared" si="24"/>
        <v/>
      </c>
      <c r="U32" s="88"/>
      <c r="V32" s="89" t="str">
        <f t="shared" si="25"/>
        <v/>
      </c>
      <c r="W32" s="89"/>
    </row>
    <row r="33" spans="2:23" x14ac:dyDescent="0.15">
      <c r="B33" s="7">
        <v>24</v>
      </c>
      <c r="C33" s="84" t="str">
        <f t="shared" si="26"/>
        <v/>
      </c>
      <c r="D33" s="84"/>
      <c r="E33" s="8">
        <f t="shared" si="27"/>
        <v>2010</v>
      </c>
      <c r="F33" s="9"/>
      <c r="G33" s="7"/>
      <c r="H33" s="85"/>
      <c r="I33" s="85"/>
      <c r="J33" s="85"/>
      <c r="K33" s="85"/>
      <c r="L33" s="14" t="str">
        <f t="shared" si="21"/>
        <v/>
      </c>
      <c r="M33" s="84" t="str">
        <f t="shared" si="13"/>
        <v/>
      </c>
      <c r="N33" s="84"/>
      <c r="O33" s="15" t="str">
        <f t="shared" si="22"/>
        <v/>
      </c>
      <c r="P33" s="8">
        <f t="shared" si="15"/>
        <v>2010</v>
      </c>
      <c r="Q33" s="9"/>
      <c r="R33" s="86" t="str">
        <f t="shared" si="23"/>
        <v/>
      </c>
      <c r="S33" s="86"/>
      <c r="T33" s="87" t="str">
        <f t="shared" si="24"/>
        <v/>
      </c>
      <c r="U33" s="88"/>
      <c r="V33" s="89" t="str">
        <f t="shared" si="25"/>
        <v/>
      </c>
      <c r="W33" s="89"/>
    </row>
    <row r="34" spans="2:23" x14ac:dyDescent="0.15">
      <c r="B34" s="7">
        <v>25</v>
      </c>
      <c r="C34" s="84" t="str">
        <f t="shared" si="26"/>
        <v/>
      </c>
      <c r="D34" s="84"/>
      <c r="E34" s="8">
        <f t="shared" si="27"/>
        <v>2010</v>
      </c>
      <c r="F34" s="9"/>
      <c r="G34" s="7"/>
      <c r="H34" s="85"/>
      <c r="I34" s="85"/>
      <c r="J34" s="85"/>
      <c r="K34" s="85"/>
      <c r="L34" s="14" t="str">
        <f t="shared" si="21"/>
        <v/>
      </c>
      <c r="M34" s="84" t="str">
        <f t="shared" si="13"/>
        <v/>
      </c>
      <c r="N34" s="84"/>
      <c r="O34" s="15" t="str">
        <f t="shared" si="22"/>
        <v/>
      </c>
      <c r="P34" s="8">
        <f t="shared" si="15"/>
        <v>2010</v>
      </c>
      <c r="Q34" s="9"/>
      <c r="R34" s="86" t="str">
        <f t="shared" si="23"/>
        <v/>
      </c>
      <c r="S34" s="86"/>
      <c r="T34" s="87" t="str">
        <f t="shared" si="24"/>
        <v/>
      </c>
      <c r="U34" s="88"/>
      <c r="V34" s="89" t="str">
        <f t="shared" si="25"/>
        <v/>
      </c>
      <c r="W34" s="89"/>
    </row>
    <row r="35" spans="2:23" x14ac:dyDescent="0.15">
      <c r="B35" s="7">
        <v>26</v>
      </c>
      <c r="C35" s="84" t="str">
        <f t="shared" si="26"/>
        <v/>
      </c>
      <c r="D35" s="84"/>
      <c r="E35" s="8">
        <f t="shared" si="27"/>
        <v>2010</v>
      </c>
      <c r="F35" s="9"/>
      <c r="G35" s="7"/>
      <c r="H35" s="85"/>
      <c r="I35" s="85"/>
      <c r="J35" s="85"/>
      <c r="K35" s="85"/>
      <c r="L35" s="14" t="str">
        <f t="shared" si="21"/>
        <v/>
      </c>
      <c r="M35" s="84" t="str">
        <f t="shared" si="13"/>
        <v/>
      </c>
      <c r="N35" s="84"/>
      <c r="O35" s="15" t="str">
        <f t="shared" si="22"/>
        <v/>
      </c>
      <c r="P35" s="8">
        <f t="shared" si="15"/>
        <v>2010</v>
      </c>
      <c r="Q35" s="9"/>
      <c r="R35" s="86" t="str">
        <f t="shared" si="23"/>
        <v/>
      </c>
      <c r="S35" s="86"/>
      <c r="T35" s="87" t="str">
        <f t="shared" si="24"/>
        <v/>
      </c>
      <c r="U35" s="88"/>
      <c r="V35" s="89" t="str">
        <f t="shared" si="25"/>
        <v/>
      </c>
      <c r="W35" s="89"/>
    </row>
    <row r="36" spans="2:23" x14ac:dyDescent="0.15">
      <c r="B36" s="7">
        <v>27</v>
      </c>
      <c r="C36" s="84" t="str">
        <f t="shared" si="26"/>
        <v/>
      </c>
      <c r="D36" s="84"/>
      <c r="E36" s="8">
        <f t="shared" si="27"/>
        <v>2010</v>
      </c>
      <c r="F36" s="9"/>
      <c r="G36" s="7"/>
      <c r="H36" s="85"/>
      <c r="I36" s="85"/>
      <c r="J36" s="85"/>
      <c r="K36" s="85"/>
      <c r="L36" s="14" t="str">
        <f t="shared" si="21"/>
        <v/>
      </c>
      <c r="M36" s="84" t="str">
        <f t="shared" si="13"/>
        <v/>
      </c>
      <c r="N36" s="84"/>
      <c r="O36" s="15" t="str">
        <f t="shared" si="22"/>
        <v/>
      </c>
      <c r="P36" s="8">
        <f t="shared" si="15"/>
        <v>2010</v>
      </c>
      <c r="Q36" s="9"/>
      <c r="R36" s="86" t="str">
        <f t="shared" si="23"/>
        <v/>
      </c>
      <c r="S36" s="86"/>
      <c r="T36" s="87" t="str">
        <f t="shared" si="24"/>
        <v/>
      </c>
      <c r="U36" s="88"/>
      <c r="V36" s="89" t="str">
        <f t="shared" si="25"/>
        <v/>
      </c>
      <c r="W36" s="89"/>
    </row>
    <row r="37" spans="2:23" x14ac:dyDescent="0.15">
      <c r="B37" s="7">
        <v>28</v>
      </c>
      <c r="C37" s="84" t="str">
        <f t="shared" si="26"/>
        <v/>
      </c>
      <c r="D37" s="84"/>
      <c r="E37" s="8">
        <f t="shared" si="27"/>
        <v>2010</v>
      </c>
      <c r="F37" s="9"/>
      <c r="G37" s="7"/>
      <c r="H37" s="85"/>
      <c r="I37" s="85"/>
      <c r="J37" s="85"/>
      <c r="K37" s="85"/>
      <c r="L37" s="14" t="str">
        <f t="shared" si="21"/>
        <v/>
      </c>
      <c r="M37" s="84" t="str">
        <f t="shared" si="13"/>
        <v/>
      </c>
      <c r="N37" s="84"/>
      <c r="O37" s="15" t="str">
        <f t="shared" si="22"/>
        <v/>
      </c>
      <c r="P37" s="8">
        <f t="shared" si="15"/>
        <v>2010</v>
      </c>
      <c r="Q37" s="9"/>
      <c r="R37" s="86" t="str">
        <f t="shared" si="23"/>
        <v/>
      </c>
      <c r="S37" s="86"/>
      <c r="T37" s="87" t="str">
        <f t="shared" si="24"/>
        <v/>
      </c>
      <c r="U37" s="88"/>
      <c r="V37" s="89" t="str">
        <f t="shared" si="25"/>
        <v/>
      </c>
      <c r="W37" s="89"/>
    </row>
    <row r="38" spans="2:23" s="2" customFormat="1" x14ac:dyDescent="0.15">
      <c r="B38" s="7">
        <v>29</v>
      </c>
      <c r="C38" s="84" t="str">
        <f t="shared" si="26"/>
        <v/>
      </c>
      <c r="D38" s="84"/>
      <c r="E38" s="8">
        <f t="shared" si="27"/>
        <v>2010</v>
      </c>
      <c r="F38" s="9"/>
      <c r="G38" s="7"/>
      <c r="H38" s="85"/>
      <c r="I38" s="85"/>
      <c r="J38" s="85"/>
      <c r="K38" s="85"/>
      <c r="L38" s="14" t="str">
        <f t="shared" si="21"/>
        <v/>
      </c>
      <c r="M38" s="84" t="str">
        <f t="shared" si="13"/>
        <v/>
      </c>
      <c r="N38" s="84"/>
      <c r="O38" s="15" t="str">
        <f t="shared" si="22"/>
        <v/>
      </c>
      <c r="P38" s="8">
        <f t="shared" si="15"/>
        <v>2010</v>
      </c>
      <c r="Q38" s="9"/>
      <c r="R38" s="86" t="str">
        <f t="shared" si="23"/>
        <v/>
      </c>
      <c r="S38" s="86"/>
      <c r="T38" s="87" t="str">
        <f t="shared" si="24"/>
        <v/>
      </c>
      <c r="U38" s="88"/>
      <c r="V38" s="89" t="str">
        <f t="shared" si="25"/>
        <v/>
      </c>
      <c r="W38" s="89"/>
    </row>
    <row r="39" spans="2:23" x14ac:dyDescent="0.15">
      <c r="B39" s="7">
        <v>30</v>
      </c>
      <c r="C39" s="84" t="str">
        <f t="shared" si="26"/>
        <v/>
      </c>
      <c r="D39" s="84"/>
      <c r="E39" s="8">
        <f t="shared" si="27"/>
        <v>2010</v>
      </c>
      <c r="F39" s="9"/>
      <c r="G39" s="7"/>
      <c r="H39" s="85"/>
      <c r="I39" s="85"/>
      <c r="J39" s="85"/>
      <c r="K39" s="85"/>
      <c r="L39" s="14" t="str">
        <f t="shared" si="21"/>
        <v/>
      </c>
      <c r="M39" s="84" t="str">
        <f t="shared" si="13"/>
        <v/>
      </c>
      <c r="N39" s="84"/>
      <c r="O39" s="15" t="str">
        <f t="shared" si="22"/>
        <v/>
      </c>
      <c r="P39" s="8">
        <f t="shared" si="15"/>
        <v>2010</v>
      </c>
      <c r="Q39" s="9"/>
      <c r="R39" s="86" t="str">
        <f t="shared" si="23"/>
        <v/>
      </c>
      <c r="S39" s="86"/>
      <c r="T39" s="87" t="str">
        <f t="shared" si="24"/>
        <v/>
      </c>
      <c r="U39" s="88"/>
      <c r="V39" s="89" t="str">
        <f t="shared" si="25"/>
        <v/>
      </c>
      <c r="W39" s="89"/>
    </row>
    <row r="40" spans="2:23" x14ac:dyDescent="0.15">
      <c r="B40" s="7">
        <v>31</v>
      </c>
      <c r="C40" s="84" t="str">
        <f t="shared" si="26"/>
        <v/>
      </c>
      <c r="D40" s="84"/>
      <c r="E40" s="8">
        <f t="shared" si="27"/>
        <v>2010</v>
      </c>
      <c r="F40" s="9"/>
      <c r="G40" s="7"/>
      <c r="H40" s="85"/>
      <c r="I40" s="85"/>
      <c r="J40" s="85"/>
      <c r="K40" s="85"/>
      <c r="L40" s="14" t="str">
        <f t="shared" si="21"/>
        <v/>
      </c>
      <c r="M40" s="84" t="str">
        <f t="shared" si="13"/>
        <v/>
      </c>
      <c r="N40" s="84"/>
      <c r="O40" s="15" t="str">
        <f t="shared" si="22"/>
        <v/>
      </c>
      <c r="P40" s="8">
        <f t="shared" si="15"/>
        <v>2010</v>
      </c>
      <c r="Q40" s="9"/>
      <c r="R40" s="86" t="str">
        <f t="shared" si="23"/>
        <v/>
      </c>
      <c r="S40" s="86"/>
      <c r="T40" s="87" t="str">
        <f t="shared" si="24"/>
        <v/>
      </c>
      <c r="U40" s="88"/>
      <c r="V40" s="89" t="str">
        <f t="shared" si="25"/>
        <v/>
      </c>
      <c r="W40" s="89"/>
    </row>
    <row r="41" spans="2:23" x14ac:dyDescent="0.15">
      <c r="B41" s="7">
        <v>32</v>
      </c>
      <c r="C41" s="84" t="str">
        <f t="shared" si="26"/>
        <v/>
      </c>
      <c r="D41" s="84"/>
      <c r="E41" s="8">
        <f t="shared" si="27"/>
        <v>2010</v>
      </c>
      <c r="F41" s="9"/>
      <c r="G41" s="7"/>
      <c r="H41" s="85"/>
      <c r="I41" s="85"/>
      <c r="J41" s="85"/>
      <c r="K41" s="85"/>
      <c r="L41" s="14" t="str">
        <f t="shared" si="21"/>
        <v/>
      </c>
      <c r="M41" s="84" t="str">
        <f t="shared" si="13"/>
        <v/>
      </c>
      <c r="N41" s="84"/>
      <c r="O41" s="15" t="str">
        <f t="shared" si="22"/>
        <v/>
      </c>
      <c r="P41" s="8">
        <f t="shared" si="15"/>
        <v>2010</v>
      </c>
      <c r="Q41" s="9"/>
      <c r="R41" s="86" t="str">
        <f t="shared" si="23"/>
        <v/>
      </c>
      <c r="S41" s="86"/>
      <c r="T41" s="87" t="str">
        <f t="shared" si="24"/>
        <v/>
      </c>
      <c r="U41" s="88"/>
      <c r="V41" s="89" t="str">
        <f t="shared" si="25"/>
        <v/>
      </c>
      <c r="W41" s="89"/>
    </row>
    <row r="42" spans="2:23" x14ac:dyDescent="0.15">
      <c r="B42" s="7">
        <v>33</v>
      </c>
      <c r="C42" s="84" t="str">
        <f t="shared" si="26"/>
        <v/>
      </c>
      <c r="D42" s="84"/>
      <c r="E42" s="8">
        <f t="shared" si="27"/>
        <v>2010</v>
      </c>
      <c r="F42" s="9"/>
      <c r="G42" s="7"/>
      <c r="H42" s="85"/>
      <c r="I42" s="85"/>
      <c r="J42" s="85"/>
      <c r="K42" s="85"/>
      <c r="L42" s="14" t="str">
        <f t="shared" si="21"/>
        <v/>
      </c>
      <c r="M42" s="84" t="str">
        <f t="shared" ref="M42" si="28">IF(F42="","",C42*$P$2)</f>
        <v/>
      </c>
      <c r="N42" s="84"/>
      <c r="O42" s="15" t="str">
        <f t="shared" si="22"/>
        <v/>
      </c>
      <c r="P42" s="8">
        <f t="shared" si="15"/>
        <v>2010</v>
      </c>
      <c r="Q42" s="9"/>
      <c r="R42" s="86" t="str">
        <f t="shared" si="23"/>
        <v/>
      </c>
      <c r="S42" s="86"/>
      <c r="T42" s="87" t="str">
        <f t="shared" si="24"/>
        <v/>
      </c>
      <c r="U42" s="88"/>
      <c r="V42" s="89" t="str">
        <f t="shared" si="25"/>
        <v/>
      </c>
      <c r="W42" s="89"/>
    </row>
    <row r="43" spans="2:23" x14ac:dyDescent="0.15">
      <c r="B43" s="7">
        <v>34</v>
      </c>
      <c r="C43" s="84" t="str">
        <f t="shared" si="26"/>
        <v/>
      </c>
      <c r="D43" s="84"/>
      <c r="E43" s="8">
        <f t="shared" si="27"/>
        <v>2010</v>
      </c>
      <c r="F43" s="9"/>
      <c r="G43" s="7"/>
      <c r="H43" s="85"/>
      <c r="I43" s="85"/>
      <c r="J43" s="85"/>
      <c r="K43" s="85"/>
      <c r="L43" s="14" t="str">
        <f t="shared" si="21"/>
        <v/>
      </c>
      <c r="M43" s="84" t="str">
        <f t="shared" ref="M43" si="29">IF(F43="","",C43*$P$2)</f>
        <v/>
      </c>
      <c r="N43" s="84"/>
      <c r="O43" s="15" t="str">
        <f t="shared" si="22"/>
        <v/>
      </c>
      <c r="P43" s="8">
        <f t="shared" ref="P43" si="30">E43</f>
        <v>2010</v>
      </c>
      <c r="Q43" s="9"/>
      <c r="R43" s="86" t="str">
        <f t="shared" si="23"/>
        <v/>
      </c>
      <c r="S43" s="86"/>
      <c r="T43" s="87" t="str">
        <f t="shared" si="24"/>
        <v/>
      </c>
      <c r="U43" s="88"/>
      <c r="V43" s="89" t="str">
        <f t="shared" si="25"/>
        <v/>
      </c>
      <c r="W43" s="89"/>
    </row>
    <row r="44" spans="2:23" x14ac:dyDescent="0.15">
      <c r="B44" s="7">
        <v>35</v>
      </c>
      <c r="C44" s="84" t="str">
        <f t="shared" si="26"/>
        <v/>
      </c>
      <c r="D44" s="84"/>
      <c r="E44" s="8">
        <f t="shared" si="27"/>
        <v>2010</v>
      </c>
      <c r="F44" s="9"/>
      <c r="G44" s="7"/>
      <c r="H44" s="85"/>
      <c r="I44" s="85"/>
      <c r="J44" s="85"/>
      <c r="K44" s="85"/>
      <c r="L44" s="14" t="str">
        <f t="shared" ref="L44" si="31">IF(J44="","",ROUNDUP(IF(G44="買",H44-J44,J44-H44)*100,0)+5)</f>
        <v/>
      </c>
      <c r="M44" s="84" t="str">
        <f t="shared" ref="M44:M69" si="32">IF(F44="","",C44*$P$2)</f>
        <v/>
      </c>
      <c r="N44" s="84"/>
      <c r="O44" s="15" t="str">
        <f t="shared" ref="O44" si="33">IF(L44="","",ROUNDDOWN(M44/(L44/100)/100000,2))</f>
        <v/>
      </c>
      <c r="P44" s="8">
        <f t="shared" ref="P44:P73" si="34">E44</f>
        <v>2010</v>
      </c>
      <c r="Q44" s="9"/>
      <c r="R44" s="86" t="str">
        <f t="shared" ref="R44" si="35">IF(J44="","",IF(G44="買",H44-(L44*0.01),H44+(L44*0.01)))</f>
        <v/>
      </c>
      <c r="S44" s="86"/>
      <c r="T44" s="87" t="str">
        <f t="shared" ref="T44" si="36">IF(Q44="","",V44*O44*100000/100)</f>
        <v/>
      </c>
      <c r="U44" s="88"/>
      <c r="V44" s="89" t="str">
        <f t="shared" ref="V44" si="37">IF(Q44="","",IF(G44="買",R44-H44,H44-R44)*100)</f>
        <v/>
      </c>
      <c r="W44" s="89"/>
    </row>
    <row r="45" spans="2:23" x14ac:dyDescent="0.15">
      <c r="B45" s="7">
        <v>36</v>
      </c>
      <c r="C45" s="84" t="str">
        <f t="shared" ref="C45" si="38">IF(T44="","",C44+T44)</f>
        <v/>
      </c>
      <c r="D45" s="84"/>
      <c r="E45" s="8">
        <f t="shared" ref="E45" si="39">E44</f>
        <v>2010</v>
      </c>
      <c r="F45" s="9"/>
      <c r="G45" s="7"/>
      <c r="H45" s="85"/>
      <c r="I45" s="85"/>
      <c r="J45" s="85"/>
      <c r="K45" s="85"/>
      <c r="L45" s="14" t="str">
        <f t="shared" ref="L45:L74" si="40">IF(J45="","",ROUNDUP(IF(G45="買",H45-J45,J45-H45)*100,0)+5)</f>
        <v/>
      </c>
      <c r="M45" s="84" t="str">
        <f t="shared" si="32"/>
        <v/>
      </c>
      <c r="N45" s="84"/>
      <c r="O45" s="15" t="str">
        <f t="shared" ref="O45:O74" si="41">IF(L45="","",ROUNDDOWN(M45/(L45/100)/100000,2))</f>
        <v/>
      </c>
      <c r="P45" s="8">
        <f t="shared" si="34"/>
        <v>2010</v>
      </c>
      <c r="Q45" s="9"/>
      <c r="R45" s="86" t="str">
        <f t="shared" ref="R45:R74" si="42">IF(J45="","",IF(G45="買",H45-(L45*0.01),H45+(L45*0.01)))</f>
        <v/>
      </c>
      <c r="S45" s="86"/>
      <c r="T45" s="87" t="str">
        <f t="shared" ref="T45:T74" si="43">IF(Q45="","",V45*O45*100000/100)</f>
        <v/>
      </c>
      <c r="U45" s="88"/>
      <c r="V45" s="89" t="str">
        <f t="shared" ref="V45:V74" si="44">IF(Q45="","",IF(G45="買",R45-H45,H45-R45)*100)</f>
        <v/>
      </c>
      <c r="W45" s="89"/>
    </row>
    <row r="46" spans="2:23" x14ac:dyDescent="0.15">
      <c r="B46" s="7">
        <v>37</v>
      </c>
      <c r="C46" s="84" t="str">
        <f t="shared" ref="C46:C75" si="45">IF(T45="","",C45+T45)</f>
        <v/>
      </c>
      <c r="D46" s="84"/>
      <c r="E46" s="8">
        <f t="shared" ref="E46:E75" si="46">E45</f>
        <v>2010</v>
      </c>
      <c r="F46" s="9"/>
      <c r="G46" s="7"/>
      <c r="H46" s="85"/>
      <c r="I46" s="85"/>
      <c r="J46" s="85"/>
      <c r="K46" s="85"/>
      <c r="L46" s="14" t="str">
        <f t="shared" si="40"/>
        <v/>
      </c>
      <c r="M46" s="84" t="str">
        <f t="shared" si="32"/>
        <v/>
      </c>
      <c r="N46" s="84"/>
      <c r="O46" s="15" t="str">
        <f t="shared" si="41"/>
        <v/>
      </c>
      <c r="P46" s="8">
        <f t="shared" si="34"/>
        <v>2010</v>
      </c>
      <c r="Q46" s="9"/>
      <c r="R46" s="86" t="str">
        <f t="shared" si="42"/>
        <v/>
      </c>
      <c r="S46" s="86"/>
      <c r="T46" s="87" t="str">
        <f t="shared" si="43"/>
        <v/>
      </c>
      <c r="U46" s="88"/>
      <c r="V46" s="89" t="str">
        <f t="shared" si="44"/>
        <v/>
      </c>
      <c r="W46" s="89"/>
    </row>
    <row r="47" spans="2:23" x14ac:dyDescent="0.15">
      <c r="B47" s="7">
        <v>38</v>
      </c>
      <c r="C47" s="84" t="str">
        <f t="shared" si="45"/>
        <v/>
      </c>
      <c r="D47" s="84"/>
      <c r="E47" s="8">
        <f t="shared" si="46"/>
        <v>2010</v>
      </c>
      <c r="F47" s="9"/>
      <c r="G47" s="7"/>
      <c r="H47" s="85"/>
      <c r="I47" s="85"/>
      <c r="J47" s="85"/>
      <c r="K47" s="85"/>
      <c r="L47" s="14" t="str">
        <f t="shared" si="40"/>
        <v/>
      </c>
      <c r="M47" s="84" t="str">
        <f t="shared" si="32"/>
        <v/>
      </c>
      <c r="N47" s="84"/>
      <c r="O47" s="15" t="str">
        <f t="shared" si="41"/>
        <v/>
      </c>
      <c r="P47" s="8">
        <f t="shared" si="34"/>
        <v>2010</v>
      </c>
      <c r="Q47" s="9"/>
      <c r="R47" s="86" t="str">
        <f t="shared" si="42"/>
        <v/>
      </c>
      <c r="S47" s="86"/>
      <c r="T47" s="87" t="str">
        <f t="shared" si="43"/>
        <v/>
      </c>
      <c r="U47" s="88"/>
      <c r="V47" s="89" t="str">
        <f t="shared" si="44"/>
        <v/>
      </c>
      <c r="W47" s="89"/>
    </row>
    <row r="48" spans="2:23" x14ac:dyDescent="0.15">
      <c r="B48" s="7">
        <v>39</v>
      </c>
      <c r="C48" s="84" t="str">
        <f t="shared" si="45"/>
        <v/>
      </c>
      <c r="D48" s="84"/>
      <c r="E48" s="8">
        <f t="shared" si="46"/>
        <v>2010</v>
      </c>
      <c r="F48" s="9"/>
      <c r="G48" s="7"/>
      <c r="H48" s="85"/>
      <c r="I48" s="85"/>
      <c r="J48" s="85"/>
      <c r="K48" s="85"/>
      <c r="L48" s="14" t="str">
        <f t="shared" si="40"/>
        <v/>
      </c>
      <c r="M48" s="84" t="str">
        <f t="shared" si="32"/>
        <v/>
      </c>
      <c r="N48" s="84"/>
      <c r="O48" s="15" t="str">
        <f t="shared" si="41"/>
        <v/>
      </c>
      <c r="P48" s="8">
        <f t="shared" si="34"/>
        <v>2010</v>
      </c>
      <c r="Q48" s="9"/>
      <c r="R48" s="86" t="str">
        <f t="shared" si="42"/>
        <v/>
      </c>
      <c r="S48" s="86"/>
      <c r="T48" s="87" t="str">
        <f t="shared" si="43"/>
        <v/>
      </c>
      <c r="U48" s="88"/>
      <c r="V48" s="89" t="str">
        <f t="shared" si="44"/>
        <v/>
      </c>
      <c r="W48" s="89"/>
    </row>
    <row r="49" spans="2:23" x14ac:dyDescent="0.15">
      <c r="B49" s="7">
        <v>40</v>
      </c>
      <c r="C49" s="84" t="str">
        <f t="shared" si="45"/>
        <v/>
      </c>
      <c r="D49" s="84"/>
      <c r="E49" s="8">
        <f t="shared" si="46"/>
        <v>2010</v>
      </c>
      <c r="F49" s="9"/>
      <c r="G49" s="7"/>
      <c r="H49" s="85"/>
      <c r="I49" s="85"/>
      <c r="J49" s="85"/>
      <c r="K49" s="85"/>
      <c r="L49" s="14" t="str">
        <f t="shared" si="40"/>
        <v/>
      </c>
      <c r="M49" s="84" t="str">
        <f t="shared" si="32"/>
        <v/>
      </c>
      <c r="N49" s="84"/>
      <c r="O49" s="15" t="str">
        <f t="shared" si="41"/>
        <v/>
      </c>
      <c r="P49" s="8">
        <f t="shared" si="34"/>
        <v>2010</v>
      </c>
      <c r="Q49" s="9"/>
      <c r="R49" s="86" t="str">
        <f t="shared" si="42"/>
        <v/>
      </c>
      <c r="S49" s="86"/>
      <c r="T49" s="87" t="str">
        <f t="shared" si="43"/>
        <v/>
      </c>
      <c r="U49" s="88"/>
      <c r="V49" s="89" t="str">
        <f t="shared" si="44"/>
        <v/>
      </c>
      <c r="W49" s="89"/>
    </row>
    <row r="50" spans="2:23" x14ac:dyDescent="0.15">
      <c r="B50" s="7">
        <v>41</v>
      </c>
      <c r="C50" s="84" t="str">
        <f t="shared" si="45"/>
        <v/>
      </c>
      <c r="D50" s="84"/>
      <c r="E50" s="8">
        <f t="shared" si="46"/>
        <v>2010</v>
      </c>
      <c r="F50" s="9"/>
      <c r="G50" s="7"/>
      <c r="H50" s="85"/>
      <c r="I50" s="85"/>
      <c r="J50" s="85"/>
      <c r="K50" s="85"/>
      <c r="L50" s="14" t="str">
        <f t="shared" si="40"/>
        <v/>
      </c>
      <c r="M50" s="84" t="str">
        <f t="shared" si="32"/>
        <v/>
      </c>
      <c r="N50" s="84"/>
      <c r="O50" s="15" t="str">
        <f t="shared" si="41"/>
        <v/>
      </c>
      <c r="P50" s="8">
        <f t="shared" si="34"/>
        <v>2010</v>
      </c>
      <c r="Q50" s="9"/>
      <c r="R50" s="86" t="str">
        <f t="shared" si="42"/>
        <v/>
      </c>
      <c r="S50" s="86"/>
      <c r="T50" s="87" t="str">
        <f t="shared" si="43"/>
        <v/>
      </c>
      <c r="U50" s="88"/>
      <c r="V50" s="89" t="str">
        <f t="shared" si="44"/>
        <v/>
      </c>
      <c r="W50" s="89"/>
    </row>
    <row r="51" spans="2:23" x14ac:dyDescent="0.15">
      <c r="B51" s="7">
        <v>42</v>
      </c>
      <c r="C51" s="84" t="str">
        <f t="shared" si="45"/>
        <v/>
      </c>
      <c r="D51" s="84"/>
      <c r="E51" s="8">
        <f t="shared" si="46"/>
        <v>2010</v>
      </c>
      <c r="F51" s="9"/>
      <c r="G51" s="7"/>
      <c r="H51" s="85"/>
      <c r="I51" s="85"/>
      <c r="J51" s="85"/>
      <c r="K51" s="85"/>
      <c r="L51" s="14" t="str">
        <f t="shared" si="40"/>
        <v/>
      </c>
      <c r="M51" s="84" t="str">
        <f t="shared" si="32"/>
        <v/>
      </c>
      <c r="N51" s="84"/>
      <c r="O51" s="15" t="str">
        <f t="shared" si="41"/>
        <v/>
      </c>
      <c r="P51" s="8">
        <f t="shared" si="34"/>
        <v>2010</v>
      </c>
      <c r="Q51" s="9"/>
      <c r="R51" s="86" t="str">
        <f t="shared" si="42"/>
        <v/>
      </c>
      <c r="S51" s="86"/>
      <c r="T51" s="87" t="str">
        <f t="shared" si="43"/>
        <v/>
      </c>
      <c r="U51" s="88"/>
      <c r="V51" s="89" t="str">
        <f t="shared" si="44"/>
        <v/>
      </c>
      <c r="W51" s="89"/>
    </row>
    <row r="52" spans="2:23" x14ac:dyDescent="0.15">
      <c r="B52" s="7">
        <v>43</v>
      </c>
      <c r="C52" s="84" t="str">
        <f t="shared" si="45"/>
        <v/>
      </c>
      <c r="D52" s="84"/>
      <c r="E52" s="8">
        <f t="shared" si="46"/>
        <v>2010</v>
      </c>
      <c r="F52" s="9"/>
      <c r="G52" s="7"/>
      <c r="H52" s="85"/>
      <c r="I52" s="85"/>
      <c r="J52" s="85"/>
      <c r="K52" s="85"/>
      <c r="L52" s="14" t="str">
        <f t="shared" si="40"/>
        <v/>
      </c>
      <c r="M52" s="84" t="str">
        <f t="shared" si="32"/>
        <v/>
      </c>
      <c r="N52" s="84"/>
      <c r="O52" s="15" t="str">
        <f t="shared" si="41"/>
        <v/>
      </c>
      <c r="P52" s="8">
        <f t="shared" si="34"/>
        <v>2010</v>
      </c>
      <c r="Q52" s="9"/>
      <c r="R52" s="86" t="str">
        <f t="shared" si="42"/>
        <v/>
      </c>
      <c r="S52" s="86"/>
      <c r="T52" s="87" t="str">
        <f t="shared" si="43"/>
        <v/>
      </c>
      <c r="U52" s="88"/>
      <c r="V52" s="89" t="str">
        <f t="shared" si="44"/>
        <v/>
      </c>
      <c r="W52" s="89"/>
    </row>
    <row r="53" spans="2:23" x14ac:dyDescent="0.15">
      <c r="B53" s="7">
        <v>44</v>
      </c>
      <c r="C53" s="84" t="str">
        <f t="shared" si="45"/>
        <v/>
      </c>
      <c r="D53" s="84"/>
      <c r="E53" s="8">
        <f t="shared" si="46"/>
        <v>2010</v>
      </c>
      <c r="F53" s="9"/>
      <c r="G53" s="7"/>
      <c r="H53" s="85"/>
      <c r="I53" s="85"/>
      <c r="J53" s="85"/>
      <c r="K53" s="85"/>
      <c r="L53" s="14" t="str">
        <f t="shared" si="40"/>
        <v/>
      </c>
      <c r="M53" s="84" t="str">
        <f t="shared" si="32"/>
        <v/>
      </c>
      <c r="N53" s="84"/>
      <c r="O53" s="15" t="str">
        <f t="shared" si="41"/>
        <v/>
      </c>
      <c r="P53" s="8">
        <f t="shared" si="34"/>
        <v>2010</v>
      </c>
      <c r="Q53" s="9"/>
      <c r="R53" s="86" t="str">
        <f t="shared" si="42"/>
        <v/>
      </c>
      <c r="S53" s="86"/>
      <c r="T53" s="87" t="str">
        <f t="shared" si="43"/>
        <v/>
      </c>
      <c r="U53" s="88"/>
      <c r="V53" s="89" t="str">
        <f t="shared" si="44"/>
        <v/>
      </c>
      <c r="W53" s="89"/>
    </row>
    <row r="54" spans="2:23" x14ac:dyDescent="0.15">
      <c r="B54" s="7">
        <v>45</v>
      </c>
      <c r="C54" s="84" t="str">
        <f t="shared" si="45"/>
        <v/>
      </c>
      <c r="D54" s="84"/>
      <c r="E54" s="8">
        <f t="shared" si="46"/>
        <v>2010</v>
      </c>
      <c r="F54" s="9"/>
      <c r="G54" s="7"/>
      <c r="H54" s="85"/>
      <c r="I54" s="85"/>
      <c r="J54" s="85"/>
      <c r="K54" s="85"/>
      <c r="L54" s="14" t="str">
        <f t="shared" si="40"/>
        <v/>
      </c>
      <c r="M54" s="84" t="str">
        <f t="shared" si="32"/>
        <v/>
      </c>
      <c r="N54" s="84"/>
      <c r="O54" s="15" t="str">
        <f t="shared" si="41"/>
        <v/>
      </c>
      <c r="P54" s="8">
        <f t="shared" si="34"/>
        <v>2010</v>
      </c>
      <c r="Q54" s="9"/>
      <c r="R54" s="86" t="str">
        <f t="shared" si="42"/>
        <v/>
      </c>
      <c r="S54" s="86"/>
      <c r="T54" s="87" t="str">
        <f t="shared" si="43"/>
        <v/>
      </c>
      <c r="U54" s="88"/>
      <c r="V54" s="89" t="str">
        <f t="shared" si="44"/>
        <v/>
      </c>
      <c r="W54" s="89"/>
    </row>
    <row r="55" spans="2:23" x14ac:dyDescent="0.15">
      <c r="B55" s="7">
        <v>46</v>
      </c>
      <c r="C55" s="84" t="str">
        <f t="shared" si="45"/>
        <v/>
      </c>
      <c r="D55" s="84"/>
      <c r="E55" s="8">
        <f t="shared" si="46"/>
        <v>2010</v>
      </c>
      <c r="F55" s="9"/>
      <c r="G55" s="7"/>
      <c r="H55" s="85"/>
      <c r="I55" s="85"/>
      <c r="J55" s="85"/>
      <c r="K55" s="85"/>
      <c r="L55" s="14" t="str">
        <f t="shared" si="40"/>
        <v/>
      </c>
      <c r="M55" s="84" t="str">
        <f t="shared" si="32"/>
        <v/>
      </c>
      <c r="N55" s="84"/>
      <c r="O55" s="15" t="str">
        <f t="shared" si="41"/>
        <v/>
      </c>
      <c r="P55" s="8">
        <f t="shared" si="34"/>
        <v>2010</v>
      </c>
      <c r="Q55" s="9"/>
      <c r="R55" s="86" t="str">
        <f t="shared" si="42"/>
        <v/>
      </c>
      <c r="S55" s="86"/>
      <c r="T55" s="87" t="str">
        <f t="shared" si="43"/>
        <v/>
      </c>
      <c r="U55" s="88"/>
      <c r="V55" s="89" t="str">
        <f t="shared" si="44"/>
        <v/>
      </c>
      <c r="W55" s="89"/>
    </row>
    <row r="56" spans="2:23" x14ac:dyDescent="0.15">
      <c r="B56" s="7">
        <v>47</v>
      </c>
      <c r="C56" s="84" t="str">
        <f t="shared" si="45"/>
        <v/>
      </c>
      <c r="D56" s="84"/>
      <c r="E56" s="8">
        <f t="shared" si="46"/>
        <v>2010</v>
      </c>
      <c r="F56" s="9"/>
      <c r="G56" s="7"/>
      <c r="H56" s="85"/>
      <c r="I56" s="85"/>
      <c r="J56" s="85"/>
      <c r="K56" s="85"/>
      <c r="L56" s="14" t="str">
        <f t="shared" si="40"/>
        <v/>
      </c>
      <c r="M56" s="84" t="str">
        <f t="shared" si="32"/>
        <v/>
      </c>
      <c r="N56" s="84"/>
      <c r="O56" s="15" t="str">
        <f t="shared" si="41"/>
        <v/>
      </c>
      <c r="P56" s="8">
        <f t="shared" si="34"/>
        <v>2010</v>
      </c>
      <c r="Q56" s="9"/>
      <c r="R56" s="86" t="str">
        <f t="shared" si="42"/>
        <v/>
      </c>
      <c r="S56" s="86"/>
      <c r="T56" s="87" t="str">
        <f t="shared" si="43"/>
        <v/>
      </c>
      <c r="U56" s="88"/>
      <c r="V56" s="89" t="str">
        <f t="shared" si="44"/>
        <v/>
      </c>
      <c r="W56" s="89"/>
    </row>
    <row r="57" spans="2:23" x14ac:dyDescent="0.15">
      <c r="B57" s="7">
        <v>48</v>
      </c>
      <c r="C57" s="84" t="str">
        <f t="shared" si="45"/>
        <v/>
      </c>
      <c r="D57" s="84"/>
      <c r="E57" s="8">
        <f t="shared" si="46"/>
        <v>2010</v>
      </c>
      <c r="F57" s="9"/>
      <c r="G57" s="7"/>
      <c r="H57" s="85"/>
      <c r="I57" s="85"/>
      <c r="J57" s="85"/>
      <c r="K57" s="85"/>
      <c r="L57" s="14" t="str">
        <f t="shared" si="40"/>
        <v/>
      </c>
      <c r="M57" s="84" t="str">
        <f t="shared" si="32"/>
        <v/>
      </c>
      <c r="N57" s="84"/>
      <c r="O57" s="15" t="str">
        <f t="shared" si="41"/>
        <v/>
      </c>
      <c r="P57" s="8">
        <f t="shared" si="34"/>
        <v>2010</v>
      </c>
      <c r="Q57" s="9"/>
      <c r="R57" s="86" t="str">
        <f t="shared" si="42"/>
        <v/>
      </c>
      <c r="S57" s="86"/>
      <c r="T57" s="87" t="str">
        <f t="shared" si="43"/>
        <v/>
      </c>
      <c r="U57" s="88"/>
      <c r="V57" s="89" t="str">
        <f t="shared" si="44"/>
        <v/>
      </c>
      <c r="W57" s="89"/>
    </row>
    <row r="58" spans="2:23" x14ac:dyDescent="0.15">
      <c r="B58" s="7">
        <v>49</v>
      </c>
      <c r="C58" s="84" t="str">
        <f t="shared" si="45"/>
        <v/>
      </c>
      <c r="D58" s="84"/>
      <c r="E58" s="8">
        <f t="shared" si="46"/>
        <v>2010</v>
      </c>
      <c r="F58" s="9"/>
      <c r="G58" s="7"/>
      <c r="H58" s="85"/>
      <c r="I58" s="85"/>
      <c r="J58" s="85"/>
      <c r="K58" s="85"/>
      <c r="L58" s="14" t="str">
        <f t="shared" si="40"/>
        <v/>
      </c>
      <c r="M58" s="84" t="str">
        <f t="shared" si="32"/>
        <v/>
      </c>
      <c r="N58" s="84"/>
      <c r="O58" s="15" t="str">
        <f t="shared" si="41"/>
        <v/>
      </c>
      <c r="P58" s="8">
        <f t="shared" si="34"/>
        <v>2010</v>
      </c>
      <c r="Q58" s="9"/>
      <c r="R58" s="86" t="str">
        <f t="shared" si="42"/>
        <v/>
      </c>
      <c r="S58" s="86"/>
      <c r="T58" s="87" t="str">
        <f t="shared" si="43"/>
        <v/>
      </c>
      <c r="U58" s="88"/>
      <c r="V58" s="89" t="str">
        <f t="shared" si="44"/>
        <v/>
      </c>
      <c r="W58" s="89"/>
    </row>
    <row r="59" spans="2:23" x14ac:dyDescent="0.15">
      <c r="B59" s="7">
        <v>50</v>
      </c>
      <c r="C59" s="84" t="str">
        <f t="shared" si="45"/>
        <v/>
      </c>
      <c r="D59" s="84"/>
      <c r="E59" s="8">
        <f t="shared" si="46"/>
        <v>2010</v>
      </c>
      <c r="F59" s="9"/>
      <c r="G59" s="7"/>
      <c r="H59" s="85"/>
      <c r="I59" s="85"/>
      <c r="J59" s="85"/>
      <c r="K59" s="85"/>
      <c r="L59" s="14" t="str">
        <f t="shared" si="40"/>
        <v/>
      </c>
      <c r="M59" s="84" t="str">
        <f t="shared" si="32"/>
        <v/>
      </c>
      <c r="N59" s="84"/>
      <c r="O59" s="15" t="str">
        <f t="shared" si="41"/>
        <v/>
      </c>
      <c r="P59" s="8">
        <f t="shared" si="34"/>
        <v>2010</v>
      </c>
      <c r="Q59" s="9"/>
      <c r="R59" s="86" t="str">
        <f t="shared" si="42"/>
        <v/>
      </c>
      <c r="S59" s="86"/>
      <c r="T59" s="87" t="str">
        <f t="shared" si="43"/>
        <v/>
      </c>
      <c r="U59" s="88"/>
      <c r="V59" s="89" t="str">
        <f t="shared" si="44"/>
        <v/>
      </c>
      <c r="W59" s="89"/>
    </row>
    <row r="60" spans="2:23" x14ac:dyDescent="0.15">
      <c r="B60" s="7">
        <v>51</v>
      </c>
      <c r="C60" s="84" t="str">
        <f t="shared" si="45"/>
        <v/>
      </c>
      <c r="D60" s="84"/>
      <c r="E60" s="8">
        <f t="shared" si="46"/>
        <v>2010</v>
      </c>
      <c r="F60" s="9"/>
      <c r="G60" s="7"/>
      <c r="H60" s="85"/>
      <c r="I60" s="85"/>
      <c r="J60" s="85"/>
      <c r="K60" s="85"/>
      <c r="L60" s="14" t="str">
        <f t="shared" si="40"/>
        <v/>
      </c>
      <c r="M60" s="84" t="str">
        <f t="shared" si="32"/>
        <v/>
      </c>
      <c r="N60" s="84"/>
      <c r="O60" s="15" t="str">
        <f t="shared" si="41"/>
        <v/>
      </c>
      <c r="P60" s="8">
        <f t="shared" si="34"/>
        <v>2010</v>
      </c>
      <c r="Q60" s="9"/>
      <c r="R60" s="86" t="str">
        <f t="shared" si="42"/>
        <v/>
      </c>
      <c r="S60" s="86"/>
      <c r="T60" s="87" t="str">
        <f t="shared" si="43"/>
        <v/>
      </c>
      <c r="U60" s="88"/>
      <c r="V60" s="89" t="str">
        <f t="shared" si="44"/>
        <v/>
      </c>
      <c r="W60" s="89"/>
    </row>
    <row r="61" spans="2:23" x14ac:dyDescent="0.15">
      <c r="B61" s="7">
        <v>52</v>
      </c>
      <c r="C61" s="84" t="str">
        <f t="shared" si="45"/>
        <v/>
      </c>
      <c r="D61" s="84"/>
      <c r="E61" s="8">
        <f t="shared" si="46"/>
        <v>2010</v>
      </c>
      <c r="F61" s="9"/>
      <c r="G61" s="7"/>
      <c r="H61" s="85"/>
      <c r="I61" s="85"/>
      <c r="J61" s="85"/>
      <c r="K61" s="85"/>
      <c r="L61" s="14" t="str">
        <f t="shared" si="40"/>
        <v/>
      </c>
      <c r="M61" s="84" t="str">
        <f t="shared" si="32"/>
        <v/>
      </c>
      <c r="N61" s="84"/>
      <c r="O61" s="15" t="str">
        <f t="shared" si="41"/>
        <v/>
      </c>
      <c r="P61" s="8">
        <f t="shared" si="34"/>
        <v>2010</v>
      </c>
      <c r="Q61" s="9"/>
      <c r="R61" s="86" t="str">
        <f t="shared" si="42"/>
        <v/>
      </c>
      <c r="S61" s="86"/>
      <c r="T61" s="87" t="str">
        <f t="shared" si="43"/>
        <v/>
      </c>
      <c r="U61" s="88"/>
      <c r="V61" s="89" t="str">
        <f t="shared" si="44"/>
        <v/>
      </c>
      <c r="W61" s="89"/>
    </row>
    <row r="62" spans="2:23" x14ac:dyDescent="0.15">
      <c r="B62" s="7">
        <v>53</v>
      </c>
      <c r="C62" s="84" t="str">
        <f t="shared" si="45"/>
        <v/>
      </c>
      <c r="D62" s="84"/>
      <c r="E62" s="8">
        <f t="shared" si="46"/>
        <v>2010</v>
      </c>
      <c r="F62" s="9"/>
      <c r="G62" s="7"/>
      <c r="H62" s="85"/>
      <c r="I62" s="85"/>
      <c r="J62" s="85"/>
      <c r="K62" s="85"/>
      <c r="L62" s="14" t="str">
        <f t="shared" si="40"/>
        <v/>
      </c>
      <c r="M62" s="84" t="str">
        <f t="shared" si="32"/>
        <v/>
      </c>
      <c r="N62" s="84"/>
      <c r="O62" s="15" t="str">
        <f t="shared" si="41"/>
        <v/>
      </c>
      <c r="P62" s="8">
        <f t="shared" si="34"/>
        <v>2010</v>
      </c>
      <c r="Q62" s="9"/>
      <c r="R62" s="86" t="str">
        <f t="shared" si="42"/>
        <v/>
      </c>
      <c r="S62" s="86"/>
      <c r="T62" s="87" t="str">
        <f t="shared" si="43"/>
        <v/>
      </c>
      <c r="U62" s="88"/>
      <c r="V62" s="89" t="str">
        <f t="shared" si="44"/>
        <v/>
      </c>
      <c r="W62" s="89"/>
    </row>
    <row r="63" spans="2:23" x14ac:dyDescent="0.15">
      <c r="B63" s="7">
        <v>54</v>
      </c>
      <c r="C63" s="84" t="str">
        <f t="shared" si="45"/>
        <v/>
      </c>
      <c r="D63" s="84"/>
      <c r="E63" s="8">
        <f t="shared" si="46"/>
        <v>2010</v>
      </c>
      <c r="F63" s="9"/>
      <c r="G63" s="7"/>
      <c r="H63" s="85"/>
      <c r="I63" s="85"/>
      <c r="J63" s="85"/>
      <c r="K63" s="85"/>
      <c r="L63" s="14" t="str">
        <f t="shared" si="40"/>
        <v/>
      </c>
      <c r="M63" s="84" t="str">
        <f t="shared" si="32"/>
        <v/>
      </c>
      <c r="N63" s="84"/>
      <c r="O63" s="15" t="str">
        <f t="shared" si="41"/>
        <v/>
      </c>
      <c r="P63" s="8">
        <f t="shared" si="34"/>
        <v>2010</v>
      </c>
      <c r="Q63" s="9"/>
      <c r="R63" s="86" t="str">
        <f t="shared" si="42"/>
        <v/>
      </c>
      <c r="S63" s="86"/>
      <c r="T63" s="87" t="str">
        <f t="shared" si="43"/>
        <v/>
      </c>
      <c r="U63" s="88"/>
      <c r="V63" s="89" t="str">
        <f t="shared" si="44"/>
        <v/>
      </c>
      <c r="W63" s="89"/>
    </row>
    <row r="64" spans="2:23" x14ac:dyDescent="0.15">
      <c r="B64" s="7">
        <v>55</v>
      </c>
      <c r="C64" s="84" t="str">
        <f t="shared" si="45"/>
        <v/>
      </c>
      <c r="D64" s="84"/>
      <c r="E64" s="8">
        <f t="shared" si="46"/>
        <v>2010</v>
      </c>
      <c r="F64" s="9"/>
      <c r="G64" s="7"/>
      <c r="H64" s="85"/>
      <c r="I64" s="85"/>
      <c r="J64" s="85"/>
      <c r="K64" s="85"/>
      <c r="L64" s="14" t="str">
        <f t="shared" si="40"/>
        <v/>
      </c>
      <c r="M64" s="84" t="str">
        <f t="shared" si="32"/>
        <v/>
      </c>
      <c r="N64" s="84"/>
      <c r="O64" s="15" t="str">
        <f t="shared" si="41"/>
        <v/>
      </c>
      <c r="P64" s="8">
        <f t="shared" si="34"/>
        <v>2010</v>
      </c>
      <c r="Q64" s="9"/>
      <c r="R64" s="86" t="str">
        <f t="shared" si="42"/>
        <v/>
      </c>
      <c r="S64" s="86"/>
      <c r="T64" s="87" t="str">
        <f t="shared" si="43"/>
        <v/>
      </c>
      <c r="U64" s="88"/>
      <c r="V64" s="89" t="str">
        <f t="shared" si="44"/>
        <v/>
      </c>
      <c r="W64" s="89"/>
    </row>
    <row r="65" spans="2:23" x14ac:dyDescent="0.15">
      <c r="B65" s="7">
        <v>56</v>
      </c>
      <c r="C65" s="84" t="str">
        <f t="shared" si="45"/>
        <v/>
      </c>
      <c r="D65" s="84"/>
      <c r="E65" s="8">
        <f t="shared" si="46"/>
        <v>2010</v>
      </c>
      <c r="F65" s="9"/>
      <c r="G65" s="7"/>
      <c r="H65" s="85"/>
      <c r="I65" s="85"/>
      <c r="J65" s="85"/>
      <c r="K65" s="85"/>
      <c r="L65" s="14" t="str">
        <f t="shared" si="40"/>
        <v/>
      </c>
      <c r="M65" s="84" t="str">
        <f t="shared" si="32"/>
        <v/>
      </c>
      <c r="N65" s="84"/>
      <c r="O65" s="15" t="str">
        <f t="shared" si="41"/>
        <v/>
      </c>
      <c r="P65" s="8">
        <f t="shared" si="34"/>
        <v>2010</v>
      </c>
      <c r="Q65" s="9"/>
      <c r="R65" s="86" t="str">
        <f t="shared" si="42"/>
        <v/>
      </c>
      <c r="S65" s="86"/>
      <c r="T65" s="87" t="str">
        <f t="shared" si="43"/>
        <v/>
      </c>
      <c r="U65" s="88"/>
      <c r="V65" s="89" t="str">
        <f t="shared" si="44"/>
        <v/>
      </c>
      <c r="W65" s="89"/>
    </row>
    <row r="66" spans="2:23" x14ac:dyDescent="0.15">
      <c r="B66" s="7">
        <v>57</v>
      </c>
      <c r="C66" s="84" t="str">
        <f t="shared" si="45"/>
        <v/>
      </c>
      <c r="D66" s="84"/>
      <c r="E66" s="8">
        <f t="shared" si="46"/>
        <v>2010</v>
      </c>
      <c r="F66" s="9"/>
      <c r="G66" s="7"/>
      <c r="H66" s="85"/>
      <c r="I66" s="85"/>
      <c r="J66" s="85"/>
      <c r="K66" s="85"/>
      <c r="L66" s="14" t="str">
        <f t="shared" si="40"/>
        <v/>
      </c>
      <c r="M66" s="84" t="str">
        <f t="shared" si="32"/>
        <v/>
      </c>
      <c r="N66" s="84"/>
      <c r="O66" s="15" t="str">
        <f t="shared" si="41"/>
        <v/>
      </c>
      <c r="P66" s="8">
        <f t="shared" si="34"/>
        <v>2010</v>
      </c>
      <c r="Q66" s="9"/>
      <c r="R66" s="86" t="str">
        <f t="shared" si="42"/>
        <v/>
      </c>
      <c r="S66" s="86"/>
      <c r="T66" s="87" t="str">
        <f t="shared" si="43"/>
        <v/>
      </c>
      <c r="U66" s="88"/>
      <c r="V66" s="89" t="str">
        <f t="shared" si="44"/>
        <v/>
      </c>
      <c r="W66" s="89"/>
    </row>
    <row r="67" spans="2:23" x14ac:dyDescent="0.15">
      <c r="B67" s="7">
        <v>58</v>
      </c>
      <c r="C67" s="84" t="str">
        <f t="shared" si="45"/>
        <v/>
      </c>
      <c r="D67" s="84"/>
      <c r="E67" s="8">
        <f t="shared" si="46"/>
        <v>2010</v>
      </c>
      <c r="F67" s="9"/>
      <c r="G67" s="7"/>
      <c r="H67" s="85"/>
      <c r="I67" s="85"/>
      <c r="J67" s="85"/>
      <c r="K67" s="85"/>
      <c r="L67" s="14" t="str">
        <f t="shared" si="40"/>
        <v/>
      </c>
      <c r="M67" s="84" t="str">
        <f t="shared" si="32"/>
        <v/>
      </c>
      <c r="N67" s="84"/>
      <c r="O67" s="15" t="str">
        <f t="shared" si="41"/>
        <v/>
      </c>
      <c r="P67" s="8">
        <f t="shared" si="34"/>
        <v>2010</v>
      </c>
      <c r="Q67" s="9"/>
      <c r="R67" s="86" t="str">
        <f t="shared" si="42"/>
        <v/>
      </c>
      <c r="S67" s="86"/>
      <c r="T67" s="87" t="str">
        <f t="shared" si="43"/>
        <v/>
      </c>
      <c r="U67" s="88"/>
      <c r="V67" s="89" t="str">
        <f t="shared" si="44"/>
        <v/>
      </c>
      <c r="W67" s="89"/>
    </row>
    <row r="68" spans="2:23" x14ac:dyDescent="0.15">
      <c r="B68" s="7">
        <v>59</v>
      </c>
      <c r="C68" s="84" t="str">
        <f t="shared" si="45"/>
        <v/>
      </c>
      <c r="D68" s="84"/>
      <c r="E68" s="8">
        <f t="shared" si="46"/>
        <v>2010</v>
      </c>
      <c r="F68" s="9"/>
      <c r="G68" s="7"/>
      <c r="H68" s="85"/>
      <c r="I68" s="85"/>
      <c r="J68" s="85"/>
      <c r="K68" s="85"/>
      <c r="L68" s="14" t="str">
        <f t="shared" si="40"/>
        <v/>
      </c>
      <c r="M68" s="84" t="str">
        <f t="shared" si="32"/>
        <v/>
      </c>
      <c r="N68" s="84"/>
      <c r="O68" s="15" t="str">
        <f t="shared" si="41"/>
        <v/>
      </c>
      <c r="P68" s="8">
        <f t="shared" si="34"/>
        <v>2010</v>
      </c>
      <c r="Q68" s="9"/>
      <c r="R68" s="86" t="str">
        <f t="shared" si="42"/>
        <v/>
      </c>
      <c r="S68" s="86"/>
      <c r="T68" s="87" t="str">
        <f t="shared" si="43"/>
        <v/>
      </c>
      <c r="U68" s="88"/>
      <c r="V68" s="89" t="str">
        <f t="shared" si="44"/>
        <v/>
      </c>
      <c r="W68" s="89"/>
    </row>
    <row r="69" spans="2:23" x14ac:dyDescent="0.15">
      <c r="B69" s="7">
        <v>60</v>
      </c>
      <c r="C69" s="84" t="str">
        <f t="shared" si="45"/>
        <v/>
      </c>
      <c r="D69" s="84"/>
      <c r="E69" s="8">
        <f t="shared" si="46"/>
        <v>2010</v>
      </c>
      <c r="F69" s="9"/>
      <c r="G69" s="7"/>
      <c r="H69" s="85"/>
      <c r="I69" s="85"/>
      <c r="J69" s="85"/>
      <c r="K69" s="85"/>
      <c r="L69" s="14" t="str">
        <f t="shared" si="40"/>
        <v/>
      </c>
      <c r="M69" s="84" t="str">
        <f t="shared" si="32"/>
        <v/>
      </c>
      <c r="N69" s="84"/>
      <c r="O69" s="15" t="str">
        <f t="shared" si="41"/>
        <v/>
      </c>
      <c r="P69" s="8">
        <f t="shared" si="34"/>
        <v>2010</v>
      </c>
      <c r="Q69" s="9"/>
      <c r="R69" s="86" t="str">
        <f t="shared" si="42"/>
        <v/>
      </c>
      <c r="S69" s="86"/>
      <c r="T69" s="87" t="str">
        <f t="shared" si="43"/>
        <v/>
      </c>
      <c r="U69" s="88"/>
      <c r="V69" s="89" t="str">
        <f t="shared" si="44"/>
        <v/>
      </c>
      <c r="W69" s="89"/>
    </row>
    <row r="70" spans="2:23" x14ac:dyDescent="0.15">
      <c r="B70" s="7">
        <v>61</v>
      </c>
      <c r="C70" s="84" t="str">
        <f t="shared" si="45"/>
        <v/>
      </c>
      <c r="D70" s="84"/>
      <c r="E70" s="8">
        <f t="shared" si="46"/>
        <v>2010</v>
      </c>
      <c r="F70" s="9"/>
      <c r="G70" s="7"/>
      <c r="H70" s="85"/>
      <c r="I70" s="85"/>
      <c r="J70" s="85"/>
      <c r="K70" s="85"/>
      <c r="L70" s="14" t="str">
        <f t="shared" si="40"/>
        <v/>
      </c>
      <c r="M70" s="84" t="str">
        <f t="shared" ref="M70" si="47">IF(F70="","",C70*$P$2)</f>
        <v/>
      </c>
      <c r="N70" s="84"/>
      <c r="O70" s="15" t="str">
        <f t="shared" si="41"/>
        <v/>
      </c>
      <c r="P70" s="8">
        <f t="shared" si="34"/>
        <v>2010</v>
      </c>
      <c r="Q70" s="9"/>
      <c r="R70" s="86" t="str">
        <f t="shared" si="42"/>
        <v/>
      </c>
      <c r="S70" s="86"/>
      <c r="T70" s="87" t="str">
        <f t="shared" si="43"/>
        <v/>
      </c>
      <c r="U70" s="88"/>
      <c r="V70" s="89" t="str">
        <f t="shared" si="44"/>
        <v/>
      </c>
      <c r="W70" s="89"/>
    </row>
    <row r="71" spans="2:23" x14ac:dyDescent="0.15">
      <c r="B71" s="7">
        <v>62</v>
      </c>
      <c r="C71" s="84" t="str">
        <f t="shared" si="45"/>
        <v/>
      </c>
      <c r="D71" s="84"/>
      <c r="E71" s="8">
        <f t="shared" si="46"/>
        <v>2010</v>
      </c>
      <c r="F71" s="9"/>
      <c r="G71" s="7"/>
      <c r="H71" s="85"/>
      <c r="I71" s="85"/>
      <c r="J71" s="85"/>
      <c r="K71" s="85"/>
      <c r="L71" s="14" t="str">
        <f t="shared" si="40"/>
        <v/>
      </c>
      <c r="M71" s="84" t="str">
        <f t="shared" ref="M71" si="48">IF(F71="","",C71*$P$2)</f>
        <v/>
      </c>
      <c r="N71" s="84"/>
      <c r="O71" s="15" t="str">
        <f t="shared" si="41"/>
        <v/>
      </c>
      <c r="P71" s="8">
        <f t="shared" si="34"/>
        <v>2010</v>
      </c>
      <c r="Q71" s="9"/>
      <c r="R71" s="86" t="str">
        <f t="shared" si="42"/>
        <v/>
      </c>
      <c r="S71" s="86"/>
      <c r="T71" s="87" t="str">
        <f t="shared" si="43"/>
        <v/>
      </c>
      <c r="U71" s="88"/>
      <c r="V71" s="89" t="str">
        <f t="shared" si="44"/>
        <v/>
      </c>
      <c r="W71" s="89"/>
    </row>
    <row r="72" spans="2:23" x14ac:dyDescent="0.15">
      <c r="B72" s="7">
        <v>63</v>
      </c>
      <c r="C72" s="84" t="str">
        <f t="shared" si="45"/>
        <v/>
      </c>
      <c r="D72" s="84"/>
      <c r="E72" s="8">
        <f t="shared" si="46"/>
        <v>2010</v>
      </c>
      <c r="F72" s="9"/>
      <c r="G72" s="7"/>
      <c r="H72" s="85"/>
      <c r="I72" s="85"/>
      <c r="J72" s="85"/>
      <c r="K72" s="85"/>
      <c r="L72" s="14" t="str">
        <f t="shared" si="40"/>
        <v/>
      </c>
      <c r="M72" s="84" t="str">
        <f t="shared" ref="M72:M94" si="49">IF(F72="","",C72*$P$2)</f>
        <v/>
      </c>
      <c r="N72" s="84"/>
      <c r="O72" s="15" t="str">
        <f t="shared" si="41"/>
        <v/>
      </c>
      <c r="P72" s="8">
        <f t="shared" si="34"/>
        <v>2010</v>
      </c>
      <c r="Q72" s="9"/>
      <c r="R72" s="86" t="str">
        <f t="shared" si="42"/>
        <v/>
      </c>
      <c r="S72" s="86"/>
      <c r="T72" s="87" t="str">
        <f t="shared" si="43"/>
        <v/>
      </c>
      <c r="U72" s="88"/>
      <c r="V72" s="89" t="str">
        <f t="shared" si="44"/>
        <v/>
      </c>
      <c r="W72" s="89"/>
    </row>
    <row r="73" spans="2:23" x14ac:dyDescent="0.15">
      <c r="B73" s="7">
        <v>64</v>
      </c>
      <c r="C73" s="84" t="str">
        <f t="shared" si="45"/>
        <v/>
      </c>
      <c r="D73" s="84"/>
      <c r="E73" s="8">
        <f t="shared" si="46"/>
        <v>2010</v>
      </c>
      <c r="F73" s="9"/>
      <c r="G73" s="7"/>
      <c r="H73" s="85"/>
      <c r="I73" s="85"/>
      <c r="J73" s="85"/>
      <c r="K73" s="85"/>
      <c r="L73" s="14" t="str">
        <f t="shared" si="40"/>
        <v/>
      </c>
      <c r="M73" s="84" t="str">
        <f t="shared" si="49"/>
        <v/>
      </c>
      <c r="N73" s="84"/>
      <c r="O73" s="15" t="str">
        <f t="shared" si="41"/>
        <v/>
      </c>
      <c r="P73" s="8">
        <f t="shared" si="34"/>
        <v>2010</v>
      </c>
      <c r="Q73" s="9"/>
      <c r="R73" s="86" t="str">
        <f t="shared" si="42"/>
        <v/>
      </c>
      <c r="S73" s="86"/>
      <c r="T73" s="87" t="str">
        <f t="shared" si="43"/>
        <v/>
      </c>
      <c r="U73" s="88"/>
      <c r="V73" s="89" t="str">
        <f t="shared" si="44"/>
        <v/>
      </c>
      <c r="W73" s="89"/>
    </row>
    <row r="74" spans="2:23" x14ac:dyDescent="0.15">
      <c r="B74" s="7">
        <v>65</v>
      </c>
      <c r="C74" s="84" t="str">
        <f t="shared" si="45"/>
        <v/>
      </c>
      <c r="D74" s="84"/>
      <c r="E74" s="8">
        <f t="shared" si="46"/>
        <v>2010</v>
      </c>
      <c r="F74" s="9"/>
      <c r="G74" s="7"/>
      <c r="H74" s="85"/>
      <c r="I74" s="85"/>
      <c r="J74" s="85"/>
      <c r="K74" s="85"/>
      <c r="L74" s="14" t="str">
        <f t="shared" si="40"/>
        <v/>
      </c>
      <c r="M74" s="84" t="str">
        <f t="shared" si="49"/>
        <v/>
      </c>
      <c r="N74" s="84"/>
      <c r="O74" s="15" t="str">
        <f t="shared" si="41"/>
        <v/>
      </c>
      <c r="P74" s="8">
        <f t="shared" ref="P74" si="50">E74</f>
        <v>2010</v>
      </c>
      <c r="Q74" s="9"/>
      <c r="R74" s="86" t="str">
        <f t="shared" si="42"/>
        <v/>
      </c>
      <c r="S74" s="86"/>
      <c r="T74" s="87" t="str">
        <f t="shared" si="43"/>
        <v/>
      </c>
      <c r="U74" s="88"/>
      <c r="V74" s="89" t="str">
        <f t="shared" si="44"/>
        <v/>
      </c>
      <c r="W74" s="89"/>
    </row>
    <row r="75" spans="2:23" x14ac:dyDescent="0.15">
      <c r="B75" s="7">
        <v>66</v>
      </c>
      <c r="C75" s="84" t="str">
        <f t="shared" si="45"/>
        <v/>
      </c>
      <c r="D75" s="84"/>
      <c r="E75" s="8">
        <f t="shared" si="46"/>
        <v>2010</v>
      </c>
      <c r="F75" s="9"/>
      <c r="G75" s="7"/>
      <c r="H75" s="85"/>
      <c r="I75" s="85"/>
      <c r="J75" s="85"/>
      <c r="K75" s="85"/>
      <c r="L75" s="14" t="str">
        <f t="shared" ref="L75" si="51">IF(J75="","",ROUNDUP(IF(G75="買",H75-J75,J75-H75)*100,0)+5)</f>
        <v/>
      </c>
      <c r="M75" s="84" t="str">
        <f t="shared" si="49"/>
        <v/>
      </c>
      <c r="N75" s="84"/>
      <c r="O75" s="15" t="str">
        <f t="shared" ref="O75" si="52">IF(L75="","",ROUNDDOWN(M75/(L75/100)/100000,2))</f>
        <v/>
      </c>
      <c r="P75" s="8">
        <f t="shared" ref="P75" si="53">E75</f>
        <v>2010</v>
      </c>
      <c r="Q75" s="9"/>
      <c r="R75" s="86" t="str">
        <f t="shared" ref="R75" si="54">IF(J75="","",IF(G75="買",H75-(L75*0.01),H75+(L75*0.01)))</f>
        <v/>
      </c>
      <c r="S75" s="86"/>
      <c r="T75" s="87" t="str">
        <f t="shared" ref="T75" si="55">IF(Q75="","",V75*O75*100000/100)</f>
        <v/>
      </c>
      <c r="U75" s="88"/>
      <c r="V75" s="89" t="str">
        <f t="shared" ref="V75" si="56">IF(Q75="","",IF(G75="買",R75-H75,H75-R75)*100)</f>
        <v/>
      </c>
      <c r="W75" s="89"/>
    </row>
    <row r="76" spans="2:23" x14ac:dyDescent="0.15">
      <c r="B76" s="7">
        <v>67</v>
      </c>
      <c r="C76" s="84" t="str">
        <f t="shared" ref="C76" si="57">IF(T75="","",C75+T75)</f>
        <v/>
      </c>
      <c r="D76" s="84"/>
      <c r="E76" s="8">
        <f t="shared" ref="E76" si="58">E75</f>
        <v>2010</v>
      </c>
      <c r="F76" s="9"/>
      <c r="G76" s="7"/>
      <c r="H76" s="85"/>
      <c r="I76" s="85"/>
      <c r="J76" s="85"/>
      <c r="K76" s="85"/>
      <c r="L76" s="14" t="str">
        <f t="shared" ref="L76" si="59">IF(J76="","",ROUNDUP(IF(G76="買",H76-J76,J76-H76)*100,0)+5)</f>
        <v/>
      </c>
      <c r="M76" s="84" t="str">
        <f t="shared" si="49"/>
        <v/>
      </c>
      <c r="N76" s="84"/>
      <c r="O76" s="15" t="str">
        <f t="shared" ref="O76" si="60">IF(L76="","",ROUNDDOWN(M76/(L76/100)/100000,2))</f>
        <v/>
      </c>
      <c r="P76" s="8">
        <f t="shared" ref="P76:P109" si="61">E76</f>
        <v>2010</v>
      </c>
      <c r="Q76" s="9"/>
      <c r="R76" s="86" t="str">
        <f t="shared" ref="R76" si="62">IF(J76="","",IF(G76="買",H76-(L76*0.01),H76+(L76*0.01)))</f>
        <v/>
      </c>
      <c r="S76" s="86"/>
      <c r="T76" s="87" t="str">
        <f t="shared" ref="T76" si="63">IF(Q76="","",V76*O76*100000/100)</f>
        <v/>
      </c>
      <c r="U76" s="88"/>
      <c r="V76" s="89" t="str">
        <f t="shared" ref="V76" si="64">IF(Q76="","",IF(G76="買",R76-H76,H76-R76)*100)</f>
        <v/>
      </c>
      <c r="W76" s="89"/>
    </row>
    <row r="77" spans="2:23" x14ac:dyDescent="0.15">
      <c r="B77" s="7">
        <v>68</v>
      </c>
      <c r="C77" s="84" t="str">
        <f t="shared" ref="C77" si="65">IF(T76="","",C76+T76)</f>
        <v/>
      </c>
      <c r="D77" s="84"/>
      <c r="E77" s="8">
        <f t="shared" ref="E77" si="66">E76</f>
        <v>2010</v>
      </c>
      <c r="F77" s="9"/>
      <c r="G77" s="7"/>
      <c r="H77" s="85"/>
      <c r="I77" s="85"/>
      <c r="J77" s="85"/>
      <c r="K77" s="85"/>
      <c r="L77" s="14" t="str">
        <f t="shared" ref="L77:L109" si="67">IF(J77="","",ROUNDUP(IF(G77="買",H77-J77,J77-H77)*100,0)+5)</f>
        <v/>
      </c>
      <c r="M77" s="84" t="str">
        <f t="shared" si="49"/>
        <v/>
      </c>
      <c r="N77" s="84"/>
      <c r="O77" s="15" t="str">
        <f t="shared" ref="O77:O109" si="68">IF(L77="","",ROUNDDOWN(M77/(L77/100)/100000,2))</f>
        <v/>
      </c>
      <c r="P77" s="8">
        <f t="shared" si="61"/>
        <v>2010</v>
      </c>
      <c r="Q77" s="9"/>
      <c r="R77" s="86" t="str">
        <f t="shared" ref="R77:R109" si="69">IF(J77="","",IF(G77="買",H77-(L77*0.01),H77+(L77*0.01)))</f>
        <v/>
      </c>
      <c r="S77" s="86"/>
      <c r="T77" s="87" t="str">
        <f t="shared" ref="T77:T109" si="70">IF(Q77="","",V77*O77*100000/100)</f>
        <v/>
      </c>
      <c r="U77" s="88"/>
      <c r="V77" s="89" t="str">
        <f t="shared" ref="V77:V109" si="71">IF(Q77="","",IF(G77="買",R77-H77,H77-R77)*100)</f>
        <v/>
      </c>
      <c r="W77" s="89"/>
    </row>
    <row r="78" spans="2:23" x14ac:dyDescent="0.15">
      <c r="B78" s="7">
        <v>69</v>
      </c>
      <c r="C78" s="84" t="str">
        <f t="shared" ref="C78:C109" si="72">IF(T77="","",C77+T77)</f>
        <v/>
      </c>
      <c r="D78" s="84"/>
      <c r="E78" s="8">
        <f t="shared" ref="E78:E109" si="73">E77</f>
        <v>2010</v>
      </c>
      <c r="F78" s="9"/>
      <c r="G78" s="7"/>
      <c r="H78" s="85"/>
      <c r="I78" s="85"/>
      <c r="J78" s="85"/>
      <c r="K78" s="85"/>
      <c r="L78" s="14" t="str">
        <f t="shared" si="67"/>
        <v/>
      </c>
      <c r="M78" s="84" t="str">
        <f t="shared" si="49"/>
        <v/>
      </c>
      <c r="N78" s="84"/>
      <c r="O78" s="15" t="str">
        <f t="shared" si="68"/>
        <v/>
      </c>
      <c r="P78" s="8">
        <f t="shared" si="61"/>
        <v>2010</v>
      </c>
      <c r="Q78" s="9"/>
      <c r="R78" s="86" t="str">
        <f t="shared" si="69"/>
        <v/>
      </c>
      <c r="S78" s="86"/>
      <c r="T78" s="87" t="str">
        <f t="shared" si="70"/>
        <v/>
      </c>
      <c r="U78" s="88"/>
      <c r="V78" s="89" t="str">
        <f t="shared" si="71"/>
        <v/>
      </c>
      <c r="W78" s="89"/>
    </row>
    <row r="79" spans="2:23" x14ac:dyDescent="0.15">
      <c r="B79" s="7">
        <v>70</v>
      </c>
      <c r="C79" s="84" t="str">
        <f t="shared" si="72"/>
        <v/>
      </c>
      <c r="D79" s="84"/>
      <c r="E79" s="8">
        <f t="shared" si="73"/>
        <v>2010</v>
      </c>
      <c r="F79" s="9"/>
      <c r="G79" s="7"/>
      <c r="H79" s="85"/>
      <c r="I79" s="85"/>
      <c r="J79" s="85"/>
      <c r="K79" s="85"/>
      <c r="L79" s="14" t="str">
        <f t="shared" si="67"/>
        <v/>
      </c>
      <c r="M79" s="84" t="str">
        <f t="shared" si="49"/>
        <v/>
      </c>
      <c r="N79" s="84"/>
      <c r="O79" s="15" t="str">
        <f t="shared" si="68"/>
        <v/>
      </c>
      <c r="P79" s="8">
        <f t="shared" si="61"/>
        <v>2010</v>
      </c>
      <c r="Q79" s="9"/>
      <c r="R79" s="86" t="str">
        <f t="shared" si="69"/>
        <v/>
      </c>
      <c r="S79" s="86"/>
      <c r="T79" s="87" t="str">
        <f t="shared" si="70"/>
        <v/>
      </c>
      <c r="U79" s="88"/>
      <c r="V79" s="89" t="str">
        <f t="shared" si="71"/>
        <v/>
      </c>
      <c r="W79" s="89"/>
    </row>
    <row r="80" spans="2:23" x14ac:dyDescent="0.15">
      <c r="B80" s="7">
        <v>71</v>
      </c>
      <c r="C80" s="84" t="str">
        <f t="shared" si="72"/>
        <v/>
      </c>
      <c r="D80" s="84"/>
      <c r="E80" s="8">
        <f t="shared" si="73"/>
        <v>2010</v>
      </c>
      <c r="F80" s="9"/>
      <c r="G80" s="7"/>
      <c r="H80" s="85"/>
      <c r="I80" s="85"/>
      <c r="J80" s="85"/>
      <c r="K80" s="85"/>
      <c r="L80" s="14" t="str">
        <f t="shared" si="67"/>
        <v/>
      </c>
      <c r="M80" s="84" t="str">
        <f t="shared" si="49"/>
        <v/>
      </c>
      <c r="N80" s="84"/>
      <c r="O80" s="15" t="str">
        <f t="shared" si="68"/>
        <v/>
      </c>
      <c r="P80" s="8">
        <f t="shared" si="61"/>
        <v>2010</v>
      </c>
      <c r="Q80" s="9"/>
      <c r="R80" s="86" t="str">
        <f t="shared" si="69"/>
        <v/>
      </c>
      <c r="S80" s="86"/>
      <c r="T80" s="87" t="str">
        <f t="shared" si="70"/>
        <v/>
      </c>
      <c r="U80" s="88"/>
      <c r="V80" s="89" t="str">
        <f t="shared" si="71"/>
        <v/>
      </c>
      <c r="W80" s="89"/>
    </row>
    <row r="81" spans="2:23" x14ac:dyDescent="0.15">
      <c r="B81" s="7">
        <v>72</v>
      </c>
      <c r="C81" s="84" t="str">
        <f t="shared" si="72"/>
        <v/>
      </c>
      <c r="D81" s="84"/>
      <c r="E81" s="8">
        <f t="shared" si="73"/>
        <v>2010</v>
      </c>
      <c r="F81" s="9"/>
      <c r="G81" s="7"/>
      <c r="H81" s="85"/>
      <c r="I81" s="85"/>
      <c r="J81" s="85"/>
      <c r="K81" s="85"/>
      <c r="L81" s="14" t="str">
        <f t="shared" si="67"/>
        <v/>
      </c>
      <c r="M81" s="84" t="str">
        <f t="shared" si="49"/>
        <v/>
      </c>
      <c r="N81" s="84"/>
      <c r="O81" s="15" t="str">
        <f t="shared" si="68"/>
        <v/>
      </c>
      <c r="P81" s="8">
        <f t="shared" si="61"/>
        <v>2010</v>
      </c>
      <c r="Q81" s="9"/>
      <c r="R81" s="86" t="str">
        <f t="shared" si="69"/>
        <v/>
      </c>
      <c r="S81" s="86"/>
      <c r="T81" s="87" t="str">
        <f t="shared" si="70"/>
        <v/>
      </c>
      <c r="U81" s="88"/>
      <c r="V81" s="89" t="str">
        <f t="shared" si="71"/>
        <v/>
      </c>
      <c r="W81" s="89"/>
    </row>
    <row r="82" spans="2:23" x14ac:dyDescent="0.15">
      <c r="B82" s="7">
        <v>73</v>
      </c>
      <c r="C82" s="84" t="str">
        <f t="shared" si="72"/>
        <v/>
      </c>
      <c r="D82" s="84"/>
      <c r="E82" s="8">
        <f t="shared" si="73"/>
        <v>2010</v>
      </c>
      <c r="F82" s="9"/>
      <c r="G82" s="7"/>
      <c r="H82" s="85"/>
      <c r="I82" s="85"/>
      <c r="J82" s="85"/>
      <c r="K82" s="85"/>
      <c r="L82" s="14" t="str">
        <f t="shared" si="67"/>
        <v/>
      </c>
      <c r="M82" s="84" t="str">
        <f t="shared" si="49"/>
        <v/>
      </c>
      <c r="N82" s="84"/>
      <c r="O82" s="15" t="str">
        <f t="shared" si="68"/>
        <v/>
      </c>
      <c r="P82" s="8">
        <f t="shared" si="61"/>
        <v>2010</v>
      </c>
      <c r="Q82" s="9"/>
      <c r="R82" s="86" t="str">
        <f t="shared" si="69"/>
        <v/>
      </c>
      <c r="S82" s="86"/>
      <c r="T82" s="87" t="str">
        <f t="shared" si="70"/>
        <v/>
      </c>
      <c r="U82" s="88"/>
      <c r="V82" s="89" t="str">
        <f t="shared" si="71"/>
        <v/>
      </c>
      <c r="W82" s="89"/>
    </row>
    <row r="83" spans="2:23" x14ac:dyDescent="0.15">
      <c r="B83" s="7">
        <v>74</v>
      </c>
      <c r="C83" s="84" t="str">
        <f t="shared" si="72"/>
        <v/>
      </c>
      <c r="D83" s="84"/>
      <c r="E83" s="8">
        <f t="shared" si="73"/>
        <v>2010</v>
      </c>
      <c r="F83" s="9"/>
      <c r="G83" s="7"/>
      <c r="H83" s="85"/>
      <c r="I83" s="85"/>
      <c r="J83" s="85"/>
      <c r="K83" s="85"/>
      <c r="L83" s="14" t="str">
        <f t="shared" si="67"/>
        <v/>
      </c>
      <c r="M83" s="84" t="str">
        <f t="shared" si="49"/>
        <v/>
      </c>
      <c r="N83" s="84"/>
      <c r="O83" s="15" t="str">
        <f t="shared" si="68"/>
        <v/>
      </c>
      <c r="P83" s="8">
        <f t="shared" si="61"/>
        <v>2010</v>
      </c>
      <c r="Q83" s="9"/>
      <c r="R83" s="86" t="str">
        <f t="shared" si="69"/>
        <v/>
      </c>
      <c r="S83" s="86"/>
      <c r="T83" s="87" t="str">
        <f t="shared" si="70"/>
        <v/>
      </c>
      <c r="U83" s="88"/>
      <c r="V83" s="89" t="str">
        <f t="shared" si="71"/>
        <v/>
      </c>
      <c r="W83" s="89"/>
    </row>
    <row r="84" spans="2:23" x14ac:dyDescent="0.15">
      <c r="B84" s="7">
        <v>75</v>
      </c>
      <c r="C84" s="84" t="str">
        <f t="shared" si="72"/>
        <v/>
      </c>
      <c r="D84" s="84"/>
      <c r="E84" s="8">
        <f t="shared" si="73"/>
        <v>2010</v>
      </c>
      <c r="F84" s="9"/>
      <c r="G84" s="7"/>
      <c r="H84" s="85"/>
      <c r="I84" s="85"/>
      <c r="J84" s="85"/>
      <c r="K84" s="85"/>
      <c r="L84" s="14" t="str">
        <f t="shared" si="67"/>
        <v/>
      </c>
      <c r="M84" s="84" t="str">
        <f t="shared" si="49"/>
        <v/>
      </c>
      <c r="N84" s="84"/>
      <c r="O84" s="15" t="str">
        <f t="shared" si="68"/>
        <v/>
      </c>
      <c r="P84" s="8">
        <f t="shared" si="61"/>
        <v>2010</v>
      </c>
      <c r="Q84" s="9"/>
      <c r="R84" s="86" t="str">
        <f t="shared" si="69"/>
        <v/>
      </c>
      <c r="S84" s="86"/>
      <c r="T84" s="87" t="str">
        <f t="shared" si="70"/>
        <v/>
      </c>
      <c r="U84" s="88"/>
      <c r="V84" s="89" t="str">
        <f t="shared" si="71"/>
        <v/>
      </c>
      <c r="W84" s="89"/>
    </row>
    <row r="85" spans="2:23" x14ac:dyDescent="0.15">
      <c r="B85" s="7">
        <v>76</v>
      </c>
      <c r="C85" s="84" t="str">
        <f t="shared" si="72"/>
        <v/>
      </c>
      <c r="D85" s="84"/>
      <c r="E85" s="8">
        <f t="shared" si="73"/>
        <v>2010</v>
      </c>
      <c r="F85" s="9"/>
      <c r="G85" s="7"/>
      <c r="H85" s="85"/>
      <c r="I85" s="85"/>
      <c r="J85" s="85"/>
      <c r="K85" s="85"/>
      <c r="L85" s="14" t="str">
        <f t="shared" si="67"/>
        <v/>
      </c>
      <c r="M85" s="84" t="str">
        <f t="shared" si="49"/>
        <v/>
      </c>
      <c r="N85" s="84"/>
      <c r="O85" s="15" t="str">
        <f t="shared" si="68"/>
        <v/>
      </c>
      <c r="P85" s="8">
        <f t="shared" si="61"/>
        <v>2010</v>
      </c>
      <c r="Q85" s="9"/>
      <c r="R85" s="86" t="str">
        <f t="shared" si="69"/>
        <v/>
      </c>
      <c r="S85" s="86"/>
      <c r="T85" s="87" t="str">
        <f t="shared" si="70"/>
        <v/>
      </c>
      <c r="U85" s="88"/>
      <c r="V85" s="89" t="str">
        <f t="shared" si="71"/>
        <v/>
      </c>
      <c r="W85" s="89"/>
    </row>
    <row r="86" spans="2:23" x14ac:dyDescent="0.15">
      <c r="B86" s="7">
        <v>77</v>
      </c>
      <c r="C86" s="84" t="str">
        <f t="shared" si="72"/>
        <v/>
      </c>
      <c r="D86" s="84"/>
      <c r="E86" s="8">
        <f t="shared" si="73"/>
        <v>2010</v>
      </c>
      <c r="F86" s="9"/>
      <c r="G86" s="7"/>
      <c r="H86" s="85"/>
      <c r="I86" s="85"/>
      <c r="J86" s="85"/>
      <c r="K86" s="85"/>
      <c r="L86" s="14" t="str">
        <f t="shared" si="67"/>
        <v/>
      </c>
      <c r="M86" s="84" t="str">
        <f t="shared" si="49"/>
        <v/>
      </c>
      <c r="N86" s="84"/>
      <c r="O86" s="15" t="str">
        <f t="shared" si="68"/>
        <v/>
      </c>
      <c r="P86" s="8">
        <f t="shared" si="61"/>
        <v>2010</v>
      </c>
      <c r="Q86" s="9"/>
      <c r="R86" s="86" t="str">
        <f t="shared" si="69"/>
        <v/>
      </c>
      <c r="S86" s="86"/>
      <c r="T86" s="87" t="str">
        <f t="shared" si="70"/>
        <v/>
      </c>
      <c r="U86" s="88"/>
      <c r="V86" s="89" t="str">
        <f t="shared" si="71"/>
        <v/>
      </c>
      <c r="W86" s="89"/>
    </row>
    <row r="87" spans="2:23" x14ac:dyDescent="0.15">
      <c r="B87" s="7">
        <v>78</v>
      </c>
      <c r="C87" s="84" t="str">
        <f t="shared" si="72"/>
        <v/>
      </c>
      <c r="D87" s="84"/>
      <c r="E87" s="8">
        <f t="shared" si="73"/>
        <v>2010</v>
      </c>
      <c r="F87" s="9"/>
      <c r="G87" s="7"/>
      <c r="H87" s="85"/>
      <c r="I87" s="85"/>
      <c r="J87" s="85"/>
      <c r="K87" s="85"/>
      <c r="L87" s="14" t="str">
        <f t="shared" si="67"/>
        <v/>
      </c>
      <c r="M87" s="84" t="str">
        <f t="shared" si="49"/>
        <v/>
      </c>
      <c r="N87" s="84"/>
      <c r="O87" s="15" t="str">
        <f t="shared" si="68"/>
        <v/>
      </c>
      <c r="P87" s="8">
        <f t="shared" si="61"/>
        <v>2010</v>
      </c>
      <c r="Q87" s="9"/>
      <c r="R87" s="86" t="str">
        <f t="shared" si="69"/>
        <v/>
      </c>
      <c r="S87" s="86"/>
      <c r="T87" s="87" t="str">
        <f t="shared" si="70"/>
        <v/>
      </c>
      <c r="U87" s="88"/>
      <c r="V87" s="89" t="str">
        <f t="shared" si="71"/>
        <v/>
      </c>
      <c r="W87" s="89"/>
    </row>
    <row r="88" spans="2:23" x14ac:dyDescent="0.15">
      <c r="B88" s="7">
        <v>79</v>
      </c>
      <c r="C88" s="84" t="str">
        <f t="shared" si="72"/>
        <v/>
      </c>
      <c r="D88" s="84"/>
      <c r="E88" s="8">
        <f t="shared" si="73"/>
        <v>2010</v>
      </c>
      <c r="F88" s="9"/>
      <c r="G88" s="7"/>
      <c r="H88" s="85"/>
      <c r="I88" s="85"/>
      <c r="J88" s="85"/>
      <c r="K88" s="85"/>
      <c r="L88" s="14" t="str">
        <f t="shared" si="67"/>
        <v/>
      </c>
      <c r="M88" s="84" t="str">
        <f t="shared" si="49"/>
        <v/>
      </c>
      <c r="N88" s="84"/>
      <c r="O88" s="15" t="str">
        <f t="shared" si="68"/>
        <v/>
      </c>
      <c r="P88" s="8">
        <f t="shared" si="61"/>
        <v>2010</v>
      </c>
      <c r="Q88" s="9"/>
      <c r="R88" s="86" t="str">
        <f t="shared" si="69"/>
        <v/>
      </c>
      <c r="S88" s="86"/>
      <c r="T88" s="87" t="str">
        <f t="shared" si="70"/>
        <v/>
      </c>
      <c r="U88" s="88"/>
      <c r="V88" s="89" t="str">
        <f t="shared" si="71"/>
        <v/>
      </c>
      <c r="W88" s="89"/>
    </row>
    <row r="89" spans="2:23" x14ac:dyDescent="0.15">
      <c r="B89" s="7">
        <v>80</v>
      </c>
      <c r="C89" s="84" t="str">
        <f t="shared" si="72"/>
        <v/>
      </c>
      <c r="D89" s="84"/>
      <c r="E89" s="8">
        <f t="shared" si="73"/>
        <v>2010</v>
      </c>
      <c r="F89" s="9"/>
      <c r="G89" s="7"/>
      <c r="H89" s="85"/>
      <c r="I89" s="85"/>
      <c r="J89" s="85"/>
      <c r="K89" s="85"/>
      <c r="L89" s="14" t="str">
        <f t="shared" si="67"/>
        <v/>
      </c>
      <c r="M89" s="84" t="str">
        <f t="shared" si="49"/>
        <v/>
      </c>
      <c r="N89" s="84"/>
      <c r="O89" s="15" t="str">
        <f t="shared" si="68"/>
        <v/>
      </c>
      <c r="P89" s="8">
        <f t="shared" si="61"/>
        <v>2010</v>
      </c>
      <c r="Q89" s="9"/>
      <c r="R89" s="86" t="str">
        <f t="shared" si="69"/>
        <v/>
      </c>
      <c r="S89" s="86"/>
      <c r="T89" s="87" t="str">
        <f t="shared" si="70"/>
        <v/>
      </c>
      <c r="U89" s="88"/>
      <c r="V89" s="89" t="str">
        <f t="shared" si="71"/>
        <v/>
      </c>
      <c r="W89" s="89"/>
    </row>
    <row r="90" spans="2:23" x14ac:dyDescent="0.15">
      <c r="B90" s="7">
        <v>81</v>
      </c>
      <c r="C90" s="84" t="str">
        <f t="shared" si="72"/>
        <v/>
      </c>
      <c r="D90" s="84"/>
      <c r="E90" s="8">
        <f t="shared" si="73"/>
        <v>2010</v>
      </c>
      <c r="F90" s="9"/>
      <c r="G90" s="7"/>
      <c r="H90" s="85"/>
      <c r="I90" s="85"/>
      <c r="J90" s="85"/>
      <c r="K90" s="85"/>
      <c r="L90" s="14" t="str">
        <f t="shared" si="67"/>
        <v/>
      </c>
      <c r="M90" s="84" t="str">
        <f t="shared" si="49"/>
        <v/>
      </c>
      <c r="N90" s="84"/>
      <c r="O90" s="15" t="str">
        <f t="shared" si="68"/>
        <v/>
      </c>
      <c r="P90" s="8">
        <f t="shared" si="61"/>
        <v>2010</v>
      </c>
      <c r="Q90" s="9"/>
      <c r="R90" s="86" t="str">
        <f t="shared" si="69"/>
        <v/>
      </c>
      <c r="S90" s="86"/>
      <c r="T90" s="87" t="str">
        <f t="shared" si="70"/>
        <v/>
      </c>
      <c r="U90" s="88"/>
      <c r="V90" s="89" t="str">
        <f t="shared" si="71"/>
        <v/>
      </c>
      <c r="W90" s="89"/>
    </row>
    <row r="91" spans="2:23" x14ac:dyDescent="0.15">
      <c r="B91" s="7">
        <v>82</v>
      </c>
      <c r="C91" s="84" t="str">
        <f t="shared" si="72"/>
        <v/>
      </c>
      <c r="D91" s="84"/>
      <c r="E91" s="8">
        <f t="shared" si="73"/>
        <v>2010</v>
      </c>
      <c r="F91" s="9"/>
      <c r="G91" s="7"/>
      <c r="H91" s="85"/>
      <c r="I91" s="85"/>
      <c r="J91" s="85"/>
      <c r="K91" s="85"/>
      <c r="L91" s="14" t="str">
        <f t="shared" si="67"/>
        <v/>
      </c>
      <c r="M91" s="84" t="str">
        <f t="shared" si="49"/>
        <v/>
      </c>
      <c r="N91" s="84"/>
      <c r="O91" s="15" t="str">
        <f t="shared" si="68"/>
        <v/>
      </c>
      <c r="P91" s="8">
        <f t="shared" si="61"/>
        <v>2010</v>
      </c>
      <c r="Q91" s="9"/>
      <c r="R91" s="86" t="str">
        <f t="shared" si="69"/>
        <v/>
      </c>
      <c r="S91" s="86"/>
      <c r="T91" s="87" t="str">
        <f t="shared" si="70"/>
        <v/>
      </c>
      <c r="U91" s="88"/>
      <c r="V91" s="89" t="str">
        <f t="shared" si="71"/>
        <v/>
      </c>
      <c r="W91" s="89"/>
    </row>
    <row r="92" spans="2:23" x14ac:dyDescent="0.15">
      <c r="B92" s="7">
        <v>83</v>
      </c>
      <c r="C92" s="84" t="str">
        <f t="shared" si="72"/>
        <v/>
      </c>
      <c r="D92" s="84"/>
      <c r="E92" s="8">
        <f t="shared" si="73"/>
        <v>2010</v>
      </c>
      <c r="F92" s="9"/>
      <c r="G92" s="7"/>
      <c r="H92" s="85"/>
      <c r="I92" s="85"/>
      <c r="J92" s="85"/>
      <c r="K92" s="85"/>
      <c r="L92" s="14" t="str">
        <f t="shared" si="67"/>
        <v/>
      </c>
      <c r="M92" s="84" t="str">
        <f t="shared" si="49"/>
        <v/>
      </c>
      <c r="N92" s="84"/>
      <c r="O92" s="15" t="str">
        <f t="shared" si="68"/>
        <v/>
      </c>
      <c r="P92" s="8">
        <f t="shared" si="61"/>
        <v>2010</v>
      </c>
      <c r="Q92" s="9"/>
      <c r="R92" s="86" t="str">
        <f t="shared" si="69"/>
        <v/>
      </c>
      <c r="S92" s="86"/>
      <c r="T92" s="87" t="str">
        <f t="shared" si="70"/>
        <v/>
      </c>
      <c r="U92" s="88"/>
      <c r="V92" s="89" t="str">
        <f t="shared" si="71"/>
        <v/>
      </c>
      <c r="W92" s="89"/>
    </row>
    <row r="93" spans="2:23" x14ac:dyDescent="0.15">
      <c r="B93" s="7">
        <v>84</v>
      </c>
      <c r="C93" s="84" t="str">
        <f t="shared" si="72"/>
        <v/>
      </c>
      <c r="D93" s="84"/>
      <c r="E93" s="8">
        <f t="shared" si="73"/>
        <v>2010</v>
      </c>
      <c r="F93" s="9"/>
      <c r="G93" s="7"/>
      <c r="H93" s="85"/>
      <c r="I93" s="85"/>
      <c r="J93" s="85"/>
      <c r="K93" s="85"/>
      <c r="L93" s="14" t="str">
        <f t="shared" si="67"/>
        <v/>
      </c>
      <c r="M93" s="84" t="str">
        <f t="shared" si="49"/>
        <v/>
      </c>
      <c r="N93" s="84"/>
      <c r="O93" s="15" t="str">
        <f t="shared" si="68"/>
        <v/>
      </c>
      <c r="P93" s="8">
        <f t="shared" si="61"/>
        <v>2010</v>
      </c>
      <c r="Q93" s="9"/>
      <c r="R93" s="86" t="str">
        <f t="shared" si="69"/>
        <v/>
      </c>
      <c r="S93" s="86"/>
      <c r="T93" s="87" t="str">
        <f t="shared" si="70"/>
        <v/>
      </c>
      <c r="U93" s="88"/>
      <c r="V93" s="89" t="str">
        <f t="shared" si="71"/>
        <v/>
      </c>
      <c r="W93" s="89"/>
    </row>
    <row r="94" spans="2:23" x14ac:dyDescent="0.15">
      <c r="B94" s="7">
        <v>85</v>
      </c>
      <c r="C94" s="84" t="str">
        <f t="shared" si="72"/>
        <v/>
      </c>
      <c r="D94" s="84"/>
      <c r="E94" s="8">
        <f t="shared" si="73"/>
        <v>2010</v>
      </c>
      <c r="F94" s="9"/>
      <c r="G94" s="7"/>
      <c r="H94" s="85"/>
      <c r="I94" s="85"/>
      <c r="J94" s="85"/>
      <c r="K94" s="85"/>
      <c r="L94" s="14" t="str">
        <f t="shared" si="67"/>
        <v/>
      </c>
      <c r="M94" s="84" t="str">
        <f t="shared" si="49"/>
        <v/>
      </c>
      <c r="N94" s="84"/>
      <c r="O94" s="15" t="str">
        <f t="shared" si="68"/>
        <v/>
      </c>
      <c r="P94" s="8">
        <f t="shared" si="61"/>
        <v>2010</v>
      </c>
      <c r="Q94" s="9"/>
      <c r="R94" s="86" t="str">
        <f t="shared" si="69"/>
        <v/>
      </c>
      <c r="S94" s="86"/>
      <c r="T94" s="87" t="str">
        <f t="shared" si="70"/>
        <v/>
      </c>
      <c r="U94" s="88"/>
      <c r="V94" s="89" t="str">
        <f t="shared" si="71"/>
        <v/>
      </c>
      <c r="W94" s="89"/>
    </row>
    <row r="95" spans="2:23" x14ac:dyDescent="0.15">
      <c r="B95" s="7">
        <v>86</v>
      </c>
      <c r="C95" s="84" t="str">
        <f t="shared" si="72"/>
        <v/>
      </c>
      <c r="D95" s="84"/>
      <c r="E95" s="8">
        <f t="shared" si="73"/>
        <v>2010</v>
      </c>
      <c r="F95" s="9"/>
      <c r="G95" s="7"/>
      <c r="H95" s="85"/>
      <c r="I95" s="85"/>
      <c r="J95" s="85"/>
      <c r="K95" s="85"/>
      <c r="L95" s="14" t="str">
        <f t="shared" si="67"/>
        <v/>
      </c>
      <c r="M95" s="84" t="str">
        <f t="shared" ref="M95" si="74">IF(F95="","",C95*$P$2)</f>
        <v/>
      </c>
      <c r="N95" s="84"/>
      <c r="O95" s="15" t="str">
        <f t="shared" si="68"/>
        <v/>
      </c>
      <c r="P95" s="8">
        <f t="shared" si="61"/>
        <v>2010</v>
      </c>
      <c r="Q95" s="9"/>
      <c r="R95" s="86" t="str">
        <f t="shared" si="69"/>
        <v/>
      </c>
      <c r="S95" s="86"/>
      <c r="T95" s="87" t="str">
        <f t="shared" si="70"/>
        <v/>
      </c>
      <c r="U95" s="88"/>
      <c r="V95" s="89" t="str">
        <f t="shared" si="71"/>
        <v/>
      </c>
      <c r="W95" s="89"/>
    </row>
    <row r="96" spans="2:23" x14ac:dyDescent="0.15">
      <c r="B96" s="7">
        <v>87</v>
      </c>
      <c r="C96" s="84" t="str">
        <f t="shared" si="72"/>
        <v/>
      </c>
      <c r="D96" s="84"/>
      <c r="E96" s="8">
        <f t="shared" si="73"/>
        <v>2010</v>
      </c>
      <c r="F96" s="9"/>
      <c r="G96" s="7"/>
      <c r="H96" s="85"/>
      <c r="I96" s="85"/>
      <c r="J96" s="85"/>
      <c r="K96" s="85"/>
      <c r="L96" s="14" t="str">
        <f t="shared" si="67"/>
        <v/>
      </c>
      <c r="M96" s="84" t="str">
        <f t="shared" ref="M96" si="75">IF(F96="","",C96*$P$2)</f>
        <v/>
      </c>
      <c r="N96" s="84"/>
      <c r="O96" s="15" t="str">
        <f t="shared" si="68"/>
        <v/>
      </c>
      <c r="P96" s="8">
        <f t="shared" si="61"/>
        <v>2010</v>
      </c>
      <c r="Q96" s="9"/>
      <c r="R96" s="86" t="str">
        <f t="shared" si="69"/>
        <v/>
      </c>
      <c r="S96" s="86"/>
      <c r="T96" s="87" t="str">
        <f t="shared" si="70"/>
        <v/>
      </c>
      <c r="U96" s="88"/>
      <c r="V96" s="89" t="str">
        <f t="shared" si="71"/>
        <v/>
      </c>
      <c r="W96" s="89"/>
    </row>
    <row r="97" spans="2:23" x14ac:dyDescent="0.15">
      <c r="B97" s="7">
        <v>88</v>
      </c>
      <c r="C97" s="84" t="str">
        <f t="shared" si="72"/>
        <v/>
      </c>
      <c r="D97" s="84"/>
      <c r="E97" s="8">
        <f t="shared" si="73"/>
        <v>2010</v>
      </c>
      <c r="F97" s="9"/>
      <c r="G97" s="7"/>
      <c r="H97" s="85"/>
      <c r="I97" s="85"/>
      <c r="J97" s="85"/>
      <c r="K97" s="85"/>
      <c r="L97" s="14" t="str">
        <f t="shared" si="67"/>
        <v/>
      </c>
      <c r="M97" s="84" t="str">
        <f t="shared" ref="M97:M109" si="76">IF(F97="","",C97*$P$2)</f>
        <v/>
      </c>
      <c r="N97" s="84"/>
      <c r="O97" s="15" t="str">
        <f t="shared" si="68"/>
        <v/>
      </c>
      <c r="P97" s="8">
        <f t="shared" si="61"/>
        <v>2010</v>
      </c>
      <c r="Q97" s="9"/>
      <c r="R97" s="86" t="str">
        <f t="shared" si="69"/>
        <v/>
      </c>
      <c r="S97" s="86"/>
      <c r="T97" s="87" t="str">
        <f t="shared" si="70"/>
        <v/>
      </c>
      <c r="U97" s="88"/>
      <c r="V97" s="89" t="str">
        <f t="shared" si="71"/>
        <v/>
      </c>
      <c r="W97" s="89"/>
    </row>
    <row r="98" spans="2:23" x14ac:dyDescent="0.15">
      <c r="B98" s="7">
        <v>89</v>
      </c>
      <c r="C98" s="84" t="str">
        <f t="shared" si="72"/>
        <v/>
      </c>
      <c r="D98" s="84"/>
      <c r="E98" s="8">
        <f t="shared" si="73"/>
        <v>2010</v>
      </c>
      <c r="F98" s="9"/>
      <c r="G98" s="7"/>
      <c r="H98" s="85"/>
      <c r="I98" s="85"/>
      <c r="J98" s="85"/>
      <c r="K98" s="85"/>
      <c r="L98" s="14" t="str">
        <f t="shared" si="67"/>
        <v/>
      </c>
      <c r="M98" s="84" t="str">
        <f t="shared" si="76"/>
        <v/>
      </c>
      <c r="N98" s="84"/>
      <c r="O98" s="15" t="str">
        <f t="shared" si="68"/>
        <v/>
      </c>
      <c r="P98" s="8">
        <f t="shared" si="61"/>
        <v>2010</v>
      </c>
      <c r="Q98" s="9"/>
      <c r="R98" s="86" t="str">
        <f t="shared" si="69"/>
        <v/>
      </c>
      <c r="S98" s="86"/>
      <c r="T98" s="87" t="str">
        <f t="shared" si="70"/>
        <v/>
      </c>
      <c r="U98" s="88"/>
      <c r="V98" s="89" t="str">
        <f t="shared" si="71"/>
        <v/>
      </c>
      <c r="W98" s="89"/>
    </row>
    <row r="99" spans="2:23" x14ac:dyDescent="0.15">
      <c r="B99" s="7">
        <v>90</v>
      </c>
      <c r="C99" s="84" t="str">
        <f t="shared" si="72"/>
        <v/>
      </c>
      <c r="D99" s="84"/>
      <c r="E99" s="8">
        <f t="shared" si="73"/>
        <v>2010</v>
      </c>
      <c r="F99" s="9"/>
      <c r="G99" s="7"/>
      <c r="H99" s="85"/>
      <c r="I99" s="85"/>
      <c r="J99" s="85"/>
      <c r="K99" s="85"/>
      <c r="L99" s="14" t="str">
        <f t="shared" si="67"/>
        <v/>
      </c>
      <c r="M99" s="84" t="str">
        <f t="shared" si="76"/>
        <v/>
      </c>
      <c r="N99" s="84"/>
      <c r="O99" s="15" t="str">
        <f t="shared" si="68"/>
        <v/>
      </c>
      <c r="P99" s="8">
        <f t="shared" si="61"/>
        <v>2010</v>
      </c>
      <c r="Q99" s="9"/>
      <c r="R99" s="86" t="str">
        <f t="shared" si="69"/>
        <v/>
      </c>
      <c r="S99" s="86"/>
      <c r="T99" s="87" t="str">
        <f t="shared" si="70"/>
        <v/>
      </c>
      <c r="U99" s="88"/>
      <c r="V99" s="89" t="str">
        <f t="shared" si="71"/>
        <v/>
      </c>
      <c r="W99" s="89"/>
    </row>
    <row r="100" spans="2:23" x14ac:dyDescent="0.15">
      <c r="B100" s="7">
        <v>91</v>
      </c>
      <c r="C100" s="84" t="str">
        <f t="shared" si="72"/>
        <v/>
      </c>
      <c r="D100" s="84"/>
      <c r="E100" s="8">
        <f t="shared" si="73"/>
        <v>2010</v>
      </c>
      <c r="F100" s="9"/>
      <c r="G100" s="7"/>
      <c r="H100" s="85"/>
      <c r="I100" s="85"/>
      <c r="J100" s="85"/>
      <c r="K100" s="85"/>
      <c r="L100" s="14" t="str">
        <f t="shared" si="67"/>
        <v/>
      </c>
      <c r="M100" s="84" t="str">
        <f t="shared" si="76"/>
        <v/>
      </c>
      <c r="N100" s="84"/>
      <c r="O100" s="15" t="str">
        <f t="shared" si="68"/>
        <v/>
      </c>
      <c r="P100" s="8">
        <f t="shared" si="61"/>
        <v>2010</v>
      </c>
      <c r="Q100" s="9"/>
      <c r="R100" s="86" t="str">
        <f t="shared" si="69"/>
        <v/>
      </c>
      <c r="S100" s="86"/>
      <c r="T100" s="87" t="str">
        <f t="shared" si="70"/>
        <v/>
      </c>
      <c r="U100" s="88"/>
      <c r="V100" s="89" t="str">
        <f t="shared" si="71"/>
        <v/>
      </c>
      <c r="W100" s="89"/>
    </row>
    <row r="101" spans="2:23" x14ac:dyDescent="0.15">
      <c r="B101" s="7">
        <v>92</v>
      </c>
      <c r="C101" s="84" t="str">
        <f t="shared" si="72"/>
        <v/>
      </c>
      <c r="D101" s="84"/>
      <c r="E101" s="8">
        <f t="shared" si="73"/>
        <v>2010</v>
      </c>
      <c r="F101" s="9"/>
      <c r="G101" s="7"/>
      <c r="H101" s="85"/>
      <c r="I101" s="85"/>
      <c r="J101" s="85"/>
      <c r="K101" s="85"/>
      <c r="L101" s="14" t="str">
        <f t="shared" si="67"/>
        <v/>
      </c>
      <c r="M101" s="84" t="str">
        <f t="shared" si="76"/>
        <v/>
      </c>
      <c r="N101" s="84"/>
      <c r="O101" s="15" t="str">
        <f t="shared" si="68"/>
        <v/>
      </c>
      <c r="P101" s="8">
        <f t="shared" si="61"/>
        <v>2010</v>
      </c>
      <c r="Q101" s="9"/>
      <c r="R101" s="86" t="str">
        <f t="shared" si="69"/>
        <v/>
      </c>
      <c r="S101" s="86"/>
      <c r="T101" s="87" t="str">
        <f t="shared" si="70"/>
        <v/>
      </c>
      <c r="U101" s="88"/>
      <c r="V101" s="89" t="str">
        <f t="shared" si="71"/>
        <v/>
      </c>
      <c r="W101" s="89"/>
    </row>
    <row r="102" spans="2:23" x14ac:dyDescent="0.15">
      <c r="B102" s="7">
        <v>93</v>
      </c>
      <c r="C102" s="84" t="str">
        <f t="shared" si="72"/>
        <v/>
      </c>
      <c r="D102" s="84"/>
      <c r="E102" s="8">
        <f t="shared" si="73"/>
        <v>2010</v>
      </c>
      <c r="F102" s="9"/>
      <c r="G102" s="7"/>
      <c r="H102" s="85"/>
      <c r="I102" s="85"/>
      <c r="J102" s="85"/>
      <c r="K102" s="85"/>
      <c r="L102" s="14" t="str">
        <f t="shared" si="67"/>
        <v/>
      </c>
      <c r="M102" s="84" t="str">
        <f t="shared" si="76"/>
        <v/>
      </c>
      <c r="N102" s="84"/>
      <c r="O102" s="15" t="str">
        <f t="shared" si="68"/>
        <v/>
      </c>
      <c r="P102" s="8">
        <f t="shared" si="61"/>
        <v>2010</v>
      </c>
      <c r="Q102" s="9"/>
      <c r="R102" s="86" t="str">
        <f t="shared" si="69"/>
        <v/>
      </c>
      <c r="S102" s="86"/>
      <c r="T102" s="87" t="str">
        <f t="shared" si="70"/>
        <v/>
      </c>
      <c r="U102" s="88"/>
      <c r="V102" s="89" t="str">
        <f t="shared" si="71"/>
        <v/>
      </c>
      <c r="W102" s="89"/>
    </row>
    <row r="103" spans="2:23" x14ac:dyDescent="0.15">
      <c r="B103" s="7">
        <v>94</v>
      </c>
      <c r="C103" s="84" t="str">
        <f t="shared" si="72"/>
        <v/>
      </c>
      <c r="D103" s="84"/>
      <c r="E103" s="8">
        <f t="shared" si="73"/>
        <v>2010</v>
      </c>
      <c r="F103" s="9"/>
      <c r="G103" s="7"/>
      <c r="H103" s="85"/>
      <c r="I103" s="85"/>
      <c r="J103" s="85"/>
      <c r="K103" s="85"/>
      <c r="L103" s="14" t="str">
        <f t="shared" si="67"/>
        <v/>
      </c>
      <c r="M103" s="84" t="str">
        <f t="shared" si="76"/>
        <v/>
      </c>
      <c r="N103" s="84"/>
      <c r="O103" s="15" t="str">
        <f t="shared" si="68"/>
        <v/>
      </c>
      <c r="P103" s="8">
        <f t="shared" si="61"/>
        <v>2010</v>
      </c>
      <c r="Q103" s="9"/>
      <c r="R103" s="86" t="str">
        <f t="shared" si="69"/>
        <v/>
      </c>
      <c r="S103" s="86"/>
      <c r="T103" s="87" t="str">
        <f t="shared" si="70"/>
        <v/>
      </c>
      <c r="U103" s="88"/>
      <c r="V103" s="89" t="str">
        <f t="shared" si="71"/>
        <v/>
      </c>
      <c r="W103" s="89"/>
    </row>
    <row r="104" spans="2:23" x14ac:dyDescent="0.15">
      <c r="B104" s="7">
        <v>95</v>
      </c>
      <c r="C104" s="84" t="str">
        <f t="shared" si="72"/>
        <v/>
      </c>
      <c r="D104" s="84"/>
      <c r="E104" s="8">
        <f t="shared" si="73"/>
        <v>2010</v>
      </c>
      <c r="F104" s="9"/>
      <c r="G104" s="7"/>
      <c r="H104" s="85"/>
      <c r="I104" s="85"/>
      <c r="J104" s="85"/>
      <c r="K104" s="85"/>
      <c r="L104" s="14" t="str">
        <f t="shared" si="67"/>
        <v/>
      </c>
      <c r="M104" s="84" t="str">
        <f t="shared" si="76"/>
        <v/>
      </c>
      <c r="N104" s="84"/>
      <c r="O104" s="15" t="str">
        <f t="shared" si="68"/>
        <v/>
      </c>
      <c r="P104" s="8">
        <f t="shared" si="61"/>
        <v>2010</v>
      </c>
      <c r="Q104" s="9"/>
      <c r="R104" s="86" t="str">
        <f t="shared" si="69"/>
        <v/>
      </c>
      <c r="S104" s="86"/>
      <c r="T104" s="87" t="str">
        <f t="shared" si="70"/>
        <v/>
      </c>
      <c r="U104" s="88"/>
      <c r="V104" s="89" t="str">
        <f t="shared" si="71"/>
        <v/>
      </c>
      <c r="W104" s="89"/>
    </row>
    <row r="105" spans="2:23" x14ac:dyDescent="0.15">
      <c r="B105" s="7">
        <v>96</v>
      </c>
      <c r="C105" s="84" t="str">
        <f t="shared" si="72"/>
        <v/>
      </c>
      <c r="D105" s="84"/>
      <c r="E105" s="8">
        <f t="shared" si="73"/>
        <v>2010</v>
      </c>
      <c r="F105" s="9"/>
      <c r="G105" s="7"/>
      <c r="H105" s="85"/>
      <c r="I105" s="85"/>
      <c r="J105" s="85"/>
      <c r="K105" s="85"/>
      <c r="L105" s="14" t="str">
        <f t="shared" si="67"/>
        <v/>
      </c>
      <c r="M105" s="84" t="str">
        <f t="shared" si="76"/>
        <v/>
      </c>
      <c r="N105" s="84"/>
      <c r="O105" s="15" t="str">
        <f t="shared" si="68"/>
        <v/>
      </c>
      <c r="P105" s="8">
        <f t="shared" si="61"/>
        <v>2010</v>
      </c>
      <c r="Q105" s="9"/>
      <c r="R105" s="86" t="str">
        <f t="shared" si="69"/>
        <v/>
      </c>
      <c r="S105" s="86"/>
      <c r="T105" s="87" t="str">
        <f t="shared" si="70"/>
        <v/>
      </c>
      <c r="U105" s="88"/>
      <c r="V105" s="89" t="str">
        <f t="shared" si="71"/>
        <v/>
      </c>
      <c r="W105" s="89"/>
    </row>
    <row r="106" spans="2:23" x14ac:dyDescent="0.15">
      <c r="B106" s="7">
        <v>97</v>
      </c>
      <c r="C106" s="84" t="str">
        <f t="shared" si="72"/>
        <v/>
      </c>
      <c r="D106" s="84"/>
      <c r="E106" s="8">
        <f t="shared" si="73"/>
        <v>2010</v>
      </c>
      <c r="F106" s="9"/>
      <c r="G106" s="7"/>
      <c r="H106" s="85"/>
      <c r="I106" s="85"/>
      <c r="J106" s="85"/>
      <c r="K106" s="85"/>
      <c r="L106" s="14" t="str">
        <f t="shared" si="67"/>
        <v/>
      </c>
      <c r="M106" s="84" t="str">
        <f t="shared" si="76"/>
        <v/>
      </c>
      <c r="N106" s="84"/>
      <c r="O106" s="15" t="str">
        <f t="shared" si="68"/>
        <v/>
      </c>
      <c r="P106" s="8">
        <f t="shared" si="61"/>
        <v>2010</v>
      </c>
      <c r="Q106" s="9"/>
      <c r="R106" s="86" t="str">
        <f t="shared" si="69"/>
        <v/>
      </c>
      <c r="S106" s="86"/>
      <c r="T106" s="87" t="str">
        <f t="shared" si="70"/>
        <v/>
      </c>
      <c r="U106" s="88"/>
      <c r="V106" s="89" t="str">
        <f t="shared" si="71"/>
        <v/>
      </c>
      <c r="W106" s="89"/>
    </row>
    <row r="107" spans="2:23" x14ac:dyDescent="0.15">
      <c r="B107" s="7">
        <v>98</v>
      </c>
      <c r="C107" s="84" t="str">
        <f t="shared" si="72"/>
        <v/>
      </c>
      <c r="D107" s="84"/>
      <c r="E107" s="8">
        <f t="shared" si="73"/>
        <v>2010</v>
      </c>
      <c r="F107" s="9"/>
      <c r="G107" s="7"/>
      <c r="H107" s="85"/>
      <c r="I107" s="85"/>
      <c r="J107" s="85"/>
      <c r="K107" s="85"/>
      <c r="L107" s="14" t="str">
        <f t="shared" si="67"/>
        <v/>
      </c>
      <c r="M107" s="84" t="str">
        <f t="shared" si="76"/>
        <v/>
      </c>
      <c r="N107" s="84"/>
      <c r="O107" s="15" t="str">
        <f t="shared" si="68"/>
        <v/>
      </c>
      <c r="P107" s="8">
        <f t="shared" si="61"/>
        <v>2010</v>
      </c>
      <c r="Q107" s="9"/>
      <c r="R107" s="86" t="str">
        <f t="shared" si="69"/>
        <v/>
      </c>
      <c r="S107" s="86"/>
      <c r="T107" s="87" t="str">
        <f t="shared" si="70"/>
        <v/>
      </c>
      <c r="U107" s="88"/>
      <c r="V107" s="89" t="str">
        <f t="shared" si="71"/>
        <v/>
      </c>
      <c r="W107" s="89"/>
    </row>
    <row r="108" spans="2:23" x14ac:dyDescent="0.15">
      <c r="B108" s="7">
        <v>99</v>
      </c>
      <c r="C108" s="84" t="str">
        <f t="shared" si="72"/>
        <v/>
      </c>
      <c r="D108" s="84"/>
      <c r="E108" s="8">
        <f t="shared" si="73"/>
        <v>2010</v>
      </c>
      <c r="F108" s="9"/>
      <c r="G108" s="7"/>
      <c r="H108" s="85"/>
      <c r="I108" s="85"/>
      <c r="J108" s="85"/>
      <c r="K108" s="85"/>
      <c r="L108" s="14" t="str">
        <f t="shared" si="67"/>
        <v/>
      </c>
      <c r="M108" s="84" t="str">
        <f t="shared" si="76"/>
        <v/>
      </c>
      <c r="N108" s="84"/>
      <c r="O108" s="15" t="str">
        <f t="shared" si="68"/>
        <v/>
      </c>
      <c r="P108" s="8">
        <f t="shared" si="61"/>
        <v>2010</v>
      </c>
      <c r="Q108" s="9"/>
      <c r="R108" s="86" t="str">
        <f t="shared" si="69"/>
        <v/>
      </c>
      <c r="S108" s="86"/>
      <c r="T108" s="87" t="str">
        <f t="shared" si="70"/>
        <v/>
      </c>
      <c r="U108" s="88"/>
      <c r="V108" s="89" t="str">
        <f t="shared" si="71"/>
        <v/>
      </c>
      <c r="W108" s="89"/>
    </row>
    <row r="109" spans="2:23" x14ac:dyDescent="0.15">
      <c r="B109" s="7">
        <v>100</v>
      </c>
      <c r="C109" s="84" t="str">
        <f t="shared" si="72"/>
        <v/>
      </c>
      <c r="D109" s="84"/>
      <c r="E109" s="8">
        <f t="shared" si="73"/>
        <v>2010</v>
      </c>
      <c r="F109" s="9"/>
      <c r="G109" s="7"/>
      <c r="H109" s="85"/>
      <c r="I109" s="85"/>
      <c r="J109" s="85"/>
      <c r="K109" s="85"/>
      <c r="L109" s="14" t="str">
        <f t="shared" si="67"/>
        <v/>
      </c>
      <c r="M109" s="84" t="str">
        <f t="shared" si="76"/>
        <v/>
      </c>
      <c r="N109" s="84"/>
      <c r="O109" s="15" t="str">
        <f t="shared" si="68"/>
        <v/>
      </c>
      <c r="P109" s="8">
        <f t="shared" si="61"/>
        <v>2010</v>
      </c>
      <c r="Q109" s="9"/>
      <c r="R109" s="86" t="str">
        <f t="shared" si="69"/>
        <v/>
      </c>
      <c r="S109" s="86"/>
      <c r="T109" s="87" t="str">
        <f t="shared" si="70"/>
        <v/>
      </c>
      <c r="U109" s="88"/>
      <c r="V109" s="89" t="str">
        <f t="shared" si="71"/>
        <v/>
      </c>
      <c r="W109" s="89"/>
    </row>
  </sheetData>
  <mergeCells count="739">
    <mergeCell ref="C108:D108"/>
    <mergeCell ref="H108:I108"/>
    <mergeCell ref="J108:K108"/>
    <mergeCell ref="M108:N108"/>
    <mergeCell ref="R108:S108"/>
    <mergeCell ref="T108:U108"/>
    <mergeCell ref="V108:W108"/>
    <mergeCell ref="C109:D109"/>
    <mergeCell ref="H109:I109"/>
    <mergeCell ref="J109:K109"/>
    <mergeCell ref="M109:N109"/>
    <mergeCell ref="R109:S109"/>
    <mergeCell ref="T109:U109"/>
    <mergeCell ref="V109:W109"/>
    <mergeCell ref="C106:D106"/>
    <mergeCell ref="H106:I106"/>
    <mergeCell ref="J106:K106"/>
    <mergeCell ref="M106:N106"/>
    <mergeCell ref="R106:S106"/>
    <mergeCell ref="T106:U106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C104:D104"/>
    <mergeCell ref="H104:I104"/>
    <mergeCell ref="J104:K104"/>
    <mergeCell ref="M104:N104"/>
    <mergeCell ref="R104:S104"/>
    <mergeCell ref="T104:U104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2:D102"/>
    <mergeCell ref="H102:I102"/>
    <mergeCell ref="J102:K102"/>
    <mergeCell ref="M102:N102"/>
    <mergeCell ref="R102:S102"/>
    <mergeCell ref="T102:U102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0:D100"/>
    <mergeCell ref="H100:I100"/>
    <mergeCell ref="J100:K100"/>
    <mergeCell ref="M100:N100"/>
    <mergeCell ref="R100:S100"/>
    <mergeCell ref="T100:U100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98:D98"/>
    <mergeCell ref="H98:I98"/>
    <mergeCell ref="J98:K98"/>
    <mergeCell ref="M98:N98"/>
    <mergeCell ref="R98:S98"/>
    <mergeCell ref="T98:U98"/>
    <mergeCell ref="V98:W98"/>
    <mergeCell ref="C99:D99"/>
    <mergeCell ref="H99:I99"/>
    <mergeCell ref="J99:K99"/>
    <mergeCell ref="M99:N99"/>
    <mergeCell ref="R99:S99"/>
    <mergeCell ref="T99:U99"/>
    <mergeCell ref="V99:W99"/>
    <mergeCell ref="C96:D96"/>
    <mergeCell ref="H96:I96"/>
    <mergeCell ref="J96:K96"/>
    <mergeCell ref="M96:N96"/>
    <mergeCell ref="R96:S96"/>
    <mergeCell ref="T96:U96"/>
    <mergeCell ref="V96:W96"/>
    <mergeCell ref="C97:D97"/>
    <mergeCell ref="H97:I97"/>
    <mergeCell ref="J97:K97"/>
    <mergeCell ref="M97:N97"/>
    <mergeCell ref="R97:S97"/>
    <mergeCell ref="T97:U97"/>
    <mergeCell ref="V97:W97"/>
    <mergeCell ref="C94:D94"/>
    <mergeCell ref="H94:I94"/>
    <mergeCell ref="J94:K94"/>
    <mergeCell ref="M94:N94"/>
    <mergeCell ref="R94:S94"/>
    <mergeCell ref="T94:U94"/>
    <mergeCell ref="V94:W94"/>
    <mergeCell ref="C95:D95"/>
    <mergeCell ref="H95:I95"/>
    <mergeCell ref="J95:K95"/>
    <mergeCell ref="M95:N95"/>
    <mergeCell ref="R95:S95"/>
    <mergeCell ref="T95:U95"/>
    <mergeCell ref="V95:W95"/>
    <mergeCell ref="C92:D92"/>
    <mergeCell ref="H92:I92"/>
    <mergeCell ref="J92:K92"/>
    <mergeCell ref="M92:N92"/>
    <mergeCell ref="R92:S92"/>
    <mergeCell ref="T92:U92"/>
    <mergeCell ref="V92:W92"/>
    <mergeCell ref="C93:D93"/>
    <mergeCell ref="H93:I93"/>
    <mergeCell ref="J93:K93"/>
    <mergeCell ref="M93:N93"/>
    <mergeCell ref="R93:S93"/>
    <mergeCell ref="T93:U93"/>
    <mergeCell ref="V93:W93"/>
    <mergeCell ref="C90:D90"/>
    <mergeCell ref="H90:I90"/>
    <mergeCell ref="J90:K90"/>
    <mergeCell ref="M90:N90"/>
    <mergeCell ref="R90:S90"/>
    <mergeCell ref="T90:U90"/>
    <mergeCell ref="V90:W90"/>
    <mergeCell ref="C91:D91"/>
    <mergeCell ref="H91:I91"/>
    <mergeCell ref="J91:K91"/>
    <mergeCell ref="M91:N91"/>
    <mergeCell ref="R91:S91"/>
    <mergeCell ref="T91:U91"/>
    <mergeCell ref="V91:W91"/>
    <mergeCell ref="C88:D88"/>
    <mergeCell ref="H88:I88"/>
    <mergeCell ref="J88:K88"/>
    <mergeCell ref="M88:N88"/>
    <mergeCell ref="R88:S88"/>
    <mergeCell ref="T88:U88"/>
    <mergeCell ref="V88:W88"/>
    <mergeCell ref="C89:D89"/>
    <mergeCell ref="H89:I89"/>
    <mergeCell ref="J89:K89"/>
    <mergeCell ref="M89:N89"/>
    <mergeCell ref="R89:S89"/>
    <mergeCell ref="T89:U89"/>
    <mergeCell ref="V89:W89"/>
    <mergeCell ref="C86:D86"/>
    <mergeCell ref="H86:I86"/>
    <mergeCell ref="J86:K86"/>
    <mergeCell ref="M86:N86"/>
    <mergeCell ref="R86:S86"/>
    <mergeCell ref="T86:U86"/>
    <mergeCell ref="V86:W86"/>
    <mergeCell ref="C87:D87"/>
    <mergeCell ref="H87:I87"/>
    <mergeCell ref="J87:K87"/>
    <mergeCell ref="M87:N87"/>
    <mergeCell ref="R87:S87"/>
    <mergeCell ref="T87:U87"/>
    <mergeCell ref="V87:W87"/>
    <mergeCell ref="C84:D84"/>
    <mergeCell ref="H84:I84"/>
    <mergeCell ref="J84:K84"/>
    <mergeCell ref="M84:N84"/>
    <mergeCell ref="R84:S84"/>
    <mergeCell ref="T84:U84"/>
    <mergeCell ref="V84:W84"/>
    <mergeCell ref="C85:D85"/>
    <mergeCell ref="H85:I85"/>
    <mergeCell ref="J85:K85"/>
    <mergeCell ref="M85:N85"/>
    <mergeCell ref="R85:S85"/>
    <mergeCell ref="T85:U85"/>
    <mergeCell ref="V85:W85"/>
    <mergeCell ref="C82:D82"/>
    <mergeCell ref="H82:I82"/>
    <mergeCell ref="J82:K82"/>
    <mergeCell ref="M82:N82"/>
    <mergeCell ref="R82:S82"/>
    <mergeCell ref="T82:U82"/>
    <mergeCell ref="V82:W82"/>
    <mergeCell ref="C83:D83"/>
    <mergeCell ref="H83:I83"/>
    <mergeCell ref="J83:K83"/>
    <mergeCell ref="M83:N83"/>
    <mergeCell ref="R83:S83"/>
    <mergeCell ref="T83:U83"/>
    <mergeCell ref="V83:W83"/>
    <mergeCell ref="C80:D80"/>
    <mergeCell ref="H80:I80"/>
    <mergeCell ref="J80:K80"/>
    <mergeCell ref="M80:N80"/>
    <mergeCell ref="R80:S80"/>
    <mergeCell ref="T80:U80"/>
    <mergeCell ref="V80:W80"/>
    <mergeCell ref="C81:D81"/>
    <mergeCell ref="H81:I81"/>
    <mergeCell ref="J81:K81"/>
    <mergeCell ref="M81:N81"/>
    <mergeCell ref="R81:S81"/>
    <mergeCell ref="T81:U81"/>
    <mergeCell ref="V81:W81"/>
    <mergeCell ref="C78:D78"/>
    <mergeCell ref="H78:I78"/>
    <mergeCell ref="J78:K78"/>
    <mergeCell ref="M78:N78"/>
    <mergeCell ref="R78:S78"/>
    <mergeCell ref="T78:U78"/>
    <mergeCell ref="V78:W78"/>
    <mergeCell ref="C79:D79"/>
    <mergeCell ref="H79:I79"/>
    <mergeCell ref="J79:K79"/>
    <mergeCell ref="M79:N79"/>
    <mergeCell ref="R79:S79"/>
    <mergeCell ref="T79:U79"/>
    <mergeCell ref="V79:W79"/>
    <mergeCell ref="C76:D76"/>
    <mergeCell ref="H76:I76"/>
    <mergeCell ref="J76:K76"/>
    <mergeCell ref="M76:N76"/>
    <mergeCell ref="R76:S76"/>
    <mergeCell ref="T76:U76"/>
    <mergeCell ref="V76:W76"/>
    <mergeCell ref="C77:D77"/>
    <mergeCell ref="H77:I77"/>
    <mergeCell ref="J77:K77"/>
    <mergeCell ref="M77:N77"/>
    <mergeCell ref="R77:S77"/>
    <mergeCell ref="T77:U77"/>
    <mergeCell ref="V77:W77"/>
    <mergeCell ref="C74:D74"/>
    <mergeCell ref="H74:I74"/>
    <mergeCell ref="J74:K74"/>
    <mergeCell ref="M74:N74"/>
    <mergeCell ref="R74:S74"/>
    <mergeCell ref="T74:U74"/>
    <mergeCell ref="V74:W74"/>
    <mergeCell ref="C75:D75"/>
    <mergeCell ref="H75:I75"/>
    <mergeCell ref="J75:K75"/>
    <mergeCell ref="M75:N75"/>
    <mergeCell ref="R75:S75"/>
    <mergeCell ref="T75:U75"/>
    <mergeCell ref="V75:W75"/>
    <mergeCell ref="C72:D72"/>
    <mergeCell ref="H72:I72"/>
    <mergeCell ref="J72:K72"/>
    <mergeCell ref="M72:N72"/>
    <mergeCell ref="R72:S72"/>
    <mergeCell ref="T72:U72"/>
    <mergeCell ref="V72:W72"/>
    <mergeCell ref="C73:D73"/>
    <mergeCell ref="H73:I73"/>
    <mergeCell ref="J73:K73"/>
    <mergeCell ref="M73:N73"/>
    <mergeCell ref="R73:S73"/>
    <mergeCell ref="T73:U73"/>
    <mergeCell ref="V73:W73"/>
    <mergeCell ref="C70:D70"/>
    <mergeCell ref="H70:I70"/>
    <mergeCell ref="J70:K70"/>
    <mergeCell ref="M70:N70"/>
    <mergeCell ref="R70:S70"/>
    <mergeCell ref="T70:U70"/>
    <mergeCell ref="V70:W70"/>
    <mergeCell ref="C71:D71"/>
    <mergeCell ref="H71:I71"/>
    <mergeCell ref="J71:K71"/>
    <mergeCell ref="M71:N71"/>
    <mergeCell ref="R71:S71"/>
    <mergeCell ref="T71:U71"/>
    <mergeCell ref="V71:W71"/>
    <mergeCell ref="C68:D68"/>
    <mergeCell ref="H68:I68"/>
    <mergeCell ref="J68:K68"/>
    <mergeCell ref="M68:N68"/>
    <mergeCell ref="R68:S68"/>
    <mergeCell ref="T68:U68"/>
    <mergeCell ref="V68:W68"/>
    <mergeCell ref="C69:D69"/>
    <mergeCell ref="H69:I69"/>
    <mergeCell ref="J69:K69"/>
    <mergeCell ref="M69:N69"/>
    <mergeCell ref="R69:S69"/>
    <mergeCell ref="T69:U69"/>
    <mergeCell ref="V69:W69"/>
    <mergeCell ref="C66:D66"/>
    <mergeCell ref="H66:I66"/>
    <mergeCell ref="J66:K66"/>
    <mergeCell ref="M66:N66"/>
    <mergeCell ref="R66:S66"/>
    <mergeCell ref="T66:U66"/>
    <mergeCell ref="V66:W66"/>
    <mergeCell ref="C67:D67"/>
    <mergeCell ref="H67:I67"/>
    <mergeCell ref="J67:K67"/>
    <mergeCell ref="M67:N67"/>
    <mergeCell ref="R67:S67"/>
    <mergeCell ref="T67:U67"/>
    <mergeCell ref="V67:W67"/>
    <mergeCell ref="C64:D64"/>
    <mergeCell ref="H64:I64"/>
    <mergeCell ref="J64:K64"/>
    <mergeCell ref="M64:N64"/>
    <mergeCell ref="R64:S64"/>
    <mergeCell ref="T64:U64"/>
    <mergeCell ref="V64:W64"/>
    <mergeCell ref="C65:D65"/>
    <mergeCell ref="H65:I65"/>
    <mergeCell ref="J65:K65"/>
    <mergeCell ref="M65:N65"/>
    <mergeCell ref="R65:S65"/>
    <mergeCell ref="T65:U65"/>
    <mergeCell ref="V65:W65"/>
    <mergeCell ref="C62:D62"/>
    <mergeCell ref="H62:I62"/>
    <mergeCell ref="J62:K62"/>
    <mergeCell ref="M62:N62"/>
    <mergeCell ref="R62:S62"/>
    <mergeCell ref="T62:U62"/>
    <mergeCell ref="V62:W62"/>
    <mergeCell ref="C63:D63"/>
    <mergeCell ref="H63:I63"/>
    <mergeCell ref="J63:K63"/>
    <mergeCell ref="M63:N63"/>
    <mergeCell ref="R63:S63"/>
    <mergeCell ref="T63:U63"/>
    <mergeCell ref="V63:W63"/>
    <mergeCell ref="C60:D60"/>
    <mergeCell ref="H60:I60"/>
    <mergeCell ref="J60:K60"/>
    <mergeCell ref="M60:N60"/>
    <mergeCell ref="R60:S60"/>
    <mergeCell ref="T60:U60"/>
    <mergeCell ref="V60:W60"/>
    <mergeCell ref="C61:D61"/>
    <mergeCell ref="H61:I61"/>
    <mergeCell ref="J61:K61"/>
    <mergeCell ref="M61:N61"/>
    <mergeCell ref="R61:S61"/>
    <mergeCell ref="T61:U61"/>
    <mergeCell ref="V61:W61"/>
    <mergeCell ref="C58:D58"/>
    <mergeCell ref="H58:I58"/>
    <mergeCell ref="J58:K58"/>
    <mergeCell ref="M58:N58"/>
    <mergeCell ref="R58:S58"/>
    <mergeCell ref="T58:U58"/>
    <mergeCell ref="V58:W58"/>
    <mergeCell ref="C59:D59"/>
    <mergeCell ref="H59:I59"/>
    <mergeCell ref="J59:K59"/>
    <mergeCell ref="M59:N59"/>
    <mergeCell ref="R59:S59"/>
    <mergeCell ref="T59:U59"/>
    <mergeCell ref="V59:W59"/>
    <mergeCell ref="C56:D56"/>
    <mergeCell ref="H56:I56"/>
    <mergeCell ref="J56:K56"/>
    <mergeCell ref="M56:N56"/>
    <mergeCell ref="R56:S56"/>
    <mergeCell ref="T56:U56"/>
    <mergeCell ref="V56:W56"/>
    <mergeCell ref="C57:D57"/>
    <mergeCell ref="H57:I57"/>
    <mergeCell ref="J57:K57"/>
    <mergeCell ref="M57:N57"/>
    <mergeCell ref="R57:S57"/>
    <mergeCell ref="T57:U57"/>
    <mergeCell ref="V57:W57"/>
    <mergeCell ref="C54:D54"/>
    <mergeCell ref="H54:I54"/>
    <mergeCell ref="J54:K54"/>
    <mergeCell ref="M54:N54"/>
    <mergeCell ref="R54:S54"/>
    <mergeCell ref="T54:U54"/>
    <mergeCell ref="V54:W54"/>
    <mergeCell ref="C55:D55"/>
    <mergeCell ref="H55:I55"/>
    <mergeCell ref="J55:K55"/>
    <mergeCell ref="M55:N55"/>
    <mergeCell ref="R55:S55"/>
    <mergeCell ref="T55:U55"/>
    <mergeCell ref="V55:W55"/>
    <mergeCell ref="C52:D52"/>
    <mergeCell ref="H52:I52"/>
    <mergeCell ref="J52:K52"/>
    <mergeCell ref="M52:N52"/>
    <mergeCell ref="R52:S52"/>
    <mergeCell ref="T52:U52"/>
    <mergeCell ref="V52:W52"/>
    <mergeCell ref="C53:D53"/>
    <mergeCell ref="H53:I53"/>
    <mergeCell ref="J53:K53"/>
    <mergeCell ref="M53:N53"/>
    <mergeCell ref="R53:S53"/>
    <mergeCell ref="T53:U53"/>
    <mergeCell ref="V53:W53"/>
    <mergeCell ref="C50:D50"/>
    <mergeCell ref="H50:I50"/>
    <mergeCell ref="J50:K50"/>
    <mergeCell ref="M50:N50"/>
    <mergeCell ref="R50:S50"/>
    <mergeCell ref="T50:U50"/>
    <mergeCell ref="V50:W50"/>
    <mergeCell ref="C51:D51"/>
    <mergeCell ref="H51:I51"/>
    <mergeCell ref="J51:K51"/>
    <mergeCell ref="M51:N51"/>
    <mergeCell ref="R51:S51"/>
    <mergeCell ref="T51:U51"/>
    <mergeCell ref="V51:W51"/>
    <mergeCell ref="C48:D48"/>
    <mergeCell ref="H48:I48"/>
    <mergeCell ref="J48:K48"/>
    <mergeCell ref="M48:N48"/>
    <mergeCell ref="R48:S48"/>
    <mergeCell ref="T48:U48"/>
    <mergeCell ref="V48:W48"/>
    <mergeCell ref="C49:D49"/>
    <mergeCell ref="H49:I49"/>
    <mergeCell ref="J49:K49"/>
    <mergeCell ref="M49:N49"/>
    <mergeCell ref="R49:S49"/>
    <mergeCell ref="T49:U49"/>
    <mergeCell ref="V49:W49"/>
    <mergeCell ref="C46:D46"/>
    <mergeCell ref="H46:I46"/>
    <mergeCell ref="J46:K46"/>
    <mergeCell ref="M46:N46"/>
    <mergeCell ref="R46:S46"/>
    <mergeCell ref="T46:U46"/>
    <mergeCell ref="V46:W46"/>
    <mergeCell ref="C47:D47"/>
    <mergeCell ref="H47:I47"/>
    <mergeCell ref="J47:K47"/>
    <mergeCell ref="M47:N47"/>
    <mergeCell ref="R47:S47"/>
    <mergeCell ref="T47:U47"/>
    <mergeCell ref="V47:W47"/>
    <mergeCell ref="C44:D44"/>
    <mergeCell ref="H44:I44"/>
    <mergeCell ref="J44:K44"/>
    <mergeCell ref="M44:N44"/>
    <mergeCell ref="R44:S44"/>
    <mergeCell ref="T44:U44"/>
    <mergeCell ref="V44:W44"/>
    <mergeCell ref="C45:D45"/>
    <mergeCell ref="H45:I45"/>
    <mergeCell ref="J45:K45"/>
    <mergeCell ref="M45:N45"/>
    <mergeCell ref="R45:S45"/>
    <mergeCell ref="T45:U45"/>
    <mergeCell ref="V45:W45"/>
    <mergeCell ref="C42:D42"/>
    <mergeCell ref="H42:I42"/>
    <mergeCell ref="J42:K42"/>
    <mergeCell ref="M42:N42"/>
    <mergeCell ref="R42:S42"/>
    <mergeCell ref="T42:U42"/>
    <mergeCell ref="V42:W42"/>
    <mergeCell ref="C43:D43"/>
    <mergeCell ref="H43:I43"/>
    <mergeCell ref="J43:K43"/>
    <mergeCell ref="M43:N43"/>
    <mergeCell ref="R43:S43"/>
    <mergeCell ref="T43:U43"/>
    <mergeCell ref="V43:W43"/>
    <mergeCell ref="C40:D40"/>
    <mergeCell ref="H40:I40"/>
    <mergeCell ref="J40:K40"/>
    <mergeCell ref="M40:N40"/>
    <mergeCell ref="R40:S40"/>
    <mergeCell ref="T40:U40"/>
    <mergeCell ref="V40:W40"/>
    <mergeCell ref="C41:D41"/>
    <mergeCell ref="H41:I41"/>
    <mergeCell ref="J41:K41"/>
    <mergeCell ref="M41:N41"/>
    <mergeCell ref="R41:S41"/>
    <mergeCell ref="T41:U41"/>
    <mergeCell ref="V41:W41"/>
    <mergeCell ref="C38:D38"/>
    <mergeCell ref="H38:I38"/>
    <mergeCell ref="J38:K38"/>
    <mergeCell ref="M38:N38"/>
    <mergeCell ref="R38:S38"/>
    <mergeCell ref="T38:U38"/>
    <mergeCell ref="V38:W38"/>
    <mergeCell ref="C39:D39"/>
    <mergeCell ref="H39:I39"/>
    <mergeCell ref="J39:K39"/>
    <mergeCell ref="M39:N39"/>
    <mergeCell ref="R39:S39"/>
    <mergeCell ref="T39:U39"/>
    <mergeCell ref="V39:W39"/>
    <mergeCell ref="C36:D36"/>
    <mergeCell ref="H36:I36"/>
    <mergeCell ref="J36:K36"/>
    <mergeCell ref="M36:N36"/>
    <mergeCell ref="R36:S36"/>
    <mergeCell ref="T36:U36"/>
    <mergeCell ref="V36:W36"/>
    <mergeCell ref="C37:D37"/>
    <mergeCell ref="H37:I37"/>
    <mergeCell ref="J37:K37"/>
    <mergeCell ref="M37:N37"/>
    <mergeCell ref="R37:S37"/>
    <mergeCell ref="T37:U37"/>
    <mergeCell ref="V37:W37"/>
    <mergeCell ref="C34:D34"/>
    <mergeCell ref="H34:I34"/>
    <mergeCell ref="J34:K34"/>
    <mergeCell ref="M34:N34"/>
    <mergeCell ref="R34:S34"/>
    <mergeCell ref="T34:U34"/>
    <mergeCell ref="V34:W34"/>
    <mergeCell ref="C35:D35"/>
    <mergeCell ref="H35:I35"/>
    <mergeCell ref="J35:K35"/>
    <mergeCell ref="M35:N35"/>
    <mergeCell ref="R35:S35"/>
    <mergeCell ref="T35:U35"/>
    <mergeCell ref="V35:W35"/>
    <mergeCell ref="C32:D32"/>
    <mergeCell ref="H32:I32"/>
    <mergeCell ref="J32:K32"/>
    <mergeCell ref="M32:N32"/>
    <mergeCell ref="R32:S32"/>
    <mergeCell ref="T32:U32"/>
    <mergeCell ref="V32:W32"/>
    <mergeCell ref="C33:D33"/>
    <mergeCell ref="H33:I33"/>
    <mergeCell ref="J33:K33"/>
    <mergeCell ref="M33:N33"/>
    <mergeCell ref="R33:S33"/>
    <mergeCell ref="T33:U33"/>
    <mergeCell ref="V33:W33"/>
    <mergeCell ref="C30:D30"/>
    <mergeCell ref="H30:I30"/>
    <mergeCell ref="J30:K30"/>
    <mergeCell ref="M30:N30"/>
    <mergeCell ref="R30:S30"/>
    <mergeCell ref="T30:U30"/>
    <mergeCell ref="V30:W30"/>
    <mergeCell ref="C31:D31"/>
    <mergeCell ref="H31:I31"/>
    <mergeCell ref="J31:K31"/>
    <mergeCell ref="M31:N31"/>
    <mergeCell ref="R31:S31"/>
    <mergeCell ref="T31:U31"/>
    <mergeCell ref="V31:W31"/>
    <mergeCell ref="C28:D28"/>
    <mergeCell ref="H28:I28"/>
    <mergeCell ref="J28:K28"/>
    <mergeCell ref="M28:N28"/>
    <mergeCell ref="R28:S28"/>
    <mergeCell ref="T28:U28"/>
    <mergeCell ref="V28:W28"/>
    <mergeCell ref="C29:D29"/>
    <mergeCell ref="H29:I29"/>
    <mergeCell ref="J29:K29"/>
    <mergeCell ref="M29:N29"/>
    <mergeCell ref="R29:S29"/>
    <mergeCell ref="T29:U29"/>
    <mergeCell ref="V29:W29"/>
    <mergeCell ref="C26:D26"/>
    <mergeCell ref="H26:I26"/>
    <mergeCell ref="J26:K26"/>
    <mergeCell ref="M26:N26"/>
    <mergeCell ref="R26:S26"/>
    <mergeCell ref="T26:U26"/>
    <mergeCell ref="V26:W26"/>
    <mergeCell ref="C27:D27"/>
    <mergeCell ref="H27:I27"/>
    <mergeCell ref="J27:K27"/>
    <mergeCell ref="M27:N27"/>
    <mergeCell ref="R27:S27"/>
    <mergeCell ref="T27:U27"/>
    <mergeCell ref="V27:W27"/>
    <mergeCell ref="C24:D24"/>
    <mergeCell ref="H24:I24"/>
    <mergeCell ref="J24:K24"/>
    <mergeCell ref="M24:N24"/>
    <mergeCell ref="R24:S24"/>
    <mergeCell ref="T24:U24"/>
    <mergeCell ref="V24:W24"/>
    <mergeCell ref="C25:D25"/>
    <mergeCell ref="H25:I25"/>
    <mergeCell ref="J25:K25"/>
    <mergeCell ref="M25:N25"/>
    <mergeCell ref="R25:S25"/>
    <mergeCell ref="T25:U25"/>
    <mergeCell ref="V25:W25"/>
    <mergeCell ref="C22:D22"/>
    <mergeCell ref="H22:I22"/>
    <mergeCell ref="J22:K22"/>
    <mergeCell ref="M22:N22"/>
    <mergeCell ref="R22:S22"/>
    <mergeCell ref="T22:U22"/>
    <mergeCell ref="V22:W22"/>
    <mergeCell ref="C23:D23"/>
    <mergeCell ref="H23:I23"/>
    <mergeCell ref="J23:K23"/>
    <mergeCell ref="M23:N23"/>
    <mergeCell ref="R23:S23"/>
    <mergeCell ref="T23:U23"/>
    <mergeCell ref="V23:W23"/>
    <mergeCell ref="C20:D20"/>
    <mergeCell ref="H20:I20"/>
    <mergeCell ref="J20:K20"/>
    <mergeCell ref="M20:N20"/>
    <mergeCell ref="R20:S20"/>
    <mergeCell ref="T20:U20"/>
    <mergeCell ref="V20:W20"/>
    <mergeCell ref="C21:D21"/>
    <mergeCell ref="H21:I21"/>
    <mergeCell ref="J21:K21"/>
    <mergeCell ref="M21:N21"/>
    <mergeCell ref="R21:S21"/>
    <mergeCell ref="T21:U21"/>
    <mergeCell ref="V21:W21"/>
    <mergeCell ref="C18:D18"/>
    <mergeCell ref="H18:I18"/>
    <mergeCell ref="J18:K18"/>
    <mergeCell ref="M18:N18"/>
    <mergeCell ref="R18:S18"/>
    <mergeCell ref="T18:U18"/>
    <mergeCell ref="V18:W18"/>
    <mergeCell ref="C19:D19"/>
    <mergeCell ref="H19:I19"/>
    <mergeCell ref="J19:K19"/>
    <mergeCell ref="M19:N19"/>
    <mergeCell ref="R19:S19"/>
    <mergeCell ref="T19:U19"/>
    <mergeCell ref="V19:W19"/>
    <mergeCell ref="C16:D16"/>
    <mergeCell ref="H16:I16"/>
    <mergeCell ref="J16:K16"/>
    <mergeCell ref="M16:N16"/>
    <mergeCell ref="R16:S16"/>
    <mergeCell ref="T16:U16"/>
    <mergeCell ref="V16:W16"/>
    <mergeCell ref="C17:D17"/>
    <mergeCell ref="H17:I17"/>
    <mergeCell ref="J17:K17"/>
    <mergeCell ref="M17:N17"/>
    <mergeCell ref="R17:S17"/>
    <mergeCell ref="T17:U17"/>
    <mergeCell ref="V17:W17"/>
    <mergeCell ref="C14:D14"/>
    <mergeCell ref="H14:I14"/>
    <mergeCell ref="J14:K14"/>
    <mergeCell ref="M14:N14"/>
    <mergeCell ref="R14:S14"/>
    <mergeCell ref="T14:U14"/>
    <mergeCell ref="V14:W14"/>
    <mergeCell ref="C15:D15"/>
    <mergeCell ref="H15:I15"/>
    <mergeCell ref="J15:K15"/>
    <mergeCell ref="M15:N15"/>
    <mergeCell ref="R15:S15"/>
    <mergeCell ref="T15:U15"/>
    <mergeCell ref="V15:W15"/>
    <mergeCell ref="C12:D12"/>
    <mergeCell ref="H12:I12"/>
    <mergeCell ref="J12:K12"/>
    <mergeCell ref="M12:N12"/>
    <mergeCell ref="R12:S12"/>
    <mergeCell ref="T12:U12"/>
    <mergeCell ref="V12:W12"/>
    <mergeCell ref="C13:D13"/>
    <mergeCell ref="H13:I13"/>
    <mergeCell ref="J13:K13"/>
    <mergeCell ref="M13:N13"/>
    <mergeCell ref="R13:S13"/>
    <mergeCell ref="T13:U13"/>
    <mergeCell ref="V13:W13"/>
    <mergeCell ref="C10:D10"/>
    <mergeCell ref="H10:I10"/>
    <mergeCell ref="J10:K10"/>
    <mergeCell ref="M10:N10"/>
    <mergeCell ref="R10:S10"/>
    <mergeCell ref="T10:U10"/>
    <mergeCell ref="V10:W10"/>
    <mergeCell ref="C11:D11"/>
    <mergeCell ref="H11:I11"/>
    <mergeCell ref="J11:K11"/>
    <mergeCell ref="M11:N11"/>
    <mergeCell ref="R11:S11"/>
    <mergeCell ref="T11:U11"/>
    <mergeCell ref="V11:W11"/>
    <mergeCell ref="B6:D6"/>
    <mergeCell ref="E6:H6"/>
    <mergeCell ref="I6:J6"/>
    <mergeCell ref="K6:M6"/>
    <mergeCell ref="N6:Q6"/>
    <mergeCell ref="E8:K8"/>
    <mergeCell ref="L8:N8"/>
    <mergeCell ref="P8:W8"/>
    <mergeCell ref="H9:I9"/>
    <mergeCell ref="J9:K9"/>
    <mergeCell ref="M9:N9"/>
    <mergeCell ref="R9:S9"/>
    <mergeCell ref="T9:U9"/>
    <mergeCell ref="V9:W9"/>
    <mergeCell ref="B8:B9"/>
    <mergeCell ref="O8:O9"/>
    <mergeCell ref="C8:D9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N5:O5"/>
    <mergeCell ref="P5:Q5"/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</mergeCells>
  <phoneticPr fontId="13"/>
  <conditionalFormatting sqref="G39:G69 G15:G37 G10:G12">
    <cfRule type="cellIs" dxfId="55" priority="1" stopIfTrue="1" operator="equal">
      <formula>"買"</formula>
    </cfRule>
    <cfRule type="cellIs" dxfId="54" priority="2" stopIfTrue="1" operator="equal">
      <formula>"売"</formula>
    </cfRule>
  </conditionalFormatting>
  <conditionalFormatting sqref="G13">
    <cfRule type="cellIs" dxfId="53" priority="3" stopIfTrue="1" operator="equal">
      <formula>"買"</formula>
    </cfRule>
    <cfRule type="cellIs" dxfId="52" priority="4" stopIfTrue="1" operator="equal">
      <formula>"売"</formula>
    </cfRule>
  </conditionalFormatting>
  <conditionalFormatting sqref="G14">
    <cfRule type="cellIs" dxfId="51" priority="5" stopIfTrue="1" operator="equal">
      <formula>"買"</formula>
    </cfRule>
    <cfRule type="cellIs" dxfId="50" priority="6" stopIfTrue="1" operator="equal">
      <formula>"売"</formula>
    </cfRule>
  </conditionalFormatting>
  <conditionalFormatting sqref="G38">
    <cfRule type="cellIs" dxfId="49" priority="7" stopIfTrue="1" operator="equal">
      <formula>"買"</formula>
    </cfRule>
    <cfRule type="cellIs" dxfId="48" priority="8" stopIfTrue="1" operator="equal">
      <formula>"売"</formula>
    </cfRule>
  </conditionalFormatting>
  <conditionalFormatting sqref="G93:G94">
    <cfRule type="cellIs" dxfId="47" priority="9" stopIfTrue="1" operator="equal">
      <formula>"買"</formula>
    </cfRule>
    <cfRule type="cellIs" dxfId="46" priority="10" stopIfTrue="1" operator="equal">
      <formula>"売"</formula>
    </cfRule>
  </conditionalFormatting>
  <conditionalFormatting sqref="G70:G78">
    <cfRule type="cellIs" dxfId="45" priority="11" stopIfTrue="1" operator="equal">
      <formula>"買"</formula>
    </cfRule>
    <cfRule type="cellIs" dxfId="44" priority="12" stopIfTrue="1" operator="equal">
      <formula>"売"</formula>
    </cfRule>
  </conditionalFormatting>
  <conditionalFormatting sqref="G79:G92">
    <cfRule type="cellIs" dxfId="43" priority="13" stopIfTrue="1" operator="equal">
      <formula>"買"</formula>
    </cfRule>
    <cfRule type="cellIs" dxfId="42" priority="14" stopIfTrue="1" operator="equal">
      <formula>"売"</formula>
    </cfRule>
  </conditionalFormatting>
  <conditionalFormatting sqref="G95:G109">
    <cfRule type="cellIs" dxfId="41" priority="15" stopIfTrue="1" operator="equal">
      <formula>"買"</formula>
    </cfRule>
    <cfRule type="cellIs" dxfId="40" priority="16" stopIfTrue="1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9"/>
  <sheetViews>
    <sheetView zoomScale="115" zoomScaleNormal="115" workbookViewId="0">
      <pane ySplit="9" topLeftCell="A10" activePane="bottomLeft" state="frozen"/>
      <selection pane="bottomLeft" activeCell="L23" sqref="L23"/>
    </sheetView>
  </sheetViews>
  <sheetFormatPr defaultColWidth="9" defaultRowHeight="13.5" x14ac:dyDescent="0.15"/>
  <cols>
    <col min="1" max="1" width="2.875" customWidth="1"/>
    <col min="2" max="23" width="6.625" style="3" customWidth="1"/>
  </cols>
  <sheetData>
    <row r="2" spans="2:23" x14ac:dyDescent="0.15">
      <c r="B2" s="1" t="s">
        <v>0</v>
      </c>
      <c r="C2" s="1"/>
      <c r="D2" s="1"/>
      <c r="E2" s="24" t="s">
        <v>43</v>
      </c>
      <c r="F2" s="24"/>
      <c r="G2" s="24"/>
      <c r="H2" s="1" t="s">
        <v>2</v>
      </c>
      <c r="I2" s="1"/>
      <c r="J2" s="1"/>
      <c r="K2" s="24" t="s">
        <v>3</v>
      </c>
      <c r="L2" s="24"/>
      <c r="M2" s="24"/>
      <c r="N2" s="1" t="s">
        <v>4</v>
      </c>
      <c r="O2" s="1"/>
      <c r="P2" s="25">
        <v>0.03</v>
      </c>
      <c r="Q2" s="24"/>
    </row>
    <row r="3" spans="2:23" ht="85.5" customHeight="1" x14ac:dyDescent="0.15">
      <c r="B3" s="1" t="s">
        <v>5</v>
      </c>
      <c r="C3" s="1"/>
      <c r="D3" s="65"/>
      <c r="E3" s="66"/>
      <c r="F3" s="66"/>
      <c r="G3" s="66"/>
      <c r="H3" s="66"/>
      <c r="I3" s="66"/>
      <c r="J3" s="1" t="s">
        <v>7</v>
      </c>
      <c r="K3" s="1"/>
      <c r="L3" s="67"/>
      <c r="M3" s="68"/>
      <c r="N3" s="68"/>
      <c r="O3" s="68"/>
      <c r="P3" s="68"/>
      <c r="Q3" s="69"/>
    </row>
    <row r="4" spans="2:23" x14ac:dyDescent="0.15">
      <c r="B4" s="1" t="s">
        <v>9</v>
      </c>
      <c r="C4" s="1"/>
      <c r="D4" s="70">
        <f>SUM($T$10:$U$947)</f>
        <v>-29814.814814814687</v>
      </c>
      <c r="E4" s="70"/>
      <c r="F4" s="1" t="s">
        <v>10</v>
      </c>
      <c r="G4" s="1"/>
      <c r="H4" s="71">
        <f>SUM($V$10:$W$71)</f>
        <v>-104.99999999999955</v>
      </c>
      <c r="I4" s="72"/>
      <c r="J4" s="30" t="s">
        <v>11</v>
      </c>
      <c r="K4" s="30"/>
      <c r="L4" s="73">
        <f>MAX($C$10:$D$944)-E6</f>
        <v>0</v>
      </c>
      <c r="M4" s="73"/>
      <c r="N4" s="30" t="s">
        <v>12</v>
      </c>
      <c r="O4" s="30"/>
      <c r="P4" s="70">
        <f>MIN($C$10:$D$944)-E6</f>
        <v>-29814.814814814716</v>
      </c>
      <c r="Q4" s="70"/>
      <c r="S4" s="16"/>
      <c r="T4" s="17" t="s">
        <v>39</v>
      </c>
    </row>
    <row r="5" spans="2:23" x14ac:dyDescent="0.15">
      <c r="B5" s="4" t="s">
        <v>13</v>
      </c>
      <c r="C5" s="5">
        <f>COUNTIF($T$10:$T$944,"&gt;0")</f>
        <v>0</v>
      </c>
      <c r="D5" s="4" t="s">
        <v>14</v>
      </c>
      <c r="E5" s="5">
        <f>COUNTIF($T$10:$T$944,"&lt;0")</f>
        <v>1</v>
      </c>
      <c r="F5" s="4" t="s">
        <v>15</v>
      </c>
      <c r="G5" s="5">
        <f>COUNTIF($T$10:$T$944,"=0")</f>
        <v>0</v>
      </c>
      <c r="H5" s="4" t="s">
        <v>16</v>
      </c>
      <c r="I5" s="10" t="str">
        <f>IF(C5=0,"0",C5/SUM(C5,E5))</f>
        <v>0</v>
      </c>
      <c r="J5" s="1" t="s">
        <v>17</v>
      </c>
      <c r="K5" s="32"/>
      <c r="L5" s="33"/>
      <c r="M5" s="33"/>
      <c r="N5" s="74" t="s">
        <v>18</v>
      </c>
      <c r="O5" s="75"/>
      <c r="P5" s="33"/>
      <c r="Q5" s="33"/>
      <c r="S5" s="8"/>
      <c r="T5" s="17" t="s">
        <v>40</v>
      </c>
    </row>
    <row r="6" spans="2:23" ht="21" x14ac:dyDescent="0.15">
      <c r="B6" s="34" t="s">
        <v>19</v>
      </c>
      <c r="C6" s="35"/>
      <c r="D6" s="36"/>
      <c r="E6" s="37">
        <v>1000000</v>
      </c>
      <c r="F6" s="37"/>
      <c r="G6" s="37"/>
      <c r="H6" s="38"/>
      <c r="I6" s="39" t="s">
        <v>20</v>
      </c>
      <c r="J6" s="39"/>
      <c r="K6" s="34" t="s">
        <v>21</v>
      </c>
      <c r="L6" s="35"/>
      <c r="M6" s="36"/>
      <c r="N6" s="76">
        <f>E6+D4</f>
        <v>970185.18518518528</v>
      </c>
      <c r="O6" s="77"/>
      <c r="P6" s="77"/>
      <c r="Q6" s="78"/>
    </row>
    <row r="7" spans="2:23" x14ac:dyDescent="0.15">
      <c r="P7" s="11"/>
    </row>
    <row r="8" spans="2:23" x14ac:dyDescent="0.15">
      <c r="B8" s="59" t="s">
        <v>22</v>
      </c>
      <c r="C8" s="61" t="s">
        <v>23</v>
      </c>
      <c r="D8" s="62"/>
      <c r="E8" s="43" t="s">
        <v>24</v>
      </c>
      <c r="F8" s="44"/>
      <c r="G8" s="44"/>
      <c r="H8" s="44"/>
      <c r="I8" s="44"/>
      <c r="J8" s="44"/>
      <c r="K8" s="45"/>
      <c r="L8" s="46" t="s">
        <v>25</v>
      </c>
      <c r="M8" s="47"/>
      <c r="N8" s="48"/>
      <c r="O8" s="60" t="s">
        <v>26</v>
      </c>
      <c r="P8" s="49" t="s">
        <v>27</v>
      </c>
      <c r="Q8" s="50"/>
      <c r="R8" s="50"/>
      <c r="S8" s="50"/>
      <c r="T8" s="50"/>
      <c r="U8" s="50"/>
      <c r="V8" s="50"/>
      <c r="W8" s="51"/>
    </row>
    <row r="9" spans="2:23" x14ac:dyDescent="0.15">
      <c r="B9" s="59"/>
      <c r="C9" s="63"/>
      <c r="D9" s="64"/>
      <c r="E9" s="6" t="s">
        <v>29</v>
      </c>
      <c r="F9" s="6" t="s">
        <v>30</v>
      </c>
      <c r="G9" s="6" t="s">
        <v>31</v>
      </c>
      <c r="H9" s="79" t="s">
        <v>41</v>
      </c>
      <c r="I9" s="80"/>
      <c r="J9" s="81" t="s">
        <v>42</v>
      </c>
      <c r="K9" s="82"/>
      <c r="L9" s="12" t="s">
        <v>33</v>
      </c>
      <c r="M9" s="46" t="s">
        <v>34</v>
      </c>
      <c r="N9" s="48"/>
      <c r="O9" s="60"/>
      <c r="P9" s="13" t="s">
        <v>29</v>
      </c>
      <c r="Q9" s="13" t="s">
        <v>30</v>
      </c>
      <c r="R9" s="49" t="s">
        <v>32</v>
      </c>
      <c r="S9" s="51"/>
      <c r="T9" s="83" t="s">
        <v>9</v>
      </c>
      <c r="U9" s="83"/>
      <c r="V9" s="83" t="s">
        <v>10</v>
      </c>
      <c r="W9" s="83"/>
    </row>
    <row r="10" spans="2:23" x14ac:dyDescent="0.15">
      <c r="B10" s="7">
        <v>1</v>
      </c>
      <c r="C10" s="84">
        <f>E6</f>
        <v>1000000</v>
      </c>
      <c r="D10" s="84"/>
      <c r="E10" s="8">
        <v>2010</v>
      </c>
      <c r="F10" s="9">
        <v>42005</v>
      </c>
      <c r="G10" s="7" t="s">
        <v>37</v>
      </c>
      <c r="H10" s="90">
        <v>1.1000000000000001</v>
      </c>
      <c r="I10" s="90"/>
      <c r="J10" s="90">
        <v>1.0900000000000001</v>
      </c>
      <c r="K10" s="90"/>
      <c r="L10" s="14">
        <f>IF(J10="","",ROUNDUP(IF(G10="買",H10-J10,J10-H10)*10000,0)+5)</f>
        <v>105</v>
      </c>
      <c r="M10" s="84">
        <f t="shared" ref="M10" si="0">IF(F10="","",C10*$P$2)</f>
        <v>30000</v>
      </c>
      <c r="N10" s="84"/>
      <c r="O10" s="15">
        <f t="shared" ref="O10" si="1">IF(L10="","",ROUNDDOWN(M10/(L10/81)/100000,2))</f>
        <v>0.23</v>
      </c>
      <c r="P10" s="8">
        <f t="shared" ref="P10" si="2">E10</f>
        <v>2010</v>
      </c>
      <c r="Q10" s="9">
        <v>42006</v>
      </c>
      <c r="R10" s="91">
        <f>IF(J10="","",IF(G10="買",H10-(L10*0.0001),H10+(L10*0.0001)))</f>
        <v>1.0895000000000001</v>
      </c>
      <c r="S10" s="91"/>
      <c r="T10" s="87">
        <f>IF(Q10="","",V10*O10*100000/81)</f>
        <v>-29814.814814814687</v>
      </c>
      <c r="U10" s="88"/>
      <c r="V10" s="89">
        <f>IF(Q10="","",IF(G10="買",R10-H10,H10-R10)*10000)</f>
        <v>-104.99999999999955</v>
      </c>
      <c r="W10" s="89"/>
    </row>
    <row r="11" spans="2:23" x14ac:dyDescent="0.15">
      <c r="B11" s="7">
        <v>2</v>
      </c>
      <c r="C11" s="84">
        <f t="shared" ref="C11" si="3">IF(T10="","",C10+T10)</f>
        <v>970185.18518518528</v>
      </c>
      <c r="D11" s="84"/>
      <c r="E11" s="8">
        <f>E10</f>
        <v>2010</v>
      </c>
      <c r="F11" s="9"/>
      <c r="G11" s="7"/>
      <c r="H11" s="90"/>
      <c r="I11" s="90"/>
      <c r="J11" s="90"/>
      <c r="K11" s="90"/>
      <c r="L11" s="14" t="str">
        <f t="shared" ref="L11" si="4">IF(J11="","",ROUNDUP(IF(G11="買",H11-J11,J11-H11)*10000,0)+5)</f>
        <v/>
      </c>
      <c r="M11" s="84" t="str">
        <f t="shared" ref="M11" si="5">IF(F11="","",C11*$P$2)</f>
        <v/>
      </c>
      <c r="N11" s="84"/>
      <c r="O11" s="15" t="str">
        <f t="shared" ref="O11" si="6">IF(L11="","",ROUNDDOWN(M11/(L11/81)/100000,2))</f>
        <v/>
      </c>
      <c r="P11" s="8">
        <f t="shared" ref="P11" si="7">E11</f>
        <v>2010</v>
      </c>
      <c r="Q11" s="9"/>
      <c r="R11" s="91" t="str">
        <f t="shared" ref="R11" si="8">IF(J11="","",IF(G11="買",H11-(L11*0.0001),H11+(L11*0.0001)))</f>
        <v/>
      </c>
      <c r="S11" s="91"/>
      <c r="T11" s="87" t="str">
        <f t="shared" ref="T11" si="9">IF(Q11="","",V11*O11*100000/81)</f>
        <v/>
      </c>
      <c r="U11" s="88"/>
      <c r="V11" s="89" t="str">
        <f t="shared" ref="V11" si="10">IF(Q11="","",IF(G11="買",R11-H11,H11-R11)*10000)</f>
        <v/>
      </c>
      <c r="W11" s="89"/>
    </row>
    <row r="12" spans="2:23" x14ac:dyDescent="0.15">
      <c r="B12" s="7">
        <v>3</v>
      </c>
      <c r="C12" s="84" t="str">
        <f t="shared" ref="C12" si="11">IF(T11="","",C11+T11)</f>
        <v/>
      </c>
      <c r="D12" s="84"/>
      <c r="E12" s="8">
        <f t="shared" ref="E12" si="12">E11</f>
        <v>2010</v>
      </c>
      <c r="F12" s="9"/>
      <c r="G12" s="7"/>
      <c r="H12" s="90"/>
      <c r="I12" s="90"/>
      <c r="J12" s="90"/>
      <c r="K12" s="90"/>
      <c r="L12" s="14" t="str">
        <f t="shared" ref="L12" si="13">IF(J12="","",ROUNDUP(IF(G12="買",H12-J12,J12-H12)*10000,0)+5)</f>
        <v/>
      </c>
      <c r="M12" s="84" t="str">
        <f t="shared" ref="M12:M42" si="14">IF(F12="","",C12*$P$2)</f>
        <v/>
      </c>
      <c r="N12" s="84"/>
      <c r="O12" s="15" t="str">
        <f t="shared" ref="O12:O42" si="15">IF(L12="","",ROUNDDOWN(M12/(L12/81)/100000,2))</f>
        <v/>
      </c>
      <c r="P12" s="8">
        <f t="shared" ref="P12:P42" si="16">E12</f>
        <v>2010</v>
      </c>
      <c r="Q12" s="9"/>
      <c r="R12" s="91" t="str">
        <f>IF(J12="","",IF(G12="買",H12-(L12*0.0001),H12+(L12*0.0001)))</f>
        <v/>
      </c>
      <c r="S12" s="91"/>
      <c r="T12" s="87" t="str">
        <f t="shared" ref="T12" si="17">IF(Q12="","",V12*O12*100000/81)</f>
        <v/>
      </c>
      <c r="U12" s="88"/>
      <c r="V12" s="89" t="str">
        <f t="shared" ref="V12" si="18">IF(Q12="","",IF(G12="買",R12-H12,H12-R12)*10000)</f>
        <v/>
      </c>
      <c r="W12" s="89"/>
    </row>
    <row r="13" spans="2:23" x14ac:dyDescent="0.15">
      <c r="B13" s="7">
        <v>4</v>
      </c>
      <c r="C13" s="84" t="str">
        <f t="shared" ref="C13:C43" si="19">IF(T12="","",C12+T12)</f>
        <v/>
      </c>
      <c r="D13" s="84"/>
      <c r="E13" s="8">
        <f t="shared" ref="E13" si="20">E12</f>
        <v>2010</v>
      </c>
      <c r="F13" s="9"/>
      <c r="G13" s="7"/>
      <c r="H13" s="90"/>
      <c r="I13" s="90"/>
      <c r="J13" s="90"/>
      <c r="K13" s="90"/>
      <c r="L13" s="14" t="str">
        <f t="shared" ref="L13:L43" si="21">IF(J13="","",ROUNDUP(IF(G13="買",H13-J13,J13-H13)*10000,0)+5)</f>
        <v/>
      </c>
      <c r="M13" s="84" t="str">
        <f t="shared" si="14"/>
        <v/>
      </c>
      <c r="N13" s="84"/>
      <c r="O13" s="15" t="str">
        <f t="shared" si="15"/>
        <v/>
      </c>
      <c r="P13" s="8">
        <f t="shared" si="16"/>
        <v>2010</v>
      </c>
      <c r="Q13" s="9"/>
      <c r="R13" s="91" t="str">
        <f>IF(J13="","",IF(G13="買",H13-(L13*0.0001),H13+(L13*0.0001)))</f>
        <v/>
      </c>
      <c r="S13" s="91"/>
      <c r="T13" s="87" t="str">
        <f t="shared" ref="T13:T43" si="22">IF(Q13="","",V13*O13*100000/81)</f>
        <v/>
      </c>
      <c r="U13" s="88"/>
      <c r="V13" s="89" t="str">
        <f t="shared" ref="V13:V43" si="23">IF(Q13="","",IF(G13="買",R13-H13,H13-R13)*10000)</f>
        <v/>
      </c>
      <c r="W13" s="89"/>
    </row>
    <row r="14" spans="2:23" x14ac:dyDescent="0.15">
      <c r="B14" s="7">
        <v>5</v>
      </c>
      <c r="C14" s="84" t="str">
        <f t="shared" si="19"/>
        <v/>
      </c>
      <c r="D14" s="84"/>
      <c r="E14" s="8">
        <f t="shared" ref="E14:E44" si="24">E13</f>
        <v>2010</v>
      </c>
      <c r="F14" s="9"/>
      <c r="G14" s="7"/>
      <c r="H14" s="90"/>
      <c r="I14" s="90"/>
      <c r="J14" s="90"/>
      <c r="K14" s="90"/>
      <c r="L14" s="14" t="str">
        <f t="shared" si="21"/>
        <v/>
      </c>
      <c r="M14" s="84" t="str">
        <f t="shared" si="14"/>
        <v/>
      </c>
      <c r="N14" s="84"/>
      <c r="O14" s="15" t="str">
        <f t="shared" si="15"/>
        <v/>
      </c>
      <c r="P14" s="8">
        <f t="shared" si="16"/>
        <v>2010</v>
      </c>
      <c r="Q14" s="9"/>
      <c r="R14" s="91" t="str">
        <f t="shared" ref="R14" si="25">IF(J14="","",IF(G14="買",H14-(L14*0.0001),H14+(L14*0.0001)))</f>
        <v/>
      </c>
      <c r="S14" s="91"/>
      <c r="T14" s="87" t="str">
        <f t="shared" si="22"/>
        <v/>
      </c>
      <c r="U14" s="88"/>
      <c r="V14" s="89" t="str">
        <f t="shared" si="23"/>
        <v/>
      </c>
      <c r="W14" s="89"/>
    </row>
    <row r="15" spans="2:23" x14ac:dyDescent="0.15">
      <c r="B15" s="7">
        <v>6</v>
      </c>
      <c r="C15" s="84" t="str">
        <f t="shared" si="19"/>
        <v/>
      </c>
      <c r="D15" s="84"/>
      <c r="E15" s="8">
        <f t="shared" si="24"/>
        <v>2010</v>
      </c>
      <c r="F15" s="9"/>
      <c r="G15" s="7"/>
      <c r="H15" s="90"/>
      <c r="I15" s="90"/>
      <c r="J15" s="90"/>
      <c r="K15" s="90"/>
      <c r="L15" s="14" t="str">
        <f t="shared" si="21"/>
        <v/>
      </c>
      <c r="M15" s="84" t="str">
        <f t="shared" si="14"/>
        <v/>
      </c>
      <c r="N15" s="84"/>
      <c r="O15" s="15" t="str">
        <f t="shared" si="15"/>
        <v/>
      </c>
      <c r="P15" s="8">
        <f t="shared" si="16"/>
        <v>2010</v>
      </c>
      <c r="Q15" s="9"/>
      <c r="R15" s="91" t="str">
        <f t="shared" ref="R15" si="26">IF(J15="","",IF(G15="買",H15-(L15*0.0001),H15+(L15*0.0001)))</f>
        <v/>
      </c>
      <c r="S15" s="91"/>
      <c r="T15" s="87" t="str">
        <f t="shared" si="22"/>
        <v/>
      </c>
      <c r="U15" s="88"/>
      <c r="V15" s="89" t="str">
        <f t="shared" si="23"/>
        <v/>
      </c>
      <c r="W15" s="89"/>
    </row>
    <row r="16" spans="2:23" x14ac:dyDescent="0.15">
      <c r="B16" s="7">
        <v>7</v>
      </c>
      <c r="C16" s="84" t="str">
        <f t="shared" si="19"/>
        <v/>
      </c>
      <c r="D16" s="84"/>
      <c r="E16" s="8">
        <f t="shared" si="24"/>
        <v>2010</v>
      </c>
      <c r="F16" s="9"/>
      <c r="G16" s="7"/>
      <c r="H16" s="90"/>
      <c r="I16" s="90"/>
      <c r="J16" s="90"/>
      <c r="K16" s="90"/>
      <c r="L16" s="14" t="str">
        <f t="shared" si="21"/>
        <v/>
      </c>
      <c r="M16" s="84" t="str">
        <f t="shared" si="14"/>
        <v/>
      </c>
      <c r="N16" s="84"/>
      <c r="O16" s="15" t="str">
        <f t="shared" si="15"/>
        <v/>
      </c>
      <c r="P16" s="8">
        <f t="shared" si="16"/>
        <v>2010</v>
      </c>
      <c r="Q16" s="9"/>
      <c r="R16" s="91" t="str">
        <f t="shared" ref="R16:R46" si="27">IF(J16="","",IF(G16="買",H16-(L16*0.0001),H16+(L16*0.0001)))</f>
        <v/>
      </c>
      <c r="S16" s="91"/>
      <c r="T16" s="87" t="str">
        <f t="shared" si="22"/>
        <v/>
      </c>
      <c r="U16" s="88"/>
      <c r="V16" s="89" t="str">
        <f t="shared" si="23"/>
        <v/>
      </c>
      <c r="W16" s="89"/>
    </row>
    <row r="17" spans="2:23" x14ac:dyDescent="0.15">
      <c r="B17" s="7">
        <v>8</v>
      </c>
      <c r="C17" s="84" t="str">
        <f t="shared" si="19"/>
        <v/>
      </c>
      <c r="D17" s="84"/>
      <c r="E17" s="8">
        <f t="shared" si="24"/>
        <v>2010</v>
      </c>
      <c r="F17" s="9"/>
      <c r="G17" s="7"/>
      <c r="H17" s="90"/>
      <c r="I17" s="90"/>
      <c r="J17" s="90"/>
      <c r="K17" s="90"/>
      <c r="L17" s="14" t="str">
        <f t="shared" si="21"/>
        <v/>
      </c>
      <c r="M17" s="84" t="str">
        <f t="shared" si="14"/>
        <v/>
      </c>
      <c r="N17" s="84"/>
      <c r="O17" s="15" t="str">
        <f t="shared" si="15"/>
        <v/>
      </c>
      <c r="P17" s="8">
        <f t="shared" si="16"/>
        <v>2010</v>
      </c>
      <c r="Q17" s="9"/>
      <c r="R17" s="91" t="str">
        <f t="shared" si="27"/>
        <v/>
      </c>
      <c r="S17" s="91"/>
      <c r="T17" s="87" t="str">
        <f t="shared" si="22"/>
        <v/>
      </c>
      <c r="U17" s="88"/>
      <c r="V17" s="89" t="str">
        <f t="shared" si="23"/>
        <v/>
      </c>
      <c r="W17" s="89"/>
    </row>
    <row r="18" spans="2:23" x14ac:dyDescent="0.15">
      <c r="B18" s="7">
        <v>9</v>
      </c>
      <c r="C18" s="84" t="str">
        <f t="shared" si="19"/>
        <v/>
      </c>
      <c r="D18" s="84"/>
      <c r="E18" s="8">
        <f t="shared" si="24"/>
        <v>2010</v>
      </c>
      <c r="F18" s="9"/>
      <c r="G18" s="7"/>
      <c r="H18" s="90"/>
      <c r="I18" s="90"/>
      <c r="J18" s="90"/>
      <c r="K18" s="90"/>
      <c r="L18" s="14" t="str">
        <f t="shared" si="21"/>
        <v/>
      </c>
      <c r="M18" s="84" t="str">
        <f t="shared" si="14"/>
        <v/>
      </c>
      <c r="N18" s="84"/>
      <c r="O18" s="15" t="str">
        <f t="shared" si="15"/>
        <v/>
      </c>
      <c r="P18" s="8">
        <f t="shared" si="16"/>
        <v>2010</v>
      </c>
      <c r="Q18" s="9"/>
      <c r="R18" s="91" t="str">
        <f t="shared" si="27"/>
        <v/>
      </c>
      <c r="S18" s="91"/>
      <c r="T18" s="87" t="str">
        <f t="shared" si="22"/>
        <v/>
      </c>
      <c r="U18" s="88"/>
      <c r="V18" s="89" t="str">
        <f t="shared" si="23"/>
        <v/>
      </c>
      <c r="W18" s="89"/>
    </row>
    <row r="19" spans="2:23" x14ac:dyDescent="0.15">
      <c r="B19" s="7">
        <v>10</v>
      </c>
      <c r="C19" s="84" t="str">
        <f t="shared" si="19"/>
        <v/>
      </c>
      <c r="D19" s="84"/>
      <c r="E19" s="8">
        <f t="shared" si="24"/>
        <v>2010</v>
      </c>
      <c r="F19" s="9"/>
      <c r="G19" s="7"/>
      <c r="H19" s="90"/>
      <c r="I19" s="90"/>
      <c r="J19" s="90"/>
      <c r="K19" s="90"/>
      <c r="L19" s="14" t="str">
        <f t="shared" si="21"/>
        <v/>
      </c>
      <c r="M19" s="84" t="str">
        <f t="shared" si="14"/>
        <v/>
      </c>
      <c r="N19" s="84"/>
      <c r="O19" s="15" t="str">
        <f t="shared" si="15"/>
        <v/>
      </c>
      <c r="P19" s="8">
        <f t="shared" si="16"/>
        <v>2010</v>
      </c>
      <c r="Q19" s="9"/>
      <c r="R19" s="91" t="str">
        <f t="shared" si="27"/>
        <v/>
      </c>
      <c r="S19" s="91"/>
      <c r="T19" s="87" t="str">
        <f t="shared" si="22"/>
        <v/>
      </c>
      <c r="U19" s="88"/>
      <c r="V19" s="89" t="str">
        <f t="shared" si="23"/>
        <v/>
      </c>
      <c r="W19" s="89"/>
    </row>
    <row r="20" spans="2:23" x14ac:dyDescent="0.15">
      <c r="B20" s="7">
        <v>11</v>
      </c>
      <c r="C20" s="84" t="str">
        <f t="shared" si="19"/>
        <v/>
      </c>
      <c r="D20" s="84"/>
      <c r="E20" s="8">
        <f t="shared" si="24"/>
        <v>2010</v>
      </c>
      <c r="F20" s="9"/>
      <c r="G20" s="7"/>
      <c r="H20" s="90"/>
      <c r="I20" s="90"/>
      <c r="J20" s="90"/>
      <c r="K20" s="90"/>
      <c r="L20" s="14" t="str">
        <f t="shared" si="21"/>
        <v/>
      </c>
      <c r="M20" s="84" t="str">
        <f t="shared" si="14"/>
        <v/>
      </c>
      <c r="N20" s="84"/>
      <c r="O20" s="15" t="str">
        <f t="shared" si="15"/>
        <v/>
      </c>
      <c r="P20" s="8">
        <f t="shared" si="16"/>
        <v>2010</v>
      </c>
      <c r="Q20" s="9"/>
      <c r="R20" s="91" t="str">
        <f t="shared" si="27"/>
        <v/>
      </c>
      <c r="S20" s="91"/>
      <c r="T20" s="87" t="str">
        <f t="shared" si="22"/>
        <v/>
      </c>
      <c r="U20" s="88"/>
      <c r="V20" s="89" t="str">
        <f t="shared" si="23"/>
        <v/>
      </c>
      <c r="W20" s="89"/>
    </row>
    <row r="21" spans="2:23" x14ac:dyDescent="0.15">
      <c r="B21" s="7">
        <v>12</v>
      </c>
      <c r="C21" s="84" t="str">
        <f t="shared" si="19"/>
        <v/>
      </c>
      <c r="D21" s="84"/>
      <c r="E21" s="8">
        <f t="shared" si="24"/>
        <v>2010</v>
      </c>
      <c r="F21" s="9"/>
      <c r="G21" s="7"/>
      <c r="H21" s="90"/>
      <c r="I21" s="90"/>
      <c r="J21" s="90"/>
      <c r="K21" s="90"/>
      <c r="L21" s="14" t="str">
        <f t="shared" si="21"/>
        <v/>
      </c>
      <c r="M21" s="84" t="str">
        <f t="shared" si="14"/>
        <v/>
      </c>
      <c r="N21" s="84"/>
      <c r="O21" s="15" t="str">
        <f t="shared" si="15"/>
        <v/>
      </c>
      <c r="P21" s="8">
        <f t="shared" si="16"/>
        <v>2010</v>
      </c>
      <c r="Q21" s="9"/>
      <c r="R21" s="91" t="str">
        <f t="shared" si="27"/>
        <v/>
      </c>
      <c r="S21" s="91"/>
      <c r="T21" s="87" t="str">
        <f t="shared" si="22"/>
        <v/>
      </c>
      <c r="U21" s="88"/>
      <c r="V21" s="89" t="str">
        <f t="shared" si="23"/>
        <v/>
      </c>
      <c r="W21" s="89"/>
    </row>
    <row r="22" spans="2:23" x14ac:dyDescent="0.15">
      <c r="B22" s="7">
        <v>13</v>
      </c>
      <c r="C22" s="84" t="str">
        <f t="shared" si="19"/>
        <v/>
      </c>
      <c r="D22" s="84"/>
      <c r="E22" s="8">
        <f t="shared" si="24"/>
        <v>2010</v>
      </c>
      <c r="F22" s="9"/>
      <c r="G22" s="7"/>
      <c r="H22" s="90"/>
      <c r="I22" s="90"/>
      <c r="J22" s="90"/>
      <c r="K22" s="90"/>
      <c r="L22" s="14" t="str">
        <f t="shared" si="21"/>
        <v/>
      </c>
      <c r="M22" s="84" t="str">
        <f t="shared" si="14"/>
        <v/>
      </c>
      <c r="N22" s="84"/>
      <c r="O22" s="15" t="str">
        <f t="shared" si="15"/>
        <v/>
      </c>
      <c r="P22" s="8">
        <f t="shared" si="16"/>
        <v>2010</v>
      </c>
      <c r="Q22" s="9"/>
      <c r="R22" s="91" t="str">
        <f t="shared" si="27"/>
        <v/>
      </c>
      <c r="S22" s="91"/>
      <c r="T22" s="87" t="str">
        <f t="shared" si="22"/>
        <v/>
      </c>
      <c r="U22" s="88"/>
      <c r="V22" s="89" t="str">
        <f t="shared" si="23"/>
        <v/>
      </c>
      <c r="W22" s="89"/>
    </row>
    <row r="23" spans="2:23" x14ac:dyDescent="0.15">
      <c r="B23" s="7">
        <v>14</v>
      </c>
      <c r="C23" s="84" t="str">
        <f t="shared" si="19"/>
        <v/>
      </c>
      <c r="D23" s="84"/>
      <c r="E23" s="8">
        <f t="shared" si="24"/>
        <v>2010</v>
      </c>
      <c r="F23" s="9"/>
      <c r="G23" s="7"/>
      <c r="H23" s="90"/>
      <c r="I23" s="90"/>
      <c r="J23" s="90"/>
      <c r="K23" s="90"/>
      <c r="L23" s="14" t="str">
        <f t="shared" si="21"/>
        <v/>
      </c>
      <c r="M23" s="84" t="str">
        <f t="shared" si="14"/>
        <v/>
      </c>
      <c r="N23" s="84"/>
      <c r="O23" s="15" t="str">
        <f t="shared" si="15"/>
        <v/>
      </c>
      <c r="P23" s="8">
        <f t="shared" si="16"/>
        <v>2010</v>
      </c>
      <c r="Q23" s="9"/>
      <c r="R23" s="91" t="str">
        <f t="shared" si="27"/>
        <v/>
      </c>
      <c r="S23" s="91"/>
      <c r="T23" s="87" t="str">
        <f t="shared" si="22"/>
        <v/>
      </c>
      <c r="U23" s="88"/>
      <c r="V23" s="89" t="str">
        <f t="shared" si="23"/>
        <v/>
      </c>
      <c r="W23" s="89"/>
    </row>
    <row r="24" spans="2:23" x14ac:dyDescent="0.15">
      <c r="B24" s="7">
        <v>15</v>
      </c>
      <c r="C24" s="84" t="str">
        <f t="shared" si="19"/>
        <v/>
      </c>
      <c r="D24" s="84"/>
      <c r="E24" s="8">
        <f t="shared" si="24"/>
        <v>2010</v>
      </c>
      <c r="F24" s="9"/>
      <c r="G24" s="7"/>
      <c r="H24" s="90"/>
      <c r="I24" s="90"/>
      <c r="J24" s="90"/>
      <c r="K24" s="90"/>
      <c r="L24" s="14" t="str">
        <f t="shared" si="21"/>
        <v/>
      </c>
      <c r="M24" s="84" t="str">
        <f t="shared" si="14"/>
        <v/>
      </c>
      <c r="N24" s="84"/>
      <c r="O24" s="15" t="str">
        <f t="shared" si="15"/>
        <v/>
      </c>
      <c r="P24" s="8">
        <f t="shared" si="16"/>
        <v>2010</v>
      </c>
      <c r="Q24" s="9"/>
      <c r="R24" s="91" t="str">
        <f t="shared" si="27"/>
        <v/>
      </c>
      <c r="S24" s="91"/>
      <c r="T24" s="87" t="str">
        <f t="shared" si="22"/>
        <v/>
      </c>
      <c r="U24" s="88"/>
      <c r="V24" s="89" t="str">
        <f t="shared" si="23"/>
        <v/>
      </c>
      <c r="W24" s="89"/>
    </row>
    <row r="25" spans="2:23" x14ac:dyDescent="0.15">
      <c r="B25" s="7">
        <v>16</v>
      </c>
      <c r="C25" s="84" t="str">
        <f t="shared" si="19"/>
        <v/>
      </c>
      <c r="D25" s="84"/>
      <c r="E25" s="8">
        <f t="shared" si="24"/>
        <v>2010</v>
      </c>
      <c r="F25" s="9"/>
      <c r="G25" s="7"/>
      <c r="H25" s="90"/>
      <c r="I25" s="90"/>
      <c r="J25" s="90"/>
      <c r="K25" s="90"/>
      <c r="L25" s="14" t="str">
        <f t="shared" si="21"/>
        <v/>
      </c>
      <c r="M25" s="84" t="str">
        <f t="shared" si="14"/>
        <v/>
      </c>
      <c r="N25" s="84"/>
      <c r="O25" s="15" t="str">
        <f t="shared" si="15"/>
        <v/>
      </c>
      <c r="P25" s="8">
        <f t="shared" si="16"/>
        <v>2010</v>
      </c>
      <c r="Q25" s="9"/>
      <c r="R25" s="91" t="str">
        <f t="shared" si="27"/>
        <v/>
      </c>
      <c r="S25" s="91"/>
      <c r="T25" s="87" t="str">
        <f t="shared" si="22"/>
        <v/>
      </c>
      <c r="U25" s="88"/>
      <c r="V25" s="89" t="str">
        <f t="shared" si="23"/>
        <v/>
      </c>
      <c r="W25" s="89"/>
    </row>
    <row r="26" spans="2:23" x14ac:dyDescent="0.15">
      <c r="B26" s="7">
        <v>17</v>
      </c>
      <c r="C26" s="84" t="str">
        <f t="shared" si="19"/>
        <v/>
      </c>
      <c r="D26" s="84"/>
      <c r="E26" s="8">
        <f t="shared" si="24"/>
        <v>2010</v>
      </c>
      <c r="F26" s="9"/>
      <c r="G26" s="7"/>
      <c r="H26" s="90"/>
      <c r="I26" s="90"/>
      <c r="J26" s="90"/>
      <c r="K26" s="90"/>
      <c r="L26" s="14" t="str">
        <f t="shared" si="21"/>
        <v/>
      </c>
      <c r="M26" s="84" t="str">
        <f t="shared" si="14"/>
        <v/>
      </c>
      <c r="N26" s="84"/>
      <c r="O26" s="15" t="str">
        <f t="shared" si="15"/>
        <v/>
      </c>
      <c r="P26" s="8">
        <f t="shared" si="16"/>
        <v>2010</v>
      </c>
      <c r="Q26" s="9"/>
      <c r="R26" s="91" t="str">
        <f t="shared" si="27"/>
        <v/>
      </c>
      <c r="S26" s="91"/>
      <c r="T26" s="87" t="str">
        <f t="shared" si="22"/>
        <v/>
      </c>
      <c r="U26" s="88"/>
      <c r="V26" s="89" t="str">
        <f t="shared" si="23"/>
        <v/>
      </c>
      <c r="W26" s="89"/>
    </row>
    <row r="27" spans="2:23" x14ac:dyDescent="0.15">
      <c r="B27" s="7">
        <v>18</v>
      </c>
      <c r="C27" s="84" t="str">
        <f t="shared" si="19"/>
        <v/>
      </c>
      <c r="D27" s="84"/>
      <c r="E27" s="8">
        <f t="shared" si="24"/>
        <v>2010</v>
      </c>
      <c r="F27" s="9"/>
      <c r="G27" s="7"/>
      <c r="H27" s="90"/>
      <c r="I27" s="90"/>
      <c r="J27" s="90"/>
      <c r="K27" s="90"/>
      <c r="L27" s="14" t="str">
        <f t="shared" si="21"/>
        <v/>
      </c>
      <c r="M27" s="84" t="str">
        <f t="shared" si="14"/>
        <v/>
      </c>
      <c r="N27" s="84"/>
      <c r="O27" s="15" t="str">
        <f t="shared" si="15"/>
        <v/>
      </c>
      <c r="P27" s="8">
        <f t="shared" si="16"/>
        <v>2010</v>
      </c>
      <c r="Q27" s="9"/>
      <c r="R27" s="91" t="str">
        <f t="shared" si="27"/>
        <v/>
      </c>
      <c r="S27" s="91"/>
      <c r="T27" s="87" t="str">
        <f t="shared" si="22"/>
        <v/>
      </c>
      <c r="U27" s="88"/>
      <c r="V27" s="89" t="str">
        <f t="shared" si="23"/>
        <v/>
      </c>
      <c r="W27" s="89"/>
    </row>
    <row r="28" spans="2:23" x14ac:dyDescent="0.15">
      <c r="B28" s="7">
        <v>19</v>
      </c>
      <c r="C28" s="84" t="str">
        <f t="shared" si="19"/>
        <v/>
      </c>
      <c r="D28" s="84"/>
      <c r="E28" s="8">
        <f t="shared" si="24"/>
        <v>2010</v>
      </c>
      <c r="F28" s="9"/>
      <c r="G28" s="7"/>
      <c r="H28" s="90"/>
      <c r="I28" s="90"/>
      <c r="J28" s="90"/>
      <c r="K28" s="90"/>
      <c r="L28" s="14" t="str">
        <f t="shared" si="21"/>
        <v/>
      </c>
      <c r="M28" s="84" t="str">
        <f t="shared" si="14"/>
        <v/>
      </c>
      <c r="N28" s="84"/>
      <c r="O28" s="15" t="str">
        <f t="shared" si="15"/>
        <v/>
      </c>
      <c r="P28" s="8">
        <f t="shared" si="16"/>
        <v>2010</v>
      </c>
      <c r="Q28" s="9"/>
      <c r="R28" s="91" t="str">
        <f t="shared" si="27"/>
        <v/>
      </c>
      <c r="S28" s="91"/>
      <c r="T28" s="87" t="str">
        <f t="shared" si="22"/>
        <v/>
      </c>
      <c r="U28" s="88"/>
      <c r="V28" s="89" t="str">
        <f t="shared" si="23"/>
        <v/>
      </c>
      <c r="W28" s="89"/>
    </row>
    <row r="29" spans="2:23" x14ac:dyDescent="0.15">
      <c r="B29" s="7">
        <v>20</v>
      </c>
      <c r="C29" s="84" t="str">
        <f t="shared" si="19"/>
        <v/>
      </c>
      <c r="D29" s="84"/>
      <c r="E29" s="8">
        <f t="shared" si="24"/>
        <v>2010</v>
      </c>
      <c r="F29" s="9"/>
      <c r="G29" s="7"/>
      <c r="H29" s="90"/>
      <c r="I29" s="90"/>
      <c r="J29" s="90"/>
      <c r="K29" s="90"/>
      <c r="L29" s="14" t="str">
        <f t="shared" si="21"/>
        <v/>
      </c>
      <c r="M29" s="84" t="str">
        <f t="shared" si="14"/>
        <v/>
      </c>
      <c r="N29" s="84"/>
      <c r="O29" s="15" t="str">
        <f t="shared" si="15"/>
        <v/>
      </c>
      <c r="P29" s="8">
        <f t="shared" si="16"/>
        <v>2010</v>
      </c>
      <c r="Q29" s="9"/>
      <c r="R29" s="91" t="str">
        <f t="shared" si="27"/>
        <v/>
      </c>
      <c r="S29" s="91"/>
      <c r="T29" s="87" t="str">
        <f t="shared" si="22"/>
        <v/>
      </c>
      <c r="U29" s="88"/>
      <c r="V29" s="89" t="str">
        <f t="shared" si="23"/>
        <v/>
      </c>
      <c r="W29" s="89"/>
    </row>
    <row r="30" spans="2:23" x14ac:dyDescent="0.15">
      <c r="B30" s="7">
        <v>21</v>
      </c>
      <c r="C30" s="84" t="str">
        <f t="shared" si="19"/>
        <v/>
      </c>
      <c r="D30" s="84"/>
      <c r="E30" s="8">
        <f t="shared" si="24"/>
        <v>2010</v>
      </c>
      <c r="F30" s="9"/>
      <c r="G30" s="7"/>
      <c r="H30" s="90"/>
      <c r="I30" s="90"/>
      <c r="J30" s="90"/>
      <c r="K30" s="90"/>
      <c r="L30" s="14" t="str">
        <f t="shared" si="21"/>
        <v/>
      </c>
      <c r="M30" s="84" t="str">
        <f t="shared" si="14"/>
        <v/>
      </c>
      <c r="N30" s="84"/>
      <c r="O30" s="15" t="str">
        <f t="shared" si="15"/>
        <v/>
      </c>
      <c r="P30" s="8">
        <f t="shared" si="16"/>
        <v>2010</v>
      </c>
      <c r="Q30" s="9"/>
      <c r="R30" s="91" t="str">
        <f t="shared" si="27"/>
        <v/>
      </c>
      <c r="S30" s="91"/>
      <c r="T30" s="87" t="str">
        <f t="shared" si="22"/>
        <v/>
      </c>
      <c r="U30" s="88"/>
      <c r="V30" s="89" t="str">
        <f t="shared" si="23"/>
        <v/>
      </c>
      <c r="W30" s="89"/>
    </row>
    <row r="31" spans="2:23" x14ac:dyDescent="0.15">
      <c r="B31" s="7">
        <v>22</v>
      </c>
      <c r="C31" s="84" t="str">
        <f t="shared" si="19"/>
        <v/>
      </c>
      <c r="D31" s="84"/>
      <c r="E31" s="8">
        <f t="shared" si="24"/>
        <v>2010</v>
      </c>
      <c r="F31" s="9"/>
      <c r="G31" s="7"/>
      <c r="H31" s="90"/>
      <c r="I31" s="90"/>
      <c r="J31" s="90"/>
      <c r="K31" s="90"/>
      <c r="L31" s="14" t="str">
        <f t="shared" si="21"/>
        <v/>
      </c>
      <c r="M31" s="84" t="str">
        <f t="shared" si="14"/>
        <v/>
      </c>
      <c r="N31" s="84"/>
      <c r="O31" s="15" t="str">
        <f t="shared" si="15"/>
        <v/>
      </c>
      <c r="P31" s="8">
        <f t="shared" si="16"/>
        <v>2010</v>
      </c>
      <c r="Q31" s="9"/>
      <c r="R31" s="91" t="str">
        <f t="shared" si="27"/>
        <v/>
      </c>
      <c r="S31" s="91"/>
      <c r="T31" s="87" t="str">
        <f t="shared" si="22"/>
        <v/>
      </c>
      <c r="U31" s="88"/>
      <c r="V31" s="89" t="str">
        <f t="shared" si="23"/>
        <v/>
      </c>
      <c r="W31" s="89"/>
    </row>
    <row r="32" spans="2:23" x14ac:dyDescent="0.15">
      <c r="B32" s="7">
        <v>23</v>
      </c>
      <c r="C32" s="84" t="str">
        <f t="shared" si="19"/>
        <v/>
      </c>
      <c r="D32" s="84"/>
      <c r="E32" s="8">
        <f t="shared" si="24"/>
        <v>2010</v>
      </c>
      <c r="F32" s="9"/>
      <c r="G32" s="7"/>
      <c r="H32" s="90"/>
      <c r="I32" s="90"/>
      <c r="J32" s="90"/>
      <c r="K32" s="90"/>
      <c r="L32" s="14" t="str">
        <f t="shared" si="21"/>
        <v/>
      </c>
      <c r="M32" s="84" t="str">
        <f t="shared" si="14"/>
        <v/>
      </c>
      <c r="N32" s="84"/>
      <c r="O32" s="15" t="str">
        <f t="shared" si="15"/>
        <v/>
      </c>
      <c r="P32" s="8">
        <f t="shared" si="16"/>
        <v>2010</v>
      </c>
      <c r="Q32" s="9"/>
      <c r="R32" s="91" t="str">
        <f t="shared" si="27"/>
        <v/>
      </c>
      <c r="S32" s="91"/>
      <c r="T32" s="87" t="str">
        <f t="shared" si="22"/>
        <v/>
      </c>
      <c r="U32" s="88"/>
      <c r="V32" s="89" t="str">
        <f t="shared" si="23"/>
        <v/>
      </c>
      <c r="W32" s="89"/>
    </row>
    <row r="33" spans="2:23" x14ac:dyDescent="0.15">
      <c r="B33" s="7">
        <v>24</v>
      </c>
      <c r="C33" s="84" t="str">
        <f t="shared" si="19"/>
        <v/>
      </c>
      <c r="D33" s="84"/>
      <c r="E33" s="8">
        <f t="shared" si="24"/>
        <v>2010</v>
      </c>
      <c r="F33" s="9"/>
      <c r="G33" s="7"/>
      <c r="H33" s="90"/>
      <c r="I33" s="90"/>
      <c r="J33" s="90"/>
      <c r="K33" s="90"/>
      <c r="L33" s="14" t="str">
        <f t="shared" si="21"/>
        <v/>
      </c>
      <c r="M33" s="84" t="str">
        <f t="shared" si="14"/>
        <v/>
      </c>
      <c r="N33" s="84"/>
      <c r="O33" s="15" t="str">
        <f t="shared" si="15"/>
        <v/>
      </c>
      <c r="P33" s="8">
        <f t="shared" si="16"/>
        <v>2010</v>
      </c>
      <c r="Q33" s="9"/>
      <c r="R33" s="91" t="str">
        <f t="shared" si="27"/>
        <v/>
      </c>
      <c r="S33" s="91"/>
      <c r="T33" s="87" t="str">
        <f t="shared" si="22"/>
        <v/>
      </c>
      <c r="U33" s="88"/>
      <c r="V33" s="89" t="str">
        <f t="shared" si="23"/>
        <v/>
      </c>
      <c r="W33" s="89"/>
    </row>
    <row r="34" spans="2:23" x14ac:dyDescent="0.15">
      <c r="B34" s="7">
        <v>25</v>
      </c>
      <c r="C34" s="84" t="str">
        <f t="shared" si="19"/>
        <v/>
      </c>
      <c r="D34" s="84"/>
      <c r="E34" s="8">
        <f t="shared" si="24"/>
        <v>2010</v>
      </c>
      <c r="F34" s="9"/>
      <c r="G34" s="7"/>
      <c r="H34" s="90"/>
      <c r="I34" s="90"/>
      <c r="J34" s="90"/>
      <c r="K34" s="90"/>
      <c r="L34" s="14" t="str">
        <f t="shared" si="21"/>
        <v/>
      </c>
      <c r="M34" s="84" t="str">
        <f t="shared" si="14"/>
        <v/>
      </c>
      <c r="N34" s="84"/>
      <c r="O34" s="15" t="str">
        <f t="shared" si="15"/>
        <v/>
      </c>
      <c r="P34" s="8">
        <f t="shared" si="16"/>
        <v>2010</v>
      </c>
      <c r="Q34" s="9"/>
      <c r="R34" s="91" t="str">
        <f t="shared" si="27"/>
        <v/>
      </c>
      <c r="S34" s="91"/>
      <c r="T34" s="87" t="str">
        <f t="shared" si="22"/>
        <v/>
      </c>
      <c r="U34" s="88"/>
      <c r="V34" s="89" t="str">
        <f t="shared" si="23"/>
        <v/>
      </c>
      <c r="W34" s="89"/>
    </row>
    <row r="35" spans="2:23" x14ac:dyDescent="0.15">
      <c r="B35" s="7">
        <v>26</v>
      </c>
      <c r="C35" s="84" t="str">
        <f t="shared" si="19"/>
        <v/>
      </c>
      <c r="D35" s="84"/>
      <c r="E35" s="8">
        <f t="shared" si="24"/>
        <v>2010</v>
      </c>
      <c r="F35" s="9"/>
      <c r="G35" s="7"/>
      <c r="H35" s="90"/>
      <c r="I35" s="90"/>
      <c r="J35" s="90"/>
      <c r="K35" s="90"/>
      <c r="L35" s="14" t="str">
        <f t="shared" si="21"/>
        <v/>
      </c>
      <c r="M35" s="84" t="str">
        <f t="shared" si="14"/>
        <v/>
      </c>
      <c r="N35" s="84"/>
      <c r="O35" s="15" t="str">
        <f t="shared" si="15"/>
        <v/>
      </c>
      <c r="P35" s="8">
        <f t="shared" si="16"/>
        <v>2010</v>
      </c>
      <c r="Q35" s="9"/>
      <c r="R35" s="91" t="str">
        <f t="shared" si="27"/>
        <v/>
      </c>
      <c r="S35" s="91"/>
      <c r="T35" s="87" t="str">
        <f t="shared" si="22"/>
        <v/>
      </c>
      <c r="U35" s="88"/>
      <c r="V35" s="89" t="str">
        <f t="shared" si="23"/>
        <v/>
      </c>
      <c r="W35" s="89"/>
    </row>
    <row r="36" spans="2:23" x14ac:dyDescent="0.15">
      <c r="B36" s="7">
        <v>27</v>
      </c>
      <c r="C36" s="84" t="str">
        <f t="shared" si="19"/>
        <v/>
      </c>
      <c r="D36" s="84"/>
      <c r="E36" s="8">
        <f t="shared" si="24"/>
        <v>2010</v>
      </c>
      <c r="F36" s="9"/>
      <c r="G36" s="7"/>
      <c r="H36" s="90"/>
      <c r="I36" s="90"/>
      <c r="J36" s="90"/>
      <c r="K36" s="90"/>
      <c r="L36" s="14" t="str">
        <f t="shared" si="21"/>
        <v/>
      </c>
      <c r="M36" s="84" t="str">
        <f t="shared" si="14"/>
        <v/>
      </c>
      <c r="N36" s="84"/>
      <c r="O36" s="15" t="str">
        <f t="shared" si="15"/>
        <v/>
      </c>
      <c r="P36" s="8">
        <f t="shared" si="16"/>
        <v>2010</v>
      </c>
      <c r="Q36" s="9"/>
      <c r="R36" s="91" t="str">
        <f t="shared" si="27"/>
        <v/>
      </c>
      <c r="S36" s="91"/>
      <c r="T36" s="87" t="str">
        <f t="shared" si="22"/>
        <v/>
      </c>
      <c r="U36" s="88"/>
      <c r="V36" s="89" t="str">
        <f t="shared" si="23"/>
        <v/>
      </c>
      <c r="W36" s="89"/>
    </row>
    <row r="37" spans="2:23" x14ac:dyDescent="0.15">
      <c r="B37" s="7">
        <v>28</v>
      </c>
      <c r="C37" s="84" t="str">
        <f t="shared" si="19"/>
        <v/>
      </c>
      <c r="D37" s="84"/>
      <c r="E37" s="8">
        <f t="shared" si="24"/>
        <v>2010</v>
      </c>
      <c r="F37" s="9"/>
      <c r="G37" s="7"/>
      <c r="H37" s="90"/>
      <c r="I37" s="90"/>
      <c r="J37" s="90"/>
      <c r="K37" s="90"/>
      <c r="L37" s="14" t="str">
        <f t="shared" si="21"/>
        <v/>
      </c>
      <c r="M37" s="84" t="str">
        <f t="shared" si="14"/>
        <v/>
      </c>
      <c r="N37" s="84"/>
      <c r="O37" s="15" t="str">
        <f t="shared" si="15"/>
        <v/>
      </c>
      <c r="P37" s="8">
        <f t="shared" si="16"/>
        <v>2010</v>
      </c>
      <c r="Q37" s="9"/>
      <c r="R37" s="91" t="str">
        <f t="shared" si="27"/>
        <v/>
      </c>
      <c r="S37" s="91"/>
      <c r="T37" s="87" t="str">
        <f t="shared" si="22"/>
        <v/>
      </c>
      <c r="U37" s="88"/>
      <c r="V37" s="89" t="str">
        <f t="shared" si="23"/>
        <v/>
      </c>
      <c r="W37" s="89"/>
    </row>
    <row r="38" spans="2:23" s="2" customFormat="1" x14ac:dyDescent="0.15">
      <c r="B38" s="7">
        <v>29</v>
      </c>
      <c r="C38" s="84" t="str">
        <f t="shared" si="19"/>
        <v/>
      </c>
      <c r="D38" s="84"/>
      <c r="E38" s="8">
        <f t="shared" si="24"/>
        <v>2010</v>
      </c>
      <c r="F38" s="9"/>
      <c r="G38" s="7"/>
      <c r="H38" s="90"/>
      <c r="I38" s="90"/>
      <c r="J38" s="90"/>
      <c r="K38" s="90"/>
      <c r="L38" s="14" t="str">
        <f t="shared" si="21"/>
        <v/>
      </c>
      <c r="M38" s="84" t="str">
        <f t="shared" si="14"/>
        <v/>
      </c>
      <c r="N38" s="84"/>
      <c r="O38" s="15" t="str">
        <f t="shared" si="15"/>
        <v/>
      </c>
      <c r="P38" s="8">
        <f t="shared" si="16"/>
        <v>2010</v>
      </c>
      <c r="Q38" s="9"/>
      <c r="R38" s="91" t="str">
        <f t="shared" si="27"/>
        <v/>
      </c>
      <c r="S38" s="91"/>
      <c r="T38" s="87" t="str">
        <f t="shared" si="22"/>
        <v/>
      </c>
      <c r="U38" s="88"/>
      <c r="V38" s="89" t="str">
        <f t="shared" si="23"/>
        <v/>
      </c>
      <c r="W38" s="89"/>
    </row>
    <row r="39" spans="2:23" x14ac:dyDescent="0.15">
      <c r="B39" s="7">
        <v>30</v>
      </c>
      <c r="C39" s="84" t="str">
        <f t="shared" si="19"/>
        <v/>
      </c>
      <c r="D39" s="84"/>
      <c r="E39" s="8">
        <f t="shared" si="24"/>
        <v>2010</v>
      </c>
      <c r="F39" s="9"/>
      <c r="G39" s="7"/>
      <c r="H39" s="90"/>
      <c r="I39" s="90"/>
      <c r="J39" s="90"/>
      <c r="K39" s="90"/>
      <c r="L39" s="14" t="str">
        <f t="shared" si="21"/>
        <v/>
      </c>
      <c r="M39" s="84" t="str">
        <f t="shared" si="14"/>
        <v/>
      </c>
      <c r="N39" s="84"/>
      <c r="O39" s="15" t="str">
        <f t="shared" si="15"/>
        <v/>
      </c>
      <c r="P39" s="8">
        <f t="shared" si="16"/>
        <v>2010</v>
      </c>
      <c r="Q39" s="9"/>
      <c r="R39" s="91" t="str">
        <f t="shared" si="27"/>
        <v/>
      </c>
      <c r="S39" s="91"/>
      <c r="T39" s="87" t="str">
        <f t="shared" si="22"/>
        <v/>
      </c>
      <c r="U39" s="88"/>
      <c r="V39" s="89" t="str">
        <f t="shared" si="23"/>
        <v/>
      </c>
      <c r="W39" s="89"/>
    </row>
    <row r="40" spans="2:23" x14ac:dyDescent="0.15">
      <c r="B40" s="7">
        <v>31</v>
      </c>
      <c r="C40" s="84" t="str">
        <f t="shared" si="19"/>
        <v/>
      </c>
      <c r="D40" s="84"/>
      <c r="E40" s="8">
        <f t="shared" si="24"/>
        <v>2010</v>
      </c>
      <c r="F40" s="9"/>
      <c r="G40" s="7"/>
      <c r="H40" s="90"/>
      <c r="I40" s="90"/>
      <c r="J40" s="90"/>
      <c r="K40" s="90"/>
      <c r="L40" s="14" t="str">
        <f t="shared" si="21"/>
        <v/>
      </c>
      <c r="M40" s="84" t="str">
        <f t="shared" si="14"/>
        <v/>
      </c>
      <c r="N40" s="84"/>
      <c r="O40" s="15" t="str">
        <f t="shared" si="15"/>
        <v/>
      </c>
      <c r="P40" s="8">
        <f t="shared" si="16"/>
        <v>2010</v>
      </c>
      <c r="Q40" s="9"/>
      <c r="R40" s="91" t="str">
        <f t="shared" si="27"/>
        <v/>
      </c>
      <c r="S40" s="91"/>
      <c r="T40" s="87" t="str">
        <f t="shared" si="22"/>
        <v/>
      </c>
      <c r="U40" s="88"/>
      <c r="V40" s="89" t="str">
        <f t="shared" si="23"/>
        <v/>
      </c>
      <c r="W40" s="89"/>
    </row>
    <row r="41" spans="2:23" x14ac:dyDescent="0.15">
      <c r="B41" s="7">
        <v>32</v>
      </c>
      <c r="C41" s="84" t="str">
        <f t="shared" si="19"/>
        <v/>
      </c>
      <c r="D41" s="84"/>
      <c r="E41" s="8">
        <f t="shared" si="24"/>
        <v>2010</v>
      </c>
      <c r="F41" s="9"/>
      <c r="G41" s="7"/>
      <c r="H41" s="90"/>
      <c r="I41" s="90"/>
      <c r="J41" s="90"/>
      <c r="K41" s="90"/>
      <c r="L41" s="14" t="str">
        <f t="shared" si="21"/>
        <v/>
      </c>
      <c r="M41" s="84" t="str">
        <f t="shared" si="14"/>
        <v/>
      </c>
      <c r="N41" s="84"/>
      <c r="O41" s="15" t="str">
        <f t="shared" si="15"/>
        <v/>
      </c>
      <c r="P41" s="8">
        <f t="shared" si="16"/>
        <v>2010</v>
      </c>
      <c r="Q41" s="9"/>
      <c r="R41" s="91" t="str">
        <f t="shared" si="27"/>
        <v/>
      </c>
      <c r="S41" s="91"/>
      <c r="T41" s="87" t="str">
        <f t="shared" si="22"/>
        <v/>
      </c>
      <c r="U41" s="88"/>
      <c r="V41" s="89" t="str">
        <f t="shared" si="23"/>
        <v/>
      </c>
      <c r="W41" s="89"/>
    </row>
    <row r="42" spans="2:23" x14ac:dyDescent="0.15">
      <c r="B42" s="7">
        <v>33</v>
      </c>
      <c r="C42" s="84" t="str">
        <f t="shared" si="19"/>
        <v/>
      </c>
      <c r="D42" s="84"/>
      <c r="E42" s="8">
        <f t="shared" si="24"/>
        <v>2010</v>
      </c>
      <c r="F42" s="9"/>
      <c r="G42" s="7"/>
      <c r="H42" s="90"/>
      <c r="I42" s="90"/>
      <c r="J42" s="90"/>
      <c r="K42" s="90"/>
      <c r="L42" s="14" t="str">
        <f t="shared" si="21"/>
        <v/>
      </c>
      <c r="M42" s="84" t="str">
        <f t="shared" si="14"/>
        <v/>
      </c>
      <c r="N42" s="84"/>
      <c r="O42" s="15" t="str">
        <f t="shared" si="15"/>
        <v/>
      </c>
      <c r="P42" s="8">
        <f t="shared" si="16"/>
        <v>2010</v>
      </c>
      <c r="Q42" s="9"/>
      <c r="R42" s="91" t="str">
        <f t="shared" si="27"/>
        <v/>
      </c>
      <c r="S42" s="91"/>
      <c r="T42" s="87" t="str">
        <f t="shared" si="22"/>
        <v/>
      </c>
      <c r="U42" s="88"/>
      <c r="V42" s="89" t="str">
        <f t="shared" si="23"/>
        <v/>
      </c>
      <c r="W42" s="89"/>
    </row>
    <row r="43" spans="2:23" x14ac:dyDescent="0.15">
      <c r="B43" s="7">
        <v>34</v>
      </c>
      <c r="C43" s="84" t="str">
        <f t="shared" si="19"/>
        <v/>
      </c>
      <c r="D43" s="84"/>
      <c r="E43" s="8">
        <f t="shared" si="24"/>
        <v>2010</v>
      </c>
      <c r="F43" s="9"/>
      <c r="G43" s="7"/>
      <c r="H43" s="90"/>
      <c r="I43" s="90"/>
      <c r="J43" s="90"/>
      <c r="K43" s="90"/>
      <c r="L43" s="14" t="str">
        <f t="shared" si="21"/>
        <v/>
      </c>
      <c r="M43" s="84" t="str">
        <f t="shared" ref="M43" si="28">IF(F43="","",C43*$P$2)</f>
        <v/>
      </c>
      <c r="N43" s="84"/>
      <c r="O43" s="15" t="str">
        <f t="shared" ref="O43" si="29">IF(L43="","",ROUNDDOWN(M43/(L43/81)/100000,2))</f>
        <v/>
      </c>
      <c r="P43" s="8">
        <f t="shared" ref="P43" si="30">E43</f>
        <v>2010</v>
      </c>
      <c r="Q43" s="9"/>
      <c r="R43" s="91" t="str">
        <f t="shared" si="27"/>
        <v/>
      </c>
      <c r="S43" s="91"/>
      <c r="T43" s="87" t="str">
        <f t="shared" si="22"/>
        <v/>
      </c>
      <c r="U43" s="88"/>
      <c r="V43" s="89" t="str">
        <f t="shared" si="23"/>
        <v/>
      </c>
      <c r="W43" s="89"/>
    </row>
    <row r="44" spans="2:23" x14ac:dyDescent="0.15">
      <c r="B44" s="7">
        <v>35</v>
      </c>
      <c r="C44" s="84" t="str">
        <f t="shared" ref="C44" si="31">IF(T43="","",C43+T43)</f>
        <v/>
      </c>
      <c r="D44" s="84"/>
      <c r="E44" s="8">
        <f t="shared" si="24"/>
        <v>2010</v>
      </c>
      <c r="F44" s="9"/>
      <c r="G44" s="7"/>
      <c r="H44" s="90"/>
      <c r="I44" s="90"/>
      <c r="J44" s="90"/>
      <c r="K44" s="90"/>
      <c r="L44" s="14" t="str">
        <f t="shared" ref="L44" si="32">IF(J44="","",ROUNDUP(IF(G44="買",H44-J44,J44-H44)*10000,0)+5)</f>
        <v/>
      </c>
      <c r="M44" s="84" t="str">
        <f t="shared" ref="M44:M73" si="33">IF(F44="","",C44*$P$2)</f>
        <v/>
      </c>
      <c r="N44" s="84"/>
      <c r="O44" s="15" t="str">
        <f t="shared" ref="O44:O73" si="34">IF(L44="","",ROUNDDOWN(M44/(L44/81)/100000,2))</f>
        <v/>
      </c>
      <c r="P44" s="8">
        <f t="shared" ref="P44:P73" si="35">E44</f>
        <v>2010</v>
      </c>
      <c r="Q44" s="9"/>
      <c r="R44" s="91" t="str">
        <f t="shared" si="27"/>
        <v/>
      </c>
      <c r="S44" s="91"/>
      <c r="T44" s="87" t="str">
        <f t="shared" ref="T44" si="36">IF(Q44="","",V44*O44*100000/81)</f>
        <v/>
      </c>
      <c r="U44" s="88"/>
      <c r="V44" s="89" t="str">
        <f t="shared" ref="V44" si="37">IF(Q44="","",IF(G44="買",R44-H44,H44-R44)*10000)</f>
        <v/>
      </c>
      <c r="W44" s="89"/>
    </row>
    <row r="45" spans="2:23" x14ac:dyDescent="0.15">
      <c r="B45" s="7">
        <v>36</v>
      </c>
      <c r="C45" s="84" t="str">
        <f t="shared" ref="C45:C74" si="38">IF(T44="","",C44+T44)</f>
        <v/>
      </c>
      <c r="D45" s="84"/>
      <c r="E45" s="8">
        <f t="shared" ref="E45" si="39">E44</f>
        <v>2010</v>
      </c>
      <c r="F45" s="9"/>
      <c r="G45" s="7"/>
      <c r="H45" s="90"/>
      <c r="I45" s="90"/>
      <c r="J45" s="90"/>
      <c r="K45" s="90"/>
      <c r="L45" s="14" t="str">
        <f t="shared" ref="L45:L74" si="40">IF(J45="","",ROUNDUP(IF(G45="買",H45-J45,J45-H45)*10000,0)+5)</f>
        <v/>
      </c>
      <c r="M45" s="84" t="str">
        <f t="shared" si="33"/>
        <v/>
      </c>
      <c r="N45" s="84"/>
      <c r="O45" s="15" t="str">
        <f t="shared" si="34"/>
        <v/>
      </c>
      <c r="P45" s="8">
        <f t="shared" si="35"/>
        <v>2010</v>
      </c>
      <c r="Q45" s="9"/>
      <c r="R45" s="91" t="str">
        <f t="shared" si="27"/>
        <v/>
      </c>
      <c r="S45" s="91"/>
      <c r="T45" s="87" t="str">
        <f t="shared" ref="T45:T74" si="41">IF(Q45="","",V45*O45*100000/81)</f>
        <v/>
      </c>
      <c r="U45" s="88"/>
      <c r="V45" s="89" t="str">
        <f t="shared" ref="V45:V74" si="42">IF(Q45="","",IF(G45="買",R45-H45,H45-R45)*10000)</f>
        <v/>
      </c>
      <c r="W45" s="89"/>
    </row>
    <row r="46" spans="2:23" x14ac:dyDescent="0.15">
      <c r="B46" s="7">
        <v>37</v>
      </c>
      <c r="C46" s="84" t="str">
        <f t="shared" si="38"/>
        <v/>
      </c>
      <c r="D46" s="84"/>
      <c r="E46" s="8">
        <f t="shared" ref="E46:E75" si="43">E45</f>
        <v>2010</v>
      </c>
      <c r="F46" s="9"/>
      <c r="G46" s="7"/>
      <c r="H46" s="90"/>
      <c r="I46" s="90"/>
      <c r="J46" s="90"/>
      <c r="K46" s="90"/>
      <c r="L46" s="14" t="str">
        <f t="shared" si="40"/>
        <v/>
      </c>
      <c r="M46" s="84" t="str">
        <f t="shared" si="33"/>
        <v/>
      </c>
      <c r="N46" s="84"/>
      <c r="O46" s="15" t="str">
        <f t="shared" si="34"/>
        <v/>
      </c>
      <c r="P46" s="8">
        <f t="shared" si="35"/>
        <v>2010</v>
      </c>
      <c r="Q46" s="9"/>
      <c r="R46" s="91" t="str">
        <f t="shared" si="27"/>
        <v/>
      </c>
      <c r="S46" s="91"/>
      <c r="T46" s="87" t="str">
        <f t="shared" si="41"/>
        <v/>
      </c>
      <c r="U46" s="88"/>
      <c r="V46" s="89" t="str">
        <f t="shared" si="42"/>
        <v/>
      </c>
      <c r="W46" s="89"/>
    </row>
    <row r="47" spans="2:23" x14ac:dyDescent="0.15">
      <c r="B47" s="7">
        <v>38</v>
      </c>
      <c r="C47" s="84" t="str">
        <f t="shared" si="38"/>
        <v/>
      </c>
      <c r="D47" s="84"/>
      <c r="E47" s="8">
        <f t="shared" si="43"/>
        <v>2010</v>
      </c>
      <c r="F47" s="9"/>
      <c r="G47" s="7"/>
      <c r="H47" s="90"/>
      <c r="I47" s="90"/>
      <c r="J47" s="90"/>
      <c r="K47" s="90"/>
      <c r="L47" s="14" t="str">
        <f t="shared" si="40"/>
        <v/>
      </c>
      <c r="M47" s="84" t="str">
        <f t="shared" si="33"/>
        <v/>
      </c>
      <c r="N47" s="84"/>
      <c r="O47" s="15" t="str">
        <f t="shared" si="34"/>
        <v/>
      </c>
      <c r="P47" s="8">
        <f t="shared" si="35"/>
        <v>2010</v>
      </c>
      <c r="Q47" s="9"/>
      <c r="R47" s="91" t="str">
        <f t="shared" ref="R47" si="44">IF(J47="","",IF(G47="買",H47-(L47*0.0001),H47+(L47*0.0001)))</f>
        <v/>
      </c>
      <c r="S47" s="91"/>
      <c r="T47" s="87" t="str">
        <f t="shared" si="41"/>
        <v/>
      </c>
      <c r="U47" s="88"/>
      <c r="V47" s="89" t="str">
        <f t="shared" si="42"/>
        <v/>
      </c>
      <c r="W47" s="89"/>
    </row>
    <row r="48" spans="2:23" x14ac:dyDescent="0.15">
      <c r="B48" s="7">
        <v>39</v>
      </c>
      <c r="C48" s="84" t="str">
        <f t="shared" si="38"/>
        <v/>
      </c>
      <c r="D48" s="84"/>
      <c r="E48" s="8">
        <f t="shared" si="43"/>
        <v>2010</v>
      </c>
      <c r="F48" s="9"/>
      <c r="G48" s="7"/>
      <c r="H48" s="90"/>
      <c r="I48" s="90"/>
      <c r="J48" s="90"/>
      <c r="K48" s="90"/>
      <c r="L48" s="14" t="str">
        <f t="shared" si="40"/>
        <v/>
      </c>
      <c r="M48" s="84" t="str">
        <f t="shared" si="33"/>
        <v/>
      </c>
      <c r="N48" s="84"/>
      <c r="O48" s="15" t="str">
        <f t="shared" si="34"/>
        <v/>
      </c>
      <c r="P48" s="8">
        <f t="shared" si="35"/>
        <v>2010</v>
      </c>
      <c r="Q48" s="9"/>
      <c r="R48" s="91" t="str">
        <f t="shared" ref="R48:R77" si="45">IF(J48="","",IF(G48="買",H48-(L48*0.0001),H48+(L48*0.0001)))</f>
        <v/>
      </c>
      <c r="S48" s="91"/>
      <c r="T48" s="87" t="str">
        <f t="shared" si="41"/>
        <v/>
      </c>
      <c r="U48" s="88"/>
      <c r="V48" s="89" t="str">
        <f t="shared" si="42"/>
        <v/>
      </c>
      <c r="W48" s="89"/>
    </row>
    <row r="49" spans="2:23" x14ac:dyDescent="0.15">
      <c r="B49" s="7">
        <v>40</v>
      </c>
      <c r="C49" s="84" t="str">
        <f t="shared" si="38"/>
        <v/>
      </c>
      <c r="D49" s="84"/>
      <c r="E49" s="8">
        <f t="shared" si="43"/>
        <v>2010</v>
      </c>
      <c r="F49" s="9"/>
      <c r="G49" s="7"/>
      <c r="H49" s="90"/>
      <c r="I49" s="90"/>
      <c r="J49" s="90"/>
      <c r="K49" s="90"/>
      <c r="L49" s="14" t="str">
        <f t="shared" si="40"/>
        <v/>
      </c>
      <c r="M49" s="84" t="str">
        <f t="shared" si="33"/>
        <v/>
      </c>
      <c r="N49" s="84"/>
      <c r="O49" s="15" t="str">
        <f t="shared" si="34"/>
        <v/>
      </c>
      <c r="P49" s="8">
        <f t="shared" si="35"/>
        <v>2010</v>
      </c>
      <c r="Q49" s="9"/>
      <c r="R49" s="91" t="str">
        <f t="shared" si="45"/>
        <v/>
      </c>
      <c r="S49" s="91"/>
      <c r="T49" s="87" t="str">
        <f t="shared" si="41"/>
        <v/>
      </c>
      <c r="U49" s="88"/>
      <c r="V49" s="89" t="str">
        <f t="shared" si="42"/>
        <v/>
      </c>
      <c r="W49" s="89"/>
    </row>
    <row r="50" spans="2:23" x14ac:dyDescent="0.15">
      <c r="B50" s="7">
        <v>41</v>
      </c>
      <c r="C50" s="84" t="str">
        <f t="shared" si="38"/>
        <v/>
      </c>
      <c r="D50" s="84"/>
      <c r="E50" s="8">
        <f t="shared" si="43"/>
        <v>2010</v>
      </c>
      <c r="F50" s="9"/>
      <c r="G50" s="7"/>
      <c r="H50" s="90"/>
      <c r="I50" s="90"/>
      <c r="J50" s="90"/>
      <c r="K50" s="90"/>
      <c r="L50" s="14" t="str">
        <f t="shared" si="40"/>
        <v/>
      </c>
      <c r="M50" s="84" t="str">
        <f t="shared" si="33"/>
        <v/>
      </c>
      <c r="N50" s="84"/>
      <c r="O50" s="15" t="str">
        <f t="shared" si="34"/>
        <v/>
      </c>
      <c r="P50" s="8">
        <f t="shared" si="35"/>
        <v>2010</v>
      </c>
      <c r="Q50" s="9"/>
      <c r="R50" s="91" t="str">
        <f t="shared" si="45"/>
        <v/>
      </c>
      <c r="S50" s="91"/>
      <c r="T50" s="87" t="str">
        <f t="shared" si="41"/>
        <v/>
      </c>
      <c r="U50" s="88"/>
      <c r="V50" s="89" t="str">
        <f t="shared" si="42"/>
        <v/>
      </c>
      <c r="W50" s="89"/>
    </row>
    <row r="51" spans="2:23" x14ac:dyDescent="0.15">
      <c r="B51" s="7">
        <v>42</v>
      </c>
      <c r="C51" s="84" t="str">
        <f t="shared" si="38"/>
        <v/>
      </c>
      <c r="D51" s="84"/>
      <c r="E51" s="8">
        <f t="shared" si="43"/>
        <v>2010</v>
      </c>
      <c r="F51" s="9"/>
      <c r="G51" s="7"/>
      <c r="H51" s="90"/>
      <c r="I51" s="90"/>
      <c r="J51" s="90"/>
      <c r="K51" s="90"/>
      <c r="L51" s="14" t="str">
        <f t="shared" si="40"/>
        <v/>
      </c>
      <c r="M51" s="84" t="str">
        <f t="shared" si="33"/>
        <v/>
      </c>
      <c r="N51" s="84"/>
      <c r="O51" s="15" t="str">
        <f t="shared" si="34"/>
        <v/>
      </c>
      <c r="P51" s="8">
        <f t="shared" si="35"/>
        <v>2010</v>
      </c>
      <c r="Q51" s="9"/>
      <c r="R51" s="91" t="str">
        <f t="shared" si="45"/>
        <v/>
      </c>
      <c r="S51" s="91"/>
      <c r="T51" s="87" t="str">
        <f t="shared" si="41"/>
        <v/>
      </c>
      <c r="U51" s="88"/>
      <c r="V51" s="89" t="str">
        <f t="shared" si="42"/>
        <v/>
      </c>
      <c r="W51" s="89"/>
    </row>
    <row r="52" spans="2:23" x14ac:dyDescent="0.15">
      <c r="B52" s="7">
        <v>43</v>
      </c>
      <c r="C52" s="84" t="str">
        <f t="shared" si="38"/>
        <v/>
      </c>
      <c r="D52" s="84"/>
      <c r="E52" s="8">
        <f t="shared" si="43"/>
        <v>2010</v>
      </c>
      <c r="F52" s="9"/>
      <c r="G52" s="7"/>
      <c r="H52" s="90"/>
      <c r="I52" s="90"/>
      <c r="J52" s="90"/>
      <c r="K52" s="90"/>
      <c r="L52" s="14" t="str">
        <f t="shared" si="40"/>
        <v/>
      </c>
      <c r="M52" s="84" t="str">
        <f t="shared" si="33"/>
        <v/>
      </c>
      <c r="N52" s="84"/>
      <c r="O52" s="15" t="str">
        <f t="shared" si="34"/>
        <v/>
      </c>
      <c r="P52" s="8">
        <f t="shared" si="35"/>
        <v>2010</v>
      </c>
      <c r="Q52" s="9"/>
      <c r="R52" s="91" t="str">
        <f t="shared" si="45"/>
        <v/>
      </c>
      <c r="S52" s="91"/>
      <c r="T52" s="87" t="str">
        <f t="shared" si="41"/>
        <v/>
      </c>
      <c r="U52" s="88"/>
      <c r="V52" s="89" t="str">
        <f t="shared" si="42"/>
        <v/>
      </c>
      <c r="W52" s="89"/>
    </row>
    <row r="53" spans="2:23" x14ac:dyDescent="0.15">
      <c r="B53" s="7">
        <v>44</v>
      </c>
      <c r="C53" s="84" t="str">
        <f t="shared" si="38"/>
        <v/>
      </c>
      <c r="D53" s="84"/>
      <c r="E53" s="8">
        <f t="shared" si="43"/>
        <v>2010</v>
      </c>
      <c r="F53" s="9"/>
      <c r="G53" s="7"/>
      <c r="H53" s="90"/>
      <c r="I53" s="90"/>
      <c r="J53" s="90"/>
      <c r="K53" s="90"/>
      <c r="L53" s="14" t="str">
        <f t="shared" si="40"/>
        <v/>
      </c>
      <c r="M53" s="84" t="str">
        <f t="shared" si="33"/>
        <v/>
      </c>
      <c r="N53" s="84"/>
      <c r="O53" s="15" t="str">
        <f t="shared" si="34"/>
        <v/>
      </c>
      <c r="P53" s="8">
        <f t="shared" si="35"/>
        <v>2010</v>
      </c>
      <c r="Q53" s="9"/>
      <c r="R53" s="91" t="str">
        <f t="shared" si="45"/>
        <v/>
      </c>
      <c r="S53" s="91"/>
      <c r="T53" s="87" t="str">
        <f t="shared" si="41"/>
        <v/>
      </c>
      <c r="U53" s="88"/>
      <c r="V53" s="89" t="str">
        <f t="shared" si="42"/>
        <v/>
      </c>
      <c r="W53" s="89"/>
    </row>
    <row r="54" spans="2:23" x14ac:dyDescent="0.15">
      <c r="B54" s="7">
        <v>45</v>
      </c>
      <c r="C54" s="84" t="str">
        <f t="shared" si="38"/>
        <v/>
      </c>
      <c r="D54" s="84"/>
      <c r="E54" s="8">
        <f t="shared" si="43"/>
        <v>2010</v>
      </c>
      <c r="F54" s="9"/>
      <c r="G54" s="7"/>
      <c r="H54" s="90"/>
      <c r="I54" s="90"/>
      <c r="J54" s="90"/>
      <c r="K54" s="90"/>
      <c r="L54" s="14" t="str">
        <f t="shared" si="40"/>
        <v/>
      </c>
      <c r="M54" s="84" t="str">
        <f t="shared" si="33"/>
        <v/>
      </c>
      <c r="N54" s="84"/>
      <c r="O54" s="15" t="str">
        <f t="shared" si="34"/>
        <v/>
      </c>
      <c r="P54" s="8">
        <f t="shared" si="35"/>
        <v>2010</v>
      </c>
      <c r="Q54" s="9"/>
      <c r="R54" s="91" t="str">
        <f t="shared" si="45"/>
        <v/>
      </c>
      <c r="S54" s="91"/>
      <c r="T54" s="87" t="str">
        <f t="shared" si="41"/>
        <v/>
      </c>
      <c r="U54" s="88"/>
      <c r="V54" s="89" t="str">
        <f t="shared" si="42"/>
        <v/>
      </c>
      <c r="W54" s="89"/>
    </row>
    <row r="55" spans="2:23" x14ac:dyDescent="0.15">
      <c r="B55" s="7">
        <v>46</v>
      </c>
      <c r="C55" s="84" t="str">
        <f t="shared" si="38"/>
        <v/>
      </c>
      <c r="D55" s="84"/>
      <c r="E55" s="8">
        <f t="shared" si="43"/>
        <v>2010</v>
      </c>
      <c r="F55" s="9"/>
      <c r="G55" s="7"/>
      <c r="H55" s="90"/>
      <c r="I55" s="90"/>
      <c r="J55" s="90"/>
      <c r="K55" s="90"/>
      <c r="L55" s="14" t="str">
        <f t="shared" si="40"/>
        <v/>
      </c>
      <c r="M55" s="84" t="str">
        <f t="shared" si="33"/>
        <v/>
      </c>
      <c r="N55" s="84"/>
      <c r="O55" s="15" t="str">
        <f t="shared" si="34"/>
        <v/>
      </c>
      <c r="P55" s="8">
        <f t="shared" si="35"/>
        <v>2010</v>
      </c>
      <c r="Q55" s="9"/>
      <c r="R55" s="91" t="str">
        <f t="shared" si="45"/>
        <v/>
      </c>
      <c r="S55" s="91"/>
      <c r="T55" s="87" t="str">
        <f t="shared" si="41"/>
        <v/>
      </c>
      <c r="U55" s="88"/>
      <c r="V55" s="89" t="str">
        <f t="shared" si="42"/>
        <v/>
      </c>
      <c r="W55" s="89"/>
    </row>
    <row r="56" spans="2:23" x14ac:dyDescent="0.15">
      <c r="B56" s="7">
        <v>47</v>
      </c>
      <c r="C56" s="84" t="str">
        <f t="shared" si="38"/>
        <v/>
      </c>
      <c r="D56" s="84"/>
      <c r="E56" s="8">
        <f t="shared" si="43"/>
        <v>2010</v>
      </c>
      <c r="F56" s="9"/>
      <c r="G56" s="7"/>
      <c r="H56" s="90"/>
      <c r="I56" s="90"/>
      <c r="J56" s="90"/>
      <c r="K56" s="90"/>
      <c r="L56" s="14" t="str">
        <f t="shared" si="40"/>
        <v/>
      </c>
      <c r="M56" s="84" t="str">
        <f t="shared" si="33"/>
        <v/>
      </c>
      <c r="N56" s="84"/>
      <c r="O56" s="15" t="str">
        <f t="shared" si="34"/>
        <v/>
      </c>
      <c r="P56" s="8">
        <f t="shared" si="35"/>
        <v>2010</v>
      </c>
      <c r="Q56" s="9"/>
      <c r="R56" s="91" t="str">
        <f t="shared" si="45"/>
        <v/>
      </c>
      <c r="S56" s="91"/>
      <c r="T56" s="87" t="str">
        <f t="shared" si="41"/>
        <v/>
      </c>
      <c r="U56" s="88"/>
      <c r="V56" s="89" t="str">
        <f t="shared" si="42"/>
        <v/>
      </c>
      <c r="W56" s="89"/>
    </row>
    <row r="57" spans="2:23" x14ac:dyDescent="0.15">
      <c r="B57" s="7">
        <v>48</v>
      </c>
      <c r="C57" s="84" t="str">
        <f t="shared" si="38"/>
        <v/>
      </c>
      <c r="D57" s="84"/>
      <c r="E57" s="8">
        <f t="shared" si="43"/>
        <v>2010</v>
      </c>
      <c r="F57" s="9"/>
      <c r="G57" s="7"/>
      <c r="H57" s="90"/>
      <c r="I57" s="90"/>
      <c r="J57" s="90"/>
      <c r="K57" s="90"/>
      <c r="L57" s="14" t="str">
        <f t="shared" si="40"/>
        <v/>
      </c>
      <c r="M57" s="84" t="str">
        <f t="shared" si="33"/>
        <v/>
      </c>
      <c r="N57" s="84"/>
      <c r="O57" s="15" t="str">
        <f t="shared" si="34"/>
        <v/>
      </c>
      <c r="P57" s="8">
        <f t="shared" si="35"/>
        <v>2010</v>
      </c>
      <c r="Q57" s="9"/>
      <c r="R57" s="91" t="str">
        <f t="shared" si="45"/>
        <v/>
      </c>
      <c r="S57" s="91"/>
      <c r="T57" s="87" t="str">
        <f t="shared" si="41"/>
        <v/>
      </c>
      <c r="U57" s="88"/>
      <c r="V57" s="89" t="str">
        <f t="shared" si="42"/>
        <v/>
      </c>
      <c r="W57" s="89"/>
    </row>
    <row r="58" spans="2:23" x14ac:dyDescent="0.15">
      <c r="B58" s="7">
        <v>49</v>
      </c>
      <c r="C58" s="84" t="str">
        <f t="shared" si="38"/>
        <v/>
      </c>
      <c r="D58" s="84"/>
      <c r="E58" s="8">
        <f t="shared" si="43"/>
        <v>2010</v>
      </c>
      <c r="F58" s="9"/>
      <c r="G58" s="7"/>
      <c r="H58" s="90"/>
      <c r="I58" s="90"/>
      <c r="J58" s="90"/>
      <c r="K58" s="90"/>
      <c r="L58" s="14" t="str">
        <f t="shared" si="40"/>
        <v/>
      </c>
      <c r="M58" s="84" t="str">
        <f t="shared" si="33"/>
        <v/>
      </c>
      <c r="N58" s="84"/>
      <c r="O58" s="15" t="str">
        <f t="shared" si="34"/>
        <v/>
      </c>
      <c r="P58" s="8">
        <f t="shared" si="35"/>
        <v>2010</v>
      </c>
      <c r="Q58" s="9"/>
      <c r="R58" s="91" t="str">
        <f t="shared" si="45"/>
        <v/>
      </c>
      <c r="S58" s="91"/>
      <c r="T58" s="87" t="str">
        <f t="shared" si="41"/>
        <v/>
      </c>
      <c r="U58" s="88"/>
      <c r="V58" s="89" t="str">
        <f t="shared" si="42"/>
        <v/>
      </c>
      <c r="W58" s="89"/>
    </row>
    <row r="59" spans="2:23" x14ac:dyDescent="0.15">
      <c r="B59" s="7">
        <v>50</v>
      </c>
      <c r="C59" s="84" t="str">
        <f t="shared" si="38"/>
        <v/>
      </c>
      <c r="D59" s="84"/>
      <c r="E59" s="8">
        <f t="shared" si="43"/>
        <v>2010</v>
      </c>
      <c r="F59" s="9"/>
      <c r="G59" s="7"/>
      <c r="H59" s="90"/>
      <c r="I59" s="90"/>
      <c r="J59" s="90"/>
      <c r="K59" s="90"/>
      <c r="L59" s="14" t="str">
        <f t="shared" si="40"/>
        <v/>
      </c>
      <c r="M59" s="84" t="str">
        <f t="shared" si="33"/>
        <v/>
      </c>
      <c r="N59" s="84"/>
      <c r="O59" s="15" t="str">
        <f t="shared" si="34"/>
        <v/>
      </c>
      <c r="P59" s="8">
        <f t="shared" si="35"/>
        <v>2010</v>
      </c>
      <c r="Q59" s="9"/>
      <c r="R59" s="91" t="str">
        <f t="shared" si="45"/>
        <v/>
      </c>
      <c r="S59" s="91"/>
      <c r="T59" s="87" t="str">
        <f t="shared" si="41"/>
        <v/>
      </c>
      <c r="U59" s="88"/>
      <c r="V59" s="89" t="str">
        <f t="shared" si="42"/>
        <v/>
      </c>
      <c r="W59" s="89"/>
    </row>
    <row r="60" spans="2:23" x14ac:dyDescent="0.15">
      <c r="B60" s="7">
        <v>51</v>
      </c>
      <c r="C60" s="84" t="str">
        <f t="shared" si="38"/>
        <v/>
      </c>
      <c r="D60" s="84"/>
      <c r="E60" s="8">
        <f t="shared" si="43"/>
        <v>2010</v>
      </c>
      <c r="F60" s="9"/>
      <c r="G60" s="7"/>
      <c r="H60" s="90"/>
      <c r="I60" s="90"/>
      <c r="J60" s="90"/>
      <c r="K60" s="90"/>
      <c r="L60" s="14" t="str">
        <f t="shared" si="40"/>
        <v/>
      </c>
      <c r="M60" s="84" t="str">
        <f t="shared" si="33"/>
        <v/>
      </c>
      <c r="N60" s="84"/>
      <c r="O60" s="15" t="str">
        <f t="shared" si="34"/>
        <v/>
      </c>
      <c r="P60" s="8">
        <f t="shared" si="35"/>
        <v>2010</v>
      </c>
      <c r="Q60" s="9"/>
      <c r="R60" s="91" t="str">
        <f t="shared" si="45"/>
        <v/>
      </c>
      <c r="S60" s="91"/>
      <c r="T60" s="87" t="str">
        <f t="shared" si="41"/>
        <v/>
      </c>
      <c r="U60" s="88"/>
      <c r="V60" s="89" t="str">
        <f t="shared" si="42"/>
        <v/>
      </c>
      <c r="W60" s="89"/>
    </row>
    <row r="61" spans="2:23" x14ac:dyDescent="0.15">
      <c r="B61" s="7">
        <v>52</v>
      </c>
      <c r="C61" s="84" t="str">
        <f t="shared" si="38"/>
        <v/>
      </c>
      <c r="D61" s="84"/>
      <c r="E61" s="8">
        <f t="shared" si="43"/>
        <v>2010</v>
      </c>
      <c r="F61" s="9"/>
      <c r="G61" s="7"/>
      <c r="H61" s="90"/>
      <c r="I61" s="90"/>
      <c r="J61" s="90"/>
      <c r="K61" s="90"/>
      <c r="L61" s="14" t="str">
        <f t="shared" si="40"/>
        <v/>
      </c>
      <c r="M61" s="84" t="str">
        <f t="shared" si="33"/>
        <v/>
      </c>
      <c r="N61" s="84"/>
      <c r="O61" s="15" t="str">
        <f t="shared" si="34"/>
        <v/>
      </c>
      <c r="P61" s="8">
        <f t="shared" si="35"/>
        <v>2010</v>
      </c>
      <c r="Q61" s="9"/>
      <c r="R61" s="91" t="str">
        <f t="shared" si="45"/>
        <v/>
      </c>
      <c r="S61" s="91"/>
      <c r="T61" s="87" t="str">
        <f t="shared" si="41"/>
        <v/>
      </c>
      <c r="U61" s="88"/>
      <c r="V61" s="89" t="str">
        <f t="shared" si="42"/>
        <v/>
      </c>
      <c r="W61" s="89"/>
    </row>
    <row r="62" spans="2:23" x14ac:dyDescent="0.15">
      <c r="B62" s="7">
        <v>53</v>
      </c>
      <c r="C62" s="84" t="str">
        <f t="shared" si="38"/>
        <v/>
      </c>
      <c r="D62" s="84"/>
      <c r="E62" s="8">
        <f t="shared" si="43"/>
        <v>2010</v>
      </c>
      <c r="F62" s="9"/>
      <c r="G62" s="7"/>
      <c r="H62" s="90"/>
      <c r="I62" s="90"/>
      <c r="J62" s="90"/>
      <c r="K62" s="90"/>
      <c r="L62" s="14" t="str">
        <f t="shared" si="40"/>
        <v/>
      </c>
      <c r="M62" s="84" t="str">
        <f t="shared" si="33"/>
        <v/>
      </c>
      <c r="N62" s="84"/>
      <c r="O62" s="15" t="str">
        <f t="shared" si="34"/>
        <v/>
      </c>
      <c r="P62" s="8">
        <f t="shared" si="35"/>
        <v>2010</v>
      </c>
      <c r="Q62" s="9"/>
      <c r="R62" s="91" t="str">
        <f t="shared" si="45"/>
        <v/>
      </c>
      <c r="S62" s="91"/>
      <c r="T62" s="87" t="str">
        <f t="shared" si="41"/>
        <v/>
      </c>
      <c r="U62" s="88"/>
      <c r="V62" s="89" t="str">
        <f t="shared" si="42"/>
        <v/>
      </c>
      <c r="W62" s="89"/>
    </row>
    <row r="63" spans="2:23" x14ac:dyDescent="0.15">
      <c r="B63" s="7">
        <v>54</v>
      </c>
      <c r="C63" s="84" t="str">
        <f t="shared" si="38"/>
        <v/>
      </c>
      <c r="D63" s="84"/>
      <c r="E63" s="8">
        <f t="shared" si="43"/>
        <v>2010</v>
      </c>
      <c r="F63" s="9"/>
      <c r="G63" s="7"/>
      <c r="H63" s="90"/>
      <c r="I63" s="90"/>
      <c r="J63" s="90"/>
      <c r="K63" s="90"/>
      <c r="L63" s="14" t="str">
        <f t="shared" si="40"/>
        <v/>
      </c>
      <c r="M63" s="84" t="str">
        <f t="shared" si="33"/>
        <v/>
      </c>
      <c r="N63" s="84"/>
      <c r="O63" s="15" t="str">
        <f t="shared" si="34"/>
        <v/>
      </c>
      <c r="P63" s="8">
        <f t="shared" si="35"/>
        <v>2010</v>
      </c>
      <c r="Q63" s="9"/>
      <c r="R63" s="91" t="str">
        <f t="shared" si="45"/>
        <v/>
      </c>
      <c r="S63" s="91"/>
      <c r="T63" s="87" t="str">
        <f t="shared" si="41"/>
        <v/>
      </c>
      <c r="U63" s="88"/>
      <c r="V63" s="89" t="str">
        <f t="shared" si="42"/>
        <v/>
      </c>
      <c r="W63" s="89"/>
    </row>
    <row r="64" spans="2:23" x14ac:dyDescent="0.15">
      <c r="B64" s="7">
        <v>55</v>
      </c>
      <c r="C64" s="84" t="str">
        <f t="shared" si="38"/>
        <v/>
      </c>
      <c r="D64" s="84"/>
      <c r="E64" s="8">
        <f t="shared" si="43"/>
        <v>2010</v>
      </c>
      <c r="F64" s="9"/>
      <c r="G64" s="7"/>
      <c r="H64" s="90"/>
      <c r="I64" s="90"/>
      <c r="J64" s="90"/>
      <c r="K64" s="90"/>
      <c r="L64" s="14" t="str">
        <f t="shared" si="40"/>
        <v/>
      </c>
      <c r="M64" s="84" t="str">
        <f t="shared" si="33"/>
        <v/>
      </c>
      <c r="N64" s="84"/>
      <c r="O64" s="15" t="str">
        <f t="shared" si="34"/>
        <v/>
      </c>
      <c r="P64" s="8">
        <f t="shared" si="35"/>
        <v>2010</v>
      </c>
      <c r="Q64" s="9"/>
      <c r="R64" s="91" t="str">
        <f t="shared" si="45"/>
        <v/>
      </c>
      <c r="S64" s="91"/>
      <c r="T64" s="87" t="str">
        <f t="shared" si="41"/>
        <v/>
      </c>
      <c r="U64" s="88"/>
      <c r="V64" s="89" t="str">
        <f t="shared" si="42"/>
        <v/>
      </c>
      <c r="W64" s="89"/>
    </row>
    <row r="65" spans="2:23" x14ac:dyDescent="0.15">
      <c r="B65" s="7">
        <v>56</v>
      </c>
      <c r="C65" s="84" t="str">
        <f t="shared" si="38"/>
        <v/>
      </c>
      <c r="D65" s="84"/>
      <c r="E65" s="8">
        <f t="shared" si="43"/>
        <v>2010</v>
      </c>
      <c r="F65" s="9"/>
      <c r="G65" s="7"/>
      <c r="H65" s="90"/>
      <c r="I65" s="90"/>
      <c r="J65" s="90"/>
      <c r="K65" s="90"/>
      <c r="L65" s="14" t="str">
        <f t="shared" si="40"/>
        <v/>
      </c>
      <c r="M65" s="84" t="str">
        <f t="shared" si="33"/>
        <v/>
      </c>
      <c r="N65" s="84"/>
      <c r="O65" s="15" t="str">
        <f t="shared" si="34"/>
        <v/>
      </c>
      <c r="P65" s="8">
        <f t="shared" si="35"/>
        <v>2010</v>
      </c>
      <c r="Q65" s="9"/>
      <c r="R65" s="91" t="str">
        <f t="shared" si="45"/>
        <v/>
      </c>
      <c r="S65" s="91"/>
      <c r="T65" s="87" t="str">
        <f t="shared" si="41"/>
        <v/>
      </c>
      <c r="U65" s="88"/>
      <c r="V65" s="89" t="str">
        <f t="shared" si="42"/>
        <v/>
      </c>
      <c r="W65" s="89"/>
    </row>
    <row r="66" spans="2:23" x14ac:dyDescent="0.15">
      <c r="B66" s="7">
        <v>57</v>
      </c>
      <c r="C66" s="84" t="str">
        <f t="shared" si="38"/>
        <v/>
      </c>
      <c r="D66" s="84"/>
      <c r="E66" s="8">
        <f t="shared" si="43"/>
        <v>2010</v>
      </c>
      <c r="F66" s="9"/>
      <c r="G66" s="7"/>
      <c r="H66" s="90"/>
      <c r="I66" s="90"/>
      <c r="J66" s="90"/>
      <c r="K66" s="90"/>
      <c r="L66" s="14" t="str">
        <f t="shared" si="40"/>
        <v/>
      </c>
      <c r="M66" s="84" t="str">
        <f t="shared" si="33"/>
        <v/>
      </c>
      <c r="N66" s="84"/>
      <c r="O66" s="15" t="str">
        <f t="shared" si="34"/>
        <v/>
      </c>
      <c r="P66" s="8">
        <f t="shared" si="35"/>
        <v>2010</v>
      </c>
      <c r="Q66" s="9"/>
      <c r="R66" s="91" t="str">
        <f t="shared" si="45"/>
        <v/>
      </c>
      <c r="S66" s="91"/>
      <c r="T66" s="87" t="str">
        <f t="shared" si="41"/>
        <v/>
      </c>
      <c r="U66" s="88"/>
      <c r="V66" s="89" t="str">
        <f t="shared" si="42"/>
        <v/>
      </c>
      <c r="W66" s="89"/>
    </row>
    <row r="67" spans="2:23" x14ac:dyDescent="0.15">
      <c r="B67" s="7">
        <v>58</v>
      </c>
      <c r="C67" s="84" t="str">
        <f t="shared" si="38"/>
        <v/>
      </c>
      <c r="D67" s="84"/>
      <c r="E67" s="8">
        <f t="shared" si="43"/>
        <v>2010</v>
      </c>
      <c r="F67" s="9"/>
      <c r="G67" s="7"/>
      <c r="H67" s="90"/>
      <c r="I67" s="90"/>
      <c r="J67" s="90"/>
      <c r="K67" s="90"/>
      <c r="L67" s="14" t="str">
        <f t="shared" si="40"/>
        <v/>
      </c>
      <c r="M67" s="84" t="str">
        <f t="shared" si="33"/>
        <v/>
      </c>
      <c r="N67" s="84"/>
      <c r="O67" s="15" t="str">
        <f t="shared" si="34"/>
        <v/>
      </c>
      <c r="P67" s="8">
        <f t="shared" si="35"/>
        <v>2010</v>
      </c>
      <c r="Q67" s="9"/>
      <c r="R67" s="91" t="str">
        <f t="shared" si="45"/>
        <v/>
      </c>
      <c r="S67" s="91"/>
      <c r="T67" s="87" t="str">
        <f t="shared" si="41"/>
        <v/>
      </c>
      <c r="U67" s="88"/>
      <c r="V67" s="89" t="str">
        <f t="shared" si="42"/>
        <v/>
      </c>
      <c r="W67" s="89"/>
    </row>
    <row r="68" spans="2:23" x14ac:dyDescent="0.15">
      <c r="B68" s="7">
        <v>59</v>
      </c>
      <c r="C68" s="84" t="str">
        <f t="shared" si="38"/>
        <v/>
      </c>
      <c r="D68" s="84"/>
      <c r="E68" s="8">
        <f t="shared" si="43"/>
        <v>2010</v>
      </c>
      <c r="F68" s="9"/>
      <c r="G68" s="7"/>
      <c r="H68" s="90"/>
      <c r="I68" s="90"/>
      <c r="J68" s="90"/>
      <c r="K68" s="90"/>
      <c r="L68" s="14" t="str">
        <f t="shared" si="40"/>
        <v/>
      </c>
      <c r="M68" s="84" t="str">
        <f t="shared" si="33"/>
        <v/>
      </c>
      <c r="N68" s="84"/>
      <c r="O68" s="15" t="str">
        <f t="shared" si="34"/>
        <v/>
      </c>
      <c r="P68" s="8">
        <f t="shared" si="35"/>
        <v>2010</v>
      </c>
      <c r="Q68" s="9"/>
      <c r="R68" s="91" t="str">
        <f t="shared" si="45"/>
        <v/>
      </c>
      <c r="S68" s="91"/>
      <c r="T68" s="87" t="str">
        <f t="shared" si="41"/>
        <v/>
      </c>
      <c r="U68" s="88"/>
      <c r="V68" s="89" t="str">
        <f t="shared" si="42"/>
        <v/>
      </c>
      <c r="W68" s="89"/>
    </row>
    <row r="69" spans="2:23" x14ac:dyDescent="0.15">
      <c r="B69" s="7">
        <v>60</v>
      </c>
      <c r="C69" s="84" t="str">
        <f t="shared" si="38"/>
        <v/>
      </c>
      <c r="D69" s="84"/>
      <c r="E69" s="8">
        <f t="shared" si="43"/>
        <v>2010</v>
      </c>
      <c r="F69" s="9"/>
      <c r="G69" s="7"/>
      <c r="H69" s="90"/>
      <c r="I69" s="90"/>
      <c r="J69" s="90"/>
      <c r="K69" s="90"/>
      <c r="L69" s="14" t="str">
        <f t="shared" si="40"/>
        <v/>
      </c>
      <c r="M69" s="84" t="str">
        <f t="shared" si="33"/>
        <v/>
      </c>
      <c r="N69" s="84"/>
      <c r="O69" s="15" t="str">
        <f t="shared" si="34"/>
        <v/>
      </c>
      <c r="P69" s="8">
        <f t="shared" si="35"/>
        <v>2010</v>
      </c>
      <c r="Q69" s="9"/>
      <c r="R69" s="91" t="str">
        <f t="shared" si="45"/>
        <v/>
      </c>
      <c r="S69" s="91"/>
      <c r="T69" s="87" t="str">
        <f t="shared" si="41"/>
        <v/>
      </c>
      <c r="U69" s="88"/>
      <c r="V69" s="89" t="str">
        <f t="shared" si="42"/>
        <v/>
      </c>
      <c r="W69" s="89"/>
    </row>
    <row r="70" spans="2:23" x14ac:dyDescent="0.15">
      <c r="B70" s="7">
        <v>61</v>
      </c>
      <c r="C70" s="84" t="str">
        <f t="shared" si="38"/>
        <v/>
      </c>
      <c r="D70" s="84"/>
      <c r="E70" s="8">
        <f t="shared" si="43"/>
        <v>2010</v>
      </c>
      <c r="F70" s="9"/>
      <c r="G70" s="7"/>
      <c r="H70" s="90"/>
      <c r="I70" s="90"/>
      <c r="J70" s="90"/>
      <c r="K70" s="90"/>
      <c r="L70" s="14" t="str">
        <f t="shared" si="40"/>
        <v/>
      </c>
      <c r="M70" s="84" t="str">
        <f t="shared" si="33"/>
        <v/>
      </c>
      <c r="N70" s="84"/>
      <c r="O70" s="15" t="str">
        <f t="shared" si="34"/>
        <v/>
      </c>
      <c r="P70" s="8">
        <f t="shared" si="35"/>
        <v>2010</v>
      </c>
      <c r="Q70" s="9"/>
      <c r="R70" s="91" t="str">
        <f t="shared" si="45"/>
        <v/>
      </c>
      <c r="S70" s="91"/>
      <c r="T70" s="87" t="str">
        <f t="shared" si="41"/>
        <v/>
      </c>
      <c r="U70" s="88"/>
      <c r="V70" s="89" t="str">
        <f t="shared" si="42"/>
        <v/>
      </c>
      <c r="W70" s="89"/>
    </row>
    <row r="71" spans="2:23" x14ac:dyDescent="0.15">
      <c r="B71" s="7">
        <v>62</v>
      </c>
      <c r="C71" s="84" t="str">
        <f t="shared" si="38"/>
        <v/>
      </c>
      <c r="D71" s="84"/>
      <c r="E71" s="8">
        <f t="shared" si="43"/>
        <v>2010</v>
      </c>
      <c r="F71" s="9"/>
      <c r="G71" s="7"/>
      <c r="H71" s="90"/>
      <c r="I71" s="90"/>
      <c r="J71" s="90"/>
      <c r="K71" s="90"/>
      <c r="L71" s="14" t="str">
        <f t="shared" si="40"/>
        <v/>
      </c>
      <c r="M71" s="84" t="str">
        <f t="shared" si="33"/>
        <v/>
      </c>
      <c r="N71" s="84"/>
      <c r="O71" s="15" t="str">
        <f t="shared" si="34"/>
        <v/>
      </c>
      <c r="P71" s="8">
        <f t="shared" si="35"/>
        <v>2010</v>
      </c>
      <c r="Q71" s="9"/>
      <c r="R71" s="91" t="str">
        <f t="shared" si="45"/>
        <v/>
      </c>
      <c r="S71" s="91"/>
      <c r="T71" s="87" t="str">
        <f t="shared" si="41"/>
        <v/>
      </c>
      <c r="U71" s="88"/>
      <c r="V71" s="89" t="str">
        <f t="shared" si="42"/>
        <v/>
      </c>
      <c r="W71" s="89"/>
    </row>
    <row r="72" spans="2:23" x14ac:dyDescent="0.15">
      <c r="B72" s="7">
        <v>63</v>
      </c>
      <c r="C72" s="84" t="str">
        <f t="shared" si="38"/>
        <v/>
      </c>
      <c r="D72" s="84"/>
      <c r="E72" s="8">
        <f t="shared" si="43"/>
        <v>2010</v>
      </c>
      <c r="F72" s="9"/>
      <c r="G72" s="7"/>
      <c r="H72" s="90"/>
      <c r="I72" s="90"/>
      <c r="J72" s="90"/>
      <c r="K72" s="90"/>
      <c r="L72" s="14" t="str">
        <f t="shared" si="40"/>
        <v/>
      </c>
      <c r="M72" s="84" t="str">
        <f t="shared" si="33"/>
        <v/>
      </c>
      <c r="N72" s="84"/>
      <c r="O72" s="15" t="str">
        <f t="shared" si="34"/>
        <v/>
      </c>
      <c r="P72" s="8">
        <f t="shared" si="35"/>
        <v>2010</v>
      </c>
      <c r="Q72" s="9"/>
      <c r="R72" s="91" t="str">
        <f t="shared" si="45"/>
        <v/>
      </c>
      <c r="S72" s="91"/>
      <c r="T72" s="87" t="str">
        <f t="shared" si="41"/>
        <v/>
      </c>
      <c r="U72" s="88"/>
      <c r="V72" s="89" t="str">
        <f t="shared" si="42"/>
        <v/>
      </c>
      <c r="W72" s="89"/>
    </row>
    <row r="73" spans="2:23" x14ac:dyDescent="0.15">
      <c r="B73" s="7">
        <v>64</v>
      </c>
      <c r="C73" s="84" t="str">
        <f t="shared" si="38"/>
        <v/>
      </c>
      <c r="D73" s="84"/>
      <c r="E73" s="8">
        <f t="shared" si="43"/>
        <v>2010</v>
      </c>
      <c r="F73" s="9"/>
      <c r="G73" s="7"/>
      <c r="H73" s="90"/>
      <c r="I73" s="90"/>
      <c r="J73" s="90"/>
      <c r="K73" s="90"/>
      <c r="L73" s="14" t="str">
        <f t="shared" si="40"/>
        <v/>
      </c>
      <c r="M73" s="84" t="str">
        <f t="shared" si="33"/>
        <v/>
      </c>
      <c r="N73" s="84"/>
      <c r="O73" s="15" t="str">
        <f t="shared" si="34"/>
        <v/>
      </c>
      <c r="P73" s="8">
        <f t="shared" si="35"/>
        <v>2010</v>
      </c>
      <c r="Q73" s="9"/>
      <c r="R73" s="91" t="str">
        <f t="shared" si="45"/>
        <v/>
      </c>
      <c r="S73" s="91"/>
      <c r="T73" s="87" t="str">
        <f t="shared" si="41"/>
        <v/>
      </c>
      <c r="U73" s="88"/>
      <c r="V73" s="89" t="str">
        <f t="shared" si="42"/>
        <v/>
      </c>
      <c r="W73" s="89"/>
    </row>
    <row r="74" spans="2:23" x14ac:dyDescent="0.15">
      <c r="B74" s="7">
        <v>65</v>
      </c>
      <c r="C74" s="84" t="str">
        <f t="shared" si="38"/>
        <v/>
      </c>
      <c r="D74" s="84"/>
      <c r="E74" s="8">
        <f t="shared" si="43"/>
        <v>2010</v>
      </c>
      <c r="F74" s="9"/>
      <c r="G74" s="7"/>
      <c r="H74" s="90"/>
      <c r="I74" s="90"/>
      <c r="J74" s="90"/>
      <c r="K74" s="90"/>
      <c r="L74" s="14" t="str">
        <f t="shared" si="40"/>
        <v/>
      </c>
      <c r="M74" s="84" t="str">
        <f t="shared" ref="M74" si="46">IF(F74="","",C74*$P$2)</f>
        <v/>
      </c>
      <c r="N74" s="84"/>
      <c r="O74" s="15" t="str">
        <f t="shared" ref="O74" si="47">IF(L74="","",ROUNDDOWN(M74/(L74/81)/100000,2))</f>
        <v/>
      </c>
      <c r="P74" s="8">
        <f t="shared" ref="P74" si="48">E74</f>
        <v>2010</v>
      </c>
      <c r="Q74" s="9"/>
      <c r="R74" s="91" t="str">
        <f t="shared" si="45"/>
        <v/>
      </c>
      <c r="S74" s="91"/>
      <c r="T74" s="87" t="str">
        <f t="shared" si="41"/>
        <v/>
      </c>
      <c r="U74" s="88"/>
      <c r="V74" s="89" t="str">
        <f t="shared" si="42"/>
        <v/>
      </c>
      <c r="W74" s="89"/>
    </row>
    <row r="75" spans="2:23" x14ac:dyDescent="0.15">
      <c r="B75" s="7">
        <v>66</v>
      </c>
      <c r="C75" s="84" t="str">
        <f t="shared" ref="C75" si="49">IF(T74="","",C74+T74)</f>
        <v/>
      </c>
      <c r="D75" s="84"/>
      <c r="E75" s="8">
        <f t="shared" si="43"/>
        <v>2010</v>
      </c>
      <c r="F75" s="9"/>
      <c r="G75" s="7"/>
      <c r="H75" s="90"/>
      <c r="I75" s="90"/>
      <c r="J75" s="90"/>
      <c r="K75" s="90"/>
      <c r="L75" s="14" t="str">
        <f t="shared" ref="L75" si="50">IF(J75="","",ROUNDUP(IF(G75="買",H75-J75,J75-H75)*10000,0)+5)</f>
        <v/>
      </c>
      <c r="M75" s="84" t="str">
        <f t="shared" ref="M75" si="51">IF(F75="","",C75*$P$2)</f>
        <v/>
      </c>
      <c r="N75" s="84"/>
      <c r="O75" s="15" t="str">
        <f t="shared" ref="O75" si="52">IF(L75="","",ROUNDDOWN(M75/(L75/81)/100000,2))</f>
        <v/>
      </c>
      <c r="P75" s="8">
        <f t="shared" ref="P75" si="53">E75</f>
        <v>2010</v>
      </c>
      <c r="Q75" s="9"/>
      <c r="R75" s="91" t="str">
        <f t="shared" si="45"/>
        <v/>
      </c>
      <c r="S75" s="91"/>
      <c r="T75" s="87" t="str">
        <f t="shared" ref="T75" si="54">IF(Q75="","",V75*O75*100000/81)</f>
        <v/>
      </c>
      <c r="U75" s="88"/>
      <c r="V75" s="89" t="str">
        <f t="shared" ref="V75" si="55">IF(Q75="","",IF(G75="買",R75-H75,H75-R75)*10000)</f>
        <v/>
      </c>
      <c r="W75" s="89"/>
    </row>
    <row r="76" spans="2:23" x14ac:dyDescent="0.15">
      <c r="B76" s="7">
        <v>67</v>
      </c>
      <c r="C76" s="84" t="str">
        <f t="shared" ref="C76" si="56">IF(T75="","",C75+T75)</f>
        <v/>
      </c>
      <c r="D76" s="84"/>
      <c r="E76" s="8">
        <f t="shared" ref="E76" si="57">E75</f>
        <v>2010</v>
      </c>
      <c r="F76" s="9"/>
      <c r="G76" s="7"/>
      <c r="H76" s="90"/>
      <c r="I76" s="90"/>
      <c r="J76" s="90"/>
      <c r="K76" s="90"/>
      <c r="L76" s="14" t="str">
        <f t="shared" ref="L76" si="58">IF(J76="","",ROUNDUP(IF(G76="買",H76-J76,J76-H76)*10000,0)+5)</f>
        <v/>
      </c>
      <c r="M76" s="84" t="str">
        <f t="shared" ref="M76:M109" si="59">IF(F76="","",C76*$P$2)</f>
        <v/>
      </c>
      <c r="N76" s="84"/>
      <c r="O76" s="15" t="str">
        <f t="shared" ref="O76:O109" si="60">IF(L76="","",ROUNDDOWN(M76/(L76/81)/100000,2))</f>
        <v/>
      </c>
      <c r="P76" s="8">
        <f t="shared" ref="P76:P109" si="61">E76</f>
        <v>2010</v>
      </c>
      <c r="Q76" s="9"/>
      <c r="R76" s="91" t="str">
        <f t="shared" si="45"/>
        <v/>
      </c>
      <c r="S76" s="91"/>
      <c r="T76" s="87" t="str">
        <f t="shared" ref="T76" si="62">IF(Q76="","",V76*O76*100000/81)</f>
        <v/>
      </c>
      <c r="U76" s="88"/>
      <c r="V76" s="89" t="str">
        <f t="shared" ref="V76" si="63">IF(Q76="","",IF(G76="買",R76-H76,H76-R76)*10000)</f>
        <v/>
      </c>
      <c r="W76" s="89"/>
    </row>
    <row r="77" spans="2:23" x14ac:dyDescent="0.15">
      <c r="B77" s="7">
        <v>68</v>
      </c>
      <c r="C77" s="84" t="str">
        <f t="shared" ref="C77:C109" si="64">IF(T76="","",C76+T76)</f>
        <v/>
      </c>
      <c r="D77" s="84"/>
      <c r="E77" s="8">
        <f t="shared" ref="E77" si="65">E76</f>
        <v>2010</v>
      </c>
      <c r="F77" s="9"/>
      <c r="G77" s="7"/>
      <c r="H77" s="90"/>
      <c r="I77" s="90"/>
      <c r="J77" s="90"/>
      <c r="K77" s="90"/>
      <c r="L77" s="14" t="str">
        <f t="shared" ref="L77:L109" si="66">IF(J77="","",ROUNDUP(IF(G77="買",H77-J77,J77-H77)*10000,0)+5)</f>
        <v/>
      </c>
      <c r="M77" s="84" t="str">
        <f t="shared" si="59"/>
        <v/>
      </c>
      <c r="N77" s="84"/>
      <c r="O77" s="15" t="str">
        <f t="shared" si="60"/>
        <v/>
      </c>
      <c r="P77" s="8">
        <f t="shared" si="61"/>
        <v>2010</v>
      </c>
      <c r="Q77" s="9"/>
      <c r="R77" s="91" t="str">
        <f t="shared" si="45"/>
        <v/>
      </c>
      <c r="S77" s="91"/>
      <c r="T77" s="87" t="str">
        <f t="shared" ref="T77:T109" si="67">IF(Q77="","",V77*O77*100000/81)</f>
        <v/>
      </c>
      <c r="U77" s="88"/>
      <c r="V77" s="89" t="str">
        <f t="shared" ref="V77:V109" si="68">IF(Q77="","",IF(G77="買",R77-H77,H77-R77)*10000)</f>
        <v/>
      </c>
      <c r="W77" s="89"/>
    </row>
    <row r="78" spans="2:23" x14ac:dyDescent="0.15">
      <c r="B78" s="7">
        <v>69</v>
      </c>
      <c r="C78" s="84" t="str">
        <f t="shared" si="64"/>
        <v/>
      </c>
      <c r="D78" s="84"/>
      <c r="E78" s="8">
        <f t="shared" ref="E78:E109" si="69">E77</f>
        <v>2010</v>
      </c>
      <c r="F78" s="9"/>
      <c r="G78" s="7"/>
      <c r="H78" s="90"/>
      <c r="I78" s="90"/>
      <c r="J78" s="90"/>
      <c r="K78" s="90"/>
      <c r="L78" s="14" t="str">
        <f t="shared" si="66"/>
        <v/>
      </c>
      <c r="M78" s="84" t="str">
        <f t="shared" si="59"/>
        <v/>
      </c>
      <c r="N78" s="84"/>
      <c r="O78" s="15" t="str">
        <f t="shared" si="60"/>
        <v/>
      </c>
      <c r="P78" s="8">
        <f t="shared" si="61"/>
        <v>2010</v>
      </c>
      <c r="Q78" s="9"/>
      <c r="R78" s="91" t="str">
        <f t="shared" ref="R78" si="70">IF(J78="","",IF(G78="買",H78-(L78*0.0001),H78+(L78*0.0001)))</f>
        <v/>
      </c>
      <c r="S78" s="91"/>
      <c r="T78" s="87" t="str">
        <f t="shared" si="67"/>
        <v/>
      </c>
      <c r="U78" s="88"/>
      <c r="V78" s="89" t="str">
        <f t="shared" si="68"/>
        <v/>
      </c>
      <c r="W78" s="89"/>
    </row>
    <row r="79" spans="2:23" x14ac:dyDescent="0.15">
      <c r="B79" s="7">
        <v>70</v>
      </c>
      <c r="C79" s="84" t="str">
        <f t="shared" si="64"/>
        <v/>
      </c>
      <c r="D79" s="84"/>
      <c r="E79" s="8">
        <f t="shared" si="69"/>
        <v>2010</v>
      </c>
      <c r="F79" s="9"/>
      <c r="G79" s="7"/>
      <c r="H79" s="90"/>
      <c r="I79" s="90"/>
      <c r="J79" s="90"/>
      <c r="K79" s="90"/>
      <c r="L79" s="14" t="str">
        <f t="shared" si="66"/>
        <v/>
      </c>
      <c r="M79" s="84" t="str">
        <f t="shared" si="59"/>
        <v/>
      </c>
      <c r="N79" s="84"/>
      <c r="O79" s="15" t="str">
        <f t="shared" si="60"/>
        <v/>
      </c>
      <c r="P79" s="8">
        <f t="shared" si="61"/>
        <v>2010</v>
      </c>
      <c r="Q79" s="9"/>
      <c r="R79" s="91" t="str">
        <f t="shared" ref="R79" si="71">IF(J79="","",IF(G79="買",H79-(L79*0.0001),H79+(L79*0.0001)))</f>
        <v/>
      </c>
      <c r="S79" s="91"/>
      <c r="T79" s="87" t="str">
        <f t="shared" si="67"/>
        <v/>
      </c>
      <c r="U79" s="88"/>
      <c r="V79" s="89" t="str">
        <f t="shared" si="68"/>
        <v/>
      </c>
      <c r="W79" s="89"/>
    </row>
    <row r="80" spans="2:23" x14ac:dyDescent="0.15">
      <c r="B80" s="7">
        <v>71</v>
      </c>
      <c r="C80" s="84" t="str">
        <f t="shared" si="64"/>
        <v/>
      </c>
      <c r="D80" s="84"/>
      <c r="E80" s="8">
        <f t="shared" si="69"/>
        <v>2010</v>
      </c>
      <c r="F80" s="9"/>
      <c r="G80" s="7"/>
      <c r="H80" s="90"/>
      <c r="I80" s="90"/>
      <c r="J80" s="90"/>
      <c r="K80" s="90"/>
      <c r="L80" s="14" t="str">
        <f t="shared" si="66"/>
        <v/>
      </c>
      <c r="M80" s="84" t="str">
        <f t="shared" si="59"/>
        <v/>
      </c>
      <c r="N80" s="84"/>
      <c r="O80" s="15" t="str">
        <f t="shared" si="60"/>
        <v/>
      </c>
      <c r="P80" s="8">
        <f t="shared" si="61"/>
        <v>2010</v>
      </c>
      <c r="Q80" s="9"/>
      <c r="R80" s="91" t="str">
        <f t="shared" ref="R80:R109" si="72">IF(J80="","",IF(G80="買",H80-(L80*0.0001),H80+(L80*0.0001)))</f>
        <v/>
      </c>
      <c r="S80" s="91"/>
      <c r="T80" s="87" t="str">
        <f t="shared" si="67"/>
        <v/>
      </c>
      <c r="U80" s="88"/>
      <c r="V80" s="89" t="str">
        <f t="shared" si="68"/>
        <v/>
      </c>
      <c r="W80" s="89"/>
    </row>
    <row r="81" spans="2:23" x14ac:dyDescent="0.15">
      <c r="B81" s="7">
        <v>72</v>
      </c>
      <c r="C81" s="84" t="str">
        <f t="shared" si="64"/>
        <v/>
      </c>
      <c r="D81" s="84"/>
      <c r="E81" s="8">
        <f t="shared" si="69"/>
        <v>2010</v>
      </c>
      <c r="F81" s="9"/>
      <c r="G81" s="7"/>
      <c r="H81" s="90"/>
      <c r="I81" s="90"/>
      <c r="J81" s="90"/>
      <c r="K81" s="90"/>
      <c r="L81" s="14" t="str">
        <f t="shared" si="66"/>
        <v/>
      </c>
      <c r="M81" s="84" t="str">
        <f t="shared" si="59"/>
        <v/>
      </c>
      <c r="N81" s="84"/>
      <c r="O81" s="15" t="str">
        <f t="shared" si="60"/>
        <v/>
      </c>
      <c r="P81" s="8">
        <f t="shared" si="61"/>
        <v>2010</v>
      </c>
      <c r="Q81" s="9"/>
      <c r="R81" s="91" t="str">
        <f t="shared" si="72"/>
        <v/>
      </c>
      <c r="S81" s="91"/>
      <c r="T81" s="87" t="str">
        <f t="shared" si="67"/>
        <v/>
      </c>
      <c r="U81" s="88"/>
      <c r="V81" s="89" t="str">
        <f t="shared" si="68"/>
        <v/>
      </c>
      <c r="W81" s="89"/>
    </row>
    <row r="82" spans="2:23" x14ac:dyDescent="0.15">
      <c r="B82" s="7">
        <v>73</v>
      </c>
      <c r="C82" s="84" t="str">
        <f t="shared" si="64"/>
        <v/>
      </c>
      <c r="D82" s="84"/>
      <c r="E82" s="8">
        <f t="shared" si="69"/>
        <v>2010</v>
      </c>
      <c r="F82" s="9"/>
      <c r="G82" s="7"/>
      <c r="H82" s="90"/>
      <c r="I82" s="90"/>
      <c r="J82" s="90"/>
      <c r="K82" s="90"/>
      <c r="L82" s="14" t="str">
        <f t="shared" si="66"/>
        <v/>
      </c>
      <c r="M82" s="84" t="str">
        <f t="shared" si="59"/>
        <v/>
      </c>
      <c r="N82" s="84"/>
      <c r="O82" s="15" t="str">
        <f t="shared" si="60"/>
        <v/>
      </c>
      <c r="P82" s="8">
        <f t="shared" si="61"/>
        <v>2010</v>
      </c>
      <c r="Q82" s="9"/>
      <c r="R82" s="91" t="str">
        <f t="shared" si="72"/>
        <v/>
      </c>
      <c r="S82" s="91"/>
      <c r="T82" s="87" t="str">
        <f t="shared" si="67"/>
        <v/>
      </c>
      <c r="U82" s="88"/>
      <c r="V82" s="89" t="str">
        <f t="shared" si="68"/>
        <v/>
      </c>
      <c r="W82" s="89"/>
    </row>
    <row r="83" spans="2:23" x14ac:dyDescent="0.15">
      <c r="B83" s="7">
        <v>74</v>
      </c>
      <c r="C83" s="84" t="str">
        <f t="shared" si="64"/>
        <v/>
      </c>
      <c r="D83" s="84"/>
      <c r="E83" s="8">
        <f t="shared" si="69"/>
        <v>2010</v>
      </c>
      <c r="F83" s="9"/>
      <c r="G83" s="7"/>
      <c r="H83" s="90"/>
      <c r="I83" s="90"/>
      <c r="J83" s="90"/>
      <c r="K83" s="90"/>
      <c r="L83" s="14" t="str">
        <f t="shared" si="66"/>
        <v/>
      </c>
      <c r="M83" s="84" t="str">
        <f t="shared" si="59"/>
        <v/>
      </c>
      <c r="N83" s="84"/>
      <c r="O83" s="15" t="str">
        <f t="shared" si="60"/>
        <v/>
      </c>
      <c r="P83" s="8">
        <f t="shared" si="61"/>
        <v>2010</v>
      </c>
      <c r="Q83" s="9"/>
      <c r="R83" s="91" t="str">
        <f t="shared" si="72"/>
        <v/>
      </c>
      <c r="S83" s="91"/>
      <c r="T83" s="87" t="str">
        <f t="shared" si="67"/>
        <v/>
      </c>
      <c r="U83" s="88"/>
      <c r="V83" s="89" t="str">
        <f t="shared" si="68"/>
        <v/>
      </c>
      <c r="W83" s="89"/>
    </row>
    <row r="84" spans="2:23" x14ac:dyDescent="0.15">
      <c r="B84" s="7">
        <v>75</v>
      </c>
      <c r="C84" s="84" t="str">
        <f t="shared" si="64"/>
        <v/>
      </c>
      <c r="D84" s="84"/>
      <c r="E84" s="8">
        <f t="shared" si="69"/>
        <v>2010</v>
      </c>
      <c r="F84" s="9"/>
      <c r="G84" s="7"/>
      <c r="H84" s="90"/>
      <c r="I84" s="90"/>
      <c r="J84" s="90"/>
      <c r="K84" s="90"/>
      <c r="L84" s="14" t="str">
        <f t="shared" si="66"/>
        <v/>
      </c>
      <c r="M84" s="84" t="str">
        <f t="shared" si="59"/>
        <v/>
      </c>
      <c r="N84" s="84"/>
      <c r="O84" s="15" t="str">
        <f t="shared" si="60"/>
        <v/>
      </c>
      <c r="P84" s="8">
        <f t="shared" si="61"/>
        <v>2010</v>
      </c>
      <c r="Q84" s="9"/>
      <c r="R84" s="91" t="str">
        <f t="shared" si="72"/>
        <v/>
      </c>
      <c r="S84" s="91"/>
      <c r="T84" s="87" t="str">
        <f t="shared" si="67"/>
        <v/>
      </c>
      <c r="U84" s="88"/>
      <c r="V84" s="89" t="str">
        <f t="shared" si="68"/>
        <v/>
      </c>
      <c r="W84" s="89"/>
    </row>
    <row r="85" spans="2:23" x14ac:dyDescent="0.15">
      <c r="B85" s="7">
        <v>76</v>
      </c>
      <c r="C85" s="84" t="str">
        <f t="shared" si="64"/>
        <v/>
      </c>
      <c r="D85" s="84"/>
      <c r="E85" s="8">
        <f t="shared" si="69"/>
        <v>2010</v>
      </c>
      <c r="F85" s="9"/>
      <c r="G85" s="7"/>
      <c r="H85" s="90"/>
      <c r="I85" s="90"/>
      <c r="J85" s="90"/>
      <c r="K85" s="90"/>
      <c r="L85" s="14" t="str">
        <f t="shared" si="66"/>
        <v/>
      </c>
      <c r="M85" s="84" t="str">
        <f t="shared" si="59"/>
        <v/>
      </c>
      <c r="N85" s="84"/>
      <c r="O85" s="15" t="str">
        <f t="shared" si="60"/>
        <v/>
      </c>
      <c r="P85" s="8">
        <f t="shared" si="61"/>
        <v>2010</v>
      </c>
      <c r="Q85" s="9"/>
      <c r="R85" s="91" t="str">
        <f t="shared" si="72"/>
        <v/>
      </c>
      <c r="S85" s="91"/>
      <c r="T85" s="87" t="str">
        <f t="shared" si="67"/>
        <v/>
      </c>
      <c r="U85" s="88"/>
      <c r="V85" s="89" t="str">
        <f t="shared" si="68"/>
        <v/>
      </c>
      <c r="W85" s="89"/>
    </row>
    <row r="86" spans="2:23" x14ac:dyDescent="0.15">
      <c r="B86" s="7">
        <v>77</v>
      </c>
      <c r="C86" s="84" t="str">
        <f t="shared" si="64"/>
        <v/>
      </c>
      <c r="D86" s="84"/>
      <c r="E86" s="8">
        <f t="shared" si="69"/>
        <v>2010</v>
      </c>
      <c r="F86" s="9"/>
      <c r="G86" s="7"/>
      <c r="H86" s="90"/>
      <c r="I86" s="90"/>
      <c r="J86" s="90"/>
      <c r="K86" s="90"/>
      <c r="L86" s="14" t="str">
        <f t="shared" si="66"/>
        <v/>
      </c>
      <c r="M86" s="84" t="str">
        <f t="shared" si="59"/>
        <v/>
      </c>
      <c r="N86" s="84"/>
      <c r="O86" s="15" t="str">
        <f t="shared" si="60"/>
        <v/>
      </c>
      <c r="P86" s="8">
        <f t="shared" si="61"/>
        <v>2010</v>
      </c>
      <c r="Q86" s="9"/>
      <c r="R86" s="91" t="str">
        <f t="shared" si="72"/>
        <v/>
      </c>
      <c r="S86" s="91"/>
      <c r="T86" s="87" t="str">
        <f t="shared" si="67"/>
        <v/>
      </c>
      <c r="U86" s="88"/>
      <c r="V86" s="89" t="str">
        <f t="shared" si="68"/>
        <v/>
      </c>
      <c r="W86" s="89"/>
    </row>
    <row r="87" spans="2:23" x14ac:dyDescent="0.15">
      <c r="B87" s="7">
        <v>78</v>
      </c>
      <c r="C87" s="84" t="str">
        <f t="shared" si="64"/>
        <v/>
      </c>
      <c r="D87" s="84"/>
      <c r="E87" s="8">
        <f t="shared" si="69"/>
        <v>2010</v>
      </c>
      <c r="F87" s="9"/>
      <c r="G87" s="7"/>
      <c r="H87" s="90"/>
      <c r="I87" s="90"/>
      <c r="J87" s="90"/>
      <c r="K87" s="90"/>
      <c r="L87" s="14" t="str">
        <f t="shared" si="66"/>
        <v/>
      </c>
      <c r="M87" s="84" t="str">
        <f t="shared" si="59"/>
        <v/>
      </c>
      <c r="N87" s="84"/>
      <c r="O87" s="15" t="str">
        <f t="shared" si="60"/>
        <v/>
      </c>
      <c r="P87" s="8">
        <f t="shared" si="61"/>
        <v>2010</v>
      </c>
      <c r="Q87" s="9"/>
      <c r="R87" s="91" t="str">
        <f t="shared" si="72"/>
        <v/>
      </c>
      <c r="S87" s="91"/>
      <c r="T87" s="87" t="str">
        <f t="shared" si="67"/>
        <v/>
      </c>
      <c r="U87" s="88"/>
      <c r="V87" s="89" t="str">
        <f t="shared" si="68"/>
        <v/>
      </c>
      <c r="W87" s="89"/>
    </row>
    <row r="88" spans="2:23" x14ac:dyDescent="0.15">
      <c r="B88" s="7">
        <v>79</v>
      </c>
      <c r="C88" s="84" t="str">
        <f t="shared" si="64"/>
        <v/>
      </c>
      <c r="D88" s="84"/>
      <c r="E88" s="8">
        <f t="shared" si="69"/>
        <v>2010</v>
      </c>
      <c r="F88" s="9"/>
      <c r="G88" s="7"/>
      <c r="H88" s="90"/>
      <c r="I88" s="90"/>
      <c r="J88" s="90"/>
      <c r="K88" s="90"/>
      <c r="L88" s="14" t="str">
        <f t="shared" si="66"/>
        <v/>
      </c>
      <c r="M88" s="84" t="str">
        <f t="shared" si="59"/>
        <v/>
      </c>
      <c r="N88" s="84"/>
      <c r="O88" s="15" t="str">
        <f t="shared" si="60"/>
        <v/>
      </c>
      <c r="P88" s="8">
        <f t="shared" si="61"/>
        <v>2010</v>
      </c>
      <c r="Q88" s="9"/>
      <c r="R88" s="91" t="str">
        <f t="shared" si="72"/>
        <v/>
      </c>
      <c r="S88" s="91"/>
      <c r="T88" s="87" t="str">
        <f t="shared" si="67"/>
        <v/>
      </c>
      <c r="U88" s="88"/>
      <c r="V88" s="89" t="str">
        <f t="shared" si="68"/>
        <v/>
      </c>
      <c r="W88" s="89"/>
    </row>
    <row r="89" spans="2:23" x14ac:dyDescent="0.15">
      <c r="B89" s="7">
        <v>80</v>
      </c>
      <c r="C89" s="84" t="str">
        <f t="shared" si="64"/>
        <v/>
      </c>
      <c r="D89" s="84"/>
      <c r="E89" s="8">
        <f t="shared" si="69"/>
        <v>2010</v>
      </c>
      <c r="F89" s="9"/>
      <c r="G89" s="7"/>
      <c r="H89" s="90"/>
      <c r="I89" s="90"/>
      <c r="J89" s="90"/>
      <c r="K89" s="90"/>
      <c r="L89" s="14" t="str">
        <f t="shared" si="66"/>
        <v/>
      </c>
      <c r="M89" s="84" t="str">
        <f t="shared" si="59"/>
        <v/>
      </c>
      <c r="N89" s="84"/>
      <c r="O89" s="15" t="str">
        <f t="shared" si="60"/>
        <v/>
      </c>
      <c r="P89" s="8">
        <f t="shared" si="61"/>
        <v>2010</v>
      </c>
      <c r="Q89" s="9"/>
      <c r="R89" s="91" t="str">
        <f t="shared" si="72"/>
        <v/>
      </c>
      <c r="S89" s="91"/>
      <c r="T89" s="87" t="str">
        <f t="shared" si="67"/>
        <v/>
      </c>
      <c r="U89" s="88"/>
      <c r="V89" s="89" t="str">
        <f t="shared" si="68"/>
        <v/>
      </c>
      <c r="W89" s="89"/>
    </row>
    <row r="90" spans="2:23" x14ac:dyDescent="0.15">
      <c r="B90" s="7">
        <v>81</v>
      </c>
      <c r="C90" s="84" t="str">
        <f t="shared" si="64"/>
        <v/>
      </c>
      <c r="D90" s="84"/>
      <c r="E90" s="8">
        <f t="shared" si="69"/>
        <v>2010</v>
      </c>
      <c r="F90" s="9"/>
      <c r="G90" s="7"/>
      <c r="H90" s="90"/>
      <c r="I90" s="90"/>
      <c r="J90" s="90"/>
      <c r="K90" s="90"/>
      <c r="L90" s="14" t="str">
        <f t="shared" si="66"/>
        <v/>
      </c>
      <c r="M90" s="84" t="str">
        <f t="shared" si="59"/>
        <v/>
      </c>
      <c r="N90" s="84"/>
      <c r="O90" s="15" t="str">
        <f t="shared" si="60"/>
        <v/>
      </c>
      <c r="P90" s="8">
        <f t="shared" si="61"/>
        <v>2010</v>
      </c>
      <c r="Q90" s="9"/>
      <c r="R90" s="91" t="str">
        <f t="shared" si="72"/>
        <v/>
      </c>
      <c r="S90" s="91"/>
      <c r="T90" s="87" t="str">
        <f t="shared" si="67"/>
        <v/>
      </c>
      <c r="U90" s="88"/>
      <c r="V90" s="89" t="str">
        <f t="shared" si="68"/>
        <v/>
      </c>
      <c r="W90" s="89"/>
    </row>
    <row r="91" spans="2:23" x14ac:dyDescent="0.15">
      <c r="B91" s="7">
        <v>82</v>
      </c>
      <c r="C91" s="84" t="str">
        <f t="shared" si="64"/>
        <v/>
      </c>
      <c r="D91" s="84"/>
      <c r="E91" s="8">
        <f t="shared" si="69"/>
        <v>2010</v>
      </c>
      <c r="F91" s="9"/>
      <c r="G91" s="7"/>
      <c r="H91" s="90"/>
      <c r="I91" s="90"/>
      <c r="J91" s="90"/>
      <c r="K91" s="90"/>
      <c r="L91" s="14" t="str">
        <f t="shared" si="66"/>
        <v/>
      </c>
      <c r="M91" s="84" t="str">
        <f t="shared" si="59"/>
        <v/>
      </c>
      <c r="N91" s="84"/>
      <c r="O91" s="15" t="str">
        <f t="shared" si="60"/>
        <v/>
      </c>
      <c r="P91" s="8">
        <f t="shared" si="61"/>
        <v>2010</v>
      </c>
      <c r="Q91" s="9"/>
      <c r="R91" s="91" t="str">
        <f t="shared" si="72"/>
        <v/>
      </c>
      <c r="S91" s="91"/>
      <c r="T91" s="87" t="str">
        <f t="shared" si="67"/>
        <v/>
      </c>
      <c r="U91" s="88"/>
      <c r="V91" s="89" t="str">
        <f t="shared" si="68"/>
        <v/>
      </c>
      <c r="W91" s="89"/>
    </row>
    <row r="92" spans="2:23" x14ac:dyDescent="0.15">
      <c r="B92" s="7">
        <v>83</v>
      </c>
      <c r="C92" s="84" t="str">
        <f t="shared" si="64"/>
        <v/>
      </c>
      <c r="D92" s="84"/>
      <c r="E92" s="8">
        <f t="shared" si="69"/>
        <v>2010</v>
      </c>
      <c r="F92" s="9"/>
      <c r="G92" s="7"/>
      <c r="H92" s="90"/>
      <c r="I92" s="90"/>
      <c r="J92" s="90"/>
      <c r="K92" s="90"/>
      <c r="L92" s="14" t="str">
        <f t="shared" si="66"/>
        <v/>
      </c>
      <c r="M92" s="84" t="str">
        <f t="shared" si="59"/>
        <v/>
      </c>
      <c r="N92" s="84"/>
      <c r="O92" s="15" t="str">
        <f t="shared" si="60"/>
        <v/>
      </c>
      <c r="P92" s="8">
        <f t="shared" si="61"/>
        <v>2010</v>
      </c>
      <c r="Q92" s="9"/>
      <c r="R92" s="91" t="str">
        <f t="shared" si="72"/>
        <v/>
      </c>
      <c r="S92" s="91"/>
      <c r="T92" s="87" t="str">
        <f t="shared" si="67"/>
        <v/>
      </c>
      <c r="U92" s="88"/>
      <c r="V92" s="89" t="str">
        <f t="shared" si="68"/>
        <v/>
      </c>
      <c r="W92" s="89"/>
    </row>
    <row r="93" spans="2:23" x14ac:dyDescent="0.15">
      <c r="B93" s="7">
        <v>84</v>
      </c>
      <c r="C93" s="84" t="str">
        <f t="shared" si="64"/>
        <v/>
      </c>
      <c r="D93" s="84"/>
      <c r="E93" s="8">
        <f t="shared" si="69"/>
        <v>2010</v>
      </c>
      <c r="F93" s="9"/>
      <c r="G93" s="7"/>
      <c r="H93" s="90"/>
      <c r="I93" s="90"/>
      <c r="J93" s="90"/>
      <c r="K93" s="90"/>
      <c r="L93" s="14" t="str">
        <f t="shared" si="66"/>
        <v/>
      </c>
      <c r="M93" s="84" t="str">
        <f t="shared" si="59"/>
        <v/>
      </c>
      <c r="N93" s="84"/>
      <c r="O93" s="15" t="str">
        <f t="shared" si="60"/>
        <v/>
      </c>
      <c r="P93" s="8">
        <f t="shared" si="61"/>
        <v>2010</v>
      </c>
      <c r="Q93" s="9"/>
      <c r="R93" s="91" t="str">
        <f t="shared" si="72"/>
        <v/>
      </c>
      <c r="S93" s="91"/>
      <c r="T93" s="87" t="str">
        <f t="shared" si="67"/>
        <v/>
      </c>
      <c r="U93" s="88"/>
      <c r="V93" s="89" t="str">
        <f t="shared" si="68"/>
        <v/>
      </c>
      <c r="W93" s="89"/>
    </row>
    <row r="94" spans="2:23" x14ac:dyDescent="0.15">
      <c r="B94" s="7">
        <v>85</v>
      </c>
      <c r="C94" s="84" t="str">
        <f t="shared" si="64"/>
        <v/>
      </c>
      <c r="D94" s="84"/>
      <c r="E94" s="8">
        <f t="shared" si="69"/>
        <v>2010</v>
      </c>
      <c r="F94" s="9"/>
      <c r="G94" s="7"/>
      <c r="H94" s="90"/>
      <c r="I94" s="90"/>
      <c r="J94" s="90"/>
      <c r="K94" s="90"/>
      <c r="L94" s="14" t="str">
        <f t="shared" si="66"/>
        <v/>
      </c>
      <c r="M94" s="84" t="str">
        <f t="shared" si="59"/>
        <v/>
      </c>
      <c r="N94" s="84"/>
      <c r="O94" s="15" t="str">
        <f t="shared" si="60"/>
        <v/>
      </c>
      <c r="P94" s="8">
        <f t="shared" si="61"/>
        <v>2010</v>
      </c>
      <c r="Q94" s="9"/>
      <c r="R94" s="91" t="str">
        <f t="shared" si="72"/>
        <v/>
      </c>
      <c r="S94" s="91"/>
      <c r="T94" s="87" t="str">
        <f t="shared" si="67"/>
        <v/>
      </c>
      <c r="U94" s="88"/>
      <c r="V94" s="89" t="str">
        <f t="shared" si="68"/>
        <v/>
      </c>
      <c r="W94" s="89"/>
    </row>
    <row r="95" spans="2:23" x14ac:dyDescent="0.15">
      <c r="B95" s="7">
        <v>86</v>
      </c>
      <c r="C95" s="84" t="str">
        <f t="shared" si="64"/>
        <v/>
      </c>
      <c r="D95" s="84"/>
      <c r="E95" s="8">
        <f t="shared" si="69"/>
        <v>2010</v>
      </c>
      <c r="F95" s="9"/>
      <c r="G95" s="7"/>
      <c r="H95" s="90"/>
      <c r="I95" s="90"/>
      <c r="J95" s="90"/>
      <c r="K95" s="90"/>
      <c r="L95" s="14" t="str">
        <f t="shared" si="66"/>
        <v/>
      </c>
      <c r="M95" s="84" t="str">
        <f t="shared" si="59"/>
        <v/>
      </c>
      <c r="N95" s="84"/>
      <c r="O95" s="15" t="str">
        <f t="shared" si="60"/>
        <v/>
      </c>
      <c r="P95" s="8">
        <f t="shared" si="61"/>
        <v>2010</v>
      </c>
      <c r="Q95" s="9"/>
      <c r="R95" s="91" t="str">
        <f t="shared" si="72"/>
        <v/>
      </c>
      <c r="S95" s="91"/>
      <c r="T95" s="87" t="str">
        <f t="shared" si="67"/>
        <v/>
      </c>
      <c r="U95" s="88"/>
      <c r="V95" s="89" t="str">
        <f t="shared" si="68"/>
        <v/>
      </c>
      <c r="W95" s="89"/>
    </row>
    <row r="96" spans="2:23" x14ac:dyDescent="0.15">
      <c r="B96" s="7">
        <v>87</v>
      </c>
      <c r="C96" s="84" t="str">
        <f t="shared" si="64"/>
        <v/>
      </c>
      <c r="D96" s="84"/>
      <c r="E96" s="8">
        <f t="shared" si="69"/>
        <v>2010</v>
      </c>
      <c r="F96" s="9"/>
      <c r="G96" s="7"/>
      <c r="H96" s="90"/>
      <c r="I96" s="90"/>
      <c r="J96" s="90"/>
      <c r="K96" s="90"/>
      <c r="L96" s="14" t="str">
        <f t="shared" si="66"/>
        <v/>
      </c>
      <c r="M96" s="84" t="str">
        <f t="shared" si="59"/>
        <v/>
      </c>
      <c r="N96" s="84"/>
      <c r="O96" s="15" t="str">
        <f t="shared" si="60"/>
        <v/>
      </c>
      <c r="P96" s="8">
        <f t="shared" si="61"/>
        <v>2010</v>
      </c>
      <c r="Q96" s="9"/>
      <c r="R96" s="91" t="str">
        <f t="shared" si="72"/>
        <v/>
      </c>
      <c r="S96" s="91"/>
      <c r="T96" s="87" t="str">
        <f t="shared" si="67"/>
        <v/>
      </c>
      <c r="U96" s="88"/>
      <c r="V96" s="89" t="str">
        <f t="shared" si="68"/>
        <v/>
      </c>
      <c r="W96" s="89"/>
    </row>
    <row r="97" spans="2:23" x14ac:dyDescent="0.15">
      <c r="B97" s="7">
        <v>88</v>
      </c>
      <c r="C97" s="84" t="str">
        <f t="shared" si="64"/>
        <v/>
      </c>
      <c r="D97" s="84"/>
      <c r="E97" s="8">
        <f t="shared" si="69"/>
        <v>2010</v>
      </c>
      <c r="F97" s="9"/>
      <c r="G97" s="7"/>
      <c r="H97" s="90"/>
      <c r="I97" s="90"/>
      <c r="J97" s="90"/>
      <c r="K97" s="90"/>
      <c r="L97" s="14" t="str">
        <f t="shared" si="66"/>
        <v/>
      </c>
      <c r="M97" s="84" t="str">
        <f t="shared" si="59"/>
        <v/>
      </c>
      <c r="N97" s="84"/>
      <c r="O97" s="15" t="str">
        <f t="shared" si="60"/>
        <v/>
      </c>
      <c r="P97" s="8">
        <f t="shared" si="61"/>
        <v>2010</v>
      </c>
      <c r="Q97" s="9"/>
      <c r="R97" s="91" t="str">
        <f t="shared" si="72"/>
        <v/>
      </c>
      <c r="S97" s="91"/>
      <c r="T97" s="87" t="str">
        <f t="shared" si="67"/>
        <v/>
      </c>
      <c r="U97" s="88"/>
      <c r="V97" s="89" t="str">
        <f t="shared" si="68"/>
        <v/>
      </c>
      <c r="W97" s="89"/>
    </row>
    <row r="98" spans="2:23" x14ac:dyDescent="0.15">
      <c r="B98" s="7">
        <v>89</v>
      </c>
      <c r="C98" s="84" t="str">
        <f t="shared" si="64"/>
        <v/>
      </c>
      <c r="D98" s="84"/>
      <c r="E98" s="8">
        <f t="shared" si="69"/>
        <v>2010</v>
      </c>
      <c r="F98" s="9"/>
      <c r="G98" s="7"/>
      <c r="H98" s="90"/>
      <c r="I98" s="90"/>
      <c r="J98" s="90"/>
      <c r="K98" s="90"/>
      <c r="L98" s="14" t="str">
        <f t="shared" si="66"/>
        <v/>
      </c>
      <c r="M98" s="84" t="str">
        <f t="shared" si="59"/>
        <v/>
      </c>
      <c r="N98" s="84"/>
      <c r="O98" s="15" t="str">
        <f t="shared" si="60"/>
        <v/>
      </c>
      <c r="P98" s="8">
        <f t="shared" si="61"/>
        <v>2010</v>
      </c>
      <c r="Q98" s="9"/>
      <c r="R98" s="91" t="str">
        <f t="shared" si="72"/>
        <v/>
      </c>
      <c r="S98" s="91"/>
      <c r="T98" s="87" t="str">
        <f t="shared" si="67"/>
        <v/>
      </c>
      <c r="U98" s="88"/>
      <c r="V98" s="89" t="str">
        <f t="shared" si="68"/>
        <v/>
      </c>
      <c r="W98" s="89"/>
    </row>
    <row r="99" spans="2:23" x14ac:dyDescent="0.15">
      <c r="B99" s="7">
        <v>90</v>
      </c>
      <c r="C99" s="84" t="str">
        <f t="shared" si="64"/>
        <v/>
      </c>
      <c r="D99" s="84"/>
      <c r="E99" s="8">
        <f t="shared" si="69"/>
        <v>2010</v>
      </c>
      <c r="F99" s="9"/>
      <c r="G99" s="7"/>
      <c r="H99" s="90"/>
      <c r="I99" s="90"/>
      <c r="J99" s="90"/>
      <c r="K99" s="90"/>
      <c r="L99" s="14" t="str">
        <f t="shared" si="66"/>
        <v/>
      </c>
      <c r="M99" s="84" t="str">
        <f t="shared" si="59"/>
        <v/>
      </c>
      <c r="N99" s="84"/>
      <c r="O99" s="15" t="str">
        <f t="shared" si="60"/>
        <v/>
      </c>
      <c r="P99" s="8">
        <f t="shared" si="61"/>
        <v>2010</v>
      </c>
      <c r="Q99" s="9"/>
      <c r="R99" s="91" t="str">
        <f t="shared" si="72"/>
        <v/>
      </c>
      <c r="S99" s="91"/>
      <c r="T99" s="87" t="str">
        <f t="shared" si="67"/>
        <v/>
      </c>
      <c r="U99" s="88"/>
      <c r="V99" s="89" t="str">
        <f t="shared" si="68"/>
        <v/>
      </c>
      <c r="W99" s="89"/>
    </row>
    <row r="100" spans="2:23" x14ac:dyDescent="0.15">
      <c r="B100" s="7">
        <v>91</v>
      </c>
      <c r="C100" s="84" t="str">
        <f t="shared" si="64"/>
        <v/>
      </c>
      <c r="D100" s="84"/>
      <c r="E100" s="8">
        <f t="shared" si="69"/>
        <v>2010</v>
      </c>
      <c r="F100" s="9"/>
      <c r="G100" s="7"/>
      <c r="H100" s="90"/>
      <c r="I100" s="90"/>
      <c r="J100" s="90"/>
      <c r="K100" s="90"/>
      <c r="L100" s="14" t="str">
        <f t="shared" si="66"/>
        <v/>
      </c>
      <c r="M100" s="84" t="str">
        <f t="shared" si="59"/>
        <v/>
      </c>
      <c r="N100" s="84"/>
      <c r="O100" s="15" t="str">
        <f t="shared" si="60"/>
        <v/>
      </c>
      <c r="P100" s="8">
        <f t="shared" si="61"/>
        <v>2010</v>
      </c>
      <c r="Q100" s="9"/>
      <c r="R100" s="91" t="str">
        <f t="shared" si="72"/>
        <v/>
      </c>
      <c r="S100" s="91"/>
      <c r="T100" s="87" t="str">
        <f t="shared" si="67"/>
        <v/>
      </c>
      <c r="U100" s="88"/>
      <c r="V100" s="89" t="str">
        <f t="shared" si="68"/>
        <v/>
      </c>
      <c r="W100" s="89"/>
    </row>
    <row r="101" spans="2:23" x14ac:dyDescent="0.15">
      <c r="B101" s="7">
        <v>92</v>
      </c>
      <c r="C101" s="84" t="str">
        <f t="shared" si="64"/>
        <v/>
      </c>
      <c r="D101" s="84"/>
      <c r="E101" s="8">
        <f t="shared" si="69"/>
        <v>2010</v>
      </c>
      <c r="F101" s="9"/>
      <c r="G101" s="7"/>
      <c r="H101" s="90"/>
      <c r="I101" s="90"/>
      <c r="J101" s="90"/>
      <c r="K101" s="90"/>
      <c r="L101" s="14" t="str">
        <f t="shared" si="66"/>
        <v/>
      </c>
      <c r="M101" s="84" t="str">
        <f t="shared" si="59"/>
        <v/>
      </c>
      <c r="N101" s="84"/>
      <c r="O101" s="15" t="str">
        <f t="shared" si="60"/>
        <v/>
      </c>
      <c r="P101" s="8">
        <f t="shared" si="61"/>
        <v>2010</v>
      </c>
      <c r="Q101" s="9"/>
      <c r="R101" s="91" t="str">
        <f t="shared" si="72"/>
        <v/>
      </c>
      <c r="S101" s="91"/>
      <c r="T101" s="87" t="str">
        <f t="shared" si="67"/>
        <v/>
      </c>
      <c r="U101" s="88"/>
      <c r="V101" s="89" t="str">
        <f t="shared" si="68"/>
        <v/>
      </c>
      <c r="W101" s="89"/>
    </row>
    <row r="102" spans="2:23" x14ac:dyDescent="0.15">
      <c r="B102" s="7">
        <v>93</v>
      </c>
      <c r="C102" s="84" t="str">
        <f t="shared" si="64"/>
        <v/>
      </c>
      <c r="D102" s="84"/>
      <c r="E102" s="8">
        <f t="shared" si="69"/>
        <v>2010</v>
      </c>
      <c r="F102" s="9"/>
      <c r="G102" s="7"/>
      <c r="H102" s="90"/>
      <c r="I102" s="90"/>
      <c r="J102" s="90"/>
      <c r="K102" s="90"/>
      <c r="L102" s="14" t="str">
        <f t="shared" si="66"/>
        <v/>
      </c>
      <c r="M102" s="84" t="str">
        <f t="shared" si="59"/>
        <v/>
      </c>
      <c r="N102" s="84"/>
      <c r="O102" s="15" t="str">
        <f t="shared" si="60"/>
        <v/>
      </c>
      <c r="P102" s="8">
        <f t="shared" si="61"/>
        <v>2010</v>
      </c>
      <c r="Q102" s="9"/>
      <c r="R102" s="91" t="str">
        <f t="shared" si="72"/>
        <v/>
      </c>
      <c r="S102" s="91"/>
      <c r="T102" s="87" t="str">
        <f t="shared" si="67"/>
        <v/>
      </c>
      <c r="U102" s="88"/>
      <c r="V102" s="89" t="str">
        <f t="shared" si="68"/>
        <v/>
      </c>
      <c r="W102" s="89"/>
    </row>
    <row r="103" spans="2:23" x14ac:dyDescent="0.15">
      <c r="B103" s="7">
        <v>94</v>
      </c>
      <c r="C103" s="84" t="str">
        <f t="shared" si="64"/>
        <v/>
      </c>
      <c r="D103" s="84"/>
      <c r="E103" s="8">
        <f t="shared" si="69"/>
        <v>2010</v>
      </c>
      <c r="F103" s="9"/>
      <c r="G103" s="7"/>
      <c r="H103" s="90"/>
      <c r="I103" s="90"/>
      <c r="J103" s="90"/>
      <c r="K103" s="90"/>
      <c r="L103" s="14" t="str">
        <f t="shared" si="66"/>
        <v/>
      </c>
      <c r="M103" s="84" t="str">
        <f t="shared" si="59"/>
        <v/>
      </c>
      <c r="N103" s="84"/>
      <c r="O103" s="15" t="str">
        <f t="shared" si="60"/>
        <v/>
      </c>
      <c r="P103" s="8">
        <f t="shared" si="61"/>
        <v>2010</v>
      </c>
      <c r="Q103" s="9"/>
      <c r="R103" s="91" t="str">
        <f t="shared" si="72"/>
        <v/>
      </c>
      <c r="S103" s="91"/>
      <c r="T103" s="87" t="str">
        <f t="shared" si="67"/>
        <v/>
      </c>
      <c r="U103" s="88"/>
      <c r="V103" s="89" t="str">
        <f t="shared" si="68"/>
        <v/>
      </c>
      <c r="W103" s="89"/>
    </row>
    <row r="104" spans="2:23" x14ac:dyDescent="0.15">
      <c r="B104" s="7">
        <v>95</v>
      </c>
      <c r="C104" s="84" t="str">
        <f t="shared" si="64"/>
        <v/>
      </c>
      <c r="D104" s="84"/>
      <c r="E104" s="8">
        <f t="shared" si="69"/>
        <v>2010</v>
      </c>
      <c r="F104" s="9"/>
      <c r="G104" s="7"/>
      <c r="H104" s="90"/>
      <c r="I104" s="90"/>
      <c r="J104" s="90"/>
      <c r="K104" s="90"/>
      <c r="L104" s="14" t="str">
        <f t="shared" si="66"/>
        <v/>
      </c>
      <c r="M104" s="84" t="str">
        <f t="shared" si="59"/>
        <v/>
      </c>
      <c r="N104" s="84"/>
      <c r="O104" s="15" t="str">
        <f t="shared" si="60"/>
        <v/>
      </c>
      <c r="P104" s="8">
        <f t="shared" si="61"/>
        <v>2010</v>
      </c>
      <c r="Q104" s="9"/>
      <c r="R104" s="91" t="str">
        <f t="shared" si="72"/>
        <v/>
      </c>
      <c r="S104" s="91"/>
      <c r="T104" s="87" t="str">
        <f t="shared" si="67"/>
        <v/>
      </c>
      <c r="U104" s="88"/>
      <c r="V104" s="89" t="str">
        <f t="shared" si="68"/>
        <v/>
      </c>
      <c r="W104" s="89"/>
    </row>
    <row r="105" spans="2:23" x14ac:dyDescent="0.15">
      <c r="B105" s="7">
        <v>96</v>
      </c>
      <c r="C105" s="84" t="str">
        <f t="shared" si="64"/>
        <v/>
      </c>
      <c r="D105" s="84"/>
      <c r="E105" s="8">
        <f t="shared" si="69"/>
        <v>2010</v>
      </c>
      <c r="F105" s="9"/>
      <c r="G105" s="7"/>
      <c r="H105" s="90"/>
      <c r="I105" s="90"/>
      <c r="J105" s="90"/>
      <c r="K105" s="90"/>
      <c r="L105" s="14" t="str">
        <f t="shared" si="66"/>
        <v/>
      </c>
      <c r="M105" s="84" t="str">
        <f t="shared" si="59"/>
        <v/>
      </c>
      <c r="N105" s="84"/>
      <c r="O105" s="15" t="str">
        <f t="shared" si="60"/>
        <v/>
      </c>
      <c r="P105" s="8">
        <f t="shared" si="61"/>
        <v>2010</v>
      </c>
      <c r="Q105" s="9"/>
      <c r="R105" s="91" t="str">
        <f t="shared" si="72"/>
        <v/>
      </c>
      <c r="S105" s="91"/>
      <c r="T105" s="87" t="str">
        <f t="shared" si="67"/>
        <v/>
      </c>
      <c r="U105" s="88"/>
      <c r="V105" s="89" t="str">
        <f t="shared" si="68"/>
        <v/>
      </c>
      <c r="W105" s="89"/>
    </row>
    <row r="106" spans="2:23" x14ac:dyDescent="0.15">
      <c r="B106" s="7">
        <v>97</v>
      </c>
      <c r="C106" s="84" t="str">
        <f t="shared" si="64"/>
        <v/>
      </c>
      <c r="D106" s="84"/>
      <c r="E106" s="8">
        <f t="shared" si="69"/>
        <v>2010</v>
      </c>
      <c r="F106" s="9"/>
      <c r="G106" s="7"/>
      <c r="H106" s="90"/>
      <c r="I106" s="90"/>
      <c r="J106" s="90"/>
      <c r="K106" s="90"/>
      <c r="L106" s="14" t="str">
        <f t="shared" si="66"/>
        <v/>
      </c>
      <c r="M106" s="84" t="str">
        <f t="shared" si="59"/>
        <v/>
      </c>
      <c r="N106" s="84"/>
      <c r="O106" s="15" t="str">
        <f t="shared" si="60"/>
        <v/>
      </c>
      <c r="P106" s="8">
        <f t="shared" si="61"/>
        <v>2010</v>
      </c>
      <c r="Q106" s="9"/>
      <c r="R106" s="91" t="str">
        <f t="shared" si="72"/>
        <v/>
      </c>
      <c r="S106" s="91"/>
      <c r="T106" s="87" t="str">
        <f t="shared" si="67"/>
        <v/>
      </c>
      <c r="U106" s="88"/>
      <c r="V106" s="89" t="str">
        <f t="shared" si="68"/>
        <v/>
      </c>
      <c r="W106" s="89"/>
    </row>
    <row r="107" spans="2:23" x14ac:dyDescent="0.15">
      <c r="B107" s="7">
        <v>98</v>
      </c>
      <c r="C107" s="84" t="str">
        <f t="shared" si="64"/>
        <v/>
      </c>
      <c r="D107" s="84"/>
      <c r="E107" s="8">
        <f t="shared" si="69"/>
        <v>2010</v>
      </c>
      <c r="F107" s="9"/>
      <c r="G107" s="7"/>
      <c r="H107" s="90"/>
      <c r="I107" s="90"/>
      <c r="J107" s="90"/>
      <c r="K107" s="90"/>
      <c r="L107" s="14" t="str">
        <f t="shared" si="66"/>
        <v/>
      </c>
      <c r="M107" s="84" t="str">
        <f t="shared" si="59"/>
        <v/>
      </c>
      <c r="N107" s="84"/>
      <c r="O107" s="15" t="str">
        <f t="shared" si="60"/>
        <v/>
      </c>
      <c r="P107" s="8">
        <f t="shared" si="61"/>
        <v>2010</v>
      </c>
      <c r="Q107" s="9"/>
      <c r="R107" s="91" t="str">
        <f t="shared" si="72"/>
        <v/>
      </c>
      <c r="S107" s="91"/>
      <c r="T107" s="87" t="str">
        <f t="shared" si="67"/>
        <v/>
      </c>
      <c r="U107" s="88"/>
      <c r="V107" s="89" t="str">
        <f t="shared" si="68"/>
        <v/>
      </c>
      <c r="W107" s="89"/>
    </row>
    <row r="108" spans="2:23" x14ac:dyDescent="0.15">
      <c r="B108" s="7">
        <v>99</v>
      </c>
      <c r="C108" s="84" t="str">
        <f t="shared" si="64"/>
        <v/>
      </c>
      <c r="D108" s="84"/>
      <c r="E108" s="8">
        <f t="shared" si="69"/>
        <v>2010</v>
      </c>
      <c r="F108" s="9"/>
      <c r="G108" s="7"/>
      <c r="H108" s="90"/>
      <c r="I108" s="90"/>
      <c r="J108" s="90"/>
      <c r="K108" s="90"/>
      <c r="L108" s="14" t="str">
        <f t="shared" si="66"/>
        <v/>
      </c>
      <c r="M108" s="84" t="str">
        <f t="shared" si="59"/>
        <v/>
      </c>
      <c r="N108" s="84"/>
      <c r="O108" s="15" t="str">
        <f t="shared" si="60"/>
        <v/>
      </c>
      <c r="P108" s="8">
        <f t="shared" si="61"/>
        <v>2010</v>
      </c>
      <c r="Q108" s="9"/>
      <c r="R108" s="91" t="str">
        <f t="shared" si="72"/>
        <v/>
      </c>
      <c r="S108" s="91"/>
      <c r="T108" s="87" t="str">
        <f t="shared" si="67"/>
        <v/>
      </c>
      <c r="U108" s="88"/>
      <c r="V108" s="89" t="str">
        <f t="shared" si="68"/>
        <v/>
      </c>
      <c r="W108" s="89"/>
    </row>
    <row r="109" spans="2:23" x14ac:dyDescent="0.15">
      <c r="B109" s="7">
        <v>100</v>
      </c>
      <c r="C109" s="84" t="str">
        <f t="shared" si="64"/>
        <v/>
      </c>
      <c r="D109" s="84"/>
      <c r="E109" s="8">
        <f t="shared" si="69"/>
        <v>2010</v>
      </c>
      <c r="F109" s="9"/>
      <c r="G109" s="7"/>
      <c r="H109" s="90"/>
      <c r="I109" s="90"/>
      <c r="J109" s="90"/>
      <c r="K109" s="90"/>
      <c r="L109" s="14" t="str">
        <f t="shared" si="66"/>
        <v/>
      </c>
      <c r="M109" s="84" t="str">
        <f t="shared" si="59"/>
        <v/>
      </c>
      <c r="N109" s="84"/>
      <c r="O109" s="15" t="str">
        <f t="shared" si="60"/>
        <v/>
      </c>
      <c r="P109" s="8">
        <f t="shared" si="61"/>
        <v>2010</v>
      </c>
      <c r="Q109" s="9"/>
      <c r="R109" s="91" t="str">
        <f t="shared" si="72"/>
        <v/>
      </c>
      <c r="S109" s="91"/>
      <c r="T109" s="87" t="str">
        <f t="shared" si="67"/>
        <v/>
      </c>
      <c r="U109" s="88"/>
      <c r="V109" s="89" t="str">
        <f t="shared" si="68"/>
        <v/>
      </c>
      <c r="W109" s="89"/>
    </row>
  </sheetData>
  <mergeCells count="739">
    <mergeCell ref="C108:D108"/>
    <mergeCell ref="H108:I108"/>
    <mergeCell ref="J108:K108"/>
    <mergeCell ref="M108:N108"/>
    <mergeCell ref="R108:S108"/>
    <mergeCell ref="T108:U108"/>
    <mergeCell ref="V108:W108"/>
    <mergeCell ref="C109:D109"/>
    <mergeCell ref="H109:I109"/>
    <mergeCell ref="J109:K109"/>
    <mergeCell ref="M109:N109"/>
    <mergeCell ref="R109:S109"/>
    <mergeCell ref="T109:U109"/>
    <mergeCell ref="V109:W109"/>
    <mergeCell ref="C106:D106"/>
    <mergeCell ref="H106:I106"/>
    <mergeCell ref="J106:K106"/>
    <mergeCell ref="M106:N106"/>
    <mergeCell ref="R106:S106"/>
    <mergeCell ref="T106:U106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C104:D104"/>
    <mergeCell ref="H104:I104"/>
    <mergeCell ref="J104:K104"/>
    <mergeCell ref="M104:N104"/>
    <mergeCell ref="R104:S104"/>
    <mergeCell ref="T104:U104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2:D102"/>
    <mergeCell ref="H102:I102"/>
    <mergeCell ref="J102:K102"/>
    <mergeCell ref="M102:N102"/>
    <mergeCell ref="R102:S102"/>
    <mergeCell ref="T102:U102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0:D100"/>
    <mergeCell ref="H100:I100"/>
    <mergeCell ref="J100:K100"/>
    <mergeCell ref="M100:N100"/>
    <mergeCell ref="R100:S100"/>
    <mergeCell ref="T100:U100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98:D98"/>
    <mergeCell ref="H98:I98"/>
    <mergeCell ref="J98:K98"/>
    <mergeCell ref="M98:N98"/>
    <mergeCell ref="R98:S98"/>
    <mergeCell ref="T98:U98"/>
    <mergeCell ref="V98:W98"/>
    <mergeCell ref="C99:D99"/>
    <mergeCell ref="H99:I99"/>
    <mergeCell ref="J99:K99"/>
    <mergeCell ref="M99:N99"/>
    <mergeCell ref="R99:S99"/>
    <mergeCell ref="T99:U99"/>
    <mergeCell ref="V99:W99"/>
    <mergeCell ref="C96:D96"/>
    <mergeCell ref="H96:I96"/>
    <mergeCell ref="J96:K96"/>
    <mergeCell ref="M96:N96"/>
    <mergeCell ref="R96:S96"/>
    <mergeCell ref="T96:U96"/>
    <mergeCell ref="V96:W96"/>
    <mergeCell ref="C97:D97"/>
    <mergeCell ref="H97:I97"/>
    <mergeCell ref="J97:K97"/>
    <mergeCell ref="M97:N97"/>
    <mergeCell ref="R97:S97"/>
    <mergeCell ref="T97:U97"/>
    <mergeCell ref="V97:W97"/>
    <mergeCell ref="C94:D94"/>
    <mergeCell ref="H94:I94"/>
    <mergeCell ref="J94:K94"/>
    <mergeCell ref="M94:N94"/>
    <mergeCell ref="R94:S94"/>
    <mergeCell ref="T94:U94"/>
    <mergeCell ref="V94:W94"/>
    <mergeCell ref="C95:D95"/>
    <mergeCell ref="H95:I95"/>
    <mergeCell ref="J95:K95"/>
    <mergeCell ref="M95:N95"/>
    <mergeCell ref="R95:S95"/>
    <mergeCell ref="T95:U95"/>
    <mergeCell ref="V95:W95"/>
    <mergeCell ref="C92:D92"/>
    <mergeCell ref="H92:I92"/>
    <mergeCell ref="J92:K92"/>
    <mergeCell ref="M92:N92"/>
    <mergeCell ref="R92:S92"/>
    <mergeCell ref="T92:U92"/>
    <mergeCell ref="V92:W92"/>
    <mergeCell ref="C93:D93"/>
    <mergeCell ref="H93:I93"/>
    <mergeCell ref="J93:K93"/>
    <mergeCell ref="M93:N93"/>
    <mergeCell ref="R93:S93"/>
    <mergeCell ref="T93:U93"/>
    <mergeCell ref="V93:W93"/>
    <mergeCell ref="C90:D90"/>
    <mergeCell ref="H90:I90"/>
    <mergeCell ref="J90:K90"/>
    <mergeCell ref="M90:N90"/>
    <mergeCell ref="R90:S90"/>
    <mergeCell ref="T90:U90"/>
    <mergeCell ref="V90:W90"/>
    <mergeCell ref="C91:D91"/>
    <mergeCell ref="H91:I91"/>
    <mergeCell ref="J91:K91"/>
    <mergeCell ref="M91:N91"/>
    <mergeCell ref="R91:S91"/>
    <mergeCell ref="T91:U91"/>
    <mergeCell ref="V91:W91"/>
    <mergeCell ref="C88:D88"/>
    <mergeCell ref="H88:I88"/>
    <mergeCell ref="J88:K88"/>
    <mergeCell ref="M88:N88"/>
    <mergeCell ref="R88:S88"/>
    <mergeCell ref="T88:U88"/>
    <mergeCell ref="V88:W88"/>
    <mergeCell ref="C89:D89"/>
    <mergeCell ref="H89:I89"/>
    <mergeCell ref="J89:K89"/>
    <mergeCell ref="M89:N89"/>
    <mergeCell ref="R89:S89"/>
    <mergeCell ref="T89:U89"/>
    <mergeCell ref="V89:W89"/>
    <mergeCell ref="C86:D86"/>
    <mergeCell ref="H86:I86"/>
    <mergeCell ref="J86:K86"/>
    <mergeCell ref="M86:N86"/>
    <mergeCell ref="R86:S86"/>
    <mergeCell ref="T86:U86"/>
    <mergeCell ref="V86:W86"/>
    <mergeCell ref="C87:D87"/>
    <mergeCell ref="H87:I87"/>
    <mergeCell ref="J87:K87"/>
    <mergeCell ref="M87:N87"/>
    <mergeCell ref="R87:S87"/>
    <mergeCell ref="T87:U87"/>
    <mergeCell ref="V87:W87"/>
    <mergeCell ref="C84:D84"/>
    <mergeCell ref="H84:I84"/>
    <mergeCell ref="J84:K84"/>
    <mergeCell ref="M84:N84"/>
    <mergeCell ref="R84:S84"/>
    <mergeCell ref="T84:U84"/>
    <mergeCell ref="V84:W84"/>
    <mergeCell ref="C85:D85"/>
    <mergeCell ref="H85:I85"/>
    <mergeCell ref="J85:K85"/>
    <mergeCell ref="M85:N85"/>
    <mergeCell ref="R85:S85"/>
    <mergeCell ref="T85:U85"/>
    <mergeCell ref="V85:W85"/>
    <mergeCell ref="C82:D82"/>
    <mergeCell ref="H82:I82"/>
    <mergeCell ref="J82:K82"/>
    <mergeCell ref="M82:N82"/>
    <mergeCell ref="R82:S82"/>
    <mergeCell ref="T82:U82"/>
    <mergeCell ref="V82:W82"/>
    <mergeCell ref="C83:D83"/>
    <mergeCell ref="H83:I83"/>
    <mergeCell ref="J83:K83"/>
    <mergeCell ref="M83:N83"/>
    <mergeCell ref="R83:S83"/>
    <mergeCell ref="T83:U83"/>
    <mergeCell ref="V83:W83"/>
    <mergeCell ref="C80:D80"/>
    <mergeCell ref="H80:I80"/>
    <mergeCell ref="J80:K80"/>
    <mergeCell ref="M80:N80"/>
    <mergeCell ref="R80:S80"/>
    <mergeCell ref="T80:U80"/>
    <mergeCell ref="V80:W80"/>
    <mergeCell ref="C81:D81"/>
    <mergeCell ref="H81:I81"/>
    <mergeCell ref="J81:K81"/>
    <mergeCell ref="M81:N81"/>
    <mergeCell ref="R81:S81"/>
    <mergeCell ref="T81:U81"/>
    <mergeCell ref="V81:W81"/>
    <mergeCell ref="C78:D78"/>
    <mergeCell ref="H78:I78"/>
    <mergeCell ref="J78:K78"/>
    <mergeCell ref="M78:N78"/>
    <mergeCell ref="R78:S78"/>
    <mergeCell ref="T78:U78"/>
    <mergeCell ref="V78:W78"/>
    <mergeCell ref="C79:D79"/>
    <mergeCell ref="H79:I79"/>
    <mergeCell ref="J79:K79"/>
    <mergeCell ref="M79:N79"/>
    <mergeCell ref="R79:S79"/>
    <mergeCell ref="T79:U79"/>
    <mergeCell ref="V79:W79"/>
    <mergeCell ref="C76:D76"/>
    <mergeCell ref="H76:I76"/>
    <mergeCell ref="J76:K76"/>
    <mergeCell ref="M76:N76"/>
    <mergeCell ref="R76:S76"/>
    <mergeCell ref="T76:U76"/>
    <mergeCell ref="V76:W76"/>
    <mergeCell ref="C77:D77"/>
    <mergeCell ref="H77:I77"/>
    <mergeCell ref="J77:K77"/>
    <mergeCell ref="M77:N77"/>
    <mergeCell ref="R77:S77"/>
    <mergeCell ref="T77:U77"/>
    <mergeCell ref="V77:W77"/>
    <mergeCell ref="C74:D74"/>
    <mergeCell ref="H74:I74"/>
    <mergeCell ref="J74:K74"/>
    <mergeCell ref="M74:N74"/>
    <mergeCell ref="R74:S74"/>
    <mergeCell ref="T74:U74"/>
    <mergeCell ref="V74:W74"/>
    <mergeCell ref="C75:D75"/>
    <mergeCell ref="H75:I75"/>
    <mergeCell ref="J75:K75"/>
    <mergeCell ref="M75:N75"/>
    <mergeCell ref="R75:S75"/>
    <mergeCell ref="T75:U75"/>
    <mergeCell ref="V75:W75"/>
    <mergeCell ref="C72:D72"/>
    <mergeCell ref="H72:I72"/>
    <mergeCell ref="J72:K72"/>
    <mergeCell ref="M72:N72"/>
    <mergeCell ref="R72:S72"/>
    <mergeCell ref="T72:U72"/>
    <mergeCell ref="V72:W72"/>
    <mergeCell ref="C73:D73"/>
    <mergeCell ref="H73:I73"/>
    <mergeCell ref="J73:K73"/>
    <mergeCell ref="M73:N73"/>
    <mergeCell ref="R73:S73"/>
    <mergeCell ref="T73:U73"/>
    <mergeCell ref="V73:W73"/>
    <mergeCell ref="C70:D70"/>
    <mergeCell ref="H70:I70"/>
    <mergeCell ref="J70:K70"/>
    <mergeCell ref="M70:N70"/>
    <mergeCell ref="R70:S70"/>
    <mergeCell ref="T70:U70"/>
    <mergeCell ref="V70:W70"/>
    <mergeCell ref="C71:D71"/>
    <mergeCell ref="H71:I71"/>
    <mergeCell ref="J71:K71"/>
    <mergeCell ref="M71:N71"/>
    <mergeCell ref="R71:S71"/>
    <mergeCell ref="T71:U71"/>
    <mergeCell ref="V71:W71"/>
    <mergeCell ref="C68:D68"/>
    <mergeCell ref="H68:I68"/>
    <mergeCell ref="J68:K68"/>
    <mergeCell ref="M68:N68"/>
    <mergeCell ref="R68:S68"/>
    <mergeCell ref="T68:U68"/>
    <mergeCell ref="V68:W68"/>
    <mergeCell ref="C69:D69"/>
    <mergeCell ref="H69:I69"/>
    <mergeCell ref="J69:K69"/>
    <mergeCell ref="M69:N69"/>
    <mergeCell ref="R69:S69"/>
    <mergeCell ref="T69:U69"/>
    <mergeCell ref="V69:W69"/>
    <mergeCell ref="C66:D66"/>
    <mergeCell ref="H66:I66"/>
    <mergeCell ref="J66:K66"/>
    <mergeCell ref="M66:N66"/>
    <mergeCell ref="R66:S66"/>
    <mergeCell ref="T66:U66"/>
    <mergeCell ref="V66:W66"/>
    <mergeCell ref="C67:D67"/>
    <mergeCell ref="H67:I67"/>
    <mergeCell ref="J67:K67"/>
    <mergeCell ref="M67:N67"/>
    <mergeCell ref="R67:S67"/>
    <mergeCell ref="T67:U67"/>
    <mergeCell ref="V67:W67"/>
    <mergeCell ref="C64:D64"/>
    <mergeCell ref="H64:I64"/>
    <mergeCell ref="J64:K64"/>
    <mergeCell ref="M64:N64"/>
    <mergeCell ref="R64:S64"/>
    <mergeCell ref="T64:U64"/>
    <mergeCell ref="V64:W64"/>
    <mergeCell ref="C65:D65"/>
    <mergeCell ref="H65:I65"/>
    <mergeCell ref="J65:K65"/>
    <mergeCell ref="M65:N65"/>
    <mergeCell ref="R65:S65"/>
    <mergeCell ref="T65:U65"/>
    <mergeCell ref="V65:W65"/>
    <mergeCell ref="C62:D62"/>
    <mergeCell ref="H62:I62"/>
    <mergeCell ref="J62:K62"/>
    <mergeCell ref="M62:N62"/>
    <mergeCell ref="R62:S62"/>
    <mergeCell ref="T62:U62"/>
    <mergeCell ref="V62:W62"/>
    <mergeCell ref="C63:D63"/>
    <mergeCell ref="H63:I63"/>
    <mergeCell ref="J63:K63"/>
    <mergeCell ref="M63:N63"/>
    <mergeCell ref="R63:S63"/>
    <mergeCell ref="T63:U63"/>
    <mergeCell ref="V63:W63"/>
    <mergeCell ref="C60:D60"/>
    <mergeCell ref="H60:I60"/>
    <mergeCell ref="J60:K60"/>
    <mergeCell ref="M60:N60"/>
    <mergeCell ref="R60:S60"/>
    <mergeCell ref="T60:U60"/>
    <mergeCell ref="V60:W60"/>
    <mergeCell ref="C61:D61"/>
    <mergeCell ref="H61:I61"/>
    <mergeCell ref="J61:K61"/>
    <mergeCell ref="M61:N61"/>
    <mergeCell ref="R61:S61"/>
    <mergeCell ref="T61:U61"/>
    <mergeCell ref="V61:W61"/>
    <mergeCell ref="C58:D58"/>
    <mergeCell ref="H58:I58"/>
    <mergeCell ref="J58:K58"/>
    <mergeCell ref="M58:N58"/>
    <mergeCell ref="R58:S58"/>
    <mergeCell ref="T58:U58"/>
    <mergeCell ref="V58:W58"/>
    <mergeCell ref="C59:D59"/>
    <mergeCell ref="H59:I59"/>
    <mergeCell ref="J59:K59"/>
    <mergeCell ref="M59:N59"/>
    <mergeCell ref="R59:S59"/>
    <mergeCell ref="T59:U59"/>
    <mergeCell ref="V59:W59"/>
    <mergeCell ref="C56:D56"/>
    <mergeCell ref="H56:I56"/>
    <mergeCell ref="J56:K56"/>
    <mergeCell ref="M56:N56"/>
    <mergeCell ref="R56:S56"/>
    <mergeCell ref="T56:U56"/>
    <mergeCell ref="V56:W56"/>
    <mergeCell ref="C57:D57"/>
    <mergeCell ref="H57:I57"/>
    <mergeCell ref="J57:K57"/>
    <mergeCell ref="M57:N57"/>
    <mergeCell ref="R57:S57"/>
    <mergeCell ref="T57:U57"/>
    <mergeCell ref="V57:W57"/>
    <mergeCell ref="C54:D54"/>
    <mergeCell ref="H54:I54"/>
    <mergeCell ref="J54:K54"/>
    <mergeCell ref="M54:N54"/>
    <mergeCell ref="R54:S54"/>
    <mergeCell ref="T54:U54"/>
    <mergeCell ref="V54:W54"/>
    <mergeCell ref="C55:D55"/>
    <mergeCell ref="H55:I55"/>
    <mergeCell ref="J55:K55"/>
    <mergeCell ref="M55:N55"/>
    <mergeCell ref="R55:S55"/>
    <mergeCell ref="T55:U55"/>
    <mergeCell ref="V55:W55"/>
    <mergeCell ref="C52:D52"/>
    <mergeCell ref="H52:I52"/>
    <mergeCell ref="J52:K52"/>
    <mergeCell ref="M52:N52"/>
    <mergeCell ref="R52:S52"/>
    <mergeCell ref="T52:U52"/>
    <mergeCell ref="V52:W52"/>
    <mergeCell ref="C53:D53"/>
    <mergeCell ref="H53:I53"/>
    <mergeCell ref="J53:K53"/>
    <mergeCell ref="M53:N53"/>
    <mergeCell ref="R53:S53"/>
    <mergeCell ref="T53:U53"/>
    <mergeCell ref="V53:W53"/>
    <mergeCell ref="C50:D50"/>
    <mergeCell ref="H50:I50"/>
    <mergeCell ref="J50:K50"/>
    <mergeCell ref="M50:N50"/>
    <mergeCell ref="R50:S50"/>
    <mergeCell ref="T50:U50"/>
    <mergeCell ref="V50:W50"/>
    <mergeCell ref="C51:D51"/>
    <mergeCell ref="H51:I51"/>
    <mergeCell ref="J51:K51"/>
    <mergeCell ref="M51:N51"/>
    <mergeCell ref="R51:S51"/>
    <mergeCell ref="T51:U51"/>
    <mergeCell ref="V51:W51"/>
    <mergeCell ref="C48:D48"/>
    <mergeCell ref="H48:I48"/>
    <mergeCell ref="J48:K48"/>
    <mergeCell ref="M48:N48"/>
    <mergeCell ref="R48:S48"/>
    <mergeCell ref="T48:U48"/>
    <mergeCell ref="V48:W48"/>
    <mergeCell ref="C49:D49"/>
    <mergeCell ref="H49:I49"/>
    <mergeCell ref="J49:K49"/>
    <mergeCell ref="M49:N49"/>
    <mergeCell ref="R49:S49"/>
    <mergeCell ref="T49:U49"/>
    <mergeCell ref="V49:W49"/>
    <mergeCell ref="C46:D46"/>
    <mergeCell ref="H46:I46"/>
    <mergeCell ref="J46:K46"/>
    <mergeCell ref="M46:N46"/>
    <mergeCell ref="R46:S46"/>
    <mergeCell ref="T46:U46"/>
    <mergeCell ref="V46:W46"/>
    <mergeCell ref="C47:D47"/>
    <mergeCell ref="H47:I47"/>
    <mergeCell ref="J47:K47"/>
    <mergeCell ref="M47:N47"/>
    <mergeCell ref="R47:S47"/>
    <mergeCell ref="T47:U47"/>
    <mergeCell ref="V47:W47"/>
    <mergeCell ref="C44:D44"/>
    <mergeCell ref="H44:I44"/>
    <mergeCell ref="J44:K44"/>
    <mergeCell ref="M44:N44"/>
    <mergeCell ref="R44:S44"/>
    <mergeCell ref="T44:U44"/>
    <mergeCell ref="V44:W44"/>
    <mergeCell ref="C45:D45"/>
    <mergeCell ref="H45:I45"/>
    <mergeCell ref="J45:K45"/>
    <mergeCell ref="M45:N45"/>
    <mergeCell ref="R45:S45"/>
    <mergeCell ref="T45:U45"/>
    <mergeCell ref="V45:W45"/>
    <mergeCell ref="C42:D42"/>
    <mergeCell ref="H42:I42"/>
    <mergeCell ref="J42:K42"/>
    <mergeCell ref="M42:N42"/>
    <mergeCell ref="R42:S42"/>
    <mergeCell ref="T42:U42"/>
    <mergeCell ref="V42:W42"/>
    <mergeCell ref="C43:D43"/>
    <mergeCell ref="H43:I43"/>
    <mergeCell ref="J43:K43"/>
    <mergeCell ref="M43:N43"/>
    <mergeCell ref="R43:S43"/>
    <mergeCell ref="T43:U43"/>
    <mergeCell ref="V43:W43"/>
    <mergeCell ref="C40:D40"/>
    <mergeCell ref="H40:I40"/>
    <mergeCell ref="J40:K40"/>
    <mergeCell ref="M40:N40"/>
    <mergeCell ref="R40:S40"/>
    <mergeCell ref="T40:U40"/>
    <mergeCell ref="V40:W40"/>
    <mergeCell ref="C41:D41"/>
    <mergeCell ref="H41:I41"/>
    <mergeCell ref="J41:K41"/>
    <mergeCell ref="M41:N41"/>
    <mergeCell ref="R41:S41"/>
    <mergeCell ref="T41:U41"/>
    <mergeCell ref="V41:W41"/>
    <mergeCell ref="C38:D38"/>
    <mergeCell ref="H38:I38"/>
    <mergeCell ref="J38:K38"/>
    <mergeCell ref="M38:N38"/>
    <mergeCell ref="R38:S38"/>
    <mergeCell ref="T38:U38"/>
    <mergeCell ref="V38:W38"/>
    <mergeCell ref="C39:D39"/>
    <mergeCell ref="H39:I39"/>
    <mergeCell ref="J39:K39"/>
    <mergeCell ref="M39:N39"/>
    <mergeCell ref="R39:S39"/>
    <mergeCell ref="T39:U39"/>
    <mergeCell ref="V39:W39"/>
    <mergeCell ref="C36:D36"/>
    <mergeCell ref="H36:I36"/>
    <mergeCell ref="J36:K36"/>
    <mergeCell ref="M36:N36"/>
    <mergeCell ref="R36:S36"/>
    <mergeCell ref="T36:U36"/>
    <mergeCell ref="V36:W36"/>
    <mergeCell ref="C37:D37"/>
    <mergeCell ref="H37:I37"/>
    <mergeCell ref="J37:K37"/>
    <mergeCell ref="M37:N37"/>
    <mergeCell ref="R37:S37"/>
    <mergeCell ref="T37:U37"/>
    <mergeCell ref="V37:W37"/>
    <mergeCell ref="C34:D34"/>
    <mergeCell ref="H34:I34"/>
    <mergeCell ref="J34:K34"/>
    <mergeCell ref="M34:N34"/>
    <mergeCell ref="R34:S34"/>
    <mergeCell ref="T34:U34"/>
    <mergeCell ref="V34:W34"/>
    <mergeCell ref="C35:D35"/>
    <mergeCell ref="H35:I35"/>
    <mergeCell ref="J35:K35"/>
    <mergeCell ref="M35:N35"/>
    <mergeCell ref="R35:S35"/>
    <mergeCell ref="T35:U35"/>
    <mergeCell ref="V35:W35"/>
    <mergeCell ref="C32:D32"/>
    <mergeCell ref="H32:I32"/>
    <mergeCell ref="J32:K32"/>
    <mergeCell ref="M32:N32"/>
    <mergeCell ref="R32:S32"/>
    <mergeCell ref="T32:U32"/>
    <mergeCell ref="V32:W32"/>
    <mergeCell ref="C33:D33"/>
    <mergeCell ref="H33:I33"/>
    <mergeCell ref="J33:K33"/>
    <mergeCell ref="M33:N33"/>
    <mergeCell ref="R33:S33"/>
    <mergeCell ref="T33:U33"/>
    <mergeCell ref="V33:W33"/>
    <mergeCell ref="C30:D30"/>
    <mergeCell ref="H30:I30"/>
    <mergeCell ref="J30:K30"/>
    <mergeCell ref="M30:N30"/>
    <mergeCell ref="R30:S30"/>
    <mergeCell ref="T30:U30"/>
    <mergeCell ref="V30:W30"/>
    <mergeCell ref="C31:D31"/>
    <mergeCell ref="H31:I31"/>
    <mergeCell ref="J31:K31"/>
    <mergeCell ref="M31:N31"/>
    <mergeCell ref="R31:S31"/>
    <mergeCell ref="T31:U31"/>
    <mergeCell ref="V31:W31"/>
    <mergeCell ref="C28:D28"/>
    <mergeCell ref="H28:I28"/>
    <mergeCell ref="J28:K28"/>
    <mergeCell ref="M28:N28"/>
    <mergeCell ref="R28:S28"/>
    <mergeCell ref="T28:U28"/>
    <mergeCell ref="V28:W28"/>
    <mergeCell ref="C29:D29"/>
    <mergeCell ref="H29:I29"/>
    <mergeCell ref="J29:K29"/>
    <mergeCell ref="M29:N29"/>
    <mergeCell ref="R29:S29"/>
    <mergeCell ref="T29:U29"/>
    <mergeCell ref="V29:W29"/>
    <mergeCell ref="C26:D26"/>
    <mergeCell ref="H26:I26"/>
    <mergeCell ref="J26:K26"/>
    <mergeCell ref="M26:N26"/>
    <mergeCell ref="R26:S26"/>
    <mergeCell ref="T26:U26"/>
    <mergeCell ref="V26:W26"/>
    <mergeCell ref="C27:D27"/>
    <mergeCell ref="H27:I27"/>
    <mergeCell ref="J27:K27"/>
    <mergeCell ref="M27:N27"/>
    <mergeCell ref="R27:S27"/>
    <mergeCell ref="T27:U27"/>
    <mergeCell ref="V27:W27"/>
    <mergeCell ref="C24:D24"/>
    <mergeCell ref="H24:I24"/>
    <mergeCell ref="J24:K24"/>
    <mergeCell ref="M24:N24"/>
    <mergeCell ref="R24:S24"/>
    <mergeCell ref="T24:U24"/>
    <mergeCell ref="V24:W24"/>
    <mergeCell ref="C25:D25"/>
    <mergeCell ref="H25:I25"/>
    <mergeCell ref="J25:K25"/>
    <mergeCell ref="M25:N25"/>
    <mergeCell ref="R25:S25"/>
    <mergeCell ref="T25:U25"/>
    <mergeCell ref="V25:W25"/>
    <mergeCell ref="C22:D22"/>
    <mergeCell ref="H22:I22"/>
    <mergeCell ref="J22:K22"/>
    <mergeCell ref="M22:N22"/>
    <mergeCell ref="R22:S22"/>
    <mergeCell ref="T22:U22"/>
    <mergeCell ref="V22:W22"/>
    <mergeCell ref="C23:D23"/>
    <mergeCell ref="H23:I23"/>
    <mergeCell ref="J23:K23"/>
    <mergeCell ref="M23:N23"/>
    <mergeCell ref="R23:S23"/>
    <mergeCell ref="T23:U23"/>
    <mergeCell ref="V23:W23"/>
    <mergeCell ref="C20:D20"/>
    <mergeCell ref="H20:I20"/>
    <mergeCell ref="J20:K20"/>
    <mergeCell ref="M20:N20"/>
    <mergeCell ref="R20:S20"/>
    <mergeCell ref="T20:U20"/>
    <mergeCell ref="V20:W20"/>
    <mergeCell ref="C21:D21"/>
    <mergeCell ref="H21:I21"/>
    <mergeCell ref="J21:K21"/>
    <mergeCell ref="M21:N21"/>
    <mergeCell ref="R21:S21"/>
    <mergeCell ref="T21:U21"/>
    <mergeCell ref="V21:W21"/>
    <mergeCell ref="C18:D18"/>
    <mergeCell ref="H18:I18"/>
    <mergeCell ref="J18:K18"/>
    <mergeCell ref="M18:N18"/>
    <mergeCell ref="R18:S18"/>
    <mergeCell ref="T18:U18"/>
    <mergeCell ref="V18:W18"/>
    <mergeCell ref="C19:D19"/>
    <mergeCell ref="H19:I19"/>
    <mergeCell ref="J19:K19"/>
    <mergeCell ref="M19:N19"/>
    <mergeCell ref="R19:S19"/>
    <mergeCell ref="T19:U19"/>
    <mergeCell ref="V19:W19"/>
    <mergeCell ref="C16:D16"/>
    <mergeCell ref="H16:I16"/>
    <mergeCell ref="J16:K16"/>
    <mergeCell ref="M16:N16"/>
    <mergeCell ref="R16:S16"/>
    <mergeCell ref="T16:U16"/>
    <mergeCell ref="V16:W16"/>
    <mergeCell ref="C17:D17"/>
    <mergeCell ref="H17:I17"/>
    <mergeCell ref="J17:K17"/>
    <mergeCell ref="M17:N17"/>
    <mergeCell ref="R17:S17"/>
    <mergeCell ref="T17:U17"/>
    <mergeCell ref="V17:W17"/>
    <mergeCell ref="C14:D14"/>
    <mergeCell ref="H14:I14"/>
    <mergeCell ref="J14:K14"/>
    <mergeCell ref="M14:N14"/>
    <mergeCell ref="R14:S14"/>
    <mergeCell ref="T14:U14"/>
    <mergeCell ref="V14:W14"/>
    <mergeCell ref="C15:D15"/>
    <mergeCell ref="H15:I15"/>
    <mergeCell ref="J15:K15"/>
    <mergeCell ref="M15:N15"/>
    <mergeCell ref="R15:S15"/>
    <mergeCell ref="T15:U15"/>
    <mergeCell ref="V15:W15"/>
    <mergeCell ref="C12:D12"/>
    <mergeCell ref="H12:I12"/>
    <mergeCell ref="J12:K12"/>
    <mergeCell ref="M12:N12"/>
    <mergeCell ref="R12:S12"/>
    <mergeCell ref="T12:U12"/>
    <mergeCell ref="V12:W12"/>
    <mergeCell ref="C13:D13"/>
    <mergeCell ref="H13:I13"/>
    <mergeCell ref="J13:K13"/>
    <mergeCell ref="M13:N13"/>
    <mergeCell ref="R13:S13"/>
    <mergeCell ref="T13:U13"/>
    <mergeCell ref="V13:W13"/>
    <mergeCell ref="C10:D10"/>
    <mergeCell ref="H10:I10"/>
    <mergeCell ref="J10:K10"/>
    <mergeCell ref="M10:N10"/>
    <mergeCell ref="R10:S10"/>
    <mergeCell ref="T10:U10"/>
    <mergeCell ref="V10:W10"/>
    <mergeCell ref="C11:D11"/>
    <mergeCell ref="H11:I11"/>
    <mergeCell ref="J11:K11"/>
    <mergeCell ref="M11:N11"/>
    <mergeCell ref="R11:S11"/>
    <mergeCell ref="T11:U11"/>
    <mergeCell ref="V11:W11"/>
    <mergeCell ref="B6:D6"/>
    <mergeCell ref="E6:H6"/>
    <mergeCell ref="I6:J6"/>
    <mergeCell ref="K6:M6"/>
    <mergeCell ref="N6:Q6"/>
    <mergeCell ref="E8:K8"/>
    <mergeCell ref="L8:N8"/>
    <mergeCell ref="P8:W8"/>
    <mergeCell ref="H9:I9"/>
    <mergeCell ref="J9:K9"/>
    <mergeCell ref="M9:N9"/>
    <mergeCell ref="R9:S9"/>
    <mergeCell ref="T9:U9"/>
    <mergeCell ref="V9:W9"/>
    <mergeCell ref="B8:B9"/>
    <mergeCell ref="O8:O9"/>
    <mergeCell ref="C8:D9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N5:O5"/>
    <mergeCell ref="P5:Q5"/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</mergeCells>
  <phoneticPr fontId="13"/>
  <conditionalFormatting sqref="G39:G69 G15:G37 G10:G12">
    <cfRule type="cellIs" dxfId="39" priority="1" stopIfTrue="1" operator="equal">
      <formula>"買"</formula>
    </cfRule>
    <cfRule type="cellIs" dxfId="38" priority="2" stopIfTrue="1" operator="equal">
      <formula>"売"</formula>
    </cfRule>
  </conditionalFormatting>
  <conditionalFormatting sqref="G13">
    <cfRule type="cellIs" dxfId="37" priority="3" stopIfTrue="1" operator="equal">
      <formula>"買"</formula>
    </cfRule>
    <cfRule type="cellIs" dxfId="36" priority="4" stopIfTrue="1" operator="equal">
      <formula>"売"</formula>
    </cfRule>
  </conditionalFormatting>
  <conditionalFormatting sqref="G14">
    <cfRule type="cellIs" dxfId="35" priority="5" stopIfTrue="1" operator="equal">
      <formula>"買"</formula>
    </cfRule>
    <cfRule type="cellIs" dxfId="34" priority="6" stopIfTrue="1" operator="equal">
      <formula>"売"</formula>
    </cfRule>
  </conditionalFormatting>
  <conditionalFormatting sqref="G38">
    <cfRule type="cellIs" dxfId="33" priority="7" stopIfTrue="1" operator="equal">
      <formula>"買"</formula>
    </cfRule>
    <cfRule type="cellIs" dxfId="32" priority="8" stopIfTrue="1" operator="equal">
      <formula>"売"</formula>
    </cfRule>
  </conditionalFormatting>
  <conditionalFormatting sqref="G93:G94">
    <cfRule type="cellIs" dxfId="31" priority="9" stopIfTrue="1" operator="equal">
      <formula>"買"</formula>
    </cfRule>
    <cfRule type="cellIs" dxfId="30" priority="10" stopIfTrue="1" operator="equal">
      <formula>"売"</formula>
    </cfRule>
  </conditionalFormatting>
  <conditionalFormatting sqref="G70:G78">
    <cfRule type="cellIs" dxfId="29" priority="11" stopIfTrue="1" operator="equal">
      <formula>"買"</formula>
    </cfRule>
    <cfRule type="cellIs" dxfId="28" priority="12" stopIfTrue="1" operator="equal">
      <formula>"売"</formula>
    </cfRule>
  </conditionalFormatting>
  <conditionalFormatting sqref="G79:G92">
    <cfRule type="cellIs" dxfId="27" priority="13" stopIfTrue="1" operator="equal">
      <formula>"買"</formula>
    </cfRule>
    <cfRule type="cellIs" dxfId="26" priority="14" stopIfTrue="1" operator="equal">
      <formula>"売"</formula>
    </cfRule>
  </conditionalFormatting>
  <conditionalFormatting sqref="G95:G109">
    <cfRule type="cellIs" dxfId="25" priority="15" stopIfTrue="1" operator="equal">
      <formula>"買"</formula>
    </cfRule>
    <cfRule type="cellIs" dxfId="24" priority="16" stopIfTrue="1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69930555555555596" right="0.69930555555555596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ユーロ円・４Ｈ</vt:lpstr>
      <vt:lpstr>ドル円・日足</vt:lpstr>
      <vt:lpstr>ポンド円・日足</vt:lpstr>
      <vt:lpstr>ドル円・クロス円</vt:lpstr>
      <vt:lpstr>ドル円・クロス円以外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KINTA</cp:lastModifiedBy>
  <dcterms:created xsi:type="dcterms:W3CDTF">2015-07-02T17:28:00Z</dcterms:created>
  <dcterms:modified xsi:type="dcterms:W3CDTF">2015-09-12T03:28:21Z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