
<file path=[Content_Types].xml><?xml version="1.0" encoding="utf-8"?>
<Types xmlns="http://schemas.openxmlformats.org/package/2006/content-type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00" windowHeight="8370" activeTab="0"/>
  </bookViews>
  <sheets>
    <sheet name="PB(USDJPY_4H)" sheetId="1" r:id="rId1"/>
  </sheets>
  <definedNames/>
  <calcPr fullCalcOnLoad="1"/>
</workbook>
</file>

<file path=xl/sharedStrings.xml><?xml version="1.0" encoding="utf-8"?>
<sst xmlns="http://schemas.openxmlformats.org/spreadsheetml/2006/main" count="242" uniqueCount="42">
  <si>
    <t>通貨ペア</t>
  </si>
  <si>
    <t>USD/JPY</t>
  </si>
  <si>
    <t>時間足</t>
  </si>
  <si>
    <t>4H</t>
  </si>
  <si>
    <t>リスク</t>
  </si>
  <si>
    <t>エントリー理由</t>
  </si>
  <si>
    <t>・10MA・20MAの両方の上側にキャンドルがあれば買い方向、下側なら売り方向。
・MAに触れてPB出現でエントリー待ち、PB高値or安値ブレイクでエントリー。
・ピンバーの近いS/Rを抜ける時点でエントリ。</t>
  </si>
  <si>
    <t>決済理由</t>
  </si>
  <si>
    <t xml:space="preserve">・トレーリングストップ（ダウ理論）
</t>
  </si>
  <si>
    <t>損益金額</t>
  </si>
  <si>
    <t>損益pips</t>
  </si>
  <si>
    <t>最大ドローアップ</t>
  </si>
  <si>
    <t>最大ドローダウン</t>
  </si>
  <si>
    <t>勝数</t>
  </si>
  <si>
    <t>負数</t>
  </si>
  <si>
    <t>引分</t>
  </si>
  <si>
    <t>勝率</t>
  </si>
  <si>
    <t>最大連勝</t>
  </si>
  <si>
    <t>最大連敗</t>
  </si>
  <si>
    <t>当初資金</t>
  </si>
  <si>
    <t>⇒⇒⇒</t>
  </si>
  <si>
    <t>最終資金</t>
  </si>
  <si>
    <t>No.</t>
  </si>
  <si>
    <t>資金</t>
  </si>
  <si>
    <t>エントリー</t>
  </si>
  <si>
    <t>リスク（3%）</t>
  </si>
  <si>
    <t>ロット</t>
  </si>
  <si>
    <t>決済</t>
  </si>
  <si>
    <t>損益</t>
  </si>
  <si>
    <t>西暦</t>
  </si>
  <si>
    <t>日付</t>
  </si>
  <si>
    <t>売買</t>
  </si>
  <si>
    <t>レート</t>
  </si>
  <si>
    <t>pips</t>
  </si>
  <si>
    <t>損失上限</t>
  </si>
  <si>
    <t>金額</t>
  </si>
  <si>
    <t>初期損きり値</t>
  </si>
  <si>
    <t>決済原因</t>
  </si>
  <si>
    <t>売</t>
  </si>
  <si>
    <t>stop</t>
  </si>
  <si>
    <t>買</t>
  </si>
  <si>
    <t>trailing_stop</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</si>
</sst>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quot;￥&quot;* #,##0_-;\-&quot;￥&quot;* #,##0_-;_-&quot;￥&quot;* &quot;-&quot;_-;_-@_-"/>
    <numFmt numFmtId="178" formatCode="_-&quot;￥&quot;* #,##0.00_-;\-&quot;￥&quot;* #,##0.00_-;_-&quot;￥&quot;* &quot;-&quot;??_-;_-@_-"/>
    <numFmt numFmtId="179" formatCode="_-* #,##0_-;\-* #,##0_-;_-* &quot;-&quot;_-;_-@_-"/>
    <numFmt numFmtId="180" formatCode="#,##0_ "/>
    <numFmt numFmtId="181" formatCode="0.0_ ;[Red]\-0.0\ "/>
    <numFmt numFmtId="182" formatCode="m/d;@"/>
    <numFmt numFmtId="183" formatCode="#,##0_ ;[Red]\-#,##0\ "/>
    <numFmt numFmtId="184" formatCode="0.0%"/>
    <numFmt numFmtId="185" formatCode="0.00_ "/>
  </numFmts>
  <fonts count="24">
    <font>
      <sz val="11"/>
      <color indexed="8"/>
      <name val="ＭＳ Ｐゴシック"/>
      <family val="2"/>
    </font>
    <font>
      <sz val="12"/>
      <name val="宋体"/>
      <family val="0"/>
    </font>
    <font>
      <b/>
      <sz val="11"/>
      <color indexed="8"/>
      <name val="ＭＳ Ｐゴシック"/>
      <family val="2"/>
    </font>
    <font>
      <b/>
      <sz val="16"/>
      <color indexed="8"/>
      <name val="ＭＳ Ｐゴシック"/>
      <family val="2"/>
    </font>
    <font>
      <sz val="11"/>
      <name val="ＭＳ Ｐゴシック"/>
      <family val="2"/>
    </font>
    <font>
      <sz val="18"/>
      <color indexed="8"/>
      <name val="ＭＳ Ｐゴシック"/>
      <family val="2"/>
    </font>
    <font>
      <sz val="11"/>
      <color indexed="9"/>
      <name val="ＭＳ Ｐゴシック"/>
      <family val="2"/>
    </font>
    <font>
      <b/>
      <sz val="13"/>
      <color indexed="56"/>
      <name val="ＭＳ Ｐゴシック"/>
      <family val="2"/>
    </font>
    <font>
      <b/>
      <sz val="11"/>
      <color indexed="56"/>
      <name val="ＭＳ Ｐゴシック"/>
      <family val="2"/>
    </font>
    <font>
      <sz val="11"/>
      <color indexed="62"/>
      <name val="ＭＳ Ｐゴシック"/>
      <family val="2"/>
    </font>
    <font>
      <i/>
      <sz val="11"/>
      <color indexed="23"/>
      <name val="ＭＳ Ｐゴシック"/>
      <family val="2"/>
    </font>
    <font>
      <u val="single"/>
      <sz val="11"/>
      <color indexed="36"/>
      <name val="ＭＳ Ｐゴシック"/>
      <family val="2"/>
    </font>
    <font>
      <sz val="11"/>
      <color indexed="52"/>
      <name val="ＭＳ Ｐゴシック"/>
      <family val="2"/>
    </font>
    <font>
      <sz val="11"/>
      <color indexed="17"/>
      <name val="ＭＳ Ｐゴシック"/>
      <family val="2"/>
    </font>
    <font>
      <b/>
      <sz val="11"/>
      <color indexed="63"/>
      <name val="ＭＳ Ｐゴシック"/>
      <family val="2"/>
    </font>
    <font>
      <b/>
      <sz val="11"/>
      <color indexed="52"/>
      <name val="ＭＳ Ｐゴシック"/>
      <family val="2"/>
    </font>
    <font>
      <b/>
      <sz val="11"/>
      <color indexed="9"/>
      <name val="ＭＳ Ｐゴシック"/>
      <family val="2"/>
    </font>
    <font>
      <sz val="11"/>
      <color indexed="60"/>
      <name val="ＭＳ Ｐゴシック"/>
      <family val="2"/>
    </font>
    <font>
      <b/>
      <sz val="15"/>
      <color indexed="56"/>
      <name val="ＭＳ Ｐゴシック"/>
      <family val="2"/>
    </font>
    <font>
      <sz val="11"/>
      <color indexed="10"/>
      <name val="ＭＳ Ｐゴシック"/>
      <family val="2"/>
    </font>
    <font>
      <sz val="11"/>
      <color indexed="20"/>
      <name val="ＭＳ Ｐゴシック"/>
      <family val="2"/>
    </font>
    <font>
      <b/>
      <sz val="18"/>
      <color indexed="56"/>
      <name val="ＭＳ Ｐゴシック"/>
      <family val="2"/>
    </font>
    <font>
      <u val="single"/>
      <sz val="11"/>
      <color indexed="12"/>
      <name val="ＭＳ Ｐゴシック"/>
      <family val="2"/>
    </font>
    <font>
      <sz val="11"/>
      <color indexed="22"/>
      <name val="ＭＳ Ｐゴシック"/>
      <family val="2"/>
    </font>
  </fonts>
  <fills count="25">
    <fill>
      <patternFill/>
    </fill>
    <fill>
      <patternFill patternType="gray125"/>
    </fill>
    <fill>
      <patternFill patternType="solid">
        <fgColor indexed="52"/>
        <bgColor indexed="64"/>
      </patternFill>
    </fill>
    <fill>
      <patternFill patternType="solid">
        <fgColor indexed="45"/>
        <bgColor indexed="64"/>
      </patternFill>
    </fill>
    <fill>
      <patternFill patternType="solid">
        <fgColor indexed="29"/>
        <bgColor indexed="64"/>
      </patternFill>
    </fill>
    <fill>
      <patternFill patternType="solid">
        <fgColor indexed="47"/>
        <bgColor indexed="64"/>
      </patternFill>
    </fill>
    <fill>
      <patternFill patternType="solid">
        <fgColor indexed="10"/>
        <bgColor indexed="64"/>
      </patternFill>
    </fill>
    <fill>
      <patternFill patternType="solid">
        <fgColor indexed="36"/>
        <bgColor indexed="64"/>
      </patternFill>
    </fill>
    <fill>
      <patternFill patternType="solid">
        <fgColor indexed="31"/>
        <bgColor indexed="64"/>
      </patternFill>
    </fill>
    <fill>
      <patternFill patternType="solid">
        <fgColor indexed="42"/>
        <bgColor indexed="64"/>
      </patternFill>
    </fill>
    <fill>
      <patternFill patternType="solid">
        <fgColor indexed="46"/>
        <bgColor indexed="64"/>
      </patternFill>
    </fill>
    <fill>
      <patternFill patternType="solid">
        <fgColor indexed="26"/>
        <bgColor indexed="64"/>
      </patternFill>
    </fill>
    <fill>
      <patternFill patternType="solid">
        <fgColor indexed="27"/>
        <bgColor indexed="64"/>
      </patternFill>
    </fill>
    <fill>
      <patternFill patternType="solid">
        <fgColor indexed="30"/>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62"/>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9"/>
        <bgColor indexed="64"/>
      </patternFill>
    </fill>
  </fills>
  <borders count="27">
    <border>
      <left/>
      <right/>
      <top/>
      <bottom/>
      <diagonal/>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color indexed="63"/>
      </top>
      <bottom style="medium">
        <color indexed="30"/>
      </bottom>
    </border>
    <border>
      <left>
        <color indexed="63"/>
      </left>
      <right>
        <color indexed="63"/>
      </right>
      <top>
        <color indexed="63"/>
      </top>
      <bottom style="thick">
        <color indexed="22"/>
      </bottom>
    </border>
    <border>
      <left style="thin"/>
      <right style="thin"/>
      <top style="thin"/>
      <bottom style="thin"/>
    </border>
    <border>
      <left style="thin"/>
      <right style="thin"/>
      <top style="thin"/>
      <bottom/>
    </border>
    <border>
      <left style="medium"/>
      <right/>
      <top style="medium"/>
      <bottom style="medium"/>
    </border>
    <border>
      <left/>
      <right/>
      <top style="medium"/>
      <bottom style="medium"/>
    </border>
    <border>
      <left/>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right/>
      <top style="thin"/>
      <bottom/>
    </border>
    <border>
      <left style="thin"/>
      <right/>
      <top style="medium"/>
      <bottom style="medium"/>
    </border>
    <border>
      <left>
        <color indexed="63"/>
      </left>
      <right style="thin"/>
      <top style="thin"/>
      <bottom style="thin"/>
    </border>
    <border>
      <left/>
      <right style="medium"/>
      <top style="medium"/>
      <bottom style="mediu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6" fillId="2" borderId="0" applyNumberFormat="0" applyBorder="0" applyAlignment="0" applyProtection="0"/>
    <xf numFmtId="0" fontId="0" fillId="3" borderId="0" applyNumberFormat="0" applyBorder="0" applyAlignment="0" applyProtection="0"/>
    <xf numFmtId="177" fontId="0" fillId="0" borderId="0" applyFont="0" applyFill="0" applyBorder="0" applyAlignment="0" applyProtection="0"/>
    <xf numFmtId="0" fontId="0" fillId="4" borderId="0" applyNumberFormat="0" applyBorder="0" applyAlignment="0" applyProtection="0"/>
    <xf numFmtId="0" fontId="0" fillId="5" borderId="0" applyNumberFormat="0" applyBorder="0" applyAlignment="0" applyProtection="0"/>
    <xf numFmtId="0" fontId="6" fillId="4" borderId="0" applyNumberFormat="0" applyBorder="0" applyAlignment="0" applyProtection="0"/>
    <xf numFmtId="176" fontId="0" fillId="0" borderId="0" applyFont="0" applyFill="0" applyBorder="0" applyAlignment="0" applyProtection="0"/>
    <xf numFmtId="0" fontId="6" fillId="6" borderId="0" applyNumberFormat="0" applyBorder="0" applyAlignment="0" applyProtection="0"/>
    <xf numFmtId="9" fontId="0" fillId="0" borderId="0" applyFont="0" applyFill="0" applyBorder="0" applyAlignment="0" applyProtection="0"/>
    <xf numFmtId="0" fontId="6" fillId="7" borderId="0" applyNumberFormat="0" applyBorder="0" applyAlignment="0" applyProtection="0"/>
    <xf numFmtId="178" fontId="0" fillId="0" borderId="0" applyFont="0" applyFill="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1" applyNumberFormat="0" applyFont="0" applyAlignment="0" applyProtection="0"/>
    <xf numFmtId="0" fontId="0" fillId="12" borderId="0" applyNumberFormat="0" applyBorder="0" applyAlignment="0" applyProtection="0"/>
    <xf numFmtId="0" fontId="6" fillId="13" borderId="0" applyNumberFormat="0" applyBorder="0" applyAlignment="0" applyProtection="0"/>
    <xf numFmtId="0" fontId="0" fillId="14" borderId="0" applyNumberFormat="0" applyBorder="0" applyAlignment="0" applyProtection="0"/>
    <xf numFmtId="0" fontId="22" fillId="0" borderId="0" applyNumberFormat="0" applyFill="0" applyBorder="0" applyAlignment="0" applyProtection="0"/>
    <xf numFmtId="0" fontId="2" fillId="0" borderId="2" applyNumberFormat="0" applyFill="0" applyAlignment="0" applyProtection="0"/>
    <xf numFmtId="0" fontId="0" fillId="15" borderId="0" applyNumberFormat="0" applyBorder="0" applyAlignment="0" applyProtection="0"/>
    <xf numFmtId="0" fontId="0" fillId="10" borderId="0" applyNumberFormat="0" applyBorder="0" applyAlignment="0" applyProtection="0"/>
    <xf numFmtId="0" fontId="0" fillId="14" borderId="0" applyNumberFormat="0" applyBorder="0" applyAlignment="0" applyProtection="0"/>
    <xf numFmtId="0" fontId="0" fillId="16" borderId="0" applyNumberFormat="0" applyBorder="0" applyAlignment="0" applyProtection="0"/>
    <xf numFmtId="0" fontId="6" fillId="15" borderId="0" applyNumberFormat="0" applyBorder="0" applyAlignment="0" applyProtection="0"/>
    <xf numFmtId="0" fontId="6" fillId="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14" fillId="21" borderId="3" applyNumberFormat="0" applyAlignment="0" applyProtection="0"/>
    <xf numFmtId="0" fontId="18" fillId="0" borderId="4" applyNumberFormat="0" applyFill="0" applyAlignment="0" applyProtection="0"/>
    <xf numFmtId="0" fontId="21" fillId="0" borderId="0" applyNumberFormat="0" applyFill="0" applyBorder="0" applyAlignment="0" applyProtection="0"/>
    <xf numFmtId="0" fontId="12" fillId="0" borderId="5" applyNumberFormat="0" applyFill="0" applyAlignment="0" applyProtection="0"/>
    <xf numFmtId="0" fontId="16" fillId="22" borderId="6" applyNumberFormat="0" applyAlignment="0" applyProtection="0"/>
    <xf numFmtId="0" fontId="9" fillId="5" borderId="7" applyNumberFormat="0" applyAlignment="0" applyProtection="0"/>
    <xf numFmtId="0" fontId="17" fillId="23" borderId="0" applyNumberFormat="0" applyBorder="0" applyAlignment="0" applyProtection="0"/>
    <xf numFmtId="0" fontId="0" fillId="0" borderId="0">
      <alignment vertical="center"/>
      <protection/>
    </xf>
    <xf numFmtId="0" fontId="0" fillId="0" borderId="0">
      <alignment vertical="center"/>
      <protection/>
    </xf>
    <xf numFmtId="0" fontId="11" fillId="0" borderId="0" applyNumberFormat="0" applyFill="0" applyBorder="0" applyAlignment="0" applyProtection="0"/>
    <xf numFmtId="0" fontId="20" fillId="3" borderId="0" applyNumberFormat="0" applyBorder="0" applyAlignment="0" applyProtection="0"/>
    <xf numFmtId="0" fontId="15" fillId="21" borderId="7" applyNumberFormat="0" applyAlignment="0" applyProtection="0"/>
    <xf numFmtId="0" fontId="8" fillId="0" borderId="8" applyNumberFormat="0" applyFill="0" applyAlignment="0" applyProtection="0"/>
    <xf numFmtId="0" fontId="7" fillId="0" borderId="9" applyNumberFormat="0" applyFill="0" applyAlignment="0" applyProtection="0"/>
    <xf numFmtId="0" fontId="8" fillId="0" borderId="0" applyNumberFormat="0" applyFill="0" applyBorder="0" applyAlignment="0" applyProtection="0"/>
    <xf numFmtId="0" fontId="19" fillId="0" borderId="0" applyNumberFormat="0" applyFill="0" applyBorder="0" applyAlignment="0" applyProtection="0"/>
    <xf numFmtId="0" fontId="13" fillId="9" borderId="0" applyNumberFormat="0" applyBorder="0" applyAlignment="0" applyProtection="0"/>
    <xf numFmtId="0" fontId="10" fillId="0" borderId="0" applyNumberFormat="0" applyFill="0" applyBorder="0" applyAlignment="0" applyProtection="0"/>
  </cellStyleXfs>
  <cellXfs count="53">
    <xf numFmtId="0" fontId="0" fillId="0" borderId="0" xfId="0" applyAlignment="1">
      <alignment vertical="center"/>
    </xf>
    <xf numFmtId="0" fontId="2" fillId="11" borderId="10" xfId="0" applyFon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vertical="center" wrapText="1"/>
    </xf>
    <xf numFmtId="180" fontId="0" fillId="0" borderId="10" xfId="0" applyNumberFormat="1" applyBorder="1" applyAlignment="1">
      <alignment horizontal="center" vertical="center"/>
    </xf>
    <xf numFmtId="181" fontId="0" fillId="0" borderId="10" xfId="0" applyNumberFormat="1" applyBorder="1" applyAlignment="1">
      <alignment horizontal="center" vertical="center"/>
    </xf>
    <xf numFmtId="0" fontId="2" fillId="11" borderId="11" xfId="0" applyFont="1" applyFill="1" applyBorder="1" applyAlignment="1">
      <alignment horizontal="center" vertical="center"/>
    </xf>
    <xf numFmtId="0" fontId="0" fillId="0" borderId="11" xfId="0" applyBorder="1" applyAlignment="1">
      <alignment horizontal="center" vertical="center"/>
    </xf>
    <xf numFmtId="0" fontId="3" fillId="11" borderId="12" xfId="0" applyFont="1" applyFill="1" applyBorder="1" applyAlignment="1">
      <alignment horizontal="center" vertical="center"/>
    </xf>
    <xf numFmtId="0" fontId="3" fillId="11" borderId="13" xfId="0" applyFont="1" applyFill="1" applyBorder="1" applyAlignment="1">
      <alignment horizontal="center" vertical="center"/>
    </xf>
    <xf numFmtId="0" fontId="3" fillId="11" borderId="14" xfId="0" applyFont="1" applyFill="1" applyBorder="1" applyAlignment="1">
      <alignment horizontal="center" vertical="center"/>
    </xf>
    <xf numFmtId="180" fontId="3" fillId="0" borderId="15" xfId="0" applyNumberFormat="1" applyFont="1" applyBorder="1" applyAlignment="1">
      <alignment horizontal="center" vertical="center"/>
    </xf>
    <xf numFmtId="180" fontId="3" fillId="0" borderId="16" xfId="0" applyNumberFormat="1" applyFont="1" applyBorder="1" applyAlignment="1">
      <alignment horizontal="center" vertical="center"/>
    </xf>
    <xf numFmtId="0" fontId="0" fillId="0" borderId="0" xfId="0" applyAlignment="1">
      <alignment horizontal="center" vertical="center"/>
    </xf>
    <xf numFmtId="0" fontId="2" fillId="12" borderId="10" xfId="0" applyFont="1" applyFill="1" applyBorder="1" applyAlignment="1">
      <alignment horizontal="center" vertical="center" shrinkToFit="1"/>
    </xf>
    <xf numFmtId="0" fontId="2" fillId="3" borderId="17" xfId="0" applyFont="1" applyFill="1" applyBorder="1" applyAlignment="1">
      <alignment horizontal="center" vertical="center" shrinkToFit="1"/>
    </xf>
    <xf numFmtId="0" fontId="2" fillId="3" borderId="18" xfId="0" applyFont="1" applyFill="1" applyBorder="1" applyAlignment="1">
      <alignment horizontal="center" vertical="center" shrinkToFit="1"/>
    </xf>
    <xf numFmtId="0" fontId="2" fillId="11" borderId="19" xfId="0" applyFont="1" applyFill="1" applyBorder="1" applyAlignment="1">
      <alignment horizontal="center" vertical="center" shrinkToFit="1"/>
    </xf>
    <xf numFmtId="0" fontId="2" fillId="11" borderId="20" xfId="0" applyFont="1" applyFill="1" applyBorder="1" applyAlignment="1">
      <alignment horizontal="center" vertical="center" shrinkToFit="1"/>
    </xf>
    <xf numFmtId="0" fontId="2" fillId="3" borderId="21" xfId="0" applyFont="1" applyFill="1" applyBorder="1" applyAlignment="1">
      <alignment horizontal="center" vertical="center" shrinkToFit="1"/>
    </xf>
    <xf numFmtId="0" fontId="2" fillId="3" borderId="22" xfId="0" applyFont="1" applyFill="1" applyBorder="1" applyAlignment="1">
      <alignment horizontal="center" vertical="center" shrinkToFit="1"/>
    </xf>
    <xf numFmtId="0" fontId="2" fillId="11" borderId="10" xfId="0" applyFont="1" applyFill="1" applyBorder="1" applyAlignment="1">
      <alignment horizontal="center" vertical="center" shrinkToFit="1"/>
    </xf>
    <xf numFmtId="0" fontId="4" fillId="0" borderId="10" xfId="0" applyFont="1" applyFill="1" applyBorder="1" applyAlignment="1">
      <alignment horizontal="center" vertical="center"/>
    </xf>
    <xf numFmtId="180" fontId="4" fillId="0" borderId="10" xfId="0" applyNumberFormat="1" applyFont="1" applyFill="1" applyBorder="1" applyAlignment="1">
      <alignment horizontal="center" vertical="center"/>
    </xf>
    <xf numFmtId="182" fontId="4" fillId="0" borderId="10" xfId="0" applyNumberFormat="1" applyFont="1" applyFill="1" applyBorder="1" applyAlignment="1">
      <alignment horizontal="center" vertical="center"/>
    </xf>
    <xf numFmtId="0" fontId="4" fillId="0" borderId="19" xfId="0" applyFont="1" applyFill="1" applyBorder="1" applyAlignment="1">
      <alignment horizontal="center" vertical="center"/>
    </xf>
    <xf numFmtId="9" fontId="0" fillId="0" borderId="10" xfId="0" applyNumberFormat="1" applyBorder="1" applyAlignment="1">
      <alignment horizontal="center" vertical="center"/>
    </xf>
    <xf numFmtId="0" fontId="0" fillId="0" borderId="10" xfId="0" applyBorder="1" applyAlignment="1">
      <alignment vertical="center"/>
    </xf>
    <xf numFmtId="183" fontId="0" fillId="0" borderId="10" xfId="0" applyNumberFormat="1" applyBorder="1" applyAlignment="1">
      <alignment horizontal="center" vertical="center"/>
    </xf>
    <xf numFmtId="184" fontId="0" fillId="0" borderId="10" xfId="24" applyNumberFormat="1" applyFont="1" applyBorder="1" applyAlignment="1">
      <alignment horizontal="center" vertical="center"/>
    </xf>
    <xf numFmtId="0" fontId="2" fillId="11" borderId="11" xfId="0" applyFont="1" applyFill="1" applyBorder="1" applyAlignment="1">
      <alignment vertical="center"/>
    </xf>
    <xf numFmtId="0" fontId="5" fillId="0" borderId="23" xfId="0" applyFont="1" applyBorder="1" applyAlignment="1">
      <alignment horizontal="center" vertical="center"/>
    </xf>
    <xf numFmtId="180" fontId="3" fillId="0" borderId="24" xfId="0" applyNumberFormat="1" applyFont="1" applyBorder="1" applyAlignment="1">
      <alignment horizontal="center" vertical="center"/>
    </xf>
    <xf numFmtId="180" fontId="3" fillId="0" borderId="13" xfId="0" applyNumberFormat="1" applyFont="1" applyBorder="1" applyAlignment="1">
      <alignment horizontal="center" vertical="center"/>
    </xf>
    <xf numFmtId="0" fontId="0" fillId="0" borderId="0" xfId="0" applyAlignment="1">
      <alignment horizontal="left" vertical="center"/>
    </xf>
    <xf numFmtId="0" fontId="2" fillId="11" borderId="25" xfId="0" applyFont="1" applyFill="1" applyBorder="1" applyAlignment="1">
      <alignment horizontal="center" vertical="center" shrinkToFit="1"/>
    </xf>
    <xf numFmtId="0" fontId="2" fillId="5" borderId="19" xfId="0" applyFont="1" applyFill="1" applyBorder="1" applyAlignment="1">
      <alignment horizontal="center" vertical="center" shrinkToFit="1"/>
    </xf>
    <xf numFmtId="0" fontId="2" fillId="5" borderId="20" xfId="0" applyFont="1" applyFill="1" applyBorder="1" applyAlignment="1">
      <alignment horizontal="center" vertical="center" shrinkToFit="1"/>
    </xf>
    <xf numFmtId="0" fontId="2" fillId="5" borderId="25" xfId="0" applyFont="1" applyFill="1" applyBorder="1" applyAlignment="1">
      <alignment horizontal="center" vertical="center" shrinkToFit="1"/>
    </xf>
    <xf numFmtId="0" fontId="2" fillId="24" borderId="10" xfId="0" applyFont="1" applyFill="1" applyBorder="1" applyAlignment="1">
      <alignment horizontal="center" vertical="center" shrinkToFit="1"/>
    </xf>
    <xf numFmtId="0" fontId="2" fillId="9" borderId="19" xfId="0" applyFont="1" applyFill="1" applyBorder="1" applyAlignment="1">
      <alignment horizontal="center" vertical="center" shrinkToFit="1"/>
    </xf>
    <xf numFmtId="0" fontId="2" fillId="9" borderId="20" xfId="0" applyFont="1" applyFill="1" applyBorder="1" applyAlignment="1">
      <alignment horizontal="center" vertical="center" shrinkToFit="1"/>
    </xf>
    <xf numFmtId="0" fontId="2" fillId="5" borderId="10" xfId="0" applyFont="1" applyFill="1" applyBorder="1" applyAlignment="1">
      <alignment horizontal="center" vertical="center" shrinkToFit="1"/>
    </xf>
    <xf numFmtId="0" fontId="2" fillId="9" borderId="10" xfId="0" applyFont="1" applyFill="1" applyBorder="1" applyAlignment="1">
      <alignment horizontal="center" vertical="center" shrinkToFit="1"/>
    </xf>
    <xf numFmtId="185" fontId="4" fillId="0" borderId="10" xfId="0" applyNumberFormat="1" applyFont="1" applyFill="1" applyBorder="1" applyAlignment="1">
      <alignment horizontal="center" vertical="center"/>
    </xf>
    <xf numFmtId="0" fontId="4" fillId="0" borderId="25" xfId="0" applyFont="1" applyFill="1" applyBorder="1" applyAlignment="1">
      <alignment horizontal="center" vertical="center"/>
    </xf>
    <xf numFmtId="180" fontId="3" fillId="0" borderId="26" xfId="0" applyNumberFormat="1" applyFont="1" applyBorder="1" applyAlignment="1">
      <alignment horizontal="center" vertical="center"/>
    </xf>
    <xf numFmtId="0" fontId="2" fillId="9" borderId="25" xfId="0" applyFont="1" applyFill="1" applyBorder="1" applyAlignment="1">
      <alignment horizontal="center" vertical="center" shrinkToFit="1"/>
    </xf>
    <xf numFmtId="0" fontId="2" fillId="8" borderId="10" xfId="0" applyFont="1" applyFill="1" applyBorder="1" applyAlignment="1">
      <alignment horizontal="center" vertical="center" shrinkToFit="1"/>
    </xf>
    <xf numFmtId="0" fontId="0" fillId="21" borderId="0" xfId="0" applyFill="1" applyAlignment="1">
      <alignment vertical="center"/>
    </xf>
    <xf numFmtId="183" fontId="4" fillId="0" borderId="10" xfId="0" applyNumberFormat="1" applyFont="1" applyFill="1" applyBorder="1" applyAlignment="1">
      <alignment horizontal="center" vertical="center"/>
    </xf>
    <xf numFmtId="181" fontId="4" fillId="0" borderId="10" xfId="0" applyNumberFormat="1" applyFont="1" applyFill="1" applyBorder="1" applyAlignment="1">
      <alignment horizontal="center" vertical="center"/>
    </xf>
    <xf numFmtId="0" fontId="0" fillId="21" borderId="0" xfId="0" applyFill="1" applyAlignment="1">
      <alignment vertical="center"/>
    </xf>
  </cellXfs>
  <cellStyles count="51">
    <cellStyle name="Normal" xfId="0"/>
    <cellStyle name="Comma" xfId="15"/>
    <cellStyle name="60% - アクセント 6" xfId="16"/>
    <cellStyle name="20% - アクセント 2" xfId="17"/>
    <cellStyle name="Currency" xfId="18"/>
    <cellStyle name="40% - アクセント 2" xfId="19"/>
    <cellStyle name="20% - アクセント 6" xfId="20"/>
    <cellStyle name="60% - アクセント 2" xfId="21"/>
    <cellStyle name="Comma [0]" xfId="22"/>
    <cellStyle name="アクセント 2" xfId="23"/>
    <cellStyle name="Percent" xfId="24"/>
    <cellStyle name="アクセント 4" xfId="25"/>
    <cellStyle name="Currency [0]" xfId="26"/>
    <cellStyle name="20% - アクセント 1" xfId="27"/>
    <cellStyle name="20% - アクセント 3" xfId="28"/>
    <cellStyle name="20% - アクセント 4" xfId="29"/>
    <cellStyle name="メモ" xfId="30"/>
    <cellStyle name="20% - アクセント 5" xfId="31"/>
    <cellStyle name="60% - アクセント 1" xfId="32"/>
    <cellStyle name="40% - アクセント 1" xfId="33"/>
    <cellStyle name="Hyperlink" xfId="34"/>
    <cellStyle name="集計" xfId="35"/>
    <cellStyle name="40% - アクセント 3" xfId="36"/>
    <cellStyle name="40% - アクセント 4" xfId="37"/>
    <cellStyle name="40% - アクセント 5" xfId="38"/>
    <cellStyle name="40% - アクセント 6" xfId="39"/>
    <cellStyle name="60% - アクセント 3" xfId="40"/>
    <cellStyle name="60% - アクセント 4" xfId="41"/>
    <cellStyle name="60% - アクセント 5" xfId="42"/>
    <cellStyle name="アクセント 1" xfId="43"/>
    <cellStyle name="アクセント 3" xfId="44"/>
    <cellStyle name="アクセント 5" xfId="45"/>
    <cellStyle name="アクセント 6" xfId="46"/>
    <cellStyle name="出力" xfId="47"/>
    <cellStyle name="見出し 1" xfId="48"/>
    <cellStyle name="タイトル" xfId="49"/>
    <cellStyle name="リンク セル" xfId="50"/>
    <cellStyle name="チェック セル" xfId="51"/>
    <cellStyle name="入力" xfId="52"/>
    <cellStyle name="どちらでもない" xfId="53"/>
    <cellStyle name="標準 2" xfId="54"/>
    <cellStyle name="標準 3" xfId="55"/>
    <cellStyle name="Followed Hyperlink" xfId="56"/>
    <cellStyle name="悪い" xfId="57"/>
    <cellStyle name="計算" xfId="58"/>
    <cellStyle name="見出し 3" xfId="59"/>
    <cellStyle name="見出し 2" xfId="60"/>
    <cellStyle name="見出し 4" xfId="61"/>
    <cellStyle name="警告文" xfId="62"/>
    <cellStyle name="良い" xfId="63"/>
    <cellStyle name="説明文" xfId="64"/>
  </cellStyles>
  <dxfs count="2">
    <dxf>
      <font>
        <b/>
        <i val="0"/>
        <color rgb="FFFF0000"/>
      </font>
      <border/>
    </dxf>
    <dxf>
      <font>
        <b/>
        <i val="0"/>
        <color rgb="FF0000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133350</xdr:colOff>
      <xdr:row>2</xdr:row>
      <xdr:rowOff>1047750</xdr:rowOff>
    </xdr:from>
    <xdr:to>
      <xdr:col>30</xdr:col>
      <xdr:colOff>638175</xdr:colOff>
      <xdr:row>22</xdr:row>
      <xdr:rowOff>123825</xdr:rowOff>
    </xdr:to>
    <xdr:pic>
      <xdr:nvPicPr>
        <xdr:cNvPr id="1" name="Picture 5"/>
        <xdr:cNvPicPr preferRelativeResize="1">
          <a:picLocks noChangeAspect="1"/>
        </xdr:cNvPicPr>
      </xdr:nvPicPr>
      <xdr:blipFill>
        <a:blip r:embed="rId1"/>
        <a:stretch>
          <a:fillRect/>
        </a:stretch>
      </xdr:blipFill>
      <xdr:spPr>
        <a:xfrm>
          <a:off x="11839575" y="1390650"/>
          <a:ext cx="5305425" cy="3571875"/>
        </a:xfrm>
        <a:prstGeom prst="rect">
          <a:avLst/>
        </a:prstGeom>
        <a:noFill/>
        <a:ln w="9525" cmpd="sng">
          <a:noFill/>
        </a:ln>
      </xdr:spPr>
    </xdr:pic>
    <xdr:clientData/>
  </xdr:twoCellAnchor>
  <xdr:twoCellAnchor>
    <xdr:from>
      <xdr:col>23</xdr:col>
      <xdr:colOff>114300</xdr:colOff>
      <xdr:row>23</xdr:row>
      <xdr:rowOff>57150</xdr:rowOff>
    </xdr:from>
    <xdr:to>
      <xdr:col>29</xdr:col>
      <xdr:colOff>504825</xdr:colOff>
      <xdr:row>41</xdr:row>
      <xdr:rowOff>85725</xdr:rowOff>
    </xdr:to>
    <xdr:pic>
      <xdr:nvPicPr>
        <xdr:cNvPr id="2" name="Picture 6"/>
        <xdr:cNvPicPr preferRelativeResize="1">
          <a:picLocks noChangeAspect="1"/>
        </xdr:cNvPicPr>
      </xdr:nvPicPr>
      <xdr:blipFill>
        <a:blip r:embed="rId2"/>
        <a:stretch>
          <a:fillRect/>
        </a:stretch>
      </xdr:blipFill>
      <xdr:spPr>
        <a:xfrm>
          <a:off x="11820525" y="5067300"/>
          <a:ext cx="4505325" cy="3114675"/>
        </a:xfrm>
        <a:prstGeom prst="rect">
          <a:avLst/>
        </a:prstGeom>
        <a:noFill/>
        <a:ln w="9525" cmpd="sng">
          <a:noFill/>
        </a:ln>
      </xdr:spPr>
    </xdr:pic>
    <xdr:clientData/>
  </xdr:twoCellAnchor>
  <xdr:twoCellAnchor>
    <xdr:from>
      <xdr:col>18</xdr:col>
      <xdr:colOff>371475</xdr:colOff>
      <xdr:row>2</xdr:row>
      <xdr:rowOff>171450</xdr:rowOff>
    </xdr:from>
    <xdr:to>
      <xdr:col>22</xdr:col>
      <xdr:colOff>800100</xdr:colOff>
      <xdr:row>2</xdr:row>
      <xdr:rowOff>561975</xdr:rowOff>
    </xdr:to>
    <xdr:sp>
      <xdr:nvSpPr>
        <xdr:cNvPr id="3" name="TextBox 8"/>
        <xdr:cNvSpPr txBox="1">
          <a:spLocks noChangeArrowheads="1"/>
        </xdr:cNvSpPr>
      </xdr:nvSpPr>
      <xdr:spPr>
        <a:xfrm>
          <a:off x="9267825" y="514350"/>
          <a:ext cx="2438400" cy="390525"/>
        </a:xfrm>
        <a:prstGeom prst="rect">
          <a:avLst/>
        </a:prstGeom>
        <a:solidFill>
          <a:srgbClr val="FFFFFF"/>
        </a:solidFill>
        <a:ln w="9525" cmpd="sng">
          <a:solidFill>
            <a:srgbClr val="C0C0C0"/>
          </a:solidFill>
          <a:prstDash val="sysDash"/>
          <a:headEnd type="none"/>
          <a:tailEnd type="none"/>
        </a:ln>
      </xdr:spPr>
      <xdr:txBody>
        <a:bodyPr vertOverflow="clip" wrap="square"/>
        <a:p>
          <a:pPr algn="l">
            <a:defRPr/>
          </a:pPr>
          <a:r>
            <a:rPr lang="en-US" cap="none" sz="1100" b="0" i="0" u="none" baseline="0">
              <a:solidFill>
                <a:srgbClr val="C0C0C0"/>
              </a:solidFill>
              <a:latin typeface="ＭＳ Ｐゴシック"/>
              <a:ea typeface="ＭＳ Ｐゴシック"/>
              <a:cs typeface="ＭＳ Ｐゴシック"/>
            </a:rPr>
            <a:t>勝率向上のため
⇒無駄なエントリを減らすも重要</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2:W112"/>
  <sheetViews>
    <sheetView tabSelected="1" zoomScale="80" zoomScaleNormal="80" workbookViewId="0" topLeftCell="A1">
      <selection activeCell="A2" sqref="A2"/>
    </sheetView>
  </sheetViews>
  <sheetFormatPr defaultColWidth="9.00390625" defaultRowHeight="13.5"/>
  <cols>
    <col min="1" max="1" width="4.125" style="0" customWidth="1"/>
    <col min="2" max="21" width="6.625" style="0" customWidth="1"/>
    <col min="22" max="22" width="6.50390625" style="0" customWidth="1"/>
    <col min="23" max="23" width="10.50390625" style="0" customWidth="1"/>
  </cols>
  <sheetData>
    <row r="2" spans="2:21" ht="13.5">
      <c r="B2" s="1" t="s">
        <v>0</v>
      </c>
      <c r="C2" s="1"/>
      <c r="D2" s="1"/>
      <c r="E2" s="2" t="s">
        <v>1</v>
      </c>
      <c r="F2" s="2"/>
      <c r="G2" s="2"/>
      <c r="H2" s="1" t="s">
        <v>2</v>
      </c>
      <c r="I2" s="1"/>
      <c r="J2" s="1"/>
      <c r="K2" s="2" t="s">
        <v>3</v>
      </c>
      <c r="L2" s="2"/>
      <c r="M2" s="2"/>
      <c r="N2" s="1" t="s">
        <v>4</v>
      </c>
      <c r="O2" s="1"/>
      <c r="P2" s="26">
        <v>0.03</v>
      </c>
      <c r="Q2" s="2"/>
      <c r="R2" s="13"/>
      <c r="S2" s="13"/>
      <c r="T2" s="13"/>
      <c r="U2" s="13"/>
    </row>
    <row r="3" spans="2:21" ht="88.5" customHeight="1">
      <c r="B3" s="1" t="s">
        <v>5</v>
      </c>
      <c r="C3" s="1"/>
      <c r="D3" s="3" t="s">
        <v>6</v>
      </c>
      <c r="E3" s="3"/>
      <c r="F3" s="3"/>
      <c r="G3" s="3"/>
      <c r="H3" s="3"/>
      <c r="I3" s="3"/>
      <c r="J3" s="1" t="s">
        <v>7</v>
      </c>
      <c r="K3" s="1"/>
      <c r="L3" s="3" t="s">
        <v>8</v>
      </c>
      <c r="M3" s="27"/>
      <c r="N3" s="27"/>
      <c r="O3" s="27"/>
      <c r="P3" s="27"/>
      <c r="Q3" s="27"/>
      <c r="R3" s="13"/>
      <c r="S3" s="13"/>
      <c r="T3" s="13"/>
      <c r="U3" s="13"/>
    </row>
    <row r="4" spans="2:21" ht="13.5">
      <c r="B4" s="1" t="s">
        <v>9</v>
      </c>
      <c r="C4" s="1"/>
      <c r="D4" s="4">
        <f>SUM($R$12:$S$111)</f>
        <v>586752</v>
      </c>
      <c r="E4" s="2"/>
      <c r="F4" s="1" t="s">
        <v>10</v>
      </c>
      <c r="G4" s="1"/>
      <c r="H4" s="5">
        <f>SUM($T$12:$U$111)</f>
        <v>325.9999999999962</v>
      </c>
      <c r="I4" s="2"/>
      <c r="J4" s="21" t="s">
        <v>11</v>
      </c>
      <c r="K4" s="21"/>
      <c r="L4" s="4">
        <f>MAX($R$12:$S$111)</f>
        <v>476760</v>
      </c>
      <c r="M4" s="4"/>
      <c r="N4" s="21" t="s">
        <v>12</v>
      </c>
      <c r="O4" s="21"/>
      <c r="P4" s="28">
        <f>MIN($R$12:$S$973)</f>
        <v>-57120</v>
      </c>
      <c r="Q4" s="28"/>
      <c r="R4" s="13"/>
      <c r="S4" s="13"/>
      <c r="T4" s="13"/>
      <c r="U4" s="13"/>
    </row>
    <row r="5" spans="2:21" ht="14.25">
      <c r="B5" s="6" t="s">
        <v>13</v>
      </c>
      <c r="C5" s="7">
        <f>COUNTIF($R$12:$R$973,"&gt;0")</f>
        <v>41</v>
      </c>
      <c r="D5" s="6" t="s">
        <v>14</v>
      </c>
      <c r="E5" s="7">
        <f>COUNTIF($R$12:$R$973,"&lt;0")</f>
        <v>59</v>
      </c>
      <c r="F5" s="6" t="s">
        <v>15</v>
      </c>
      <c r="G5" s="7">
        <f>COUNTIF($R$12:$R$973,"=0")</f>
        <v>0</v>
      </c>
      <c r="H5" s="6" t="s">
        <v>16</v>
      </c>
      <c r="I5" s="29">
        <f>C5/SUM(C5,E5)</f>
        <v>0.41</v>
      </c>
      <c r="J5" s="1" t="s">
        <v>17</v>
      </c>
      <c r="K5" s="6"/>
      <c r="L5" s="7">
        <v>5</v>
      </c>
      <c r="M5" s="7"/>
      <c r="N5" s="30" t="s">
        <v>18</v>
      </c>
      <c r="O5" s="30"/>
      <c r="P5" s="7">
        <v>6</v>
      </c>
      <c r="Q5" s="7"/>
      <c r="R5" s="13"/>
      <c r="S5" s="13"/>
      <c r="T5" s="13"/>
      <c r="U5" s="13"/>
    </row>
    <row r="6" spans="2:21" ht="21.75">
      <c r="B6" s="8" t="s">
        <v>19</v>
      </c>
      <c r="C6" s="9"/>
      <c r="D6" s="10"/>
      <c r="E6" s="11">
        <f>C12</f>
        <v>1000000</v>
      </c>
      <c r="F6" s="11"/>
      <c r="G6" s="11"/>
      <c r="H6" s="12"/>
      <c r="I6" s="31" t="s">
        <v>20</v>
      </c>
      <c r="J6" s="31"/>
      <c r="K6" s="8" t="s">
        <v>21</v>
      </c>
      <c r="L6" s="9"/>
      <c r="M6" s="10"/>
      <c r="N6" s="32">
        <f>C112</f>
        <v>1586752</v>
      </c>
      <c r="O6" s="33"/>
      <c r="P6" s="33"/>
      <c r="Q6" s="46"/>
      <c r="R6" s="13"/>
      <c r="S6" s="13"/>
      <c r="T6" s="13"/>
      <c r="U6" s="13"/>
    </row>
    <row r="7" spans="2:21" ht="13.5">
      <c r="B7" s="13"/>
      <c r="C7" s="13"/>
      <c r="D7" s="13"/>
      <c r="E7" s="13"/>
      <c r="F7" s="13"/>
      <c r="G7" s="13"/>
      <c r="H7" s="13"/>
      <c r="I7" s="13"/>
      <c r="J7" s="13"/>
      <c r="K7" s="13"/>
      <c r="L7" s="13"/>
      <c r="M7" s="13"/>
      <c r="N7" s="34"/>
      <c r="O7" s="13"/>
      <c r="P7" s="13"/>
      <c r="Q7" s="13"/>
      <c r="R7" s="13"/>
      <c r="S7" s="13"/>
      <c r="T7" s="13"/>
      <c r="U7" s="13"/>
    </row>
    <row r="8" spans="2:21" ht="13.5">
      <c r="B8" s="13"/>
      <c r="C8" s="13"/>
      <c r="D8" s="13"/>
      <c r="E8" s="13"/>
      <c r="F8" s="13"/>
      <c r="G8" s="13"/>
      <c r="H8" s="13"/>
      <c r="I8" s="13"/>
      <c r="J8" s="13"/>
      <c r="K8" s="13"/>
      <c r="L8" s="13"/>
      <c r="M8" s="13"/>
      <c r="N8" s="34"/>
      <c r="O8" s="13"/>
      <c r="P8" s="13"/>
      <c r="Q8" s="13"/>
      <c r="R8" s="13"/>
      <c r="S8" s="13"/>
      <c r="T8" s="13"/>
      <c r="U8" s="13"/>
    </row>
    <row r="9" spans="2:21" ht="13.5">
      <c r="B9" s="13"/>
      <c r="C9" s="13"/>
      <c r="D9" s="13"/>
      <c r="E9" s="13"/>
      <c r="F9" s="13"/>
      <c r="G9" s="13"/>
      <c r="H9" s="13"/>
      <c r="I9" s="13"/>
      <c r="J9" s="13"/>
      <c r="K9" s="13"/>
      <c r="L9" s="13"/>
      <c r="M9" s="13"/>
      <c r="N9" s="34"/>
      <c r="O9" s="13"/>
      <c r="P9" s="13"/>
      <c r="Q9" s="13"/>
      <c r="R9" s="13"/>
      <c r="S9" s="13"/>
      <c r="T9" s="13"/>
      <c r="U9" s="13"/>
    </row>
    <row r="10" spans="2:21" ht="13.5">
      <c r="B10" s="14" t="s">
        <v>22</v>
      </c>
      <c r="C10" s="15" t="s">
        <v>23</v>
      </c>
      <c r="D10" s="16"/>
      <c r="E10" s="17" t="s">
        <v>24</v>
      </c>
      <c r="F10" s="18"/>
      <c r="G10" s="18"/>
      <c r="H10" s="18"/>
      <c r="I10" s="35"/>
      <c r="J10" s="36" t="s">
        <v>25</v>
      </c>
      <c r="K10" s="37"/>
      <c r="L10" s="38"/>
      <c r="M10" s="39" t="s">
        <v>26</v>
      </c>
      <c r="N10" s="40" t="s">
        <v>27</v>
      </c>
      <c r="O10" s="41"/>
      <c r="P10" s="41"/>
      <c r="Q10" s="47"/>
      <c r="R10" s="48" t="s">
        <v>28</v>
      </c>
      <c r="S10" s="48"/>
      <c r="T10" s="48"/>
      <c r="U10" s="48"/>
    </row>
    <row r="11" spans="2:23" ht="13.5">
      <c r="B11" s="14"/>
      <c r="C11" s="19"/>
      <c r="D11" s="20"/>
      <c r="E11" s="21" t="s">
        <v>29</v>
      </c>
      <c r="F11" s="21" t="s">
        <v>30</v>
      </c>
      <c r="G11" s="21" t="s">
        <v>31</v>
      </c>
      <c r="H11" s="17" t="s">
        <v>32</v>
      </c>
      <c r="I11" s="35"/>
      <c r="J11" s="42" t="s">
        <v>33</v>
      </c>
      <c r="K11" s="36" t="s">
        <v>34</v>
      </c>
      <c r="L11" s="38"/>
      <c r="M11" s="39"/>
      <c r="N11" s="43" t="s">
        <v>29</v>
      </c>
      <c r="O11" s="43" t="s">
        <v>30</v>
      </c>
      <c r="P11" s="40" t="s">
        <v>32</v>
      </c>
      <c r="Q11" s="47"/>
      <c r="R11" s="48" t="s">
        <v>35</v>
      </c>
      <c r="S11" s="48"/>
      <c r="T11" s="48" t="s">
        <v>33</v>
      </c>
      <c r="U11" s="48"/>
      <c r="V11" s="49" t="s">
        <v>36</v>
      </c>
      <c r="W11" s="49" t="s">
        <v>37</v>
      </c>
    </row>
    <row r="12" spans="2:23" ht="13.5">
      <c r="B12" s="22">
        <v>1</v>
      </c>
      <c r="C12" s="23">
        <v>1000000</v>
      </c>
      <c r="D12" s="23"/>
      <c r="E12" s="22">
        <v>2013</v>
      </c>
      <c r="F12" s="24">
        <v>41282</v>
      </c>
      <c r="G12" s="22" t="s">
        <v>38</v>
      </c>
      <c r="H12" s="22">
        <v>87.39</v>
      </c>
      <c r="I12" s="22"/>
      <c r="J12" s="22">
        <f aca="true" t="shared" si="0" ref="J12:J51">ABS(V12-H12)*100</f>
        <v>39.00000000000006</v>
      </c>
      <c r="K12" s="23">
        <f>IF(F12="","",C12*$P$2)</f>
        <v>30000</v>
      </c>
      <c r="L12" s="23"/>
      <c r="M12" s="44">
        <f aca="true" t="shared" si="1" ref="M12:M51">IF(J12="","",ROUNDDOWN(K12/(J12/100)/100000,2))</f>
        <v>0.76</v>
      </c>
      <c r="N12" s="22">
        <v>2013</v>
      </c>
      <c r="O12" s="24">
        <v>41283</v>
      </c>
      <c r="P12" s="22">
        <v>87.78</v>
      </c>
      <c r="Q12" s="22"/>
      <c r="R12" s="50">
        <f aca="true" t="shared" si="2" ref="R12:R51">IF(O12="","",ROUNDDOWN((IF(G12="売",H12-P12,P12-H12))*M12*100000,0))</f>
        <v>-29640</v>
      </c>
      <c r="S12" s="50"/>
      <c r="T12" s="51">
        <f aca="true" t="shared" si="3" ref="T12:T51">IF(O12="","",IF(R12&lt;0,J12*(-1),IF(G12="買",(P12-H12)*100,(H12-P12)*100)))</f>
        <v>-39.00000000000006</v>
      </c>
      <c r="U12" s="51"/>
      <c r="V12" s="49">
        <v>87.78</v>
      </c>
      <c r="W12" s="49" t="s">
        <v>39</v>
      </c>
    </row>
    <row r="13" spans="2:23" ht="13.5">
      <c r="B13" s="22">
        <v>2</v>
      </c>
      <c r="C13" s="23">
        <f aca="true" t="shared" si="4" ref="C13:C50">IF(R12="","",C12+R12)</f>
        <v>970360</v>
      </c>
      <c r="D13" s="23"/>
      <c r="E13" s="22">
        <v>2013</v>
      </c>
      <c r="F13" s="24">
        <v>41288</v>
      </c>
      <c r="G13" s="22" t="s">
        <v>40</v>
      </c>
      <c r="H13" s="22">
        <v>89.37</v>
      </c>
      <c r="I13" s="22"/>
      <c r="J13" s="22">
        <f t="shared" si="0"/>
        <v>30.000000000001137</v>
      </c>
      <c r="K13" s="23">
        <f>IF(F13="","",C13*$P$2)</f>
        <v>29110.8</v>
      </c>
      <c r="L13" s="23"/>
      <c r="M13" s="44">
        <f t="shared" si="1"/>
        <v>0.97</v>
      </c>
      <c r="N13" s="22">
        <v>2013</v>
      </c>
      <c r="O13" s="24">
        <v>41289</v>
      </c>
      <c r="P13" s="25">
        <v>89.07</v>
      </c>
      <c r="Q13" s="45"/>
      <c r="R13" s="50">
        <f t="shared" si="2"/>
        <v>-29100</v>
      </c>
      <c r="S13" s="50"/>
      <c r="T13" s="51">
        <f t="shared" si="3"/>
        <v>-30.000000000001137</v>
      </c>
      <c r="U13" s="51"/>
      <c r="V13" s="49">
        <v>89.07</v>
      </c>
      <c r="W13" s="49" t="s">
        <v>39</v>
      </c>
    </row>
    <row r="14" spans="2:23" ht="13.5">
      <c r="B14" s="22">
        <v>3</v>
      </c>
      <c r="C14" s="23">
        <f t="shared" si="4"/>
        <v>941260</v>
      </c>
      <c r="D14" s="23"/>
      <c r="E14" s="22">
        <v>2013</v>
      </c>
      <c r="F14" s="24">
        <v>41358</v>
      </c>
      <c r="G14" s="22" t="s">
        <v>38</v>
      </c>
      <c r="H14" s="22">
        <v>94.62</v>
      </c>
      <c r="I14" s="22"/>
      <c r="J14" s="22">
        <f t="shared" si="0"/>
        <v>29.999999999999716</v>
      </c>
      <c r="K14" s="23">
        <f>IF(F14="","",C14*$P$2)</f>
        <v>28237.8</v>
      </c>
      <c r="L14" s="23"/>
      <c r="M14" s="44">
        <f t="shared" si="1"/>
        <v>0.94</v>
      </c>
      <c r="N14" s="22">
        <v>2013</v>
      </c>
      <c r="O14" s="24">
        <v>41367</v>
      </c>
      <c r="P14" s="22">
        <v>93.68</v>
      </c>
      <c r="Q14" s="22"/>
      <c r="R14" s="50">
        <f t="shared" si="2"/>
        <v>88359</v>
      </c>
      <c r="S14" s="50"/>
      <c r="T14" s="51">
        <f t="shared" si="3"/>
        <v>93.99999999999977</v>
      </c>
      <c r="U14" s="51"/>
      <c r="V14" s="49">
        <v>94.92</v>
      </c>
      <c r="W14" s="49" t="s">
        <v>41</v>
      </c>
    </row>
    <row r="15" spans="2:23" ht="13.5">
      <c r="B15" s="22">
        <v>4</v>
      </c>
      <c r="C15" s="23">
        <f t="shared" si="4"/>
        <v>1029619</v>
      </c>
      <c r="D15" s="23"/>
      <c r="E15" s="22">
        <v>2013</v>
      </c>
      <c r="F15" s="24">
        <v>41373</v>
      </c>
      <c r="G15" s="22" t="s">
        <v>40</v>
      </c>
      <c r="H15" s="22">
        <v>99</v>
      </c>
      <c r="I15" s="22"/>
      <c r="J15" s="22">
        <f t="shared" si="0"/>
        <v>26.00000000000051</v>
      </c>
      <c r="K15" s="23">
        <f>IF(F15="","",C15*$P$2)</f>
        <v>30888.57</v>
      </c>
      <c r="L15" s="23"/>
      <c r="M15" s="44">
        <f t="shared" si="1"/>
        <v>1.18</v>
      </c>
      <c r="N15" s="22">
        <v>2013</v>
      </c>
      <c r="O15" s="24">
        <v>41377</v>
      </c>
      <c r="P15" s="22">
        <v>99.15</v>
      </c>
      <c r="Q15" s="22"/>
      <c r="R15" s="50">
        <f t="shared" si="2"/>
        <v>17700</v>
      </c>
      <c r="S15" s="50"/>
      <c r="T15" s="51">
        <f t="shared" si="3"/>
        <v>15.000000000000568</v>
      </c>
      <c r="U15" s="51"/>
      <c r="V15" s="49">
        <v>98.74</v>
      </c>
      <c r="W15" s="49" t="s">
        <v>41</v>
      </c>
    </row>
    <row r="16" spans="2:23" ht="13.5">
      <c r="B16" s="22">
        <v>5</v>
      </c>
      <c r="C16" s="23">
        <f t="shared" si="4"/>
        <v>1047319</v>
      </c>
      <c r="D16" s="23"/>
      <c r="E16" s="22">
        <v>2013</v>
      </c>
      <c r="F16" s="24">
        <v>41382</v>
      </c>
      <c r="G16" s="22" t="s">
        <v>40</v>
      </c>
      <c r="H16" s="22">
        <v>98.19</v>
      </c>
      <c r="I16" s="22"/>
      <c r="J16" s="22">
        <f t="shared" si="0"/>
        <v>37.999999999999545</v>
      </c>
      <c r="K16" s="23">
        <f>IF(F16="","",C16*$P$2)</f>
        <v>31419.57</v>
      </c>
      <c r="L16" s="23"/>
      <c r="M16" s="44">
        <f t="shared" si="1"/>
        <v>0.82</v>
      </c>
      <c r="N16" s="22">
        <v>2013</v>
      </c>
      <c r="O16" s="24">
        <v>41387</v>
      </c>
      <c r="P16" s="22">
        <v>98.93</v>
      </c>
      <c r="Q16" s="22"/>
      <c r="R16" s="50">
        <f t="shared" si="2"/>
        <v>60680</v>
      </c>
      <c r="S16" s="50"/>
      <c r="T16" s="51">
        <f t="shared" si="3"/>
        <v>74.00000000000091</v>
      </c>
      <c r="U16" s="51"/>
      <c r="V16" s="49">
        <v>97.81</v>
      </c>
      <c r="W16" s="49" t="s">
        <v>41</v>
      </c>
    </row>
    <row r="17" spans="2:23" ht="13.5">
      <c r="B17" s="22">
        <v>6</v>
      </c>
      <c r="C17" s="23">
        <f t="shared" si="4"/>
        <v>1107999</v>
      </c>
      <c r="D17" s="23"/>
      <c r="E17" s="22">
        <v>2013</v>
      </c>
      <c r="F17" s="24">
        <v>41387</v>
      </c>
      <c r="G17" s="22" t="s">
        <v>40</v>
      </c>
      <c r="H17" s="22">
        <v>99.48</v>
      </c>
      <c r="I17" s="22"/>
      <c r="J17" s="22">
        <f t="shared" si="0"/>
        <v>91.00000000000108</v>
      </c>
      <c r="K17" s="23">
        <f>IF(F17="","",C17*$P$2)</f>
        <v>33239.97</v>
      </c>
      <c r="L17" s="23"/>
      <c r="M17" s="44">
        <f t="shared" si="1"/>
        <v>0.36</v>
      </c>
      <c r="N17" s="22">
        <v>2013</v>
      </c>
      <c r="O17" s="24">
        <v>41389</v>
      </c>
      <c r="P17" s="22">
        <v>98.97</v>
      </c>
      <c r="Q17" s="22"/>
      <c r="R17" s="50">
        <f t="shared" si="2"/>
        <v>-18360</v>
      </c>
      <c r="S17" s="50"/>
      <c r="T17" s="51">
        <f t="shared" si="3"/>
        <v>-91.00000000000108</v>
      </c>
      <c r="U17" s="51"/>
      <c r="V17" s="49">
        <v>98.57</v>
      </c>
      <c r="W17" s="49" t="s">
        <v>41</v>
      </c>
    </row>
    <row r="18" spans="2:23" ht="13.5">
      <c r="B18" s="22">
        <v>7</v>
      </c>
      <c r="C18" s="23">
        <f t="shared" si="4"/>
        <v>1089639</v>
      </c>
      <c r="D18" s="23"/>
      <c r="E18" s="22">
        <v>2013</v>
      </c>
      <c r="F18" s="24">
        <v>41396</v>
      </c>
      <c r="G18" s="22" t="s">
        <v>38</v>
      </c>
      <c r="H18" s="22">
        <v>97.21</v>
      </c>
      <c r="I18" s="22"/>
      <c r="J18" s="22">
        <f t="shared" si="0"/>
        <v>19.000000000001194</v>
      </c>
      <c r="K18" s="23">
        <f>IF(F18="","",C18*$P$2)</f>
        <v>32689.17</v>
      </c>
      <c r="L18" s="23"/>
      <c r="M18" s="44">
        <f t="shared" si="1"/>
        <v>1.72</v>
      </c>
      <c r="N18" s="22">
        <v>2013</v>
      </c>
      <c r="O18" s="24">
        <v>41396</v>
      </c>
      <c r="P18" s="22">
        <v>97.4</v>
      </c>
      <c r="Q18" s="22"/>
      <c r="R18" s="50">
        <f t="shared" si="2"/>
        <v>-32680</v>
      </c>
      <c r="S18" s="50"/>
      <c r="T18" s="51">
        <f t="shared" si="3"/>
        <v>-19.000000000001194</v>
      </c>
      <c r="U18" s="51"/>
      <c r="V18" s="49">
        <v>97.4</v>
      </c>
      <c r="W18" s="49" t="s">
        <v>39</v>
      </c>
    </row>
    <row r="19" spans="2:23" ht="13.5">
      <c r="B19" s="22">
        <v>8</v>
      </c>
      <c r="C19" s="23">
        <f t="shared" si="4"/>
        <v>1056959</v>
      </c>
      <c r="D19" s="23"/>
      <c r="E19" s="22">
        <v>2013</v>
      </c>
      <c r="F19" s="24">
        <v>41409</v>
      </c>
      <c r="G19" s="22" t="s">
        <v>40</v>
      </c>
      <c r="H19" s="22">
        <v>102.6</v>
      </c>
      <c r="I19" s="22"/>
      <c r="J19" s="22">
        <f t="shared" si="0"/>
        <v>75</v>
      </c>
      <c r="K19" s="23">
        <f>IF(F19="","",C19*$P$2)</f>
        <v>31708.77</v>
      </c>
      <c r="L19" s="23"/>
      <c r="M19" s="44">
        <f t="shared" si="1"/>
        <v>0.42</v>
      </c>
      <c r="N19" s="22">
        <v>2013</v>
      </c>
      <c r="O19" s="24">
        <v>41410</v>
      </c>
      <c r="P19" s="22">
        <v>101.85</v>
      </c>
      <c r="Q19" s="22"/>
      <c r="R19" s="50">
        <f t="shared" si="2"/>
        <v>-31500</v>
      </c>
      <c r="S19" s="50"/>
      <c r="T19" s="51">
        <f t="shared" si="3"/>
        <v>-75</v>
      </c>
      <c r="U19" s="51"/>
      <c r="V19" s="49">
        <v>101.85</v>
      </c>
      <c r="W19" s="49" t="s">
        <v>39</v>
      </c>
    </row>
    <row r="20" spans="2:23" ht="13.5">
      <c r="B20" s="22">
        <v>9</v>
      </c>
      <c r="C20" s="23">
        <f t="shared" si="4"/>
        <v>1025459</v>
      </c>
      <c r="D20" s="23"/>
      <c r="E20" s="22">
        <v>2013</v>
      </c>
      <c r="F20" s="24">
        <v>41414</v>
      </c>
      <c r="G20" s="22" t="s">
        <v>38</v>
      </c>
      <c r="H20" s="22">
        <v>102.47</v>
      </c>
      <c r="I20" s="22"/>
      <c r="J20" s="22">
        <f t="shared" si="0"/>
        <v>87.00000000000045</v>
      </c>
      <c r="K20" s="23">
        <f>IF(F20="","",C20*$P$2)</f>
        <v>30763.77</v>
      </c>
      <c r="L20" s="23"/>
      <c r="M20" s="44">
        <f t="shared" si="1"/>
        <v>0.35</v>
      </c>
      <c r="N20" s="22">
        <v>2013</v>
      </c>
      <c r="O20" s="24">
        <v>41415</v>
      </c>
      <c r="P20" s="22">
        <v>101.6</v>
      </c>
      <c r="Q20" s="22"/>
      <c r="R20" s="50">
        <f t="shared" si="2"/>
        <v>30450</v>
      </c>
      <c r="S20" s="50"/>
      <c r="T20" s="51">
        <f t="shared" si="3"/>
        <v>87.00000000000045</v>
      </c>
      <c r="U20" s="51"/>
      <c r="V20" s="49">
        <v>101.6</v>
      </c>
      <c r="W20" s="49" t="s">
        <v>39</v>
      </c>
    </row>
    <row r="21" spans="2:23" ht="13.5">
      <c r="B21" s="22">
        <v>10</v>
      </c>
      <c r="C21" s="23">
        <f t="shared" si="4"/>
        <v>1055909</v>
      </c>
      <c r="D21" s="23"/>
      <c r="E21" s="22">
        <v>2013</v>
      </c>
      <c r="F21" s="24">
        <v>41416</v>
      </c>
      <c r="G21" s="22" t="s">
        <v>40</v>
      </c>
      <c r="H21" s="22">
        <v>102.66</v>
      </c>
      <c r="I21" s="22"/>
      <c r="J21" s="22">
        <f t="shared" si="0"/>
        <v>34.00000000000034</v>
      </c>
      <c r="K21" s="23">
        <f>IF(F21="","",C21*$P$2)</f>
        <v>31677.27</v>
      </c>
      <c r="L21" s="23"/>
      <c r="M21" s="44">
        <f t="shared" si="1"/>
        <v>0.93</v>
      </c>
      <c r="N21" s="22">
        <v>2013</v>
      </c>
      <c r="O21" s="24">
        <v>41417</v>
      </c>
      <c r="P21" s="22">
        <v>102.32</v>
      </c>
      <c r="Q21" s="22"/>
      <c r="R21" s="50">
        <f t="shared" si="2"/>
        <v>-31620</v>
      </c>
      <c r="S21" s="50"/>
      <c r="T21" s="51">
        <f t="shared" si="3"/>
        <v>-34.00000000000034</v>
      </c>
      <c r="U21" s="51"/>
      <c r="V21" s="49">
        <v>102.32</v>
      </c>
      <c r="W21" s="49" t="s">
        <v>41</v>
      </c>
    </row>
    <row r="22" spans="2:23" ht="13.5">
      <c r="B22" s="22">
        <v>11</v>
      </c>
      <c r="C22" s="23">
        <f t="shared" si="4"/>
        <v>1024289</v>
      </c>
      <c r="D22" s="23"/>
      <c r="E22" s="22">
        <v>2013</v>
      </c>
      <c r="F22" s="24">
        <v>41428</v>
      </c>
      <c r="G22" s="22" t="s">
        <v>38</v>
      </c>
      <c r="H22" s="22">
        <v>100.35</v>
      </c>
      <c r="I22" s="22"/>
      <c r="J22" s="22">
        <f t="shared" si="0"/>
        <v>37.000000000000455</v>
      </c>
      <c r="K22" s="23">
        <f>IF(F22="","",C22*$P$2)</f>
        <v>30728.67</v>
      </c>
      <c r="L22" s="23"/>
      <c r="M22" s="44">
        <f t="shared" si="1"/>
        <v>0.83</v>
      </c>
      <c r="N22" s="22">
        <v>2013</v>
      </c>
      <c r="O22" s="24">
        <v>41444</v>
      </c>
      <c r="P22" s="22">
        <v>95.8</v>
      </c>
      <c r="Q22" s="22"/>
      <c r="R22" s="50">
        <f t="shared" si="2"/>
        <v>377650</v>
      </c>
      <c r="S22" s="50"/>
      <c r="T22" s="51">
        <f t="shared" si="3"/>
        <v>454.9999999999997</v>
      </c>
      <c r="U22" s="51"/>
      <c r="V22" s="49">
        <v>100.72</v>
      </c>
      <c r="W22" s="49" t="s">
        <v>41</v>
      </c>
    </row>
    <row r="23" spans="2:23" ht="13.5">
      <c r="B23" s="22">
        <v>12</v>
      </c>
      <c r="C23" s="23">
        <f t="shared" si="4"/>
        <v>1401939</v>
      </c>
      <c r="D23" s="23"/>
      <c r="E23" s="22">
        <v>2013</v>
      </c>
      <c r="F23" s="24">
        <v>41446</v>
      </c>
      <c r="G23" s="22" t="s">
        <v>40</v>
      </c>
      <c r="H23" s="22">
        <v>97.87</v>
      </c>
      <c r="I23" s="22"/>
      <c r="J23" s="22">
        <f t="shared" si="0"/>
        <v>66.00000000000108</v>
      </c>
      <c r="K23" s="23">
        <f aca="true" t="shared" si="5" ref="K23:K51">IF(F23="","",C23*$P$2)</f>
        <v>42058.17</v>
      </c>
      <c r="L23" s="23"/>
      <c r="M23" s="44">
        <f t="shared" si="1"/>
        <v>0.63</v>
      </c>
      <c r="N23" s="22">
        <v>2013</v>
      </c>
      <c r="O23" s="24">
        <v>41449</v>
      </c>
      <c r="P23" s="25">
        <v>97.21</v>
      </c>
      <c r="Q23" s="45"/>
      <c r="R23" s="50">
        <f t="shared" si="2"/>
        <v>-41580</v>
      </c>
      <c r="S23" s="50"/>
      <c r="T23" s="51">
        <f t="shared" si="3"/>
        <v>-66.00000000000108</v>
      </c>
      <c r="U23" s="51"/>
      <c r="V23" s="49">
        <v>97.21</v>
      </c>
      <c r="W23" s="49" t="s">
        <v>39</v>
      </c>
    </row>
    <row r="24" spans="2:23" ht="13.5">
      <c r="B24" s="22">
        <v>13</v>
      </c>
      <c r="C24" s="23">
        <f t="shared" si="4"/>
        <v>1360359</v>
      </c>
      <c r="D24" s="23"/>
      <c r="E24" s="22">
        <v>2013</v>
      </c>
      <c r="F24" s="24">
        <v>41459</v>
      </c>
      <c r="G24" s="22" t="s">
        <v>40</v>
      </c>
      <c r="H24" s="22">
        <v>100.11</v>
      </c>
      <c r="I24" s="22"/>
      <c r="J24" s="22">
        <f t="shared" si="0"/>
        <v>23.000000000000398</v>
      </c>
      <c r="K24" s="23">
        <f t="shared" si="5"/>
        <v>40810.77</v>
      </c>
      <c r="L24" s="23"/>
      <c r="M24" s="44">
        <f t="shared" si="1"/>
        <v>1.77</v>
      </c>
      <c r="N24" s="22">
        <v>2013</v>
      </c>
      <c r="O24" s="24">
        <v>41465</v>
      </c>
      <c r="P24" s="25">
        <v>100.76</v>
      </c>
      <c r="Q24" s="45"/>
      <c r="R24" s="50">
        <f t="shared" si="2"/>
        <v>115050</v>
      </c>
      <c r="S24" s="50"/>
      <c r="T24" s="51">
        <f t="shared" si="3"/>
        <v>65.00000000000057</v>
      </c>
      <c r="U24" s="51"/>
      <c r="V24" s="49">
        <v>99.88</v>
      </c>
      <c r="W24" s="49" t="s">
        <v>41</v>
      </c>
    </row>
    <row r="25" spans="2:23" ht="13.5">
      <c r="B25" s="22">
        <v>14</v>
      </c>
      <c r="C25" s="23">
        <f t="shared" si="4"/>
        <v>1475409</v>
      </c>
      <c r="D25" s="23"/>
      <c r="E25" s="22">
        <v>2013</v>
      </c>
      <c r="F25" s="24">
        <v>41480</v>
      </c>
      <c r="G25" s="22" t="s">
        <v>40</v>
      </c>
      <c r="H25" s="22">
        <v>100.04</v>
      </c>
      <c r="I25" s="22"/>
      <c r="J25" s="22">
        <f t="shared" si="0"/>
        <v>28.000000000000114</v>
      </c>
      <c r="K25" s="23">
        <f t="shared" si="5"/>
        <v>44262.27</v>
      </c>
      <c r="L25" s="23"/>
      <c r="M25" s="44">
        <f t="shared" si="1"/>
        <v>1.58</v>
      </c>
      <c r="N25" s="22">
        <v>2013</v>
      </c>
      <c r="O25" s="24">
        <v>41480</v>
      </c>
      <c r="P25" s="22">
        <v>99.76</v>
      </c>
      <c r="Q25" s="22"/>
      <c r="R25" s="50">
        <f t="shared" si="2"/>
        <v>-44240</v>
      </c>
      <c r="S25" s="50"/>
      <c r="T25" s="51">
        <f t="shared" si="3"/>
        <v>-28.000000000000114</v>
      </c>
      <c r="U25" s="51"/>
      <c r="V25" s="49">
        <v>99.76</v>
      </c>
      <c r="W25" s="49" t="s">
        <v>39</v>
      </c>
    </row>
    <row r="26" spans="2:23" ht="13.5">
      <c r="B26" s="22">
        <v>15</v>
      </c>
      <c r="C26" s="23">
        <f t="shared" si="4"/>
        <v>1431169</v>
      </c>
      <c r="D26" s="23"/>
      <c r="E26" s="22">
        <v>2013</v>
      </c>
      <c r="F26" s="24">
        <v>41505</v>
      </c>
      <c r="G26" s="22" t="s">
        <v>38</v>
      </c>
      <c r="H26" s="22">
        <v>97.49</v>
      </c>
      <c r="I26" s="22"/>
      <c r="J26" s="22">
        <f t="shared" si="0"/>
        <v>35.99999999999994</v>
      </c>
      <c r="K26" s="23">
        <f t="shared" si="5"/>
        <v>42935.07</v>
      </c>
      <c r="L26" s="23"/>
      <c r="M26" s="44">
        <f t="shared" si="1"/>
        <v>1.19</v>
      </c>
      <c r="N26" s="22">
        <v>2013</v>
      </c>
      <c r="O26" s="24">
        <v>41505</v>
      </c>
      <c r="P26" s="22">
        <v>97.85</v>
      </c>
      <c r="Q26" s="22"/>
      <c r="R26" s="50">
        <f t="shared" si="2"/>
        <v>-42839</v>
      </c>
      <c r="S26" s="50"/>
      <c r="T26" s="51">
        <f t="shared" si="3"/>
        <v>-35.99999999999994</v>
      </c>
      <c r="U26" s="51"/>
      <c r="V26" s="49">
        <v>97.85</v>
      </c>
      <c r="W26" s="49" t="s">
        <v>39</v>
      </c>
    </row>
    <row r="27" spans="2:23" ht="13.5">
      <c r="B27" s="22">
        <v>16</v>
      </c>
      <c r="C27" s="23">
        <f t="shared" si="4"/>
        <v>1388330</v>
      </c>
      <c r="D27" s="23"/>
      <c r="E27" s="22">
        <v>2013</v>
      </c>
      <c r="F27" s="24">
        <v>41554</v>
      </c>
      <c r="G27" s="22" t="s">
        <v>40</v>
      </c>
      <c r="H27" s="22">
        <v>96.82</v>
      </c>
      <c r="I27" s="22"/>
      <c r="J27" s="22">
        <f t="shared" si="0"/>
        <v>39.00000000000006</v>
      </c>
      <c r="K27" s="23">
        <f t="shared" si="5"/>
        <v>41649.9</v>
      </c>
      <c r="L27" s="23"/>
      <c r="M27" s="44">
        <f t="shared" si="1"/>
        <v>1.06</v>
      </c>
      <c r="N27" s="22">
        <v>2013</v>
      </c>
      <c r="O27" s="24">
        <v>41555</v>
      </c>
      <c r="P27" s="22">
        <v>97.21</v>
      </c>
      <c r="Q27" s="22"/>
      <c r="R27" s="50">
        <f t="shared" si="2"/>
        <v>41340</v>
      </c>
      <c r="S27" s="50"/>
      <c r="T27" s="51">
        <f t="shared" si="3"/>
        <v>39.00000000000006</v>
      </c>
      <c r="U27" s="51"/>
      <c r="V27" s="49">
        <v>97.21</v>
      </c>
      <c r="W27" s="49" t="s">
        <v>39</v>
      </c>
    </row>
    <row r="28" spans="2:23" ht="13.5">
      <c r="B28" s="22">
        <v>17</v>
      </c>
      <c r="C28" s="23">
        <f t="shared" si="4"/>
        <v>1429670</v>
      </c>
      <c r="D28" s="23"/>
      <c r="E28" s="22">
        <v>2013</v>
      </c>
      <c r="F28" s="24">
        <v>41571</v>
      </c>
      <c r="G28" s="22" t="s">
        <v>40</v>
      </c>
      <c r="H28" s="22">
        <v>97.27</v>
      </c>
      <c r="I28" s="22"/>
      <c r="J28" s="22">
        <f t="shared" si="0"/>
        <v>32.99999999999983</v>
      </c>
      <c r="K28" s="23">
        <f t="shared" si="5"/>
        <v>42890.1</v>
      </c>
      <c r="L28" s="23"/>
      <c r="M28" s="44">
        <f t="shared" si="1"/>
        <v>1.29</v>
      </c>
      <c r="N28" s="22">
        <v>2013</v>
      </c>
      <c r="O28" s="24">
        <v>41572</v>
      </c>
      <c r="P28" s="25">
        <v>97.42</v>
      </c>
      <c r="Q28" s="45"/>
      <c r="R28" s="50">
        <f t="shared" si="2"/>
        <v>19350</v>
      </c>
      <c r="S28" s="50"/>
      <c r="T28" s="51">
        <f t="shared" si="3"/>
        <v>15.000000000000568</v>
      </c>
      <c r="U28" s="51"/>
      <c r="V28" s="49">
        <v>97.6</v>
      </c>
      <c r="W28" s="49" t="s">
        <v>39</v>
      </c>
    </row>
    <row r="29" spans="2:23" ht="13.5">
      <c r="B29" s="22">
        <v>18</v>
      </c>
      <c r="C29" s="23">
        <f t="shared" si="4"/>
        <v>1449020</v>
      </c>
      <c r="D29" s="23"/>
      <c r="E29" s="22">
        <v>2013</v>
      </c>
      <c r="F29" s="24">
        <v>41578</v>
      </c>
      <c r="G29" s="22" t="s">
        <v>40</v>
      </c>
      <c r="H29" s="22">
        <v>98.4</v>
      </c>
      <c r="I29" s="22"/>
      <c r="J29" s="22">
        <f t="shared" si="0"/>
        <v>33.00000000000125</v>
      </c>
      <c r="K29" s="23">
        <f t="shared" si="5"/>
        <v>43470.6</v>
      </c>
      <c r="L29" s="23"/>
      <c r="M29" s="44">
        <f t="shared" si="1"/>
        <v>1.31</v>
      </c>
      <c r="N29" s="22">
        <v>2013</v>
      </c>
      <c r="O29" s="24">
        <v>41578</v>
      </c>
      <c r="P29" s="22">
        <v>98.07</v>
      </c>
      <c r="Q29" s="22"/>
      <c r="R29" s="50">
        <f t="shared" si="2"/>
        <v>-43230</v>
      </c>
      <c r="S29" s="50"/>
      <c r="T29" s="51">
        <f t="shared" si="3"/>
        <v>-33.00000000000125</v>
      </c>
      <c r="U29" s="51"/>
      <c r="V29" s="49">
        <v>98.07</v>
      </c>
      <c r="W29" s="49" t="s">
        <v>39</v>
      </c>
    </row>
    <row r="30" spans="2:23" ht="13.5">
      <c r="B30" s="22">
        <v>19</v>
      </c>
      <c r="C30" s="23">
        <f t="shared" si="4"/>
        <v>1405790</v>
      </c>
      <c r="D30" s="23"/>
      <c r="E30" s="22">
        <v>2013</v>
      </c>
      <c r="F30" s="24">
        <v>42333</v>
      </c>
      <c r="G30" s="22" t="s">
        <v>40</v>
      </c>
      <c r="H30" s="22">
        <v>101.74</v>
      </c>
      <c r="I30" s="22"/>
      <c r="J30" s="22">
        <f t="shared" si="0"/>
        <v>34.99999999999943</v>
      </c>
      <c r="K30" s="23">
        <f t="shared" si="5"/>
        <v>42173.7</v>
      </c>
      <c r="L30" s="23"/>
      <c r="M30" s="44">
        <f t="shared" si="1"/>
        <v>1.2</v>
      </c>
      <c r="N30" s="22">
        <v>2013</v>
      </c>
      <c r="O30" s="24">
        <v>41604</v>
      </c>
      <c r="P30" s="22">
        <v>101.39</v>
      </c>
      <c r="Q30" s="22"/>
      <c r="R30" s="50">
        <f t="shared" si="2"/>
        <v>-41999</v>
      </c>
      <c r="S30" s="50"/>
      <c r="T30" s="51">
        <f t="shared" si="3"/>
        <v>-34.99999999999943</v>
      </c>
      <c r="U30" s="51"/>
      <c r="V30" s="49">
        <v>101.39</v>
      </c>
      <c r="W30" s="49" t="s">
        <v>39</v>
      </c>
    </row>
    <row r="31" spans="2:23" ht="13.5">
      <c r="B31" s="22">
        <v>20</v>
      </c>
      <c r="C31" s="23">
        <f t="shared" si="4"/>
        <v>1363791</v>
      </c>
      <c r="D31" s="23"/>
      <c r="E31" s="22">
        <v>2013</v>
      </c>
      <c r="F31" s="24">
        <v>41635</v>
      </c>
      <c r="G31" s="22" t="s">
        <v>40</v>
      </c>
      <c r="H31" s="22">
        <v>104.83</v>
      </c>
      <c r="I31" s="22"/>
      <c r="J31" s="22">
        <f t="shared" si="0"/>
        <v>20.000000000000284</v>
      </c>
      <c r="K31" s="23">
        <f t="shared" si="5"/>
        <v>40913.729999999996</v>
      </c>
      <c r="L31" s="23"/>
      <c r="M31" s="44">
        <f t="shared" si="1"/>
        <v>2.04</v>
      </c>
      <c r="N31" s="22">
        <v>2014</v>
      </c>
      <c r="O31" s="24">
        <v>41641</v>
      </c>
      <c r="P31" s="22">
        <v>104.88</v>
      </c>
      <c r="Q31" s="22"/>
      <c r="R31" s="50">
        <f t="shared" si="2"/>
        <v>10199</v>
      </c>
      <c r="S31" s="50"/>
      <c r="T31" s="51">
        <f t="shared" si="3"/>
        <v>4.999999999999716</v>
      </c>
      <c r="U31" s="51"/>
      <c r="V31" s="49">
        <v>104.63</v>
      </c>
      <c r="W31" s="49" t="s">
        <v>41</v>
      </c>
    </row>
    <row r="32" spans="2:23" ht="13.5">
      <c r="B32" s="22">
        <v>21</v>
      </c>
      <c r="C32" s="23">
        <f t="shared" si="4"/>
        <v>1373990</v>
      </c>
      <c r="D32" s="23"/>
      <c r="E32" s="22">
        <v>2014</v>
      </c>
      <c r="F32" s="24">
        <v>41661</v>
      </c>
      <c r="G32" s="22" t="s">
        <v>40</v>
      </c>
      <c r="H32" s="22">
        <v>104.56</v>
      </c>
      <c r="I32" s="22"/>
      <c r="J32" s="22">
        <f t="shared" si="0"/>
        <v>60.00000000000085</v>
      </c>
      <c r="K32" s="23">
        <f t="shared" si="5"/>
        <v>41219.7</v>
      </c>
      <c r="L32" s="23"/>
      <c r="M32" s="44">
        <f t="shared" si="1"/>
        <v>0.68</v>
      </c>
      <c r="N32" s="22">
        <v>2014</v>
      </c>
      <c r="O32" s="24">
        <v>41662</v>
      </c>
      <c r="P32" s="22">
        <v>104.21</v>
      </c>
      <c r="Q32" s="22"/>
      <c r="R32" s="50">
        <f t="shared" si="2"/>
        <v>-23800</v>
      </c>
      <c r="S32" s="50"/>
      <c r="T32" s="51">
        <f t="shared" si="3"/>
        <v>-60.00000000000085</v>
      </c>
      <c r="U32" s="51"/>
      <c r="V32" s="49">
        <v>103.96</v>
      </c>
      <c r="W32" s="49" t="s">
        <v>41</v>
      </c>
    </row>
    <row r="33" spans="2:23" ht="13.5">
      <c r="B33" s="22">
        <v>22</v>
      </c>
      <c r="C33" s="23">
        <f t="shared" si="4"/>
        <v>1350190</v>
      </c>
      <c r="D33" s="23"/>
      <c r="E33" s="22">
        <v>2014</v>
      </c>
      <c r="F33" s="24">
        <v>41681</v>
      </c>
      <c r="G33" s="22" t="s">
        <v>40</v>
      </c>
      <c r="H33" s="22">
        <v>102.4</v>
      </c>
      <c r="I33" s="22"/>
      <c r="J33" s="22">
        <f t="shared" si="0"/>
        <v>20.000000000000284</v>
      </c>
      <c r="K33" s="23">
        <f t="shared" si="5"/>
        <v>40505.7</v>
      </c>
      <c r="L33" s="23"/>
      <c r="M33" s="44">
        <f t="shared" si="1"/>
        <v>2.02</v>
      </c>
      <c r="N33" s="22">
        <v>2014</v>
      </c>
      <c r="O33" s="24">
        <v>41681</v>
      </c>
      <c r="P33" s="22">
        <v>102.2</v>
      </c>
      <c r="Q33" s="22"/>
      <c r="R33" s="50">
        <f t="shared" si="2"/>
        <v>-40400</v>
      </c>
      <c r="S33" s="50"/>
      <c r="T33" s="51">
        <f t="shared" si="3"/>
        <v>-20.000000000000284</v>
      </c>
      <c r="U33" s="51"/>
      <c r="V33" s="49">
        <v>102.2</v>
      </c>
      <c r="W33" s="49" t="s">
        <v>39</v>
      </c>
    </row>
    <row r="34" spans="2:23" ht="13.5">
      <c r="B34" s="22">
        <v>23</v>
      </c>
      <c r="C34" s="23">
        <f t="shared" si="4"/>
        <v>1309790</v>
      </c>
      <c r="D34" s="23"/>
      <c r="E34" s="22">
        <v>2014</v>
      </c>
      <c r="F34" s="24">
        <v>41684</v>
      </c>
      <c r="G34" s="22" t="s">
        <v>38</v>
      </c>
      <c r="H34" s="22">
        <v>102.13</v>
      </c>
      <c r="I34" s="22"/>
      <c r="J34" s="22">
        <f t="shared" si="0"/>
        <v>27.000000000001023</v>
      </c>
      <c r="K34" s="23">
        <f t="shared" si="5"/>
        <v>39293.7</v>
      </c>
      <c r="L34" s="23"/>
      <c r="M34" s="44">
        <f t="shared" si="1"/>
        <v>1.45</v>
      </c>
      <c r="N34" s="22">
        <v>2014</v>
      </c>
      <c r="O34" s="24">
        <v>41687</v>
      </c>
      <c r="P34" s="22">
        <v>101.98</v>
      </c>
      <c r="Q34" s="22"/>
      <c r="R34" s="50">
        <f t="shared" si="2"/>
        <v>21749</v>
      </c>
      <c r="S34" s="50"/>
      <c r="T34" s="51">
        <f t="shared" si="3"/>
        <v>14.999999999999147</v>
      </c>
      <c r="U34" s="51"/>
      <c r="V34" s="49">
        <v>102.4</v>
      </c>
      <c r="W34" s="49" t="s">
        <v>41</v>
      </c>
    </row>
    <row r="35" spans="2:23" ht="13.5">
      <c r="B35" s="22">
        <v>24</v>
      </c>
      <c r="C35" s="23">
        <f t="shared" si="4"/>
        <v>1331539</v>
      </c>
      <c r="D35" s="23"/>
      <c r="E35" s="22">
        <v>2014</v>
      </c>
      <c r="F35" s="24">
        <v>41696</v>
      </c>
      <c r="G35" s="22" t="s">
        <v>38</v>
      </c>
      <c r="H35" s="22">
        <v>102.25</v>
      </c>
      <c r="I35" s="22"/>
      <c r="J35" s="22">
        <f t="shared" si="0"/>
        <v>15.000000000000568</v>
      </c>
      <c r="K35" s="23">
        <f t="shared" si="5"/>
        <v>39946.17</v>
      </c>
      <c r="L35" s="23"/>
      <c r="M35" s="44">
        <f t="shared" si="1"/>
        <v>2.66</v>
      </c>
      <c r="N35" s="22">
        <v>2014</v>
      </c>
      <c r="O35" s="24">
        <v>41696</v>
      </c>
      <c r="P35" s="22">
        <v>102.4</v>
      </c>
      <c r="Q35" s="22"/>
      <c r="R35" s="50">
        <f t="shared" si="2"/>
        <v>-39900</v>
      </c>
      <c r="S35" s="50"/>
      <c r="T35" s="51">
        <f t="shared" si="3"/>
        <v>-15.000000000000568</v>
      </c>
      <c r="U35" s="51"/>
      <c r="V35" s="49">
        <v>102.4</v>
      </c>
      <c r="W35" s="49" t="s">
        <v>39</v>
      </c>
    </row>
    <row r="36" spans="2:23" ht="13.5">
      <c r="B36" s="22">
        <v>25</v>
      </c>
      <c r="C36" s="23">
        <f t="shared" si="4"/>
        <v>1291639</v>
      </c>
      <c r="D36" s="23"/>
      <c r="E36" s="22">
        <v>2014</v>
      </c>
      <c r="F36" s="24">
        <v>41716</v>
      </c>
      <c r="G36" s="22" t="s">
        <v>38</v>
      </c>
      <c r="H36" s="22">
        <v>101.3</v>
      </c>
      <c r="I36" s="22"/>
      <c r="J36" s="22">
        <f t="shared" si="0"/>
        <v>46.999999999999886</v>
      </c>
      <c r="K36" s="23">
        <f t="shared" si="5"/>
        <v>38749.17</v>
      </c>
      <c r="L36" s="23"/>
      <c r="M36" s="44">
        <f t="shared" si="1"/>
        <v>0.82</v>
      </c>
      <c r="N36" s="22">
        <v>2014</v>
      </c>
      <c r="O36" s="24">
        <v>41717</v>
      </c>
      <c r="P36" s="25">
        <v>101.77</v>
      </c>
      <c r="Q36" s="45"/>
      <c r="R36" s="50">
        <f t="shared" si="2"/>
        <v>-38539</v>
      </c>
      <c r="S36" s="50"/>
      <c r="T36" s="51">
        <f t="shared" si="3"/>
        <v>-46.999999999999886</v>
      </c>
      <c r="U36" s="51"/>
      <c r="V36" s="49">
        <v>101.77</v>
      </c>
      <c r="W36" s="49" t="s">
        <v>39</v>
      </c>
    </row>
    <row r="37" spans="2:23" ht="13.5">
      <c r="B37" s="22">
        <v>26</v>
      </c>
      <c r="C37" s="23">
        <f t="shared" si="4"/>
        <v>1253100</v>
      </c>
      <c r="D37" s="23"/>
      <c r="E37" s="22">
        <v>2014</v>
      </c>
      <c r="F37" s="24">
        <v>41725</v>
      </c>
      <c r="G37" s="22" t="s">
        <v>38</v>
      </c>
      <c r="H37" s="22">
        <v>102.12</v>
      </c>
      <c r="I37" s="22"/>
      <c r="J37" s="22">
        <f t="shared" si="0"/>
        <v>29.999999999999716</v>
      </c>
      <c r="K37" s="23">
        <f t="shared" si="5"/>
        <v>37593</v>
      </c>
      <c r="L37" s="23"/>
      <c r="M37" s="44">
        <f t="shared" si="1"/>
        <v>1.25</v>
      </c>
      <c r="N37" s="22">
        <v>2014</v>
      </c>
      <c r="O37" s="24">
        <v>41726</v>
      </c>
      <c r="P37" s="22">
        <v>102.42</v>
      </c>
      <c r="Q37" s="22"/>
      <c r="R37" s="50">
        <f t="shared" si="2"/>
        <v>-37499</v>
      </c>
      <c r="S37" s="50"/>
      <c r="T37" s="51">
        <f t="shared" si="3"/>
        <v>-29.999999999999716</v>
      </c>
      <c r="U37" s="51"/>
      <c r="V37" s="49">
        <v>102.42</v>
      </c>
      <c r="W37" s="49" t="s">
        <v>39</v>
      </c>
    </row>
    <row r="38" spans="2:23" ht="13.5">
      <c r="B38" s="22">
        <v>27</v>
      </c>
      <c r="C38" s="23">
        <f t="shared" si="4"/>
        <v>1215601</v>
      </c>
      <c r="D38" s="23"/>
      <c r="E38" s="22">
        <v>2014</v>
      </c>
      <c r="F38" s="24">
        <v>41740</v>
      </c>
      <c r="G38" s="22" t="s">
        <v>38</v>
      </c>
      <c r="H38" s="22">
        <v>101.57</v>
      </c>
      <c r="I38" s="22"/>
      <c r="J38" s="22">
        <f t="shared" si="0"/>
        <v>29.000000000000625</v>
      </c>
      <c r="K38" s="23">
        <f t="shared" si="5"/>
        <v>36468.03</v>
      </c>
      <c r="L38" s="23"/>
      <c r="M38" s="44">
        <f t="shared" si="1"/>
        <v>1.25</v>
      </c>
      <c r="N38" s="22">
        <v>2014</v>
      </c>
      <c r="O38" s="24">
        <v>41743</v>
      </c>
      <c r="P38" s="22">
        <v>101.86</v>
      </c>
      <c r="Q38" s="22"/>
      <c r="R38" s="50">
        <f t="shared" si="2"/>
        <v>-36250</v>
      </c>
      <c r="S38" s="50"/>
      <c r="T38" s="51">
        <f t="shared" si="3"/>
        <v>-29.000000000000625</v>
      </c>
      <c r="U38" s="51"/>
      <c r="V38" s="49">
        <v>101.86</v>
      </c>
      <c r="W38" s="49" t="s">
        <v>39</v>
      </c>
    </row>
    <row r="39" spans="2:23" ht="13.5">
      <c r="B39" s="22">
        <v>28</v>
      </c>
      <c r="C39" s="23">
        <f t="shared" si="4"/>
        <v>1179351</v>
      </c>
      <c r="D39" s="23"/>
      <c r="E39" s="22">
        <v>2014</v>
      </c>
      <c r="F39" s="24">
        <v>41743</v>
      </c>
      <c r="G39" s="22" t="s">
        <v>40</v>
      </c>
      <c r="H39" s="22">
        <v>101.84</v>
      </c>
      <c r="I39" s="22"/>
      <c r="J39" s="22">
        <f t="shared" si="0"/>
        <v>18.999999999999773</v>
      </c>
      <c r="K39" s="23">
        <f t="shared" si="5"/>
        <v>35380.53</v>
      </c>
      <c r="L39" s="23"/>
      <c r="M39" s="44">
        <f t="shared" si="1"/>
        <v>1.86</v>
      </c>
      <c r="N39" s="22">
        <v>2014</v>
      </c>
      <c r="O39" s="24">
        <v>41744</v>
      </c>
      <c r="P39" s="22">
        <v>101.65</v>
      </c>
      <c r="Q39" s="22"/>
      <c r="R39" s="50">
        <f t="shared" si="2"/>
        <v>-35339</v>
      </c>
      <c r="S39" s="50"/>
      <c r="T39" s="51">
        <f t="shared" si="3"/>
        <v>-18.999999999999773</v>
      </c>
      <c r="U39" s="51"/>
      <c r="V39" s="49">
        <v>101.65</v>
      </c>
      <c r="W39" s="49" t="s">
        <v>41</v>
      </c>
    </row>
    <row r="40" spans="2:23" ht="13.5">
      <c r="B40" s="22">
        <v>29</v>
      </c>
      <c r="C40" s="23">
        <f t="shared" si="4"/>
        <v>1144012</v>
      </c>
      <c r="D40" s="23"/>
      <c r="E40" s="22">
        <v>2014</v>
      </c>
      <c r="F40" s="24">
        <v>41768</v>
      </c>
      <c r="G40" s="22" t="s">
        <v>40</v>
      </c>
      <c r="H40" s="22">
        <v>101.8</v>
      </c>
      <c r="I40" s="22"/>
      <c r="J40" s="22">
        <f t="shared" si="0"/>
        <v>20.000000000000284</v>
      </c>
      <c r="K40" s="23">
        <f t="shared" si="5"/>
        <v>34320.36</v>
      </c>
      <c r="L40" s="23"/>
      <c r="M40" s="44">
        <f t="shared" si="1"/>
        <v>1.71</v>
      </c>
      <c r="N40" s="22">
        <v>2014</v>
      </c>
      <c r="O40" s="24">
        <v>41773</v>
      </c>
      <c r="P40" s="22">
        <v>102.04</v>
      </c>
      <c r="Q40" s="22"/>
      <c r="R40" s="50">
        <f t="shared" si="2"/>
        <v>41040</v>
      </c>
      <c r="S40" s="50"/>
      <c r="T40" s="51">
        <f t="shared" si="3"/>
        <v>24.00000000000091</v>
      </c>
      <c r="U40" s="51"/>
      <c r="V40" s="49">
        <v>101.6</v>
      </c>
      <c r="W40" s="49" t="s">
        <v>41</v>
      </c>
    </row>
    <row r="41" spans="2:23" ht="13.5">
      <c r="B41" s="22">
        <v>30</v>
      </c>
      <c r="C41" s="23">
        <f t="shared" si="4"/>
        <v>1185052</v>
      </c>
      <c r="D41" s="23"/>
      <c r="E41" s="22">
        <v>2014</v>
      </c>
      <c r="F41" s="24">
        <v>41774</v>
      </c>
      <c r="G41" s="22" t="s">
        <v>38</v>
      </c>
      <c r="H41" s="22">
        <v>101.81</v>
      </c>
      <c r="I41" s="22"/>
      <c r="J41" s="22">
        <f t="shared" si="0"/>
        <v>28.999999999999204</v>
      </c>
      <c r="K41" s="23">
        <f t="shared" si="5"/>
        <v>35551.56</v>
      </c>
      <c r="L41" s="23"/>
      <c r="M41" s="44">
        <f t="shared" si="1"/>
        <v>1.22</v>
      </c>
      <c r="N41" s="22">
        <v>2014</v>
      </c>
      <c r="O41" s="24">
        <v>41779</v>
      </c>
      <c r="P41" s="22">
        <v>101.59</v>
      </c>
      <c r="Q41" s="22"/>
      <c r="R41" s="50">
        <f t="shared" si="2"/>
        <v>26839</v>
      </c>
      <c r="S41" s="50"/>
      <c r="T41" s="51">
        <f t="shared" si="3"/>
        <v>21.999999999999886</v>
      </c>
      <c r="U41" s="51"/>
      <c r="V41" s="49">
        <v>102.1</v>
      </c>
      <c r="W41" s="49" t="s">
        <v>41</v>
      </c>
    </row>
    <row r="42" spans="2:23" ht="13.5">
      <c r="B42" s="22">
        <v>31</v>
      </c>
      <c r="C42" s="23">
        <f aca="true" t="shared" si="6" ref="C42:C51">IF(R41="","",C41+R41)</f>
        <v>1211891</v>
      </c>
      <c r="D42" s="23"/>
      <c r="E42" s="22">
        <v>2014</v>
      </c>
      <c r="F42" s="24">
        <v>41782</v>
      </c>
      <c r="G42" s="22" t="s">
        <v>40</v>
      </c>
      <c r="H42" s="22">
        <v>101.81</v>
      </c>
      <c r="I42" s="22"/>
      <c r="J42" s="22">
        <f t="shared" si="0"/>
        <v>23.000000000000398</v>
      </c>
      <c r="K42" s="23">
        <f t="shared" si="5"/>
        <v>36356.729999999996</v>
      </c>
      <c r="L42" s="23"/>
      <c r="M42" s="44">
        <f t="shared" si="1"/>
        <v>1.58</v>
      </c>
      <c r="N42" s="22">
        <v>2014</v>
      </c>
      <c r="O42" s="24">
        <v>41779</v>
      </c>
      <c r="P42" s="22">
        <v>101.82</v>
      </c>
      <c r="Q42" s="22"/>
      <c r="R42" s="50">
        <f t="shared" si="2"/>
        <v>1579</v>
      </c>
      <c r="S42" s="50"/>
      <c r="T42" s="51">
        <f t="shared" si="3"/>
        <v>0.9999999999990905</v>
      </c>
      <c r="U42" s="51"/>
      <c r="V42" s="49">
        <v>101.58</v>
      </c>
      <c r="W42" s="49" t="s">
        <v>41</v>
      </c>
    </row>
    <row r="43" spans="2:23" ht="13.5">
      <c r="B43" s="22">
        <v>32</v>
      </c>
      <c r="C43" s="23">
        <f t="shared" si="6"/>
        <v>1213470</v>
      </c>
      <c r="D43" s="23"/>
      <c r="E43" s="22">
        <v>2014</v>
      </c>
      <c r="F43" s="24">
        <v>41789</v>
      </c>
      <c r="G43" s="22" t="s">
        <v>40</v>
      </c>
      <c r="H43" s="22">
        <v>101.81</v>
      </c>
      <c r="I43" s="22"/>
      <c r="J43" s="22">
        <f t="shared" si="0"/>
        <v>15.000000000000568</v>
      </c>
      <c r="K43" s="23">
        <f t="shared" si="5"/>
        <v>36404.1</v>
      </c>
      <c r="L43" s="23"/>
      <c r="M43" s="44">
        <f t="shared" si="1"/>
        <v>2.42</v>
      </c>
      <c r="N43" s="22">
        <v>2014</v>
      </c>
      <c r="O43" s="24">
        <v>41795</v>
      </c>
      <c r="P43" s="22">
        <v>102.42</v>
      </c>
      <c r="Q43" s="22"/>
      <c r="R43" s="50">
        <f t="shared" si="2"/>
        <v>147620</v>
      </c>
      <c r="S43" s="50"/>
      <c r="T43" s="51">
        <f t="shared" si="3"/>
        <v>60.99999999999994</v>
      </c>
      <c r="U43" s="51"/>
      <c r="V43" s="49">
        <v>101.66</v>
      </c>
      <c r="W43" s="49" t="s">
        <v>41</v>
      </c>
    </row>
    <row r="44" spans="2:23" ht="13.5">
      <c r="B44" s="22">
        <v>33</v>
      </c>
      <c r="C44" s="23">
        <f t="shared" si="6"/>
        <v>1361090</v>
      </c>
      <c r="D44" s="23"/>
      <c r="E44" s="22">
        <v>2014</v>
      </c>
      <c r="F44" s="24">
        <v>41803</v>
      </c>
      <c r="G44" s="22" t="s">
        <v>38</v>
      </c>
      <c r="H44" s="22">
        <v>101.81</v>
      </c>
      <c r="I44" s="22"/>
      <c r="J44" s="22">
        <f t="shared" si="0"/>
        <v>26.999999999999602</v>
      </c>
      <c r="K44" s="23">
        <f t="shared" si="5"/>
        <v>40832.7</v>
      </c>
      <c r="L44" s="23"/>
      <c r="M44" s="44">
        <f t="shared" si="1"/>
        <v>1.51</v>
      </c>
      <c r="N44" s="22">
        <v>2014</v>
      </c>
      <c r="O44" s="24">
        <v>41803</v>
      </c>
      <c r="P44" s="22">
        <v>102.08</v>
      </c>
      <c r="Q44" s="22"/>
      <c r="R44" s="50">
        <f t="shared" si="2"/>
        <v>-40769</v>
      </c>
      <c r="S44" s="50"/>
      <c r="T44" s="51">
        <f t="shared" si="3"/>
        <v>-26.999999999999602</v>
      </c>
      <c r="U44" s="51"/>
      <c r="V44" s="49">
        <v>102.08</v>
      </c>
      <c r="W44" s="49" t="s">
        <v>39</v>
      </c>
    </row>
    <row r="45" spans="2:23" ht="13.5">
      <c r="B45" s="22">
        <v>34</v>
      </c>
      <c r="C45" s="23">
        <f t="shared" si="6"/>
        <v>1320321</v>
      </c>
      <c r="D45" s="23"/>
      <c r="E45" s="22">
        <v>2014</v>
      </c>
      <c r="F45" s="24">
        <v>41824</v>
      </c>
      <c r="G45" s="22" t="s">
        <v>40</v>
      </c>
      <c r="H45" s="22">
        <v>102.07</v>
      </c>
      <c r="I45" s="22"/>
      <c r="J45" s="22">
        <f t="shared" si="0"/>
        <v>10.999999999999943</v>
      </c>
      <c r="K45" s="23">
        <f t="shared" si="5"/>
        <v>39609.63</v>
      </c>
      <c r="L45" s="23"/>
      <c r="M45" s="44">
        <f t="shared" si="1"/>
        <v>3.6</v>
      </c>
      <c r="N45" s="22">
        <v>2014</v>
      </c>
      <c r="O45" s="24">
        <v>41827</v>
      </c>
      <c r="P45" s="25">
        <v>101.96</v>
      </c>
      <c r="Q45" s="45"/>
      <c r="R45" s="50">
        <f t="shared" si="2"/>
        <v>-39599</v>
      </c>
      <c r="S45" s="50"/>
      <c r="T45" s="51">
        <f t="shared" si="3"/>
        <v>-10.999999999999943</v>
      </c>
      <c r="U45" s="51"/>
      <c r="V45" s="49">
        <v>101.96</v>
      </c>
      <c r="W45" s="49" t="s">
        <v>39</v>
      </c>
    </row>
    <row r="46" spans="2:23" ht="13.5">
      <c r="B46" s="22">
        <v>35</v>
      </c>
      <c r="C46" s="23">
        <f t="shared" si="6"/>
        <v>1280722</v>
      </c>
      <c r="D46" s="23"/>
      <c r="E46" s="22">
        <v>2014</v>
      </c>
      <c r="F46" s="24">
        <v>41841</v>
      </c>
      <c r="G46" s="22" t="s">
        <v>38</v>
      </c>
      <c r="H46" s="22">
        <v>101.27</v>
      </c>
      <c r="I46" s="22"/>
      <c r="J46" s="22">
        <f t="shared" si="0"/>
        <v>10.000000000000853</v>
      </c>
      <c r="K46" s="23">
        <f t="shared" si="5"/>
        <v>38421.659999999996</v>
      </c>
      <c r="L46" s="23"/>
      <c r="M46" s="44">
        <f t="shared" si="1"/>
        <v>3.84</v>
      </c>
      <c r="N46" s="22">
        <v>2014</v>
      </c>
      <c r="O46" s="24">
        <v>41841</v>
      </c>
      <c r="P46" s="22">
        <v>101.37</v>
      </c>
      <c r="Q46" s="22"/>
      <c r="R46" s="50">
        <f t="shared" si="2"/>
        <v>-38400</v>
      </c>
      <c r="S46" s="50"/>
      <c r="T46" s="51">
        <f t="shared" si="3"/>
        <v>-10.000000000000853</v>
      </c>
      <c r="U46" s="51"/>
      <c r="V46" s="49">
        <v>101.37</v>
      </c>
      <c r="W46" s="49" t="s">
        <v>39</v>
      </c>
    </row>
    <row r="47" spans="2:23" ht="13.5">
      <c r="B47" s="22">
        <v>36</v>
      </c>
      <c r="C47" s="23">
        <f t="shared" si="6"/>
        <v>1242322</v>
      </c>
      <c r="D47" s="23"/>
      <c r="E47" s="22">
        <v>2014</v>
      </c>
      <c r="F47" s="24">
        <v>41845</v>
      </c>
      <c r="G47" s="22" t="s">
        <v>40</v>
      </c>
      <c r="H47" s="25">
        <v>101.84</v>
      </c>
      <c r="I47" s="45"/>
      <c r="J47" s="22">
        <f t="shared" si="0"/>
        <v>13.000000000000966</v>
      </c>
      <c r="K47" s="23">
        <f t="shared" si="5"/>
        <v>37269.659999999996</v>
      </c>
      <c r="L47" s="23"/>
      <c r="M47" s="44">
        <f t="shared" si="1"/>
        <v>2.86</v>
      </c>
      <c r="N47" s="22">
        <v>2014</v>
      </c>
      <c r="O47" s="24">
        <v>41852</v>
      </c>
      <c r="P47" s="25">
        <v>102.7</v>
      </c>
      <c r="Q47" s="45"/>
      <c r="R47" s="50">
        <f t="shared" si="2"/>
        <v>245960</v>
      </c>
      <c r="S47" s="50"/>
      <c r="T47" s="51">
        <f t="shared" si="3"/>
        <v>85.99999999999994</v>
      </c>
      <c r="U47" s="51"/>
      <c r="V47" s="49">
        <v>101.71</v>
      </c>
      <c r="W47" s="49" t="s">
        <v>41</v>
      </c>
    </row>
    <row r="48" spans="2:23" ht="13.5">
      <c r="B48" s="22">
        <v>37</v>
      </c>
      <c r="C48" s="23">
        <f t="shared" si="6"/>
        <v>1488282</v>
      </c>
      <c r="D48" s="23"/>
      <c r="E48" s="22">
        <v>2014</v>
      </c>
      <c r="F48" s="24">
        <v>41863</v>
      </c>
      <c r="G48" s="22" t="s">
        <v>40</v>
      </c>
      <c r="H48" s="22">
        <v>102.25</v>
      </c>
      <c r="I48" s="22"/>
      <c r="J48" s="22">
        <f t="shared" si="0"/>
        <v>6.000000000000227</v>
      </c>
      <c r="K48" s="23">
        <f t="shared" si="5"/>
        <v>44648.46</v>
      </c>
      <c r="L48" s="23"/>
      <c r="M48" s="44">
        <f t="shared" si="1"/>
        <v>7.44</v>
      </c>
      <c r="N48" s="22">
        <v>2014</v>
      </c>
      <c r="O48" s="24">
        <v>41866</v>
      </c>
      <c r="P48" s="25">
        <v>102.28</v>
      </c>
      <c r="Q48" s="45"/>
      <c r="R48" s="50">
        <f t="shared" si="2"/>
        <v>22320</v>
      </c>
      <c r="S48" s="50"/>
      <c r="T48" s="51">
        <f t="shared" si="3"/>
        <v>3.0000000000001137</v>
      </c>
      <c r="U48" s="51"/>
      <c r="V48" s="49">
        <v>102.19</v>
      </c>
      <c r="W48" s="49" t="s">
        <v>41</v>
      </c>
    </row>
    <row r="49" spans="2:23" ht="13.5">
      <c r="B49" s="22">
        <v>38</v>
      </c>
      <c r="C49" s="23">
        <f t="shared" si="6"/>
        <v>1510602</v>
      </c>
      <c r="D49" s="23"/>
      <c r="E49" s="22">
        <v>2014</v>
      </c>
      <c r="F49" s="24">
        <v>41876</v>
      </c>
      <c r="G49" s="22" t="s">
        <v>40</v>
      </c>
      <c r="H49" s="22">
        <v>104.04</v>
      </c>
      <c r="I49" s="22"/>
      <c r="J49" s="22">
        <f t="shared" si="0"/>
        <v>19.000000000001194</v>
      </c>
      <c r="K49" s="23">
        <f t="shared" si="5"/>
        <v>45318.06</v>
      </c>
      <c r="L49" s="23"/>
      <c r="M49" s="44">
        <f t="shared" si="1"/>
        <v>2.38</v>
      </c>
      <c r="N49" s="22">
        <v>2014</v>
      </c>
      <c r="O49" s="24">
        <v>41877</v>
      </c>
      <c r="P49" s="25">
        <v>103.85</v>
      </c>
      <c r="Q49" s="45"/>
      <c r="R49" s="50">
        <f t="shared" si="2"/>
        <v>-45220</v>
      </c>
      <c r="S49" s="50"/>
      <c r="T49" s="51">
        <f t="shared" si="3"/>
        <v>-19.000000000001194</v>
      </c>
      <c r="U49" s="51"/>
      <c r="V49" s="49">
        <v>103.85</v>
      </c>
      <c r="W49" s="49" t="s">
        <v>39</v>
      </c>
    </row>
    <row r="50" spans="2:23" ht="13.5">
      <c r="B50" s="22">
        <v>39</v>
      </c>
      <c r="C50" s="23">
        <f t="shared" si="6"/>
        <v>1465382</v>
      </c>
      <c r="D50" s="23"/>
      <c r="E50" s="22">
        <v>2014</v>
      </c>
      <c r="F50" s="24">
        <v>41897</v>
      </c>
      <c r="G50" s="22" t="s">
        <v>40</v>
      </c>
      <c r="H50" s="22">
        <v>107.32</v>
      </c>
      <c r="I50" s="22"/>
      <c r="J50" s="22">
        <f t="shared" si="0"/>
        <v>17.99999999999926</v>
      </c>
      <c r="K50" s="23">
        <f t="shared" si="5"/>
        <v>43961.46</v>
      </c>
      <c r="L50" s="23"/>
      <c r="M50" s="44">
        <f t="shared" si="1"/>
        <v>2.44</v>
      </c>
      <c r="N50" s="22">
        <v>2014</v>
      </c>
      <c r="O50" s="24">
        <v>41897</v>
      </c>
      <c r="P50" s="25">
        <v>107.14</v>
      </c>
      <c r="Q50" s="45"/>
      <c r="R50" s="50">
        <f t="shared" si="2"/>
        <v>-43919</v>
      </c>
      <c r="S50" s="50"/>
      <c r="T50" s="51">
        <f t="shared" si="3"/>
        <v>-17.99999999999926</v>
      </c>
      <c r="U50" s="51"/>
      <c r="V50" s="49">
        <v>107.14</v>
      </c>
      <c r="W50" s="49" t="s">
        <v>39</v>
      </c>
    </row>
    <row r="51" spans="2:23" ht="13.5">
      <c r="B51" s="22">
        <v>40</v>
      </c>
      <c r="C51" s="23">
        <f t="shared" si="6"/>
        <v>1421463</v>
      </c>
      <c r="D51" s="23"/>
      <c r="E51" s="22">
        <v>2014</v>
      </c>
      <c r="F51" s="24">
        <v>41912</v>
      </c>
      <c r="G51" s="22" t="s">
        <v>40</v>
      </c>
      <c r="H51" s="22">
        <v>109.48</v>
      </c>
      <c r="I51" s="22"/>
      <c r="J51" s="22">
        <f t="shared" si="0"/>
        <v>17.00000000000017</v>
      </c>
      <c r="K51" s="23">
        <f t="shared" si="5"/>
        <v>42643.89</v>
      </c>
      <c r="L51" s="23"/>
      <c r="M51" s="44">
        <f t="shared" si="1"/>
        <v>2.5</v>
      </c>
      <c r="N51" s="22">
        <v>2014</v>
      </c>
      <c r="O51" s="24">
        <v>41912</v>
      </c>
      <c r="P51" s="22">
        <v>109.31</v>
      </c>
      <c r="Q51" s="22"/>
      <c r="R51" s="50">
        <f t="shared" si="2"/>
        <v>-42500</v>
      </c>
      <c r="S51" s="50"/>
      <c r="T51" s="51">
        <f t="shared" si="3"/>
        <v>-17.00000000000017</v>
      </c>
      <c r="U51" s="51"/>
      <c r="V51" s="49">
        <v>109.31</v>
      </c>
      <c r="W51" s="49" t="s">
        <v>39</v>
      </c>
    </row>
    <row r="52" spans="2:23" ht="13.5">
      <c r="B52" s="22">
        <v>41</v>
      </c>
      <c r="C52" s="23">
        <f aca="true" t="shared" si="7" ref="C52:C63">IF(R51="","",C51+R51)</f>
        <v>1378963</v>
      </c>
      <c r="D52" s="23"/>
      <c r="E52" s="22">
        <v>2014</v>
      </c>
      <c r="F52" s="24">
        <v>41949</v>
      </c>
      <c r="G52" s="22" t="s">
        <v>40</v>
      </c>
      <c r="H52" s="22">
        <v>114.96</v>
      </c>
      <c r="I52" s="22"/>
      <c r="J52" s="22">
        <f aca="true" t="shared" si="8" ref="J52:J63">ABS(V52-H52)*100</f>
        <v>55.999999999998806</v>
      </c>
      <c r="K52" s="23">
        <f aca="true" t="shared" si="9" ref="K52:K63">IF(F52="","",C52*$P$2)</f>
        <v>41368.89</v>
      </c>
      <c r="L52" s="23"/>
      <c r="M52" s="44">
        <f aca="true" t="shared" si="10" ref="M52:M63">IF(J52="","",ROUNDDOWN(K52/(J52/100)/100000,2))</f>
        <v>0.73</v>
      </c>
      <c r="N52" s="22">
        <v>2014</v>
      </c>
      <c r="O52" s="24">
        <v>41950</v>
      </c>
      <c r="P52" s="22">
        <v>114.4</v>
      </c>
      <c r="Q52" s="22"/>
      <c r="R52" s="50">
        <f aca="true" t="shared" si="11" ref="R52:R63">IF(O52="","",ROUNDDOWN((IF(G52="売",H52-P52,P52-H52))*M52*100000,0))</f>
        <v>-40879</v>
      </c>
      <c r="S52" s="50"/>
      <c r="T52" s="51">
        <f aca="true" t="shared" si="12" ref="T52:T63">IF(O52="","",IF(R52&lt;0,J52*(-1),IF(G52="買",(P52-H52)*100,(H52-P52)*100)))</f>
        <v>-55.999999999998806</v>
      </c>
      <c r="U52" s="51"/>
      <c r="V52" s="52">
        <v>114.4</v>
      </c>
      <c r="W52" s="49" t="s">
        <v>39</v>
      </c>
    </row>
    <row r="53" spans="2:23" ht="13.5">
      <c r="B53" s="22">
        <v>42</v>
      </c>
      <c r="C53" s="23">
        <f t="shared" si="7"/>
        <v>1338084</v>
      </c>
      <c r="D53" s="23"/>
      <c r="E53" s="22">
        <v>2014</v>
      </c>
      <c r="F53" s="24">
        <v>41954</v>
      </c>
      <c r="G53" s="22" t="s">
        <v>40</v>
      </c>
      <c r="H53" s="22">
        <v>115.83</v>
      </c>
      <c r="I53" s="22"/>
      <c r="J53" s="22">
        <f t="shared" si="8"/>
        <v>73.0000000000004</v>
      </c>
      <c r="K53" s="23">
        <f t="shared" si="9"/>
        <v>40142.52</v>
      </c>
      <c r="L53" s="23"/>
      <c r="M53" s="44">
        <f t="shared" si="10"/>
        <v>0.54</v>
      </c>
      <c r="N53" s="22">
        <v>2014</v>
      </c>
      <c r="O53" s="24">
        <v>41955</v>
      </c>
      <c r="P53" s="22">
        <v>115.1</v>
      </c>
      <c r="Q53" s="22"/>
      <c r="R53" s="50">
        <f t="shared" si="11"/>
        <v>-39420</v>
      </c>
      <c r="S53" s="50"/>
      <c r="T53" s="51">
        <f t="shared" si="12"/>
        <v>-73.0000000000004</v>
      </c>
      <c r="U53" s="51"/>
      <c r="V53" s="52">
        <v>115.1</v>
      </c>
      <c r="W53" s="49" t="s">
        <v>39</v>
      </c>
    </row>
    <row r="54" spans="2:23" ht="13.5">
      <c r="B54" s="22">
        <v>43</v>
      </c>
      <c r="C54" s="23">
        <f t="shared" si="7"/>
        <v>1298664</v>
      </c>
      <c r="D54" s="23"/>
      <c r="E54" s="22">
        <v>2014</v>
      </c>
      <c r="F54" s="24">
        <v>41985</v>
      </c>
      <c r="G54" s="22" t="s">
        <v>38</v>
      </c>
      <c r="H54" s="22">
        <v>118.19</v>
      </c>
      <c r="I54" s="22"/>
      <c r="J54" s="22">
        <f t="shared" si="8"/>
        <v>87.99999999999955</v>
      </c>
      <c r="K54" s="23">
        <f t="shared" si="9"/>
        <v>38959.92</v>
      </c>
      <c r="L54" s="23"/>
      <c r="M54" s="44">
        <f t="shared" si="10"/>
        <v>0.44</v>
      </c>
      <c r="N54" s="22">
        <v>2014</v>
      </c>
      <c r="O54" s="24">
        <v>41990</v>
      </c>
      <c r="P54" s="22">
        <v>117.76</v>
      </c>
      <c r="Q54" s="22"/>
      <c r="R54" s="50">
        <f t="shared" si="11"/>
        <v>18919</v>
      </c>
      <c r="S54" s="50"/>
      <c r="T54" s="51">
        <f t="shared" si="12"/>
        <v>42.99999999999926</v>
      </c>
      <c r="U54" s="51"/>
      <c r="V54" s="52">
        <v>119.07</v>
      </c>
      <c r="W54" s="49" t="s">
        <v>41</v>
      </c>
    </row>
    <row r="55" spans="2:23" ht="13.5">
      <c r="B55" s="22">
        <v>44</v>
      </c>
      <c r="C55" s="23">
        <f t="shared" si="7"/>
        <v>1317583</v>
      </c>
      <c r="D55" s="23"/>
      <c r="E55" s="22">
        <v>2015</v>
      </c>
      <c r="F55" s="24">
        <v>42009</v>
      </c>
      <c r="G55" s="22" t="s">
        <v>40</v>
      </c>
      <c r="H55" s="22">
        <v>120.6</v>
      </c>
      <c r="I55" s="22"/>
      <c r="J55" s="22">
        <f t="shared" si="8"/>
        <v>62.999999999999545</v>
      </c>
      <c r="K55" s="23">
        <f t="shared" si="9"/>
        <v>39527.49</v>
      </c>
      <c r="L55" s="23"/>
      <c r="M55" s="44">
        <f t="shared" si="10"/>
        <v>0.62</v>
      </c>
      <c r="N55" s="22">
        <v>2015</v>
      </c>
      <c r="O55" s="24">
        <v>42009</v>
      </c>
      <c r="P55" s="22">
        <v>119.97</v>
      </c>
      <c r="Q55" s="22"/>
      <c r="R55" s="50">
        <f t="shared" si="11"/>
        <v>-39059</v>
      </c>
      <c r="S55" s="50"/>
      <c r="T55" s="51">
        <f t="shared" si="12"/>
        <v>-62.999999999999545</v>
      </c>
      <c r="U55" s="51"/>
      <c r="V55" s="52">
        <v>119.97</v>
      </c>
      <c r="W55" s="49" t="s">
        <v>39</v>
      </c>
    </row>
    <row r="56" spans="2:23" ht="13.5">
      <c r="B56" s="22">
        <v>45</v>
      </c>
      <c r="C56" s="23">
        <f t="shared" si="7"/>
        <v>1278524</v>
      </c>
      <c r="D56" s="23"/>
      <c r="E56" s="22">
        <v>2015</v>
      </c>
      <c r="F56" s="24">
        <v>42027</v>
      </c>
      <c r="G56" s="22" t="s">
        <v>40</v>
      </c>
      <c r="H56" s="22">
        <v>118.49</v>
      </c>
      <c r="I56" s="22"/>
      <c r="J56" s="22">
        <f t="shared" si="8"/>
        <v>40.99999999999966</v>
      </c>
      <c r="K56" s="23">
        <f t="shared" si="9"/>
        <v>38355.72</v>
      </c>
      <c r="L56" s="23"/>
      <c r="M56" s="44">
        <f t="shared" si="10"/>
        <v>0.93</v>
      </c>
      <c r="N56" s="22">
        <v>2015</v>
      </c>
      <c r="O56" s="24">
        <v>42027</v>
      </c>
      <c r="P56" s="22">
        <v>118.08</v>
      </c>
      <c r="Q56" s="22"/>
      <c r="R56" s="50">
        <f t="shared" si="11"/>
        <v>-38129</v>
      </c>
      <c r="S56" s="50"/>
      <c r="T56" s="51">
        <f t="shared" si="12"/>
        <v>-40.99999999999966</v>
      </c>
      <c r="U56" s="51"/>
      <c r="V56" s="52">
        <v>118.08</v>
      </c>
      <c r="W56" s="49" t="s">
        <v>39</v>
      </c>
    </row>
    <row r="57" spans="2:23" ht="13.5">
      <c r="B57" s="22">
        <v>46</v>
      </c>
      <c r="C57" s="23">
        <f t="shared" si="7"/>
        <v>1240395</v>
      </c>
      <c r="D57" s="23"/>
      <c r="E57" s="22">
        <v>2015</v>
      </c>
      <c r="F57" s="24">
        <v>42044</v>
      </c>
      <c r="G57" s="22" t="s">
        <v>40</v>
      </c>
      <c r="H57" s="22">
        <v>118.72</v>
      </c>
      <c r="I57" s="22"/>
      <c r="J57" s="22">
        <f t="shared" si="8"/>
        <v>40.00000000000057</v>
      </c>
      <c r="K57" s="23">
        <f t="shared" si="9"/>
        <v>37211.85</v>
      </c>
      <c r="L57" s="23"/>
      <c r="M57" s="44">
        <f t="shared" si="10"/>
        <v>0.93</v>
      </c>
      <c r="N57" s="22">
        <v>2015</v>
      </c>
      <c r="O57" s="24">
        <v>42047</v>
      </c>
      <c r="P57" s="22">
        <v>119.26</v>
      </c>
      <c r="Q57" s="22"/>
      <c r="R57" s="50">
        <f t="shared" si="11"/>
        <v>50220</v>
      </c>
      <c r="S57" s="50"/>
      <c r="T57" s="51">
        <f t="shared" si="12"/>
        <v>54.000000000000625</v>
      </c>
      <c r="U57" s="51"/>
      <c r="V57" s="52">
        <v>118.32</v>
      </c>
      <c r="W57" s="49" t="s">
        <v>41</v>
      </c>
    </row>
    <row r="58" spans="2:23" ht="13.5">
      <c r="B58" s="22">
        <v>47</v>
      </c>
      <c r="C58" s="23">
        <f t="shared" si="7"/>
        <v>1290615</v>
      </c>
      <c r="D58" s="23"/>
      <c r="E58" s="22">
        <v>2015</v>
      </c>
      <c r="F58" s="24">
        <v>42080</v>
      </c>
      <c r="G58" s="22" t="s">
        <v>40</v>
      </c>
      <c r="H58" s="22">
        <v>121.46</v>
      </c>
      <c r="I58" s="22"/>
      <c r="J58" s="22">
        <f t="shared" si="8"/>
        <v>6.999999999999318</v>
      </c>
      <c r="K58" s="23">
        <f t="shared" si="9"/>
        <v>38718.45</v>
      </c>
      <c r="L58" s="23"/>
      <c r="M58" s="44">
        <f t="shared" si="10"/>
        <v>5.53</v>
      </c>
      <c r="N58" s="22">
        <v>2015</v>
      </c>
      <c r="O58" s="24">
        <v>42080</v>
      </c>
      <c r="P58" s="22">
        <v>121.39</v>
      </c>
      <c r="Q58" s="22"/>
      <c r="R58" s="50">
        <f t="shared" si="11"/>
        <v>-38709</v>
      </c>
      <c r="S58" s="50"/>
      <c r="T58" s="51">
        <f t="shared" si="12"/>
        <v>-6.999999999999318</v>
      </c>
      <c r="U58" s="51"/>
      <c r="V58" s="52">
        <v>121.39</v>
      </c>
      <c r="W58" s="49" t="s">
        <v>39</v>
      </c>
    </row>
    <row r="59" spans="2:23" ht="13.5">
      <c r="B59" s="22">
        <v>48</v>
      </c>
      <c r="C59" s="23">
        <f t="shared" si="7"/>
        <v>1251906</v>
      </c>
      <c r="D59" s="23"/>
      <c r="E59" s="22">
        <v>2015</v>
      </c>
      <c r="F59" s="24">
        <v>42087</v>
      </c>
      <c r="G59" s="22" t="s">
        <v>38</v>
      </c>
      <c r="H59" s="22">
        <v>119.57</v>
      </c>
      <c r="I59" s="22"/>
      <c r="J59" s="22">
        <f t="shared" si="8"/>
        <v>41.00000000000108</v>
      </c>
      <c r="K59" s="23">
        <f t="shared" si="9"/>
        <v>37557.18</v>
      </c>
      <c r="L59" s="23"/>
      <c r="M59" s="44">
        <f t="shared" si="10"/>
        <v>0.91</v>
      </c>
      <c r="N59" s="22">
        <v>2015</v>
      </c>
      <c r="O59" s="24">
        <v>42090</v>
      </c>
      <c r="P59" s="22">
        <v>119.43</v>
      </c>
      <c r="Q59" s="22"/>
      <c r="R59" s="50">
        <f t="shared" si="11"/>
        <v>12739</v>
      </c>
      <c r="S59" s="50"/>
      <c r="T59" s="51">
        <f t="shared" si="12"/>
        <v>13.999999999998636</v>
      </c>
      <c r="U59" s="51"/>
      <c r="V59" s="52">
        <v>119.98</v>
      </c>
      <c r="W59" s="49" t="s">
        <v>41</v>
      </c>
    </row>
    <row r="60" spans="2:23" ht="13.5">
      <c r="B60" s="22">
        <v>49</v>
      </c>
      <c r="C60" s="23">
        <f t="shared" si="7"/>
        <v>1264645</v>
      </c>
      <c r="D60" s="23"/>
      <c r="E60" s="22">
        <v>2015</v>
      </c>
      <c r="F60" s="24">
        <v>42110</v>
      </c>
      <c r="G60" s="22" t="s">
        <v>38</v>
      </c>
      <c r="H60" s="22">
        <v>119.24</v>
      </c>
      <c r="I60" s="22"/>
      <c r="J60" s="22">
        <f t="shared" si="8"/>
        <v>21.999999999999886</v>
      </c>
      <c r="K60" s="23">
        <f t="shared" si="9"/>
        <v>37939.35</v>
      </c>
      <c r="L60" s="23"/>
      <c r="M60" s="44">
        <f t="shared" si="10"/>
        <v>1.72</v>
      </c>
      <c r="N60" s="22">
        <v>2015</v>
      </c>
      <c r="O60" s="24">
        <v>42111</v>
      </c>
      <c r="P60" s="22">
        <v>119.13</v>
      </c>
      <c r="Q60" s="22"/>
      <c r="R60" s="50">
        <f t="shared" si="11"/>
        <v>18919</v>
      </c>
      <c r="S60" s="50"/>
      <c r="T60" s="51">
        <f t="shared" si="12"/>
        <v>10.999999999999943</v>
      </c>
      <c r="U60" s="51"/>
      <c r="V60" s="52">
        <v>119.46</v>
      </c>
      <c r="W60" s="49" t="s">
        <v>41</v>
      </c>
    </row>
    <row r="61" spans="2:23" ht="13.5">
      <c r="B61" s="22">
        <v>50</v>
      </c>
      <c r="C61" s="23">
        <f t="shared" si="7"/>
        <v>1283564</v>
      </c>
      <c r="D61" s="23"/>
      <c r="E61" s="22">
        <v>2015</v>
      </c>
      <c r="F61" s="24">
        <v>42136</v>
      </c>
      <c r="G61" s="22" t="s">
        <v>38</v>
      </c>
      <c r="H61" s="22">
        <v>119.79</v>
      </c>
      <c r="I61" s="22"/>
      <c r="J61" s="22">
        <f t="shared" si="8"/>
        <v>19.999999999998863</v>
      </c>
      <c r="K61" s="23">
        <f t="shared" si="9"/>
        <v>38506.92</v>
      </c>
      <c r="L61" s="23"/>
      <c r="M61" s="44">
        <f t="shared" si="10"/>
        <v>1.92</v>
      </c>
      <c r="N61" s="22">
        <v>2015</v>
      </c>
      <c r="O61" s="24">
        <v>42137</v>
      </c>
      <c r="P61" s="22">
        <v>119.99</v>
      </c>
      <c r="Q61" s="22"/>
      <c r="R61" s="50">
        <f t="shared" si="11"/>
        <v>-38399</v>
      </c>
      <c r="S61" s="50"/>
      <c r="T61" s="51">
        <f t="shared" si="12"/>
        <v>-19.999999999998863</v>
      </c>
      <c r="U61" s="51"/>
      <c r="V61" s="52">
        <v>119.99</v>
      </c>
      <c r="W61" s="49" t="s">
        <v>39</v>
      </c>
    </row>
    <row r="62" spans="2:23" ht="13.5">
      <c r="B62" s="22">
        <v>51</v>
      </c>
      <c r="C62" s="23">
        <f t="shared" si="7"/>
        <v>1245165</v>
      </c>
      <c r="D62" s="23"/>
      <c r="E62" s="22">
        <v>2015</v>
      </c>
      <c r="F62" s="24">
        <v>42153</v>
      </c>
      <c r="G62" s="22" t="s">
        <v>40</v>
      </c>
      <c r="H62" s="22">
        <v>124.18</v>
      </c>
      <c r="I62" s="22"/>
      <c r="J62" s="22">
        <f t="shared" si="8"/>
        <v>47.00000000000131</v>
      </c>
      <c r="K62" s="23">
        <f t="shared" si="9"/>
        <v>37354.95</v>
      </c>
      <c r="L62" s="23"/>
      <c r="M62" s="44">
        <f t="shared" si="10"/>
        <v>0.79</v>
      </c>
      <c r="N62" s="22">
        <v>2015</v>
      </c>
      <c r="O62" s="24">
        <v>42157</v>
      </c>
      <c r="P62" s="22">
        <v>123.84</v>
      </c>
      <c r="Q62" s="22"/>
      <c r="R62" s="50">
        <f t="shared" si="11"/>
        <v>-26860</v>
      </c>
      <c r="S62" s="50"/>
      <c r="T62" s="51">
        <f t="shared" si="12"/>
        <v>-47.00000000000131</v>
      </c>
      <c r="U62" s="51"/>
      <c r="V62" s="52">
        <v>123.71</v>
      </c>
      <c r="W62" s="49" t="s">
        <v>41</v>
      </c>
    </row>
    <row r="63" spans="2:23" ht="13.5">
      <c r="B63" s="22">
        <v>52</v>
      </c>
      <c r="C63" s="23">
        <f t="shared" si="7"/>
        <v>1218305</v>
      </c>
      <c r="D63" s="23"/>
      <c r="E63" s="22">
        <v>2015</v>
      </c>
      <c r="F63" s="24">
        <v>42167</v>
      </c>
      <c r="G63" s="22" t="s">
        <v>40</v>
      </c>
      <c r="H63" s="22">
        <v>123.33</v>
      </c>
      <c r="I63" s="22"/>
      <c r="J63" s="22">
        <f t="shared" si="8"/>
        <v>10.000000000000853</v>
      </c>
      <c r="K63" s="23">
        <f t="shared" si="9"/>
        <v>36549.15</v>
      </c>
      <c r="L63" s="23"/>
      <c r="M63" s="44">
        <f t="shared" si="10"/>
        <v>3.65</v>
      </c>
      <c r="N63" s="22">
        <v>2015</v>
      </c>
      <c r="O63" s="24">
        <v>42167</v>
      </c>
      <c r="P63" s="22">
        <v>123.43</v>
      </c>
      <c r="Q63" s="22"/>
      <c r="R63" s="50">
        <f t="shared" si="11"/>
        <v>36500</v>
      </c>
      <c r="S63" s="50"/>
      <c r="T63" s="51">
        <f t="shared" si="12"/>
        <v>10.000000000000853</v>
      </c>
      <c r="U63" s="51"/>
      <c r="V63" s="52">
        <v>123.43</v>
      </c>
      <c r="W63" s="49" t="s">
        <v>39</v>
      </c>
    </row>
    <row r="64" spans="2:23" ht="13.5">
      <c r="B64" s="22">
        <v>53</v>
      </c>
      <c r="C64" s="23">
        <f aca="true" t="shared" si="13" ref="C64:C79">IF(R63="","",C63+R63)</f>
        <v>1254805</v>
      </c>
      <c r="D64" s="23"/>
      <c r="E64" s="22">
        <v>2015</v>
      </c>
      <c r="F64" s="24">
        <v>42173</v>
      </c>
      <c r="G64" s="22" t="s">
        <v>38</v>
      </c>
      <c r="H64" s="22">
        <v>123.35</v>
      </c>
      <c r="I64" s="22"/>
      <c r="J64" s="22">
        <f aca="true" t="shared" si="14" ref="J64:J79">ABS(V64-H64)*100</f>
        <v>25</v>
      </c>
      <c r="K64" s="23">
        <f aca="true" t="shared" si="15" ref="K64:K79">IF(F64="","",C64*$P$2)</f>
        <v>37644.15</v>
      </c>
      <c r="L64" s="23"/>
      <c r="M64" s="44">
        <f aca="true" t="shared" si="16" ref="M64:M79">IF(J64="","",ROUNDDOWN(K64/(J64/100)/100000,2))</f>
        <v>1.5</v>
      </c>
      <c r="N64" s="22">
        <v>2015</v>
      </c>
      <c r="O64" s="24">
        <v>42173</v>
      </c>
      <c r="P64" s="22">
        <v>123.14</v>
      </c>
      <c r="Q64" s="22"/>
      <c r="R64" s="50">
        <f aca="true" t="shared" si="17" ref="R64:R79">IF(O64="","",ROUNDDOWN((IF(G64="売",H64-P64,P64-H64))*M64*100000,0))</f>
        <v>31499</v>
      </c>
      <c r="S64" s="50"/>
      <c r="T64" s="51">
        <f aca="true" t="shared" si="18" ref="T64:T79">IF(O64="","",IF(R64&lt;0,J64*(-1),IF(G64="買",(P64-H64)*100,(H64-P64)*100)))</f>
        <v>20.999999999999375</v>
      </c>
      <c r="U64" s="51"/>
      <c r="V64" s="52">
        <v>123.6</v>
      </c>
      <c r="W64" s="49" t="s">
        <v>41</v>
      </c>
    </row>
    <row r="65" spans="2:23" ht="13.5">
      <c r="B65" s="22">
        <v>54</v>
      </c>
      <c r="C65" s="23">
        <f t="shared" si="13"/>
        <v>1286304</v>
      </c>
      <c r="D65" s="23"/>
      <c r="E65" s="22">
        <v>2015</v>
      </c>
      <c r="F65" s="24">
        <v>42187</v>
      </c>
      <c r="G65" s="22" t="s">
        <v>40</v>
      </c>
      <c r="H65" s="22">
        <v>123.17</v>
      </c>
      <c r="I65" s="22"/>
      <c r="J65" s="22">
        <f t="shared" si="14"/>
        <v>23.000000000000398</v>
      </c>
      <c r="K65" s="23">
        <f t="shared" si="15"/>
        <v>38589.119999999995</v>
      </c>
      <c r="L65" s="23"/>
      <c r="M65" s="44">
        <f t="shared" si="16"/>
        <v>1.67</v>
      </c>
      <c r="N65" s="22">
        <v>2015</v>
      </c>
      <c r="O65" s="24">
        <v>42169</v>
      </c>
      <c r="P65" s="22">
        <v>122.94</v>
      </c>
      <c r="Q65" s="22"/>
      <c r="R65" s="50">
        <f t="shared" si="17"/>
        <v>-38410</v>
      </c>
      <c r="S65" s="50"/>
      <c r="T65" s="51">
        <f t="shared" si="18"/>
        <v>-23.000000000000398</v>
      </c>
      <c r="U65" s="51"/>
      <c r="V65" s="52">
        <v>122.94</v>
      </c>
      <c r="W65" s="49" t="s">
        <v>39</v>
      </c>
    </row>
    <row r="66" spans="2:23" ht="13.5">
      <c r="B66" s="22">
        <v>55</v>
      </c>
      <c r="C66" s="23">
        <f t="shared" si="13"/>
        <v>1247894</v>
      </c>
      <c r="D66" s="23"/>
      <c r="E66" s="22">
        <v>2015</v>
      </c>
      <c r="F66" s="24">
        <v>42191</v>
      </c>
      <c r="G66" s="22" t="s">
        <v>38</v>
      </c>
      <c r="H66" s="22">
        <v>122.55</v>
      </c>
      <c r="I66" s="22"/>
      <c r="J66" s="22">
        <f t="shared" si="14"/>
        <v>37.000000000000455</v>
      </c>
      <c r="K66" s="23">
        <f t="shared" si="15"/>
        <v>37436.82</v>
      </c>
      <c r="L66" s="23"/>
      <c r="M66" s="44">
        <f t="shared" si="16"/>
        <v>1.01</v>
      </c>
      <c r="N66" s="22">
        <v>2015</v>
      </c>
      <c r="O66" s="24">
        <v>42195</v>
      </c>
      <c r="P66" s="22">
        <v>121.57</v>
      </c>
      <c r="Q66" s="22"/>
      <c r="R66" s="50">
        <f t="shared" si="17"/>
        <v>98980</v>
      </c>
      <c r="S66" s="50"/>
      <c r="T66" s="51">
        <f t="shared" si="18"/>
        <v>98.0000000000004</v>
      </c>
      <c r="U66" s="51"/>
      <c r="V66" s="52">
        <v>122.92</v>
      </c>
      <c r="W66" s="49" t="s">
        <v>41</v>
      </c>
    </row>
    <row r="67" spans="2:23" ht="13.5">
      <c r="B67" s="22">
        <v>56</v>
      </c>
      <c r="C67" s="23">
        <f t="shared" si="13"/>
        <v>1346874</v>
      </c>
      <c r="D67" s="23"/>
      <c r="E67" s="22">
        <v>2015</v>
      </c>
      <c r="F67" s="24">
        <v>42199</v>
      </c>
      <c r="G67" s="22" t="s">
        <v>40</v>
      </c>
      <c r="H67" s="22">
        <v>123.55</v>
      </c>
      <c r="I67" s="22"/>
      <c r="J67" s="22">
        <f t="shared" si="14"/>
        <v>36.999999999999034</v>
      </c>
      <c r="K67" s="23">
        <f t="shared" si="15"/>
        <v>40406.22</v>
      </c>
      <c r="L67" s="23"/>
      <c r="M67" s="44">
        <f t="shared" si="16"/>
        <v>1.09</v>
      </c>
      <c r="N67" s="22">
        <v>2015</v>
      </c>
      <c r="O67" s="24">
        <v>42199</v>
      </c>
      <c r="P67" s="22">
        <v>123.18</v>
      </c>
      <c r="Q67" s="22"/>
      <c r="R67" s="50">
        <f t="shared" si="17"/>
        <v>-40329</v>
      </c>
      <c r="S67" s="50"/>
      <c r="T67" s="51">
        <f t="shared" si="18"/>
        <v>-36.999999999999034</v>
      </c>
      <c r="U67" s="51"/>
      <c r="V67" s="52">
        <v>123.18</v>
      </c>
      <c r="W67" s="49" t="s">
        <v>39</v>
      </c>
    </row>
    <row r="68" spans="2:23" ht="13.5">
      <c r="B68" s="22">
        <v>57</v>
      </c>
      <c r="C68" s="23">
        <f t="shared" si="13"/>
        <v>1306545</v>
      </c>
      <c r="D68" s="23"/>
      <c r="E68" s="22">
        <v>2015</v>
      </c>
      <c r="F68" s="24">
        <v>42202</v>
      </c>
      <c r="G68" s="22" t="s">
        <v>40</v>
      </c>
      <c r="H68" s="22">
        <v>124.07</v>
      </c>
      <c r="I68" s="22"/>
      <c r="J68" s="22">
        <f t="shared" si="14"/>
        <v>16.99999999999875</v>
      </c>
      <c r="K68" s="23">
        <f t="shared" si="15"/>
        <v>39196.35</v>
      </c>
      <c r="L68" s="23"/>
      <c r="M68" s="44">
        <f t="shared" si="16"/>
        <v>2.3</v>
      </c>
      <c r="N68" s="22">
        <v>2015</v>
      </c>
      <c r="O68" s="24">
        <v>42206</v>
      </c>
      <c r="P68" s="22">
        <v>124.15</v>
      </c>
      <c r="Q68" s="22"/>
      <c r="R68" s="50">
        <f t="shared" si="17"/>
        <v>18400</v>
      </c>
      <c r="S68" s="50"/>
      <c r="T68" s="51">
        <f t="shared" si="18"/>
        <v>8.00000000000125</v>
      </c>
      <c r="U68" s="51"/>
      <c r="V68" s="52">
        <v>123.9</v>
      </c>
      <c r="W68" s="49" t="s">
        <v>41</v>
      </c>
    </row>
    <row r="69" spans="2:23" ht="13.5">
      <c r="B69" s="22">
        <v>58</v>
      </c>
      <c r="C69" s="23">
        <f t="shared" si="13"/>
        <v>1324945</v>
      </c>
      <c r="D69" s="23"/>
      <c r="E69" s="22">
        <v>2015</v>
      </c>
      <c r="F69" s="24">
        <v>42236</v>
      </c>
      <c r="G69" s="22" t="s">
        <v>38</v>
      </c>
      <c r="H69" s="22">
        <v>123.86</v>
      </c>
      <c r="I69" s="22"/>
      <c r="J69" s="22">
        <f t="shared" si="14"/>
        <v>29.000000000000625</v>
      </c>
      <c r="K69" s="23">
        <f t="shared" si="15"/>
        <v>39748.35</v>
      </c>
      <c r="L69" s="23"/>
      <c r="M69" s="44">
        <f t="shared" si="16"/>
        <v>1.37</v>
      </c>
      <c r="N69" s="22">
        <v>2015</v>
      </c>
      <c r="O69" s="24">
        <v>42243</v>
      </c>
      <c r="P69" s="22">
        <v>120.38</v>
      </c>
      <c r="Q69" s="22"/>
      <c r="R69" s="50">
        <f t="shared" si="17"/>
        <v>476760</v>
      </c>
      <c r="S69" s="50"/>
      <c r="T69" s="51">
        <f t="shared" si="18"/>
        <v>348.0000000000004</v>
      </c>
      <c r="U69" s="51"/>
      <c r="V69" s="52">
        <v>124.15</v>
      </c>
      <c r="W69" s="49" t="s">
        <v>41</v>
      </c>
    </row>
    <row r="70" spans="2:23" ht="13.5">
      <c r="B70" s="22">
        <v>59</v>
      </c>
      <c r="C70" s="23">
        <f t="shared" si="13"/>
        <v>1801705</v>
      </c>
      <c r="D70" s="23"/>
      <c r="E70" s="22">
        <v>2015</v>
      </c>
      <c r="F70" s="24">
        <v>42247</v>
      </c>
      <c r="G70" s="22" t="s">
        <v>40</v>
      </c>
      <c r="H70" s="22">
        <v>121.28</v>
      </c>
      <c r="I70" s="22"/>
      <c r="J70" s="22">
        <f t="shared" si="14"/>
        <v>23.000000000000398</v>
      </c>
      <c r="K70" s="23">
        <f t="shared" si="15"/>
        <v>54051.15</v>
      </c>
      <c r="L70" s="23"/>
      <c r="M70" s="44">
        <f t="shared" si="16"/>
        <v>2.35</v>
      </c>
      <c r="N70" s="22">
        <v>2015</v>
      </c>
      <c r="O70" s="24">
        <v>42247</v>
      </c>
      <c r="P70" s="22">
        <v>121.05</v>
      </c>
      <c r="Q70" s="22"/>
      <c r="R70" s="50">
        <f t="shared" si="17"/>
        <v>-54050</v>
      </c>
      <c r="S70" s="50"/>
      <c r="T70" s="51">
        <f t="shared" si="18"/>
        <v>-23.000000000000398</v>
      </c>
      <c r="U70" s="51"/>
      <c r="V70" s="52">
        <v>121.05</v>
      </c>
      <c r="W70" s="49" t="s">
        <v>39</v>
      </c>
    </row>
    <row r="71" spans="2:23" ht="13.5">
      <c r="B71" s="22">
        <v>60</v>
      </c>
      <c r="C71" s="23">
        <f t="shared" si="13"/>
        <v>1747655</v>
      </c>
      <c r="D71" s="23"/>
      <c r="E71" s="22">
        <v>2015</v>
      </c>
      <c r="F71" s="24">
        <v>42265</v>
      </c>
      <c r="G71" s="22" t="s">
        <v>38</v>
      </c>
      <c r="H71" s="22">
        <v>119.68</v>
      </c>
      <c r="I71" s="22"/>
      <c r="J71" s="22">
        <f t="shared" si="14"/>
        <v>71.99999999999989</v>
      </c>
      <c r="K71" s="23">
        <f t="shared" si="15"/>
        <v>52429.65</v>
      </c>
      <c r="L71" s="23"/>
      <c r="M71" s="44">
        <f t="shared" si="16"/>
        <v>0.72</v>
      </c>
      <c r="N71" s="22">
        <v>2015</v>
      </c>
      <c r="O71" s="24">
        <v>42265</v>
      </c>
      <c r="P71" s="22">
        <v>120.4</v>
      </c>
      <c r="Q71" s="22"/>
      <c r="R71" s="50">
        <f t="shared" si="17"/>
        <v>-51839</v>
      </c>
      <c r="S71" s="50"/>
      <c r="T71" s="51">
        <f t="shared" si="18"/>
        <v>-71.99999999999989</v>
      </c>
      <c r="U71" s="51"/>
      <c r="V71" s="52">
        <v>120.4</v>
      </c>
      <c r="W71" s="49" t="s">
        <v>39</v>
      </c>
    </row>
    <row r="72" spans="2:23" ht="13.5">
      <c r="B72" s="22">
        <v>61</v>
      </c>
      <c r="C72" s="23">
        <f t="shared" si="13"/>
        <v>1695816</v>
      </c>
      <c r="D72" s="23"/>
      <c r="E72" s="22">
        <v>2010</v>
      </c>
      <c r="F72" s="24">
        <v>40186</v>
      </c>
      <c r="G72" s="22" t="s">
        <v>40</v>
      </c>
      <c r="H72" s="22">
        <v>93.42</v>
      </c>
      <c r="I72" s="22"/>
      <c r="J72" s="22">
        <f t="shared" si="14"/>
        <v>59.00000000000034</v>
      </c>
      <c r="K72" s="23">
        <f t="shared" si="15"/>
        <v>50874.479999999996</v>
      </c>
      <c r="L72" s="23"/>
      <c r="M72" s="44">
        <f t="shared" si="16"/>
        <v>0.86</v>
      </c>
      <c r="N72" s="22">
        <v>2010</v>
      </c>
      <c r="O72" s="24">
        <v>40186</v>
      </c>
      <c r="P72" s="22">
        <v>92.83</v>
      </c>
      <c r="Q72" s="22"/>
      <c r="R72" s="50">
        <f t="shared" si="17"/>
        <v>-50740</v>
      </c>
      <c r="S72" s="50"/>
      <c r="T72" s="51">
        <f t="shared" si="18"/>
        <v>-59.00000000000034</v>
      </c>
      <c r="U72" s="51"/>
      <c r="V72" s="52">
        <v>92.83</v>
      </c>
      <c r="W72" s="49" t="s">
        <v>39</v>
      </c>
    </row>
    <row r="73" spans="2:23" ht="13.5">
      <c r="B73" s="22">
        <v>62</v>
      </c>
      <c r="C73" s="23">
        <f t="shared" si="13"/>
        <v>1645076</v>
      </c>
      <c r="D73" s="23"/>
      <c r="E73" s="22">
        <v>2010</v>
      </c>
      <c r="F73" s="24">
        <v>41303</v>
      </c>
      <c r="G73" s="22" t="s">
        <v>40</v>
      </c>
      <c r="H73" s="22">
        <v>90.02</v>
      </c>
      <c r="I73" s="22"/>
      <c r="J73" s="22">
        <f t="shared" si="14"/>
        <v>45.000000000000284</v>
      </c>
      <c r="K73" s="23">
        <f t="shared" si="15"/>
        <v>49352.28</v>
      </c>
      <c r="L73" s="23"/>
      <c r="M73" s="44">
        <f t="shared" si="16"/>
        <v>1.09</v>
      </c>
      <c r="N73" s="22">
        <v>2010</v>
      </c>
      <c r="O73" s="24">
        <v>41307</v>
      </c>
      <c r="P73" s="22">
        <v>90.45</v>
      </c>
      <c r="Q73" s="22"/>
      <c r="R73" s="50">
        <f t="shared" si="17"/>
        <v>46870</v>
      </c>
      <c r="S73" s="50"/>
      <c r="T73" s="51">
        <f t="shared" si="18"/>
        <v>43.00000000000068</v>
      </c>
      <c r="U73" s="51"/>
      <c r="V73" s="52">
        <v>89.57</v>
      </c>
      <c r="W73" s="49" t="s">
        <v>41</v>
      </c>
    </row>
    <row r="74" spans="2:23" ht="13.5">
      <c r="B74" s="22">
        <v>63</v>
      </c>
      <c r="C74" s="23">
        <f t="shared" si="13"/>
        <v>1691946</v>
      </c>
      <c r="D74" s="23"/>
      <c r="E74" s="22">
        <v>2010</v>
      </c>
      <c r="F74" s="24">
        <v>41308</v>
      </c>
      <c r="G74" s="22" t="s">
        <v>38</v>
      </c>
      <c r="H74" s="22">
        <v>90.29</v>
      </c>
      <c r="I74" s="22"/>
      <c r="J74" s="22">
        <f t="shared" si="14"/>
        <v>25</v>
      </c>
      <c r="K74" s="23">
        <f t="shared" si="15"/>
        <v>50758.38</v>
      </c>
      <c r="L74" s="23"/>
      <c r="M74" s="44">
        <f t="shared" si="16"/>
        <v>2.03</v>
      </c>
      <c r="N74" s="22">
        <v>2010</v>
      </c>
      <c r="O74" s="24">
        <v>41308</v>
      </c>
      <c r="P74" s="22">
        <v>90.54</v>
      </c>
      <c r="Q74" s="22"/>
      <c r="R74" s="50">
        <f t="shared" si="17"/>
        <v>-50750</v>
      </c>
      <c r="S74" s="50"/>
      <c r="T74" s="51">
        <f t="shared" si="18"/>
        <v>-25</v>
      </c>
      <c r="U74" s="51"/>
      <c r="V74" s="52">
        <v>90.54</v>
      </c>
      <c r="W74" s="49" t="s">
        <v>39</v>
      </c>
    </row>
    <row r="75" spans="2:23" ht="13.5">
      <c r="B75" s="22">
        <v>64</v>
      </c>
      <c r="C75" s="23">
        <f t="shared" si="13"/>
        <v>1641196</v>
      </c>
      <c r="D75" s="23"/>
      <c r="E75" s="22">
        <v>2010</v>
      </c>
      <c r="F75" s="24">
        <v>41313</v>
      </c>
      <c r="G75" s="22" t="s">
        <v>38</v>
      </c>
      <c r="H75" s="22">
        <v>89.23</v>
      </c>
      <c r="I75" s="22"/>
      <c r="J75" s="22">
        <f t="shared" si="14"/>
        <v>14.999999999999147</v>
      </c>
      <c r="K75" s="23">
        <f t="shared" si="15"/>
        <v>49235.88</v>
      </c>
      <c r="L75" s="23"/>
      <c r="M75" s="44">
        <f t="shared" si="16"/>
        <v>3.28</v>
      </c>
      <c r="N75" s="22">
        <v>2010</v>
      </c>
      <c r="O75" s="24">
        <v>41313</v>
      </c>
      <c r="P75" s="22">
        <v>89.38</v>
      </c>
      <c r="Q75" s="22"/>
      <c r="R75" s="50">
        <f t="shared" si="17"/>
        <v>-49199</v>
      </c>
      <c r="S75" s="50"/>
      <c r="T75" s="51">
        <f t="shared" si="18"/>
        <v>-14.999999999999147</v>
      </c>
      <c r="U75" s="51"/>
      <c r="V75" s="52">
        <v>89.38</v>
      </c>
      <c r="W75" s="49" t="s">
        <v>39</v>
      </c>
    </row>
    <row r="76" spans="2:23" ht="13.5">
      <c r="B76" s="22">
        <v>65</v>
      </c>
      <c r="C76" s="23">
        <f t="shared" si="13"/>
        <v>1591997</v>
      </c>
      <c r="D76" s="23"/>
      <c r="E76" s="22">
        <v>2010</v>
      </c>
      <c r="F76" s="24">
        <v>41315</v>
      </c>
      <c r="G76" s="22" t="s">
        <v>40</v>
      </c>
      <c r="H76" s="22">
        <v>89.8</v>
      </c>
      <c r="I76" s="22"/>
      <c r="J76" s="22">
        <f t="shared" si="14"/>
        <v>26.999999999999602</v>
      </c>
      <c r="K76" s="23">
        <f t="shared" si="15"/>
        <v>47759.909999999996</v>
      </c>
      <c r="L76" s="23"/>
      <c r="M76" s="44">
        <f t="shared" si="16"/>
        <v>1.76</v>
      </c>
      <c r="N76" s="22">
        <v>2010</v>
      </c>
      <c r="O76" s="24">
        <v>41315</v>
      </c>
      <c r="P76" s="22">
        <v>89.53</v>
      </c>
      <c r="Q76" s="22"/>
      <c r="R76" s="50">
        <f t="shared" si="17"/>
        <v>-47519</v>
      </c>
      <c r="S76" s="50"/>
      <c r="T76" s="51">
        <f t="shared" si="18"/>
        <v>-26.999999999999602</v>
      </c>
      <c r="U76" s="51"/>
      <c r="V76" s="52">
        <v>89.53</v>
      </c>
      <c r="W76" s="49" t="s">
        <v>39</v>
      </c>
    </row>
    <row r="77" spans="2:23" ht="13.5">
      <c r="B77" s="22">
        <v>66</v>
      </c>
      <c r="C77" s="23">
        <f t="shared" si="13"/>
        <v>1544478</v>
      </c>
      <c r="D77" s="23"/>
      <c r="E77" s="22">
        <v>2010</v>
      </c>
      <c r="F77" s="24">
        <v>41320</v>
      </c>
      <c r="G77" s="22" t="s">
        <v>40</v>
      </c>
      <c r="H77" s="22">
        <v>90.01</v>
      </c>
      <c r="I77" s="22"/>
      <c r="J77" s="22">
        <f t="shared" si="14"/>
        <v>10.999999999999943</v>
      </c>
      <c r="K77" s="23">
        <f t="shared" si="15"/>
        <v>46334.34</v>
      </c>
      <c r="L77" s="23"/>
      <c r="M77" s="44">
        <f t="shared" si="16"/>
        <v>4.21</v>
      </c>
      <c r="N77" s="22">
        <v>2010</v>
      </c>
      <c r="O77" s="24">
        <v>41321</v>
      </c>
      <c r="P77" s="22">
        <v>89.9</v>
      </c>
      <c r="Q77" s="22"/>
      <c r="R77" s="50">
        <f t="shared" si="17"/>
        <v>-46309</v>
      </c>
      <c r="S77" s="50"/>
      <c r="T77" s="51">
        <f t="shared" si="18"/>
        <v>-10.999999999999943</v>
      </c>
      <c r="U77" s="51"/>
      <c r="V77" s="52">
        <v>89.9</v>
      </c>
      <c r="W77" s="49" t="s">
        <v>39</v>
      </c>
    </row>
    <row r="78" spans="2:23" ht="13.5">
      <c r="B78" s="22">
        <v>67</v>
      </c>
      <c r="C78" s="23">
        <f t="shared" si="13"/>
        <v>1498169</v>
      </c>
      <c r="D78" s="23"/>
      <c r="E78" s="22">
        <v>2010</v>
      </c>
      <c r="F78" s="24">
        <v>41348</v>
      </c>
      <c r="G78" s="22" t="s">
        <v>40</v>
      </c>
      <c r="H78" s="22">
        <v>90.69</v>
      </c>
      <c r="I78" s="22"/>
      <c r="J78" s="22">
        <f t="shared" si="14"/>
        <v>14.000000000000057</v>
      </c>
      <c r="K78" s="23">
        <f t="shared" si="15"/>
        <v>44945.07</v>
      </c>
      <c r="L78" s="23"/>
      <c r="M78" s="44">
        <f t="shared" si="16"/>
        <v>3.21</v>
      </c>
      <c r="N78" s="22">
        <v>2010</v>
      </c>
      <c r="O78" s="24">
        <v>41348</v>
      </c>
      <c r="P78" s="22">
        <v>90.55</v>
      </c>
      <c r="Q78" s="22"/>
      <c r="R78" s="50">
        <f t="shared" si="17"/>
        <v>-44940</v>
      </c>
      <c r="S78" s="50"/>
      <c r="T78" s="51">
        <f t="shared" si="18"/>
        <v>-14.000000000000057</v>
      </c>
      <c r="U78" s="51"/>
      <c r="V78" s="52">
        <v>90.55</v>
      </c>
      <c r="W78" s="49" t="s">
        <v>39</v>
      </c>
    </row>
    <row r="79" spans="2:23" ht="13.5">
      <c r="B79" s="22">
        <v>68</v>
      </c>
      <c r="C79" s="23">
        <f t="shared" si="13"/>
        <v>1453229</v>
      </c>
      <c r="D79" s="23"/>
      <c r="E79" s="22">
        <v>2010</v>
      </c>
      <c r="F79" s="24">
        <v>41362</v>
      </c>
      <c r="G79" s="22" t="s">
        <v>40</v>
      </c>
      <c r="H79" s="22">
        <v>92.62</v>
      </c>
      <c r="I79" s="22"/>
      <c r="J79" s="22">
        <f t="shared" si="14"/>
        <v>20.000000000000284</v>
      </c>
      <c r="K79" s="23">
        <f t="shared" si="15"/>
        <v>43596.869999999995</v>
      </c>
      <c r="L79" s="23"/>
      <c r="M79" s="44">
        <f t="shared" si="16"/>
        <v>2.17</v>
      </c>
      <c r="N79" s="22">
        <v>2010</v>
      </c>
      <c r="O79" s="24">
        <v>41362</v>
      </c>
      <c r="P79" s="22">
        <v>92.42</v>
      </c>
      <c r="Q79" s="22"/>
      <c r="R79" s="50">
        <f t="shared" si="17"/>
        <v>-43400</v>
      </c>
      <c r="S79" s="50"/>
      <c r="T79" s="51">
        <f t="shared" si="18"/>
        <v>-20.000000000000284</v>
      </c>
      <c r="U79" s="51"/>
      <c r="V79" s="52">
        <v>92.42</v>
      </c>
      <c r="W79" s="49" t="s">
        <v>39</v>
      </c>
    </row>
    <row r="80" spans="2:23" ht="13.5">
      <c r="B80" s="22">
        <v>69</v>
      </c>
      <c r="C80" s="23">
        <f aca="true" t="shared" si="19" ref="C80:C96">IF(R79="","",C79+R79)</f>
        <v>1409829</v>
      </c>
      <c r="D80" s="23"/>
      <c r="E80" s="22">
        <v>2010</v>
      </c>
      <c r="F80" s="24">
        <v>41380</v>
      </c>
      <c r="G80" s="22" t="s">
        <v>40</v>
      </c>
      <c r="H80" s="22">
        <v>92.51</v>
      </c>
      <c r="I80" s="22"/>
      <c r="J80" s="22">
        <f aca="true" t="shared" si="20" ref="J80:J96">ABS(V80-H80)*100</f>
        <v>58.99999999999892</v>
      </c>
      <c r="K80" s="23">
        <f aca="true" t="shared" si="21" ref="K80:K96">IF(F80="","",C80*$P$2)</f>
        <v>42294.869999999995</v>
      </c>
      <c r="L80" s="23"/>
      <c r="M80" s="44">
        <f aca="true" t="shared" si="22" ref="M80:M96">IF(J80="","",ROUNDDOWN(K80/(J80/100)/100000,2))</f>
        <v>0.71</v>
      </c>
      <c r="N80" s="22">
        <v>2010</v>
      </c>
      <c r="O80" s="24">
        <v>41384</v>
      </c>
      <c r="P80" s="22">
        <v>93.1</v>
      </c>
      <c r="Q80" s="22"/>
      <c r="R80" s="50">
        <f aca="true" t="shared" si="23" ref="R80:R96">IF(O80="","",ROUNDDOWN((IF(G80="売",H80-P80,P80-H80))*M80*100000,0))</f>
        <v>41889</v>
      </c>
      <c r="S80" s="50"/>
      <c r="T80" s="51">
        <f aca="true" t="shared" si="24" ref="T80:T96">IF(O80="","",IF(R80&lt;0,J80*(-1),IF(G80="買",(P80-H80)*100,(H80-P80)*100)))</f>
        <v>58.99999999999892</v>
      </c>
      <c r="U80" s="51"/>
      <c r="V80" s="52">
        <v>93.1</v>
      </c>
      <c r="W80" s="49" t="s">
        <v>39</v>
      </c>
    </row>
    <row r="81" spans="2:23" ht="13.5">
      <c r="B81" s="22">
        <v>70</v>
      </c>
      <c r="C81" s="23">
        <f t="shared" si="19"/>
        <v>1451718</v>
      </c>
      <c r="D81" s="23"/>
      <c r="E81" s="22">
        <v>2010</v>
      </c>
      <c r="F81" s="24">
        <v>41385</v>
      </c>
      <c r="G81" s="22" t="s">
        <v>40</v>
      </c>
      <c r="H81" s="22">
        <v>93.43</v>
      </c>
      <c r="I81" s="22"/>
      <c r="J81" s="22">
        <f t="shared" si="20"/>
        <v>50</v>
      </c>
      <c r="K81" s="23">
        <f t="shared" si="21"/>
        <v>43551.54</v>
      </c>
      <c r="L81" s="23"/>
      <c r="M81" s="44">
        <f t="shared" si="22"/>
        <v>0.87</v>
      </c>
      <c r="N81" s="22">
        <v>2010</v>
      </c>
      <c r="O81" s="24">
        <v>41391</v>
      </c>
      <c r="P81" s="22">
        <v>93.87</v>
      </c>
      <c r="Q81" s="22"/>
      <c r="R81" s="50">
        <f t="shared" si="23"/>
        <v>38279</v>
      </c>
      <c r="S81" s="50"/>
      <c r="T81" s="51">
        <f t="shared" si="24"/>
        <v>43.99999999999977</v>
      </c>
      <c r="U81" s="51"/>
      <c r="V81" s="52">
        <v>92.93</v>
      </c>
      <c r="W81" s="49" t="s">
        <v>41</v>
      </c>
    </row>
    <row r="82" spans="2:23" ht="13.5">
      <c r="B82" s="22">
        <v>71</v>
      </c>
      <c r="C82" s="23">
        <f t="shared" si="19"/>
        <v>1489997</v>
      </c>
      <c r="D82" s="23"/>
      <c r="E82" s="22">
        <v>2010</v>
      </c>
      <c r="F82" s="24">
        <v>41394</v>
      </c>
      <c r="G82" s="22" t="s">
        <v>40</v>
      </c>
      <c r="H82" s="22">
        <v>94.25</v>
      </c>
      <c r="I82" s="22"/>
      <c r="J82" s="22">
        <f t="shared" si="20"/>
        <v>39.00000000000006</v>
      </c>
      <c r="K82" s="23">
        <f t="shared" si="21"/>
        <v>44699.909999999996</v>
      </c>
      <c r="L82" s="23"/>
      <c r="M82" s="44">
        <f t="shared" si="22"/>
        <v>1.14</v>
      </c>
      <c r="N82" s="22">
        <v>2010</v>
      </c>
      <c r="O82" s="24">
        <v>41394</v>
      </c>
      <c r="P82" s="22">
        <v>93.86</v>
      </c>
      <c r="Q82" s="22"/>
      <c r="R82" s="50">
        <f t="shared" si="23"/>
        <v>-44460</v>
      </c>
      <c r="S82" s="50"/>
      <c r="T82" s="51">
        <f t="shared" si="24"/>
        <v>-39.00000000000006</v>
      </c>
      <c r="U82" s="51"/>
      <c r="V82" s="52">
        <v>93.86</v>
      </c>
      <c r="W82" s="49" t="s">
        <v>39</v>
      </c>
    </row>
    <row r="83" spans="2:23" ht="13.5">
      <c r="B83" s="22">
        <v>72</v>
      </c>
      <c r="C83" s="23">
        <f t="shared" si="19"/>
        <v>1445537</v>
      </c>
      <c r="D83" s="23"/>
      <c r="E83" s="22">
        <v>2010</v>
      </c>
      <c r="F83" s="24">
        <v>41401</v>
      </c>
      <c r="G83" s="22" t="s">
        <v>38</v>
      </c>
      <c r="H83" s="22">
        <v>91.67</v>
      </c>
      <c r="I83" s="22"/>
      <c r="J83" s="22">
        <f t="shared" si="20"/>
        <v>148.9999999999995</v>
      </c>
      <c r="K83" s="23">
        <f t="shared" si="21"/>
        <v>43366.11</v>
      </c>
      <c r="L83" s="23"/>
      <c r="M83" s="44">
        <f t="shared" si="22"/>
        <v>0.29</v>
      </c>
      <c r="N83" s="22">
        <v>2010</v>
      </c>
      <c r="O83" s="24">
        <v>41401</v>
      </c>
      <c r="P83" s="22">
        <v>93.16</v>
      </c>
      <c r="Q83" s="22"/>
      <c r="R83" s="50">
        <f t="shared" si="23"/>
        <v>-43209</v>
      </c>
      <c r="S83" s="50"/>
      <c r="T83" s="51">
        <f t="shared" si="24"/>
        <v>-148.9999999999995</v>
      </c>
      <c r="U83" s="51"/>
      <c r="V83" s="52">
        <v>93.16</v>
      </c>
      <c r="W83" s="49" t="s">
        <v>39</v>
      </c>
    </row>
    <row r="84" spans="2:23" ht="13.5">
      <c r="B84" s="22">
        <v>73</v>
      </c>
      <c r="C84" s="23">
        <f t="shared" si="19"/>
        <v>1402328</v>
      </c>
      <c r="D84" s="23"/>
      <c r="E84" s="22">
        <v>2010</v>
      </c>
      <c r="F84" s="24">
        <v>41411</v>
      </c>
      <c r="G84" s="22" t="s">
        <v>38</v>
      </c>
      <c r="H84" s="22">
        <v>91.71</v>
      </c>
      <c r="I84" s="22"/>
      <c r="J84" s="22">
        <f t="shared" si="20"/>
        <v>95.00000000000028</v>
      </c>
      <c r="K84" s="23">
        <f t="shared" si="21"/>
        <v>42069.84</v>
      </c>
      <c r="L84" s="23"/>
      <c r="M84" s="44">
        <f t="shared" si="22"/>
        <v>0.44</v>
      </c>
      <c r="N84" s="22">
        <v>2010</v>
      </c>
      <c r="O84" s="24">
        <v>41418</v>
      </c>
      <c r="P84" s="22">
        <v>90.45</v>
      </c>
      <c r="Q84" s="22"/>
      <c r="R84" s="50">
        <f t="shared" si="23"/>
        <v>55439</v>
      </c>
      <c r="S84" s="50"/>
      <c r="T84" s="51">
        <f t="shared" si="24"/>
        <v>125.99999999999909</v>
      </c>
      <c r="U84" s="51"/>
      <c r="V84" s="52">
        <v>92.66</v>
      </c>
      <c r="W84" s="49" t="s">
        <v>41</v>
      </c>
    </row>
    <row r="85" spans="2:23" ht="13.5">
      <c r="B85" s="22">
        <v>74</v>
      </c>
      <c r="C85" s="23">
        <f t="shared" si="19"/>
        <v>1457767</v>
      </c>
      <c r="D85" s="23"/>
      <c r="E85" s="22">
        <v>2010</v>
      </c>
      <c r="F85" s="24">
        <v>41436</v>
      </c>
      <c r="G85" s="22" t="s">
        <v>40</v>
      </c>
      <c r="H85" s="22">
        <v>91.75</v>
      </c>
      <c r="I85" s="22"/>
      <c r="J85" s="22">
        <f t="shared" si="20"/>
        <v>50</v>
      </c>
      <c r="K85" s="23">
        <f t="shared" si="21"/>
        <v>43733.009999999995</v>
      </c>
      <c r="L85" s="23"/>
      <c r="M85" s="44">
        <f t="shared" si="22"/>
        <v>0.87</v>
      </c>
      <c r="N85" s="22">
        <v>2010</v>
      </c>
      <c r="O85" s="24">
        <v>41436</v>
      </c>
      <c r="P85" s="22">
        <v>91.25</v>
      </c>
      <c r="Q85" s="22"/>
      <c r="R85" s="50">
        <f t="shared" si="23"/>
        <v>-43500</v>
      </c>
      <c r="S85" s="50"/>
      <c r="T85" s="51">
        <f t="shared" si="24"/>
        <v>-50</v>
      </c>
      <c r="U85" s="51"/>
      <c r="V85" s="52">
        <v>91.25</v>
      </c>
      <c r="W85" s="49" t="s">
        <v>39</v>
      </c>
    </row>
    <row r="86" spans="2:23" ht="13.5">
      <c r="B86" s="22">
        <v>75</v>
      </c>
      <c r="C86" s="23">
        <f t="shared" si="19"/>
        <v>1414267</v>
      </c>
      <c r="D86" s="23"/>
      <c r="E86" s="22">
        <v>2010</v>
      </c>
      <c r="F86" s="24">
        <v>41456</v>
      </c>
      <c r="G86" s="22" t="s">
        <v>38</v>
      </c>
      <c r="H86" s="22">
        <v>88.08</v>
      </c>
      <c r="I86" s="22"/>
      <c r="J86" s="22">
        <f t="shared" si="20"/>
        <v>40.00000000000057</v>
      </c>
      <c r="K86" s="23">
        <f t="shared" si="21"/>
        <v>42428.01</v>
      </c>
      <c r="L86" s="23"/>
      <c r="M86" s="44">
        <f t="shared" si="22"/>
        <v>1.06</v>
      </c>
      <c r="N86" s="22">
        <v>2010</v>
      </c>
      <c r="O86" s="24">
        <v>41463</v>
      </c>
      <c r="P86" s="22">
        <v>87.96</v>
      </c>
      <c r="Q86" s="22"/>
      <c r="R86" s="50">
        <f t="shared" si="23"/>
        <v>12720</v>
      </c>
      <c r="S86" s="50"/>
      <c r="T86" s="51">
        <f t="shared" si="24"/>
        <v>12.000000000000455</v>
      </c>
      <c r="U86" s="51"/>
      <c r="V86" s="52">
        <v>88.48</v>
      </c>
      <c r="W86" s="49" t="s">
        <v>41</v>
      </c>
    </row>
    <row r="87" spans="2:23" ht="13.5">
      <c r="B87" s="22">
        <v>76</v>
      </c>
      <c r="C87" s="23">
        <f t="shared" si="19"/>
        <v>1426987</v>
      </c>
      <c r="D87" s="23"/>
      <c r="E87" s="22">
        <v>2010</v>
      </c>
      <c r="F87" s="24">
        <v>41469</v>
      </c>
      <c r="G87" s="22" t="s">
        <v>38</v>
      </c>
      <c r="H87" s="22">
        <v>88</v>
      </c>
      <c r="I87" s="22"/>
      <c r="J87" s="22">
        <f t="shared" si="20"/>
        <v>64.00000000000006</v>
      </c>
      <c r="K87" s="23">
        <f t="shared" si="21"/>
        <v>42809.61</v>
      </c>
      <c r="L87" s="23"/>
      <c r="M87" s="44">
        <f t="shared" si="22"/>
        <v>0.66</v>
      </c>
      <c r="N87" s="22">
        <v>2010</v>
      </c>
      <c r="O87" s="24">
        <v>41475</v>
      </c>
      <c r="P87" s="22">
        <v>87.16</v>
      </c>
      <c r="Q87" s="22"/>
      <c r="R87" s="50">
        <f t="shared" si="23"/>
        <v>55440</v>
      </c>
      <c r="S87" s="50"/>
      <c r="T87" s="51">
        <f t="shared" si="24"/>
        <v>84.00000000000034</v>
      </c>
      <c r="U87" s="51"/>
      <c r="V87" s="52">
        <v>88.64</v>
      </c>
      <c r="W87" s="49" t="s">
        <v>41</v>
      </c>
    </row>
    <row r="88" spans="2:23" ht="13.5">
      <c r="B88" s="22">
        <v>77</v>
      </c>
      <c r="C88" s="23">
        <f t="shared" si="19"/>
        <v>1482427</v>
      </c>
      <c r="D88" s="23"/>
      <c r="E88" s="22">
        <v>2010</v>
      </c>
      <c r="F88" s="24">
        <v>41489</v>
      </c>
      <c r="G88" s="22" t="s">
        <v>38</v>
      </c>
      <c r="H88" s="22">
        <v>86.31</v>
      </c>
      <c r="I88" s="22"/>
      <c r="J88" s="22">
        <f t="shared" si="20"/>
        <v>31.999999999999318</v>
      </c>
      <c r="K88" s="23">
        <f t="shared" si="21"/>
        <v>44472.81</v>
      </c>
      <c r="L88" s="23"/>
      <c r="M88" s="44">
        <f t="shared" si="22"/>
        <v>1.38</v>
      </c>
      <c r="N88" s="22">
        <v>2010</v>
      </c>
      <c r="O88" s="24">
        <v>41490</v>
      </c>
      <c r="P88" s="22">
        <v>85.89</v>
      </c>
      <c r="Q88" s="22"/>
      <c r="R88" s="50">
        <f t="shared" si="23"/>
        <v>57960</v>
      </c>
      <c r="S88" s="50"/>
      <c r="T88" s="51">
        <f t="shared" si="24"/>
        <v>42.00000000000017</v>
      </c>
      <c r="U88" s="51"/>
      <c r="V88" s="52">
        <v>86.63</v>
      </c>
      <c r="W88" s="49" t="s">
        <v>41</v>
      </c>
    </row>
    <row r="89" spans="2:23" ht="13.5">
      <c r="B89" s="22">
        <v>78</v>
      </c>
      <c r="C89" s="23">
        <f t="shared" si="19"/>
        <v>1540387</v>
      </c>
      <c r="D89" s="23"/>
      <c r="E89" s="22">
        <v>2010</v>
      </c>
      <c r="F89" s="24">
        <v>41496</v>
      </c>
      <c r="G89" s="22" t="s">
        <v>40</v>
      </c>
      <c r="H89" s="22">
        <v>86.03</v>
      </c>
      <c r="I89" s="22"/>
      <c r="J89" s="22">
        <f t="shared" si="20"/>
        <v>43.00000000000068</v>
      </c>
      <c r="K89" s="23">
        <f t="shared" si="21"/>
        <v>46211.61</v>
      </c>
      <c r="L89" s="23"/>
      <c r="M89" s="44">
        <f t="shared" si="22"/>
        <v>1.07</v>
      </c>
      <c r="N89" s="22">
        <v>2010</v>
      </c>
      <c r="O89" s="24">
        <v>41496</v>
      </c>
      <c r="P89" s="22">
        <v>85.6</v>
      </c>
      <c r="Q89" s="22"/>
      <c r="R89" s="50">
        <f t="shared" si="23"/>
        <v>-46010</v>
      </c>
      <c r="S89" s="50"/>
      <c r="T89" s="51">
        <f t="shared" si="24"/>
        <v>-43.00000000000068</v>
      </c>
      <c r="U89" s="51"/>
      <c r="V89" s="52">
        <v>85.6</v>
      </c>
      <c r="W89" s="49" t="s">
        <v>39</v>
      </c>
    </row>
    <row r="90" spans="2:23" ht="13.5">
      <c r="B90" s="22">
        <v>79</v>
      </c>
      <c r="C90" s="23">
        <f t="shared" si="19"/>
        <v>1494377</v>
      </c>
      <c r="D90" s="23"/>
      <c r="E90" s="22">
        <v>2010</v>
      </c>
      <c r="F90" s="24">
        <v>41504</v>
      </c>
      <c r="G90" s="22" t="s">
        <v>38</v>
      </c>
      <c r="H90" s="22">
        <v>85.18</v>
      </c>
      <c r="I90" s="22"/>
      <c r="J90" s="22">
        <f t="shared" si="20"/>
        <v>26.999999999999602</v>
      </c>
      <c r="K90" s="23">
        <f t="shared" si="21"/>
        <v>44831.31</v>
      </c>
      <c r="L90" s="23"/>
      <c r="M90" s="44">
        <f t="shared" si="22"/>
        <v>1.66</v>
      </c>
      <c r="N90" s="22">
        <v>2010</v>
      </c>
      <c r="O90" s="24">
        <v>41505</v>
      </c>
      <c r="P90" s="22">
        <v>85.45</v>
      </c>
      <c r="Q90" s="22"/>
      <c r="R90" s="50">
        <f t="shared" si="23"/>
        <v>-44819</v>
      </c>
      <c r="S90" s="50"/>
      <c r="T90" s="51">
        <f t="shared" si="24"/>
        <v>-26.999999999999602</v>
      </c>
      <c r="U90" s="51"/>
      <c r="V90" s="52">
        <v>85.45</v>
      </c>
      <c r="W90" s="49" t="s">
        <v>39</v>
      </c>
    </row>
    <row r="91" spans="2:23" ht="13.5">
      <c r="B91" s="22">
        <v>80</v>
      </c>
      <c r="C91" s="23">
        <f t="shared" si="19"/>
        <v>1449558</v>
      </c>
      <c r="D91" s="23"/>
      <c r="E91" s="22">
        <v>2010</v>
      </c>
      <c r="F91" s="24">
        <v>41505</v>
      </c>
      <c r="G91" s="22" t="s">
        <v>38</v>
      </c>
      <c r="H91" s="22">
        <v>85.11</v>
      </c>
      <c r="I91" s="22"/>
      <c r="J91" s="22">
        <f t="shared" si="20"/>
        <v>29.000000000000625</v>
      </c>
      <c r="K91" s="23">
        <f t="shared" si="21"/>
        <v>43486.74</v>
      </c>
      <c r="L91" s="23"/>
      <c r="M91" s="44">
        <f t="shared" si="22"/>
        <v>1.49</v>
      </c>
      <c r="N91" s="22">
        <v>2010</v>
      </c>
      <c r="O91" s="24">
        <v>41511</v>
      </c>
      <c r="P91" s="22">
        <v>84.46</v>
      </c>
      <c r="Q91" s="22"/>
      <c r="R91" s="50">
        <f t="shared" si="23"/>
        <v>96850</v>
      </c>
      <c r="S91" s="50"/>
      <c r="T91" s="51">
        <f t="shared" si="24"/>
        <v>65.00000000000057</v>
      </c>
      <c r="U91" s="51"/>
      <c r="V91" s="52">
        <v>85.4</v>
      </c>
      <c r="W91" s="49" t="s">
        <v>41</v>
      </c>
    </row>
    <row r="92" spans="2:23" ht="13.5">
      <c r="B92" s="22">
        <v>81</v>
      </c>
      <c r="C92" s="23">
        <f t="shared" si="19"/>
        <v>1546408</v>
      </c>
      <c r="D92" s="23"/>
      <c r="E92" s="22">
        <v>2010</v>
      </c>
      <c r="F92" s="24">
        <v>41518</v>
      </c>
      <c r="G92" s="22" t="s">
        <v>38</v>
      </c>
      <c r="H92" s="22">
        <v>84</v>
      </c>
      <c r="I92" s="22"/>
      <c r="J92" s="22">
        <f t="shared" si="20"/>
        <v>56.00000000000023</v>
      </c>
      <c r="K92" s="23">
        <f t="shared" si="21"/>
        <v>46392.24</v>
      </c>
      <c r="L92" s="23"/>
      <c r="M92" s="44">
        <f t="shared" si="22"/>
        <v>0.82</v>
      </c>
      <c r="N92" s="22">
        <v>2010</v>
      </c>
      <c r="O92" s="24">
        <v>41518</v>
      </c>
      <c r="P92" s="22">
        <v>84.56</v>
      </c>
      <c r="Q92" s="22"/>
      <c r="R92" s="50">
        <f t="shared" si="23"/>
        <v>-45920</v>
      </c>
      <c r="S92" s="50"/>
      <c r="T92" s="51">
        <f t="shared" si="24"/>
        <v>-56.00000000000023</v>
      </c>
      <c r="U92" s="51"/>
      <c r="V92" s="52">
        <v>84.56</v>
      </c>
      <c r="W92" s="49" t="s">
        <v>39</v>
      </c>
    </row>
    <row r="93" spans="2:23" ht="13.5">
      <c r="B93" s="22">
        <v>82</v>
      </c>
      <c r="C93" s="23">
        <f t="shared" si="19"/>
        <v>1500488</v>
      </c>
      <c r="D93" s="23"/>
      <c r="E93" s="22">
        <v>2010</v>
      </c>
      <c r="F93" s="24">
        <v>41546</v>
      </c>
      <c r="G93" s="22" t="s">
        <v>38</v>
      </c>
      <c r="H93" s="22">
        <v>83.67</v>
      </c>
      <c r="I93" s="22"/>
      <c r="J93" s="22">
        <f t="shared" si="20"/>
        <v>39.99999999999915</v>
      </c>
      <c r="K93" s="23">
        <f t="shared" si="21"/>
        <v>45014.64</v>
      </c>
      <c r="L93" s="23"/>
      <c r="M93" s="44">
        <f t="shared" si="22"/>
        <v>1.12</v>
      </c>
      <c r="N93" s="22">
        <v>2010</v>
      </c>
      <c r="O93" s="24">
        <v>41551</v>
      </c>
      <c r="P93" s="22">
        <v>83.5</v>
      </c>
      <c r="Q93" s="22"/>
      <c r="R93" s="50">
        <f t="shared" si="23"/>
        <v>19040</v>
      </c>
      <c r="S93" s="50"/>
      <c r="T93" s="51">
        <f t="shared" si="24"/>
        <v>17.00000000000017</v>
      </c>
      <c r="U93" s="51"/>
      <c r="V93" s="52">
        <v>84.07</v>
      </c>
      <c r="W93" s="49" t="s">
        <v>41</v>
      </c>
    </row>
    <row r="94" spans="2:23" ht="13.5">
      <c r="B94" s="22">
        <v>83</v>
      </c>
      <c r="C94" s="23">
        <f t="shared" si="19"/>
        <v>1519528</v>
      </c>
      <c r="D94" s="23"/>
      <c r="E94" s="22">
        <v>2010</v>
      </c>
      <c r="F94" s="24">
        <v>41560</v>
      </c>
      <c r="G94" s="22" t="s">
        <v>38</v>
      </c>
      <c r="H94" s="22">
        <v>81.64</v>
      </c>
      <c r="I94" s="22"/>
      <c r="J94" s="22">
        <f t="shared" si="20"/>
        <v>29.999999999999716</v>
      </c>
      <c r="K94" s="23">
        <f t="shared" si="21"/>
        <v>45585.84</v>
      </c>
      <c r="L94" s="23"/>
      <c r="M94" s="44">
        <f t="shared" si="22"/>
        <v>1.51</v>
      </c>
      <c r="N94" s="22">
        <v>2010</v>
      </c>
      <c r="O94" s="24">
        <v>41566</v>
      </c>
      <c r="P94" s="22">
        <v>81.36</v>
      </c>
      <c r="Q94" s="22"/>
      <c r="R94" s="50">
        <f t="shared" si="23"/>
        <v>42280</v>
      </c>
      <c r="S94" s="50"/>
      <c r="T94" s="51">
        <f t="shared" si="24"/>
        <v>28.000000000000114</v>
      </c>
      <c r="U94" s="51"/>
      <c r="V94" s="52">
        <v>81.94</v>
      </c>
      <c r="W94" s="49" t="s">
        <v>41</v>
      </c>
    </row>
    <row r="95" spans="2:23" ht="13.5">
      <c r="B95" s="22">
        <v>84</v>
      </c>
      <c r="C95" s="23">
        <f t="shared" si="19"/>
        <v>1561808</v>
      </c>
      <c r="D95" s="23"/>
      <c r="E95" s="22">
        <v>2010</v>
      </c>
      <c r="F95" s="24">
        <v>41581</v>
      </c>
      <c r="G95" s="22" t="s">
        <v>40</v>
      </c>
      <c r="H95" s="22">
        <v>80.82</v>
      </c>
      <c r="I95" s="22"/>
      <c r="J95" s="22">
        <f t="shared" si="20"/>
        <v>23.99999999999949</v>
      </c>
      <c r="K95" s="23">
        <f t="shared" si="21"/>
        <v>46854.24</v>
      </c>
      <c r="L95" s="23"/>
      <c r="M95" s="44">
        <f t="shared" si="22"/>
        <v>1.95</v>
      </c>
      <c r="N95" s="22">
        <v>2010</v>
      </c>
      <c r="O95" s="24">
        <v>41582</v>
      </c>
      <c r="P95" s="22">
        <v>80.75</v>
      </c>
      <c r="Q95" s="22"/>
      <c r="R95" s="50">
        <f t="shared" si="23"/>
        <v>-13649</v>
      </c>
      <c r="S95" s="50"/>
      <c r="T95" s="51">
        <f t="shared" si="24"/>
        <v>-23.99999999999949</v>
      </c>
      <c r="U95" s="51"/>
      <c r="V95" s="52">
        <v>80.58</v>
      </c>
      <c r="W95" s="49" t="s">
        <v>41</v>
      </c>
    </row>
    <row r="96" spans="2:23" ht="13.5">
      <c r="B96" s="22">
        <v>85</v>
      </c>
      <c r="C96" s="23">
        <f t="shared" si="19"/>
        <v>1548159</v>
      </c>
      <c r="D96" s="23"/>
      <c r="E96" s="22">
        <v>2010</v>
      </c>
      <c r="F96" s="24">
        <v>40511</v>
      </c>
      <c r="G96" s="22" t="s">
        <v>40</v>
      </c>
      <c r="H96" s="22">
        <v>84.18</v>
      </c>
      <c r="I96" s="22"/>
      <c r="J96" s="22">
        <f t="shared" si="20"/>
        <v>38.000000000000966</v>
      </c>
      <c r="K96" s="23">
        <f t="shared" si="21"/>
        <v>46444.77</v>
      </c>
      <c r="L96" s="23"/>
      <c r="M96" s="44">
        <f t="shared" si="22"/>
        <v>1.22</v>
      </c>
      <c r="N96" s="22">
        <v>2010</v>
      </c>
      <c r="O96" s="24">
        <v>40511</v>
      </c>
      <c r="P96" s="22">
        <v>84.05</v>
      </c>
      <c r="Q96" s="22"/>
      <c r="R96" s="50">
        <f t="shared" si="23"/>
        <v>-15860</v>
      </c>
      <c r="S96" s="50"/>
      <c r="T96" s="51">
        <f t="shared" si="24"/>
        <v>-38.000000000000966</v>
      </c>
      <c r="U96" s="51"/>
      <c r="V96" s="52">
        <v>83.8</v>
      </c>
      <c r="W96" s="49" t="s">
        <v>41</v>
      </c>
    </row>
    <row r="97" spans="2:23" ht="13.5">
      <c r="B97" s="22">
        <v>86</v>
      </c>
      <c r="C97" s="23">
        <f aca="true" t="shared" si="25" ref="C97:C130">IF(R96="","",C96+R96)</f>
        <v>1532299</v>
      </c>
      <c r="D97" s="23"/>
      <c r="E97" s="22">
        <v>2011</v>
      </c>
      <c r="F97" s="24">
        <v>40548</v>
      </c>
      <c r="G97" s="22" t="s">
        <v>40</v>
      </c>
      <c r="H97" s="22">
        <v>82.19</v>
      </c>
      <c r="I97" s="22"/>
      <c r="J97" s="22">
        <f aca="true" t="shared" si="26" ref="J97:J130">ABS(V97-H97)*100</f>
        <v>31.999999999999318</v>
      </c>
      <c r="K97" s="23">
        <f aca="true" t="shared" si="27" ref="K97:K130">IF(F97="","",C97*$P$2)</f>
        <v>45968.97</v>
      </c>
      <c r="L97" s="23"/>
      <c r="M97" s="44">
        <f aca="true" t="shared" si="28" ref="M97:M130">IF(J97="","",ROUNDDOWN(K97/(J97/100)/100000,2))</f>
        <v>1.43</v>
      </c>
      <c r="N97" s="22">
        <v>2011</v>
      </c>
      <c r="O97" s="24">
        <v>40549</v>
      </c>
      <c r="P97" s="22">
        <v>83.01</v>
      </c>
      <c r="Q97" s="22"/>
      <c r="R97" s="50">
        <f aca="true" t="shared" si="29" ref="R97:R130">IF(O97="","",ROUNDDOWN((IF(G97="売",H97-P97,P97-H97))*M97*100000,0))</f>
        <v>117260</v>
      </c>
      <c r="S97" s="50"/>
      <c r="T97" s="51">
        <f aca="true" t="shared" si="30" ref="T97:T130">IF(O97="","",IF(R97&lt;0,J97*(-1),IF(G97="買",(P97-H97)*100,(H97-P97)*100)))</f>
        <v>82.00000000000074</v>
      </c>
      <c r="U97" s="51"/>
      <c r="V97" s="52">
        <v>81.87</v>
      </c>
      <c r="W97" s="49" t="s">
        <v>41</v>
      </c>
    </row>
    <row r="98" spans="2:23" ht="13.5">
      <c r="B98" s="22">
        <v>87</v>
      </c>
      <c r="C98" s="23">
        <f t="shared" si="25"/>
        <v>1649559</v>
      </c>
      <c r="D98" s="23"/>
      <c r="E98" s="22">
        <v>2011</v>
      </c>
      <c r="F98" s="24">
        <v>40556</v>
      </c>
      <c r="G98" s="22" t="s">
        <v>38</v>
      </c>
      <c r="H98" s="22">
        <v>82.8</v>
      </c>
      <c r="I98" s="22"/>
      <c r="J98" s="22">
        <f t="shared" si="26"/>
        <v>32.99999999999983</v>
      </c>
      <c r="K98" s="23">
        <f t="shared" si="27"/>
        <v>49486.77</v>
      </c>
      <c r="L98" s="23"/>
      <c r="M98" s="44">
        <f t="shared" si="28"/>
        <v>1.49</v>
      </c>
      <c r="N98" s="22">
        <v>2011</v>
      </c>
      <c r="O98" s="24">
        <v>40563</v>
      </c>
      <c r="P98" s="22">
        <v>82.27</v>
      </c>
      <c r="Q98" s="22"/>
      <c r="R98" s="50">
        <f t="shared" si="29"/>
        <v>78970</v>
      </c>
      <c r="S98" s="50"/>
      <c r="T98" s="51">
        <f t="shared" si="30"/>
        <v>53.000000000000114</v>
      </c>
      <c r="U98" s="51"/>
      <c r="V98" s="52">
        <v>83.13</v>
      </c>
      <c r="W98" s="49" t="s">
        <v>41</v>
      </c>
    </row>
    <row r="99" spans="2:23" ht="13.5">
      <c r="B99" s="22">
        <v>88</v>
      </c>
      <c r="C99" s="23">
        <f t="shared" si="25"/>
        <v>1728529</v>
      </c>
      <c r="D99" s="23"/>
      <c r="E99" s="22">
        <v>2011</v>
      </c>
      <c r="F99" s="24">
        <v>40578</v>
      </c>
      <c r="G99" s="22" t="s">
        <v>40</v>
      </c>
      <c r="H99" s="22">
        <v>81.91</v>
      </c>
      <c r="I99" s="22"/>
      <c r="J99" s="22">
        <f t="shared" si="26"/>
        <v>78.00000000000011</v>
      </c>
      <c r="K99" s="23">
        <f t="shared" si="27"/>
        <v>51855.869999999995</v>
      </c>
      <c r="L99" s="23"/>
      <c r="M99" s="44">
        <f t="shared" si="28"/>
        <v>0.66</v>
      </c>
      <c r="N99" s="22">
        <v>2011</v>
      </c>
      <c r="O99" s="24">
        <v>40582</v>
      </c>
      <c r="P99" s="22">
        <v>82.14</v>
      </c>
      <c r="Q99" s="22"/>
      <c r="R99" s="50">
        <f t="shared" si="29"/>
        <v>15180</v>
      </c>
      <c r="S99" s="50"/>
      <c r="T99" s="51">
        <f t="shared" si="30"/>
        <v>23.000000000000398</v>
      </c>
      <c r="U99" s="51"/>
      <c r="V99" s="52">
        <v>81.13</v>
      </c>
      <c r="W99" s="49" t="s">
        <v>41</v>
      </c>
    </row>
    <row r="100" spans="2:23" ht="13.5">
      <c r="B100" s="22">
        <v>89</v>
      </c>
      <c r="C100" s="23">
        <f t="shared" si="25"/>
        <v>1743709</v>
      </c>
      <c r="D100" s="23"/>
      <c r="E100" s="22">
        <v>2011</v>
      </c>
      <c r="F100" s="24">
        <v>40582</v>
      </c>
      <c r="G100" s="22" t="s">
        <v>40</v>
      </c>
      <c r="H100" s="22">
        <v>82.45</v>
      </c>
      <c r="I100" s="22"/>
      <c r="J100" s="22">
        <f t="shared" si="26"/>
        <v>68.00000000000068</v>
      </c>
      <c r="K100" s="23">
        <f t="shared" si="27"/>
        <v>52311.27</v>
      </c>
      <c r="L100" s="23"/>
      <c r="M100" s="44">
        <f t="shared" si="28"/>
        <v>0.76</v>
      </c>
      <c r="N100" s="22">
        <v>2011</v>
      </c>
      <c r="O100" s="24">
        <v>40588</v>
      </c>
      <c r="P100" s="22">
        <v>83.3</v>
      </c>
      <c r="Q100" s="22"/>
      <c r="R100" s="50">
        <f t="shared" si="29"/>
        <v>64599</v>
      </c>
      <c r="S100" s="50"/>
      <c r="T100" s="51">
        <f t="shared" si="30"/>
        <v>84.99999999999943</v>
      </c>
      <c r="U100" s="51"/>
      <c r="V100" s="52">
        <v>81.77</v>
      </c>
      <c r="W100" s="49" t="s">
        <v>41</v>
      </c>
    </row>
    <row r="101" spans="2:23" ht="13.5">
      <c r="B101" s="22">
        <v>90</v>
      </c>
      <c r="C101" s="23">
        <f t="shared" si="25"/>
        <v>1808308</v>
      </c>
      <c r="D101" s="23"/>
      <c r="E101" s="22">
        <v>2011</v>
      </c>
      <c r="F101" s="24">
        <v>40595</v>
      </c>
      <c r="G101" s="22" t="s">
        <v>38</v>
      </c>
      <c r="H101" s="22">
        <v>83.01</v>
      </c>
      <c r="I101" s="22"/>
      <c r="J101" s="22">
        <f t="shared" si="26"/>
        <v>50.99999999999909</v>
      </c>
      <c r="K101" s="23">
        <f t="shared" si="27"/>
        <v>54249.24</v>
      </c>
      <c r="L101" s="23"/>
      <c r="M101" s="44">
        <f t="shared" si="28"/>
        <v>1.06</v>
      </c>
      <c r="N101" s="22">
        <v>2011</v>
      </c>
      <c r="O101" s="24">
        <v>40603</v>
      </c>
      <c r="P101" s="22">
        <v>82.04</v>
      </c>
      <c r="Q101" s="22"/>
      <c r="R101" s="50">
        <f t="shared" si="29"/>
        <v>102820</v>
      </c>
      <c r="S101" s="50"/>
      <c r="T101" s="51">
        <f t="shared" si="30"/>
        <v>96.99999999999989</v>
      </c>
      <c r="U101" s="51"/>
      <c r="V101" s="52">
        <v>83.52</v>
      </c>
      <c r="W101" s="49" t="s">
        <v>41</v>
      </c>
    </row>
    <row r="102" spans="2:23" ht="13.5">
      <c r="B102" s="22">
        <v>91</v>
      </c>
      <c r="C102" s="23">
        <f t="shared" si="25"/>
        <v>1911128</v>
      </c>
      <c r="D102" s="23"/>
      <c r="E102" s="22">
        <v>2011</v>
      </c>
      <c r="F102" s="24">
        <v>40659</v>
      </c>
      <c r="G102" s="22" t="s">
        <v>38</v>
      </c>
      <c r="H102" s="22">
        <v>81.59</v>
      </c>
      <c r="I102" s="22"/>
      <c r="J102" s="22">
        <f t="shared" si="26"/>
        <v>34.00000000000034</v>
      </c>
      <c r="K102" s="23">
        <f t="shared" si="27"/>
        <v>57333.84</v>
      </c>
      <c r="L102" s="23"/>
      <c r="M102" s="44">
        <f t="shared" si="28"/>
        <v>1.68</v>
      </c>
      <c r="N102" s="22">
        <v>2011</v>
      </c>
      <c r="O102" s="24">
        <v>40660</v>
      </c>
      <c r="P102" s="22">
        <v>81.93</v>
      </c>
      <c r="Q102" s="22"/>
      <c r="R102" s="50">
        <f t="shared" si="29"/>
        <v>-57120</v>
      </c>
      <c r="S102" s="50"/>
      <c r="T102" s="51">
        <f t="shared" si="30"/>
        <v>-34.00000000000034</v>
      </c>
      <c r="U102" s="51"/>
      <c r="V102" s="52">
        <v>81.93</v>
      </c>
      <c r="W102" s="49" t="s">
        <v>39</v>
      </c>
    </row>
    <row r="103" spans="2:23" ht="13.5">
      <c r="B103" s="22">
        <v>92</v>
      </c>
      <c r="C103" s="23">
        <f t="shared" si="25"/>
        <v>1854008</v>
      </c>
      <c r="D103" s="23"/>
      <c r="E103" s="22">
        <v>2011</v>
      </c>
      <c r="F103" s="24">
        <v>40674</v>
      </c>
      <c r="G103" s="22" t="s">
        <v>40</v>
      </c>
      <c r="H103" s="22">
        <v>80.9</v>
      </c>
      <c r="I103" s="22"/>
      <c r="J103" s="22">
        <f t="shared" si="26"/>
        <v>29.000000000000625</v>
      </c>
      <c r="K103" s="23">
        <f t="shared" si="27"/>
        <v>55620.24</v>
      </c>
      <c r="L103" s="23"/>
      <c r="M103" s="44">
        <f t="shared" si="28"/>
        <v>1.91</v>
      </c>
      <c r="N103" s="22">
        <v>2011</v>
      </c>
      <c r="O103" s="24">
        <v>40676</v>
      </c>
      <c r="P103" s="22">
        <v>80.61</v>
      </c>
      <c r="Q103" s="22"/>
      <c r="R103" s="50">
        <f t="shared" si="29"/>
        <v>-55390</v>
      </c>
      <c r="S103" s="50"/>
      <c r="T103" s="51">
        <f t="shared" si="30"/>
        <v>-29.000000000000625</v>
      </c>
      <c r="U103" s="51"/>
      <c r="V103" s="52">
        <v>80.61</v>
      </c>
      <c r="W103" s="49" t="s">
        <v>39</v>
      </c>
    </row>
    <row r="104" spans="2:23" ht="13.5">
      <c r="B104" s="22">
        <v>93</v>
      </c>
      <c r="C104" s="23">
        <f t="shared" si="25"/>
        <v>1798618</v>
      </c>
      <c r="D104" s="23"/>
      <c r="E104" s="22">
        <v>2011</v>
      </c>
      <c r="F104" s="24">
        <v>40679</v>
      </c>
      <c r="G104" s="22" t="s">
        <v>38</v>
      </c>
      <c r="H104" s="22">
        <v>80.72</v>
      </c>
      <c r="I104" s="22"/>
      <c r="J104" s="22">
        <f t="shared" si="26"/>
        <v>18.999999999999773</v>
      </c>
      <c r="K104" s="23">
        <f t="shared" si="27"/>
        <v>53958.54</v>
      </c>
      <c r="L104" s="23"/>
      <c r="M104" s="44">
        <f t="shared" si="28"/>
        <v>2.83</v>
      </c>
      <c r="N104" s="22">
        <v>2011</v>
      </c>
      <c r="O104" s="24">
        <v>40680</v>
      </c>
      <c r="P104" s="22">
        <v>80.91</v>
      </c>
      <c r="Q104" s="22"/>
      <c r="R104" s="50">
        <f t="shared" si="29"/>
        <v>-53769</v>
      </c>
      <c r="S104" s="50"/>
      <c r="T104" s="51">
        <f t="shared" si="30"/>
        <v>-18.999999999999773</v>
      </c>
      <c r="U104" s="51"/>
      <c r="V104" s="52">
        <v>80.91</v>
      </c>
      <c r="W104" s="49" t="s">
        <v>39</v>
      </c>
    </row>
    <row r="105" spans="2:23" ht="13.5">
      <c r="B105" s="22">
        <v>94</v>
      </c>
      <c r="C105" s="23">
        <f t="shared" si="25"/>
        <v>1744849</v>
      </c>
      <c r="D105" s="23"/>
      <c r="E105" s="22">
        <v>2011</v>
      </c>
      <c r="F105" s="24">
        <v>40689</v>
      </c>
      <c r="G105" s="22" t="s">
        <v>38</v>
      </c>
      <c r="H105" s="22">
        <v>81.69</v>
      </c>
      <c r="I105" s="22"/>
      <c r="J105" s="22">
        <f t="shared" si="26"/>
        <v>32.00000000000074</v>
      </c>
      <c r="K105" s="23">
        <f t="shared" si="27"/>
        <v>52345.47</v>
      </c>
      <c r="L105" s="23"/>
      <c r="M105" s="44">
        <f t="shared" si="28"/>
        <v>1.63</v>
      </c>
      <c r="N105" s="22">
        <v>2011</v>
      </c>
      <c r="O105" s="24">
        <v>40694</v>
      </c>
      <c r="P105" s="22">
        <v>81.28</v>
      </c>
      <c r="Q105" s="22"/>
      <c r="R105" s="50">
        <f t="shared" si="29"/>
        <v>66829</v>
      </c>
      <c r="S105" s="50"/>
      <c r="T105" s="51">
        <f t="shared" si="30"/>
        <v>40.99999999999966</v>
      </c>
      <c r="U105" s="51"/>
      <c r="V105" s="52">
        <v>82.01</v>
      </c>
      <c r="W105" s="49" t="s">
        <v>41</v>
      </c>
    </row>
    <row r="106" spans="2:23" ht="13.5">
      <c r="B106" s="22">
        <v>95</v>
      </c>
      <c r="C106" s="23">
        <f t="shared" si="25"/>
        <v>1811678</v>
      </c>
      <c r="D106" s="23"/>
      <c r="E106" s="22">
        <v>2011</v>
      </c>
      <c r="F106" s="24">
        <v>40701</v>
      </c>
      <c r="G106" s="22" t="s">
        <v>38</v>
      </c>
      <c r="H106" s="22">
        <v>80.09</v>
      </c>
      <c r="I106" s="22"/>
      <c r="J106" s="22">
        <f t="shared" si="26"/>
        <v>15.999999999999659</v>
      </c>
      <c r="K106" s="23">
        <f t="shared" si="27"/>
        <v>54350.34</v>
      </c>
      <c r="L106" s="23"/>
      <c r="M106" s="44">
        <f t="shared" si="28"/>
        <v>3.39</v>
      </c>
      <c r="N106" s="22">
        <v>2011</v>
      </c>
      <c r="O106" s="24">
        <v>40702</v>
      </c>
      <c r="P106" s="22">
        <v>80.25</v>
      </c>
      <c r="Q106" s="22"/>
      <c r="R106" s="50">
        <f t="shared" si="29"/>
        <v>-54239</v>
      </c>
      <c r="S106" s="50"/>
      <c r="T106" s="51">
        <f t="shared" si="30"/>
        <v>-15.999999999999659</v>
      </c>
      <c r="U106" s="51"/>
      <c r="V106" s="52">
        <v>80.25</v>
      </c>
      <c r="W106" s="49" t="s">
        <v>39</v>
      </c>
    </row>
    <row r="107" spans="2:23" ht="13.5">
      <c r="B107" s="22">
        <v>96</v>
      </c>
      <c r="C107" s="23">
        <f t="shared" si="25"/>
        <v>1757439</v>
      </c>
      <c r="D107" s="23"/>
      <c r="E107" s="22">
        <v>2011</v>
      </c>
      <c r="F107" s="24">
        <v>40749</v>
      </c>
      <c r="G107" s="22" t="s">
        <v>38</v>
      </c>
      <c r="H107" s="22">
        <v>78.05</v>
      </c>
      <c r="I107" s="22"/>
      <c r="J107" s="22">
        <f t="shared" si="26"/>
        <v>35.99999999999994</v>
      </c>
      <c r="K107" s="23">
        <f t="shared" si="27"/>
        <v>52723.17</v>
      </c>
      <c r="L107" s="23"/>
      <c r="M107" s="44">
        <f t="shared" si="28"/>
        <v>1.46</v>
      </c>
      <c r="N107" s="22">
        <v>2011</v>
      </c>
      <c r="O107" s="24">
        <v>40750</v>
      </c>
      <c r="P107" s="22">
        <v>78.41</v>
      </c>
      <c r="Q107" s="22"/>
      <c r="R107" s="50">
        <f t="shared" si="29"/>
        <v>-52559</v>
      </c>
      <c r="S107" s="50"/>
      <c r="T107" s="51">
        <f t="shared" si="30"/>
        <v>-35.99999999999994</v>
      </c>
      <c r="U107" s="51"/>
      <c r="V107" s="52">
        <v>78.41</v>
      </c>
      <c r="W107" s="49" t="s">
        <v>39</v>
      </c>
    </row>
    <row r="108" spans="2:23" ht="13.5">
      <c r="B108" s="22">
        <v>97</v>
      </c>
      <c r="C108" s="23">
        <f t="shared" si="25"/>
        <v>1704880</v>
      </c>
      <c r="D108" s="23"/>
      <c r="E108" s="22">
        <v>2011</v>
      </c>
      <c r="F108" s="24">
        <v>40750</v>
      </c>
      <c r="G108" s="22" t="s">
        <v>38</v>
      </c>
      <c r="H108" s="22">
        <v>77.86</v>
      </c>
      <c r="I108" s="22"/>
      <c r="J108" s="22">
        <f t="shared" si="26"/>
        <v>78.00000000000011</v>
      </c>
      <c r="K108" s="23">
        <f t="shared" si="27"/>
        <v>51146.4</v>
      </c>
      <c r="L108" s="23"/>
      <c r="M108" s="44">
        <f t="shared" si="28"/>
        <v>0.65</v>
      </c>
      <c r="N108" s="22">
        <v>2011</v>
      </c>
      <c r="O108" s="24">
        <v>40756</v>
      </c>
      <c r="P108" s="22">
        <v>77.89</v>
      </c>
      <c r="Q108" s="22"/>
      <c r="R108" s="50">
        <f t="shared" si="29"/>
        <v>-1950</v>
      </c>
      <c r="S108" s="50"/>
      <c r="T108" s="51">
        <f t="shared" si="30"/>
        <v>-78.00000000000011</v>
      </c>
      <c r="U108" s="51"/>
      <c r="V108" s="52">
        <v>78.64</v>
      </c>
      <c r="W108" s="49" t="s">
        <v>41</v>
      </c>
    </row>
    <row r="109" spans="2:23" ht="13.5">
      <c r="B109" s="22">
        <v>98</v>
      </c>
      <c r="C109" s="23">
        <f t="shared" si="25"/>
        <v>1702930</v>
      </c>
      <c r="D109" s="23"/>
      <c r="E109" s="22">
        <v>2011</v>
      </c>
      <c r="F109" s="24">
        <v>40766</v>
      </c>
      <c r="G109" s="22" t="s">
        <v>38</v>
      </c>
      <c r="H109" s="22">
        <v>76.32</v>
      </c>
      <c r="I109" s="22"/>
      <c r="J109" s="22">
        <f t="shared" si="26"/>
        <v>86.00000000000136</v>
      </c>
      <c r="K109" s="23">
        <f t="shared" si="27"/>
        <v>51087.9</v>
      </c>
      <c r="L109" s="23"/>
      <c r="M109" s="44">
        <f t="shared" si="28"/>
        <v>0.59</v>
      </c>
      <c r="N109" s="22">
        <v>2011</v>
      </c>
      <c r="O109" s="24">
        <v>40770</v>
      </c>
      <c r="P109" s="22">
        <v>77.18</v>
      </c>
      <c r="Q109" s="22"/>
      <c r="R109" s="50">
        <f t="shared" si="29"/>
        <v>-50740</v>
      </c>
      <c r="S109" s="50"/>
      <c r="T109" s="51">
        <f t="shared" si="30"/>
        <v>-86.00000000000136</v>
      </c>
      <c r="U109" s="51"/>
      <c r="V109" s="52">
        <v>77.18</v>
      </c>
      <c r="W109" s="49" t="s">
        <v>41</v>
      </c>
    </row>
    <row r="110" spans="2:23" ht="13.5">
      <c r="B110" s="22">
        <v>99</v>
      </c>
      <c r="C110" s="23">
        <f t="shared" si="25"/>
        <v>1652190</v>
      </c>
      <c r="D110" s="23"/>
      <c r="E110" s="22">
        <v>2011</v>
      </c>
      <c r="F110" s="24">
        <v>40774</v>
      </c>
      <c r="G110" s="22" t="s">
        <v>38</v>
      </c>
      <c r="H110" s="22">
        <v>76.43</v>
      </c>
      <c r="I110" s="22"/>
      <c r="J110" s="22">
        <f t="shared" si="26"/>
        <v>47.99999999999898</v>
      </c>
      <c r="K110" s="23">
        <f t="shared" si="27"/>
        <v>49565.7</v>
      </c>
      <c r="L110" s="23"/>
      <c r="M110" s="44">
        <f t="shared" si="28"/>
        <v>1.03</v>
      </c>
      <c r="N110" s="22">
        <v>2011</v>
      </c>
      <c r="O110" s="24">
        <v>40777</v>
      </c>
      <c r="P110" s="22">
        <v>76.91</v>
      </c>
      <c r="Q110" s="22"/>
      <c r="R110" s="50">
        <f t="shared" si="29"/>
        <v>-49439</v>
      </c>
      <c r="S110" s="50"/>
      <c r="T110" s="51">
        <f t="shared" si="30"/>
        <v>-47.99999999999898</v>
      </c>
      <c r="U110" s="51"/>
      <c r="V110" s="52">
        <v>76.91</v>
      </c>
      <c r="W110" s="49" t="s">
        <v>39</v>
      </c>
    </row>
    <row r="111" spans="2:23" ht="13.5">
      <c r="B111" s="22">
        <v>100</v>
      </c>
      <c r="C111" s="23">
        <f t="shared" si="25"/>
        <v>1602751</v>
      </c>
      <c r="D111" s="23"/>
      <c r="E111" s="22">
        <v>2011</v>
      </c>
      <c r="F111" s="24">
        <v>40806</v>
      </c>
      <c r="G111" s="22" t="s">
        <v>38</v>
      </c>
      <c r="H111" s="22">
        <v>76.45</v>
      </c>
      <c r="I111" s="22"/>
      <c r="J111" s="22">
        <f t="shared" si="26"/>
        <v>29.999999999999716</v>
      </c>
      <c r="K111" s="23">
        <f t="shared" si="27"/>
        <v>48082.53</v>
      </c>
      <c r="L111" s="23"/>
      <c r="M111" s="44">
        <f t="shared" si="28"/>
        <v>1.6</v>
      </c>
      <c r="N111" s="22">
        <v>2011</v>
      </c>
      <c r="O111" s="24">
        <v>40807</v>
      </c>
      <c r="P111" s="22">
        <v>76.55</v>
      </c>
      <c r="Q111" s="22"/>
      <c r="R111" s="50">
        <f t="shared" si="29"/>
        <v>-15999</v>
      </c>
      <c r="S111" s="50"/>
      <c r="T111" s="51">
        <f t="shared" si="30"/>
        <v>-29.999999999999716</v>
      </c>
      <c r="U111" s="51"/>
      <c r="V111" s="52">
        <v>76.75</v>
      </c>
      <c r="W111" s="49" t="s">
        <v>41</v>
      </c>
    </row>
    <row r="112" spans="2:4" ht="13.5">
      <c r="B112" s="22">
        <v>101</v>
      </c>
      <c r="C112" s="23">
        <f t="shared" si="25"/>
        <v>1586752</v>
      </c>
      <c r="D112" s="23"/>
    </row>
  </sheetData>
  <sheetProtection/>
  <mergeCells count="639">
    <mergeCell ref="B2:D2"/>
    <mergeCell ref="E2:G2"/>
    <mergeCell ref="H2:J2"/>
    <mergeCell ref="K2:M2"/>
    <mergeCell ref="N2:O2"/>
    <mergeCell ref="P2:Q2"/>
    <mergeCell ref="B3:C3"/>
    <mergeCell ref="D3:I3"/>
    <mergeCell ref="J3:K3"/>
    <mergeCell ref="L3:Q3"/>
    <mergeCell ref="B4:C4"/>
    <mergeCell ref="D4:E4"/>
    <mergeCell ref="F4:G4"/>
    <mergeCell ref="H4:I4"/>
    <mergeCell ref="J4:K4"/>
    <mergeCell ref="L4:M4"/>
    <mergeCell ref="N4:O4"/>
    <mergeCell ref="P4:Q4"/>
    <mergeCell ref="J5:K5"/>
    <mergeCell ref="L5:M5"/>
    <mergeCell ref="P5:Q5"/>
    <mergeCell ref="B6:D6"/>
    <mergeCell ref="E6:H6"/>
    <mergeCell ref="I6:J6"/>
    <mergeCell ref="K6:M6"/>
    <mergeCell ref="N6:Q6"/>
    <mergeCell ref="E10:I10"/>
    <mergeCell ref="J10:L10"/>
    <mergeCell ref="N10:Q10"/>
    <mergeCell ref="R10:U10"/>
    <mergeCell ref="H11:I11"/>
    <mergeCell ref="K11:L11"/>
    <mergeCell ref="P11:Q11"/>
    <mergeCell ref="R11:S11"/>
    <mergeCell ref="T11:U11"/>
    <mergeCell ref="C12:D12"/>
    <mergeCell ref="H12:I12"/>
    <mergeCell ref="K12:L12"/>
    <mergeCell ref="P12:Q12"/>
    <mergeCell ref="R12:S12"/>
    <mergeCell ref="T12:U12"/>
    <mergeCell ref="C13:D13"/>
    <mergeCell ref="H13:I13"/>
    <mergeCell ref="K13:L13"/>
    <mergeCell ref="P13:Q13"/>
    <mergeCell ref="R13:S13"/>
    <mergeCell ref="T13:U13"/>
    <mergeCell ref="C14:D14"/>
    <mergeCell ref="H14:I14"/>
    <mergeCell ref="K14:L14"/>
    <mergeCell ref="P14:Q14"/>
    <mergeCell ref="R14:S14"/>
    <mergeCell ref="T14:U14"/>
    <mergeCell ref="C15:D15"/>
    <mergeCell ref="H15:I15"/>
    <mergeCell ref="K15:L15"/>
    <mergeCell ref="P15:Q15"/>
    <mergeCell ref="R15:S15"/>
    <mergeCell ref="T15:U15"/>
    <mergeCell ref="C16:D16"/>
    <mergeCell ref="H16:I16"/>
    <mergeCell ref="K16:L16"/>
    <mergeCell ref="P16:Q16"/>
    <mergeCell ref="R16:S16"/>
    <mergeCell ref="T16:U16"/>
    <mergeCell ref="C17:D17"/>
    <mergeCell ref="H17:I17"/>
    <mergeCell ref="K17:L17"/>
    <mergeCell ref="P17:Q17"/>
    <mergeCell ref="R17:S17"/>
    <mergeCell ref="T17:U17"/>
    <mergeCell ref="C18:D18"/>
    <mergeCell ref="H18:I18"/>
    <mergeCell ref="K18:L18"/>
    <mergeCell ref="P18:Q18"/>
    <mergeCell ref="R18:S18"/>
    <mergeCell ref="T18:U18"/>
    <mergeCell ref="C19:D19"/>
    <mergeCell ref="H19:I19"/>
    <mergeCell ref="K19:L19"/>
    <mergeCell ref="P19:Q19"/>
    <mergeCell ref="R19:S19"/>
    <mergeCell ref="T19:U19"/>
    <mergeCell ref="C20:D20"/>
    <mergeCell ref="H20:I20"/>
    <mergeCell ref="K20:L20"/>
    <mergeCell ref="P20:Q20"/>
    <mergeCell ref="R20:S20"/>
    <mergeCell ref="T20:U20"/>
    <mergeCell ref="C21:D21"/>
    <mergeCell ref="H21:I21"/>
    <mergeCell ref="K21:L21"/>
    <mergeCell ref="P21:Q21"/>
    <mergeCell ref="R21:S21"/>
    <mergeCell ref="T21:U21"/>
    <mergeCell ref="C22:D22"/>
    <mergeCell ref="H22:I22"/>
    <mergeCell ref="K22:L22"/>
    <mergeCell ref="P22:Q22"/>
    <mergeCell ref="R22:S22"/>
    <mergeCell ref="T22:U22"/>
    <mergeCell ref="C23:D23"/>
    <mergeCell ref="H23:I23"/>
    <mergeCell ref="K23:L23"/>
    <mergeCell ref="P23:Q23"/>
    <mergeCell ref="R23:S23"/>
    <mergeCell ref="T23:U23"/>
    <mergeCell ref="C24:D24"/>
    <mergeCell ref="H24:I24"/>
    <mergeCell ref="K24:L24"/>
    <mergeCell ref="P24:Q24"/>
    <mergeCell ref="R24:S24"/>
    <mergeCell ref="T24:U24"/>
    <mergeCell ref="C25:D25"/>
    <mergeCell ref="H25:I25"/>
    <mergeCell ref="K25:L25"/>
    <mergeCell ref="P25:Q25"/>
    <mergeCell ref="R25:S25"/>
    <mergeCell ref="T25:U25"/>
    <mergeCell ref="C26:D26"/>
    <mergeCell ref="H26:I26"/>
    <mergeCell ref="K26:L26"/>
    <mergeCell ref="P26:Q26"/>
    <mergeCell ref="R26:S26"/>
    <mergeCell ref="T26:U26"/>
    <mergeCell ref="C27:D27"/>
    <mergeCell ref="H27:I27"/>
    <mergeCell ref="K27:L27"/>
    <mergeCell ref="P27:Q27"/>
    <mergeCell ref="R27:S27"/>
    <mergeCell ref="T27:U27"/>
    <mergeCell ref="C28:D28"/>
    <mergeCell ref="H28:I28"/>
    <mergeCell ref="K28:L28"/>
    <mergeCell ref="P28:Q28"/>
    <mergeCell ref="R28:S28"/>
    <mergeCell ref="T28:U28"/>
    <mergeCell ref="C29:D29"/>
    <mergeCell ref="H29:I29"/>
    <mergeCell ref="K29:L29"/>
    <mergeCell ref="P29:Q29"/>
    <mergeCell ref="R29:S29"/>
    <mergeCell ref="T29:U29"/>
    <mergeCell ref="C30:D30"/>
    <mergeCell ref="H30:I30"/>
    <mergeCell ref="K30:L30"/>
    <mergeCell ref="P30:Q30"/>
    <mergeCell ref="R30:S30"/>
    <mergeCell ref="T30:U30"/>
    <mergeCell ref="C31:D31"/>
    <mergeCell ref="H31:I31"/>
    <mergeCell ref="K31:L31"/>
    <mergeCell ref="P31:Q31"/>
    <mergeCell ref="R31:S31"/>
    <mergeCell ref="T31:U31"/>
    <mergeCell ref="C32:D32"/>
    <mergeCell ref="H32:I32"/>
    <mergeCell ref="K32:L32"/>
    <mergeCell ref="P32:Q32"/>
    <mergeCell ref="R32:S32"/>
    <mergeCell ref="T32:U32"/>
    <mergeCell ref="C33:D33"/>
    <mergeCell ref="H33:I33"/>
    <mergeCell ref="K33:L33"/>
    <mergeCell ref="P33:Q33"/>
    <mergeCell ref="R33:S33"/>
    <mergeCell ref="T33:U33"/>
    <mergeCell ref="C34:D34"/>
    <mergeCell ref="H34:I34"/>
    <mergeCell ref="K34:L34"/>
    <mergeCell ref="P34:Q34"/>
    <mergeCell ref="R34:S34"/>
    <mergeCell ref="T34:U34"/>
    <mergeCell ref="C35:D35"/>
    <mergeCell ref="H35:I35"/>
    <mergeCell ref="K35:L35"/>
    <mergeCell ref="P35:Q35"/>
    <mergeCell ref="R35:S35"/>
    <mergeCell ref="T35:U35"/>
    <mergeCell ref="C36:D36"/>
    <mergeCell ref="H36:I36"/>
    <mergeCell ref="K36:L36"/>
    <mergeCell ref="P36:Q36"/>
    <mergeCell ref="R36:S36"/>
    <mergeCell ref="T36:U36"/>
    <mergeCell ref="C37:D37"/>
    <mergeCell ref="H37:I37"/>
    <mergeCell ref="K37:L37"/>
    <mergeCell ref="P37:Q37"/>
    <mergeCell ref="R37:S37"/>
    <mergeCell ref="T37:U37"/>
    <mergeCell ref="C38:D38"/>
    <mergeCell ref="H38:I38"/>
    <mergeCell ref="K38:L38"/>
    <mergeCell ref="P38:Q38"/>
    <mergeCell ref="R38:S38"/>
    <mergeCell ref="T38:U38"/>
    <mergeCell ref="C39:D39"/>
    <mergeCell ref="H39:I39"/>
    <mergeCell ref="K39:L39"/>
    <mergeCell ref="P39:Q39"/>
    <mergeCell ref="R39:S39"/>
    <mergeCell ref="T39:U39"/>
    <mergeCell ref="C40:D40"/>
    <mergeCell ref="H40:I40"/>
    <mergeCell ref="K40:L40"/>
    <mergeCell ref="P40:Q40"/>
    <mergeCell ref="R40:S40"/>
    <mergeCell ref="T40:U40"/>
    <mergeCell ref="C41:D41"/>
    <mergeCell ref="H41:I41"/>
    <mergeCell ref="K41:L41"/>
    <mergeCell ref="P41:Q41"/>
    <mergeCell ref="R41:S41"/>
    <mergeCell ref="T41:U41"/>
    <mergeCell ref="C42:D42"/>
    <mergeCell ref="H42:I42"/>
    <mergeCell ref="K42:L42"/>
    <mergeCell ref="P42:Q42"/>
    <mergeCell ref="R42:S42"/>
    <mergeCell ref="T42:U42"/>
    <mergeCell ref="C43:D43"/>
    <mergeCell ref="H43:I43"/>
    <mergeCell ref="K43:L43"/>
    <mergeCell ref="P43:Q43"/>
    <mergeCell ref="R43:S43"/>
    <mergeCell ref="T43:U43"/>
    <mergeCell ref="C44:D44"/>
    <mergeCell ref="H44:I44"/>
    <mergeCell ref="K44:L44"/>
    <mergeCell ref="P44:Q44"/>
    <mergeCell ref="R44:S44"/>
    <mergeCell ref="T44:U44"/>
    <mergeCell ref="C45:D45"/>
    <mergeCell ref="H45:I45"/>
    <mergeCell ref="K45:L45"/>
    <mergeCell ref="P45:Q45"/>
    <mergeCell ref="R45:S45"/>
    <mergeCell ref="T45:U45"/>
    <mergeCell ref="C46:D46"/>
    <mergeCell ref="H46:I46"/>
    <mergeCell ref="K46:L46"/>
    <mergeCell ref="P46:Q46"/>
    <mergeCell ref="R46:S46"/>
    <mergeCell ref="T46:U46"/>
    <mergeCell ref="C47:D47"/>
    <mergeCell ref="H47:I47"/>
    <mergeCell ref="K47:L47"/>
    <mergeCell ref="P47:Q47"/>
    <mergeCell ref="R47:S47"/>
    <mergeCell ref="T47:U47"/>
    <mergeCell ref="C48:D48"/>
    <mergeCell ref="H48:I48"/>
    <mergeCell ref="K48:L48"/>
    <mergeCell ref="P48:Q48"/>
    <mergeCell ref="R48:S48"/>
    <mergeCell ref="T48:U48"/>
    <mergeCell ref="C49:D49"/>
    <mergeCell ref="H49:I49"/>
    <mergeCell ref="K49:L49"/>
    <mergeCell ref="P49:Q49"/>
    <mergeCell ref="R49:S49"/>
    <mergeCell ref="T49:U49"/>
    <mergeCell ref="C50:D50"/>
    <mergeCell ref="H50:I50"/>
    <mergeCell ref="K50:L50"/>
    <mergeCell ref="P50:Q50"/>
    <mergeCell ref="R50:S50"/>
    <mergeCell ref="T50:U50"/>
    <mergeCell ref="C51:D51"/>
    <mergeCell ref="H51:I51"/>
    <mergeCell ref="K51:L51"/>
    <mergeCell ref="P51:Q51"/>
    <mergeCell ref="R51:S51"/>
    <mergeCell ref="T51:U51"/>
    <mergeCell ref="C52:D52"/>
    <mergeCell ref="H52:I52"/>
    <mergeCell ref="K52:L52"/>
    <mergeCell ref="P52:Q52"/>
    <mergeCell ref="R52:S52"/>
    <mergeCell ref="T52:U52"/>
    <mergeCell ref="C53:D53"/>
    <mergeCell ref="H53:I53"/>
    <mergeCell ref="K53:L53"/>
    <mergeCell ref="P53:Q53"/>
    <mergeCell ref="R53:S53"/>
    <mergeCell ref="T53:U53"/>
    <mergeCell ref="C54:D54"/>
    <mergeCell ref="H54:I54"/>
    <mergeCell ref="K54:L54"/>
    <mergeCell ref="P54:Q54"/>
    <mergeCell ref="R54:S54"/>
    <mergeCell ref="T54:U54"/>
    <mergeCell ref="C55:D55"/>
    <mergeCell ref="H55:I55"/>
    <mergeCell ref="K55:L55"/>
    <mergeCell ref="P55:Q55"/>
    <mergeCell ref="R55:S55"/>
    <mergeCell ref="T55:U55"/>
    <mergeCell ref="C56:D56"/>
    <mergeCell ref="H56:I56"/>
    <mergeCell ref="K56:L56"/>
    <mergeCell ref="P56:Q56"/>
    <mergeCell ref="R56:S56"/>
    <mergeCell ref="T56:U56"/>
    <mergeCell ref="C57:D57"/>
    <mergeCell ref="H57:I57"/>
    <mergeCell ref="K57:L57"/>
    <mergeCell ref="P57:Q57"/>
    <mergeCell ref="R57:S57"/>
    <mergeCell ref="T57:U57"/>
    <mergeCell ref="C58:D58"/>
    <mergeCell ref="H58:I58"/>
    <mergeCell ref="K58:L58"/>
    <mergeCell ref="P58:Q58"/>
    <mergeCell ref="R58:S58"/>
    <mergeCell ref="T58:U58"/>
    <mergeCell ref="C59:D59"/>
    <mergeCell ref="H59:I59"/>
    <mergeCell ref="K59:L59"/>
    <mergeCell ref="P59:Q59"/>
    <mergeCell ref="R59:S59"/>
    <mergeCell ref="T59:U59"/>
    <mergeCell ref="C60:D60"/>
    <mergeCell ref="H60:I60"/>
    <mergeCell ref="K60:L60"/>
    <mergeCell ref="P60:Q60"/>
    <mergeCell ref="R60:S60"/>
    <mergeCell ref="T60:U60"/>
    <mergeCell ref="C61:D61"/>
    <mergeCell ref="H61:I61"/>
    <mergeCell ref="K61:L61"/>
    <mergeCell ref="P61:Q61"/>
    <mergeCell ref="R61:S61"/>
    <mergeCell ref="T61:U61"/>
    <mergeCell ref="C62:D62"/>
    <mergeCell ref="H62:I62"/>
    <mergeCell ref="K62:L62"/>
    <mergeCell ref="P62:Q62"/>
    <mergeCell ref="R62:S62"/>
    <mergeCell ref="T62:U62"/>
    <mergeCell ref="C63:D63"/>
    <mergeCell ref="H63:I63"/>
    <mergeCell ref="K63:L63"/>
    <mergeCell ref="P63:Q63"/>
    <mergeCell ref="R63:S63"/>
    <mergeCell ref="T63:U63"/>
    <mergeCell ref="C64:D64"/>
    <mergeCell ref="H64:I64"/>
    <mergeCell ref="K64:L64"/>
    <mergeCell ref="P64:Q64"/>
    <mergeCell ref="R64:S64"/>
    <mergeCell ref="T64:U64"/>
    <mergeCell ref="C65:D65"/>
    <mergeCell ref="H65:I65"/>
    <mergeCell ref="K65:L65"/>
    <mergeCell ref="P65:Q65"/>
    <mergeCell ref="R65:S65"/>
    <mergeCell ref="T65:U65"/>
    <mergeCell ref="C66:D66"/>
    <mergeCell ref="H66:I66"/>
    <mergeCell ref="K66:L66"/>
    <mergeCell ref="P66:Q66"/>
    <mergeCell ref="R66:S66"/>
    <mergeCell ref="T66:U66"/>
    <mergeCell ref="C67:D67"/>
    <mergeCell ref="H67:I67"/>
    <mergeCell ref="K67:L67"/>
    <mergeCell ref="P67:Q67"/>
    <mergeCell ref="R67:S67"/>
    <mergeCell ref="T67:U67"/>
    <mergeCell ref="C68:D68"/>
    <mergeCell ref="H68:I68"/>
    <mergeCell ref="K68:L68"/>
    <mergeCell ref="P68:Q68"/>
    <mergeCell ref="R68:S68"/>
    <mergeCell ref="T68:U68"/>
    <mergeCell ref="C69:D69"/>
    <mergeCell ref="H69:I69"/>
    <mergeCell ref="K69:L69"/>
    <mergeCell ref="P69:Q69"/>
    <mergeCell ref="R69:S69"/>
    <mergeCell ref="T69:U69"/>
    <mergeCell ref="C70:D70"/>
    <mergeCell ref="H70:I70"/>
    <mergeCell ref="K70:L70"/>
    <mergeCell ref="P70:Q70"/>
    <mergeCell ref="R70:S70"/>
    <mergeCell ref="T70:U70"/>
    <mergeCell ref="C71:D71"/>
    <mergeCell ref="H71:I71"/>
    <mergeCell ref="K71:L71"/>
    <mergeCell ref="P71:Q71"/>
    <mergeCell ref="R71:S71"/>
    <mergeCell ref="T71:U71"/>
    <mergeCell ref="C72:D72"/>
    <mergeCell ref="H72:I72"/>
    <mergeCell ref="K72:L72"/>
    <mergeCell ref="P72:Q72"/>
    <mergeCell ref="R72:S72"/>
    <mergeCell ref="T72:U72"/>
    <mergeCell ref="C73:D73"/>
    <mergeCell ref="H73:I73"/>
    <mergeCell ref="K73:L73"/>
    <mergeCell ref="P73:Q73"/>
    <mergeCell ref="R73:S73"/>
    <mergeCell ref="T73:U73"/>
    <mergeCell ref="C74:D74"/>
    <mergeCell ref="H74:I74"/>
    <mergeCell ref="K74:L74"/>
    <mergeCell ref="P74:Q74"/>
    <mergeCell ref="R74:S74"/>
    <mergeCell ref="T74:U74"/>
    <mergeCell ref="C75:D75"/>
    <mergeCell ref="H75:I75"/>
    <mergeCell ref="K75:L75"/>
    <mergeCell ref="P75:Q75"/>
    <mergeCell ref="R75:S75"/>
    <mergeCell ref="T75:U75"/>
    <mergeCell ref="C76:D76"/>
    <mergeCell ref="H76:I76"/>
    <mergeCell ref="K76:L76"/>
    <mergeCell ref="P76:Q76"/>
    <mergeCell ref="R76:S76"/>
    <mergeCell ref="T76:U76"/>
    <mergeCell ref="C77:D77"/>
    <mergeCell ref="H77:I77"/>
    <mergeCell ref="K77:L77"/>
    <mergeCell ref="P77:Q77"/>
    <mergeCell ref="R77:S77"/>
    <mergeCell ref="T77:U77"/>
    <mergeCell ref="C78:D78"/>
    <mergeCell ref="H78:I78"/>
    <mergeCell ref="K78:L78"/>
    <mergeCell ref="P78:Q78"/>
    <mergeCell ref="R78:S78"/>
    <mergeCell ref="T78:U78"/>
    <mergeCell ref="C79:D79"/>
    <mergeCell ref="H79:I79"/>
    <mergeCell ref="K79:L79"/>
    <mergeCell ref="P79:Q79"/>
    <mergeCell ref="R79:S79"/>
    <mergeCell ref="T79:U79"/>
    <mergeCell ref="C80:D80"/>
    <mergeCell ref="H80:I80"/>
    <mergeCell ref="K80:L80"/>
    <mergeCell ref="P80:Q80"/>
    <mergeCell ref="R80:S80"/>
    <mergeCell ref="T80:U80"/>
    <mergeCell ref="C81:D81"/>
    <mergeCell ref="H81:I81"/>
    <mergeCell ref="K81:L81"/>
    <mergeCell ref="P81:Q81"/>
    <mergeCell ref="R81:S81"/>
    <mergeCell ref="T81:U81"/>
    <mergeCell ref="C82:D82"/>
    <mergeCell ref="H82:I82"/>
    <mergeCell ref="K82:L82"/>
    <mergeCell ref="P82:Q82"/>
    <mergeCell ref="R82:S82"/>
    <mergeCell ref="T82:U82"/>
    <mergeCell ref="C83:D83"/>
    <mergeCell ref="H83:I83"/>
    <mergeCell ref="K83:L83"/>
    <mergeCell ref="P83:Q83"/>
    <mergeCell ref="R83:S83"/>
    <mergeCell ref="T83:U83"/>
    <mergeCell ref="C84:D84"/>
    <mergeCell ref="H84:I84"/>
    <mergeCell ref="K84:L84"/>
    <mergeCell ref="P84:Q84"/>
    <mergeCell ref="R84:S84"/>
    <mergeCell ref="T84:U84"/>
    <mergeCell ref="C85:D85"/>
    <mergeCell ref="H85:I85"/>
    <mergeCell ref="K85:L85"/>
    <mergeCell ref="P85:Q85"/>
    <mergeCell ref="R85:S85"/>
    <mergeCell ref="T85:U85"/>
    <mergeCell ref="C86:D86"/>
    <mergeCell ref="H86:I86"/>
    <mergeCell ref="K86:L86"/>
    <mergeCell ref="P86:Q86"/>
    <mergeCell ref="R86:S86"/>
    <mergeCell ref="T86:U86"/>
    <mergeCell ref="C87:D87"/>
    <mergeCell ref="H87:I87"/>
    <mergeCell ref="K87:L87"/>
    <mergeCell ref="P87:Q87"/>
    <mergeCell ref="R87:S87"/>
    <mergeCell ref="T87:U87"/>
    <mergeCell ref="C88:D88"/>
    <mergeCell ref="H88:I88"/>
    <mergeCell ref="K88:L88"/>
    <mergeCell ref="P88:Q88"/>
    <mergeCell ref="R88:S88"/>
    <mergeCell ref="T88:U88"/>
    <mergeCell ref="C89:D89"/>
    <mergeCell ref="H89:I89"/>
    <mergeCell ref="K89:L89"/>
    <mergeCell ref="P89:Q89"/>
    <mergeCell ref="R89:S89"/>
    <mergeCell ref="T89:U89"/>
    <mergeCell ref="C90:D90"/>
    <mergeCell ref="H90:I90"/>
    <mergeCell ref="K90:L90"/>
    <mergeCell ref="P90:Q90"/>
    <mergeCell ref="R90:S90"/>
    <mergeCell ref="T90:U90"/>
    <mergeCell ref="C91:D91"/>
    <mergeCell ref="H91:I91"/>
    <mergeCell ref="K91:L91"/>
    <mergeCell ref="P91:Q91"/>
    <mergeCell ref="R91:S91"/>
    <mergeCell ref="T91:U91"/>
    <mergeCell ref="C92:D92"/>
    <mergeCell ref="H92:I92"/>
    <mergeCell ref="K92:L92"/>
    <mergeCell ref="P92:Q92"/>
    <mergeCell ref="R92:S92"/>
    <mergeCell ref="T92:U92"/>
    <mergeCell ref="C93:D93"/>
    <mergeCell ref="H93:I93"/>
    <mergeCell ref="K93:L93"/>
    <mergeCell ref="P93:Q93"/>
    <mergeCell ref="R93:S93"/>
    <mergeCell ref="T93:U93"/>
    <mergeCell ref="C94:D94"/>
    <mergeCell ref="H94:I94"/>
    <mergeCell ref="K94:L94"/>
    <mergeCell ref="P94:Q94"/>
    <mergeCell ref="R94:S94"/>
    <mergeCell ref="T94:U94"/>
    <mergeCell ref="C95:D95"/>
    <mergeCell ref="H95:I95"/>
    <mergeCell ref="K95:L95"/>
    <mergeCell ref="P95:Q95"/>
    <mergeCell ref="R95:S95"/>
    <mergeCell ref="T95:U95"/>
    <mergeCell ref="C96:D96"/>
    <mergeCell ref="H96:I96"/>
    <mergeCell ref="K96:L96"/>
    <mergeCell ref="P96:Q96"/>
    <mergeCell ref="R96:S96"/>
    <mergeCell ref="T96:U96"/>
    <mergeCell ref="C97:D97"/>
    <mergeCell ref="H97:I97"/>
    <mergeCell ref="K97:L97"/>
    <mergeCell ref="P97:Q97"/>
    <mergeCell ref="R97:S97"/>
    <mergeCell ref="T97:U97"/>
    <mergeCell ref="C98:D98"/>
    <mergeCell ref="H98:I98"/>
    <mergeCell ref="K98:L98"/>
    <mergeCell ref="P98:Q98"/>
    <mergeCell ref="R98:S98"/>
    <mergeCell ref="T98:U98"/>
    <mergeCell ref="C99:D99"/>
    <mergeCell ref="H99:I99"/>
    <mergeCell ref="K99:L99"/>
    <mergeCell ref="P99:Q99"/>
    <mergeCell ref="R99:S99"/>
    <mergeCell ref="T99:U99"/>
    <mergeCell ref="C100:D100"/>
    <mergeCell ref="H100:I100"/>
    <mergeCell ref="K100:L100"/>
    <mergeCell ref="P100:Q100"/>
    <mergeCell ref="R100:S100"/>
    <mergeCell ref="T100:U100"/>
    <mergeCell ref="C101:D101"/>
    <mergeCell ref="H101:I101"/>
    <mergeCell ref="K101:L101"/>
    <mergeCell ref="P101:Q101"/>
    <mergeCell ref="R101:S101"/>
    <mergeCell ref="T101:U101"/>
    <mergeCell ref="C102:D102"/>
    <mergeCell ref="H102:I102"/>
    <mergeCell ref="K102:L102"/>
    <mergeCell ref="P102:Q102"/>
    <mergeCell ref="R102:S102"/>
    <mergeCell ref="T102:U102"/>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7:D107"/>
    <mergeCell ref="H107:I107"/>
    <mergeCell ref="K107:L107"/>
    <mergeCell ref="P107:Q107"/>
    <mergeCell ref="R107:S107"/>
    <mergeCell ref="T107:U107"/>
    <mergeCell ref="C108:D108"/>
    <mergeCell ref="H108:I108"/>
    <mergeCell ref="K108:L108"/>
    <mergeCell ref="P108:Q108"/>
    <mergeCell ref="R108:S108"/>
    <mergeCell ref="T108:U108"/>
    <mergeCell ref="C109:D109"/>
    <mergeCell ref="H109:I109"/>
    <mergeCell ref="K109:L109"/>
    <mergeCell ref="P109:Q109"/>
    <mergeCell ref="R109:S109"/>
    <mergeCell ref="T109:U109"/>
    <mergeCell ref="C110:D110"/>
    <mergeCell ref="H110:I110"/>
    <mergeCell ref="K110:L110"/>
    <mergeCell ref="P110:Q110"/>
    <mergeCell ref="R110:S110"/>
    <mergeCell ref="T110:U110"/>
    <mergeCell ref="C111:D111"/>
    <mergeCell ref="H111:I111"/>
    <mergeCell ref="K111:L111"/>
    <mergeCell ref="P111:Q111"/>
    <mergeCell ref="R111:S111"/>
    <mergeCell ref="T111:U111"/>
    <mergeCell ref="C112:D112"/>
    <mergeCell ref="B10:B11"/>
    <mergeCell ref="M10:M11"/>
    <mergeCell ref="C10:D11"/>
  </mergeCells>
  <conditionalFormatting sqref="G12:G111">
    <cfRule type="cellIs" priority="1" dxfId="0" operator="equal" stopIfTrue="1">
      <formula>"買"</formula>
    </cfRule>
    <cfRule type="cellIs" priority="2" dxfId="1" operator="equal" stopIfTrue="1">
      <formula>"売"</formula>
    </cfRule>
  </conditionalFormatting>
  <dataValidations count="1">
    <dataValidation type="list" allowBlank="1" showInputMessage="1" showErrorMessage="1" sqref="G52 G53 G54 G55 G56 G57 G58 G59 G60 G61 G62 G63 G64 G65 G66 G67 G68 G69 G70 G71 G72 G73 G74 G75 G76 G77 G78 G79 G80 G81 G82 G83 G84 G85 G86 G87 G88 G89 G90 G91 G92 G93 G94 G95 G96 G97 G98 G99 G100 G101 G102 G103 G104 G105 G106 G107 G108 G109 G110 G111 G12:G51">
      <formula1>"買,売"</formula1>
    </dataValidation>
  </dataValidations>
  <printOptions/>
  <pageMargins left="0.6986111111111111" right="0.6986111111111111"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Kingsoft Office 2010</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YUUYA YAMAMURA</dc:creator>
  <cp:keywords/>
  <dc:description/>
  <cp:lastModifiedBy>xinming888</cp:lastModifiedBy>
  <dcterms:created xsi:type="dcterms:W3CDTF">2013-10-09T23:04:08Z</dcterms:created>
  <dcterms:modified xsi:type="dcterms:W3CDTF">2015-10-12T00:19:53Z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y fmtid="{D5CDD505-2E9C-101B-9397-08002B2CF9AE}" pid="3" name="KSOProductBuildV">
    <vt:lpwstr>2052-9.1.0.5218</vt:lpwstr>
  </property>
</Properties>
</file>