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405" windowWidth="20730" windowHeight="11550"/>
  </bookViews>
  <sheets>
    <sheet name="検証結果-決済①" sheetId="28" r:id="rId1"/>
    <sheet name="検証結果-決済②" sheetId="37" r:id="rId2"/>
    <sheet name="検証結果-決済③" sheetId="38" r:id="rId3"/>
    <sheet name="画像" sheetId="29" r:id="rId4"/>
    <sheet name="気づき" sheetId="30" r:id="rId5"/>
    <sheet name="検証終了通貨" sheetId="31" r:id="rId6"/>
    <sheet name="Sheet4" sheetId="32" r:id="rId7"/>
  </sheets>
  <calcPr calcId="145621"/>
</workbook>
</file>

<file path=xl/calcChain.xml><?xml version="1.0" encoding="utf-8"?>
<calcChain xmlns="http://schemas.openxmlformats.org/spreadsheetml/2006/main">
  <c r="W43" i="38" l="1"/>
  <c r="W44" i="38"/>
  <c r="W45" i="38"/>
  <c r="W46" i="38"/>
  <c r="W47" i="38"/>
  <c r="W48" i="38"/>
  <c r="W49" i="38"/>
  <c r="W50" i="38"/>
  <c r="W51" i="38"/>
  <c r="W52" i="38"/>
  <c r="V52" i="38" s="1"/>
  <c r="W53" i="38"/>
  <c r="W54" i="38"/>
  <c r="W55" i="38"/>
  <c r="W56" i="38"/>
  <c r="W57" i="38"/>
  <c r="W58" i="38"/>
  <c r="W59" i="38"/>
  <c r="W60" i="38"/>
  <c r="W61" i="38"/>
  <c r="W62" i="38"/>
  <c r="W63" i="38"/>
  <c r="W64" i="38"/>
  <c r="W65" i="38"/>
  <c r="W66" i="38"/>
  <c r="W67" i="38"/>
  <c r="W68" i="38"/>
  <c r="W69" i="38"/>
  <c r="W70" i="38"/>
  <c r="W71" i="38"/>
  <c r="W72" i="38"/>
  <c r="W73" i="38"/>
  <c r="W74" i="38"/>
  <c r="W75" i="38"/>
  <c r="W76" i="38"/>
  <c r="W77" i="38"/>
  <c r="W78" i="38"/>
  <c r="W79" i="38"/>
  <c r="W80" i="38"/>
  <c r="W81" i="38"/>
  <c r="W82" i="38"/>
  <c r="W83" i="38"/>
  <c r="W84" i="38"/>
  <c r="W85" i="38"/>
  <c r="W86" i="38"/>
  <c r="W87" i="38"/>
  <c r="W88" i="38"/>
  <c r="W89" i="38"/>
  <c r="W90" i="38"/>
  <c r="W91" i="38"/>
  <c r="W92" i="38"/>
  <c r="W93" i="38"/>
  <c r="W94" i="38"/>
  <c r="W95" i="38"/>
  <c r="W96" i="38"/>
  <c r="W97" i="38"/>
  <c r="W98" i="38"/>
  <c r="W99" i="38"/>
  <c r="W100" i="38"/>
  <c r="W101" i="38"/>
  <c r="W102" i="38"/>
  <c r="W103" i="38"/>
  <c r="W104" i="38"/>
  <c r="W105" i="38"/>
  <c r="W106" i="38"/>
  <c r="W107" i="38"/>
  <c r="W108" i="38"/>
  <c r="W109" i="38"/>
  <c r="O43" i="38"/>
  <c r="O44" i="38"/>
  <c r="O45" i="38"/>
  <c r="O46" i="38"/>
  <c r="O47" i="38"/>
  <c r="O48" i="38"/>
  <c r="O49" i="38"/>
  <c r="O50" i="38"/>
  <c r="O51" i="38"/>
  <c r="O52" i="38"/>
  <c r="O53" i="38"/>
  <c r="O54" i="38"/>
  <c r="O55" i="38"/>
  <c r="O56" i="38"/>
  <c r="O57" i="38"/>
  <c r="O58" i="38"/>
  <c r="O59" i="38"/>
  <c r="O60" i="38"/>
  <c r="O61" i="38"/>
  <c r="O62" i="38"/>
  <c r="O63" i="38"/>
  <c r="O64" i="38"/>
  <c r="O65" i="38"/>
  <c r="O66" i="38"/>
  <c r="O67" i="38"/>
  <c r="O68" i="38"/>
  <c r="O69" i="38"/>
  <c r="O70" i="38"/>
  <c r="O71" i="38"/>
  <c r="O72" i="38"/>
  <c r="O73" i="38"/>
  <c r="O74" i="38"/>
  <c r="O75" i="38"/>
  <c r="O76" i="38"/>
  <c r="O77" i="38"/>
  <c r="O78" i="38"/>
  <c r="O79" i="38"/>
  <c r="O80" i="38"/>
  <c r="O81" i="38"/>
  <c r="O82" i="38"/>
  <c r="O83" i="38"/>
  <c r="O84" i="38"/>
  <c r="O85" i="38"/>
  <c r="O86" i="38"/>
  <c r="O87" i="38"/>
  <c r="O88" i="38"/>
  <c r="O89" i="38"/>
  <c r="O90" i="38"/>
  <c r="O91" i="38"/>
  <c r="O92" i="38"/>
  <c r="O93" i="38"/>
  <c r="O94" i="38"/>
  <c r="O95" i="38"/>
  <c r="O96" i="38"/>
  <c r="O97" i="38"/>
  <c r="O98" i="38"/>
  <c r="O99" i="38"/>
  <c r="O100" i="38"/>
  <c r="O101" i="38"/>
  <c r="O102" i="38"/>
  <c r="O103" i="38"/>
  <c r="O104" i="38"/>
  <c r="O105" i="38"/>
  <c r="O106" i="38"/>
  <c r="O107" i="38"/>
  <c r="O108" i="38"/>
  <c r="O109" i="38"/>
  <c r="W32" i="37"/>
  <c r="W33" i="37"/>
  <c r="W34" i="37"/>
  <c r="W35" i="37"/>
  <c r="W36" i="37"/>
  <c r="W37" i="37"/>
  <c r="W38" i="37"/>
  <c r="W39" i="37"/>
  <c r="W40" i="37"/>
  <c r="W41" i="37"/>
  <c r="W42" i="37"/>
  <c r="W43" i="37"/>
  <c r="W44" i="37"/>
  <c r="W45" i="37"/>
  <c r="W46" i="37"/>
  <c r="W47" i="37"/>
  <c r="W48" i="37"/>
  <c r="W49" i="37"/>
  <c r="W50" i="37"/>
  <c r="W51" i="37"/>
  <c r="W52" i="37"/>
  <c r="W53" i="37"/>
  <c r="W54" i="37"/>
  <c r="W55" i="37"/>
  <c r="W56" i="37"/>
  <c r="W57" i="37"/>
  <c r="W58" i="37"/>
  <c r="W59" i="37"/>
  <c r="W60" i="37"/>
  <c r="W61" i="37"/>
  <c r="W62" i="37"/>
  <c r="W63" i="37"/>
  <c r="W64" i="37"/>
  <c r="W65" i="37"/>
  <c r="W66" i="37"/>
  <c r="W67" i="37"/>
  <c r="W68" i="37"/>
  <c r="W69" i="37"/>
  <c r="W70" i="37"/>
  <c r="W71" i="37"/>
  <c r="W72" i="37"/>
  <c r="W73" i="37"/>
  <c r="W74" i="37"/>
  <c r="W75" i="37"/>
  <c r="W76" i="37"/>
  <c r="W77" i="37"/>
  <c r="W78" i="37"/>
  <c r="W79" i="37"/>
  <c r="W80" i="37"/>
  <c r="W81" i="37"/>
  <c r="W82" i="37"/>
  <c r="W83" i="37"/>
  <c r="W84" i="37"/>
  <c r="W85" i="37"/>
  <c r="W86" i="37"/>
  <c r="W87" i="37"/>
  <c r="W88" i="37"/>
  <c r="W89" i="37"/>
  <c r="W90" i="37"/>
  <c r="W91" i="37"/>
  <c r="W92" i="37"/>
  <c r="W93" i="37"/>
  <c r="W94" i="37"/>
  <c r="W95" i="37"/>
  <c r="W96" i="37"/>
  <c r="W97" i="37"/>
  <c r="W98" i="37"/>
  <c r="W99" i="37"/>
  <c r="W100" i="37"/>
  <c r="W101" i="37"/>
  <c r="W102" i="37"/>
  <c r="W103" i="37"/>
  <c r="W104" i="37"/>
  <c r="W105" i="37"/>
  <c r="W106" i="37"/>
  <c r="W107" i="37"/>
  <c r="W108" i="37"/>
  <c r="W109" i="37"/>
  <c r="O32" i="37"/>
  <c r="O33" i="37"/>
  <c r="O34" i="37"/>
  <c r="O35" i="37"/>
  <c r="O36" i="37"/>
  <c r="O37" i="37"/>
  <c r="O38" i="37"/>
  <c r="O39" i="37"/>
  <c r="O40" i="37"/>
  <c r="O41" i="37"/>
  <c r="O42" i="37"/>
  <c r="O43" i="37"/>
  <c r="O44" i="37"/>
  <c r="O45" i="37"/>
  <c r="O46" i="37"/>
  <c r="O47" i="37"/>
  <c r="O48" i="37"/>
  <c r="O49" i="37"/>
  <c r="O50" i="37"/>
  <c r="O51" i="37"/>
  <c r="O52" i="37"/>
  <c r="O53" i="37"/>
  <c r="O54" i="37"/>
  <c r="O55" i="37"/>
  <c r="O56" i="37"/>
  <c r="O57" i="37"/>
  <c r="O58" i="37"/>
  <c r="O59" i="37"/>
  <c r="O60" i="37"/>
  <c r="O61" i="37"/>
  <c r="O62" i="37"/>
  <c r="O63" i="37"/>
  <c r="O64" i="37"/>
  <c r="O65" i="37"/>
  <c r="O66" i="37"/>
  <c r="O67" i="37"/>
  <c r="O68" i="37"/>
  <c r="O69" i="37"/>
  <c r="O70" i="37"/>
  <c r="O71" i="37"/>
  <c r="O72" i="37"/>
  <c r="O73" i="37"/>
  <c r="O74" i="37"/>
  <c r="O75" i="37"/>
  <c r="O76" i="37"/>
  <c r="O77" i="37"/>
  <c r="O78" i="37"/>
  <c r="O79" i="37"/>
  <c r="O80" i="37"/>
  <c r="O81" i="37"/>
  <c r="O82" i="37"/>
  <c r="O83" i="37"/>
  <c r="O84" i="37"/>
  <c r="O85" i="37"/>
  <c r="O86" i="37"/>
  <c r="O87" i="37"/>
  <c r="O88" i="37"/>
  <c r="O89" i="37"/>
  <c r="O90" i="37"/>
  <c r="O91" i="37"/>
  <c r="O92" i="37"/>
  <c r="O93" i="37"/>
  <c r="O94" i="37"/>
  <c r="O95" i="37"/>
  <c r="O96" i="37"/>
  <c r="O97" i="37"/>
  <c r="O98" i="37"/>
  <c r="O99" i="37"/>
  <c r="O100" i="37"/>
  <c r="O101" i="37"/>
  <c r="O102" i="37"/>
  <c r="O103" i="37"/>
  <c r="O104" i="37"/>
  <c r="O105" i="37"/>
  <c r="O106" i="37"/>
  <c r="O107" i="37"/>
  <c r="O108" i="37"/>
  <c r="O109" i="37"/>
  <c r="W69" i="28"/>
  <c r="W70" i="28"/>
  <c r="W71" i="28"/>
  <c r="W72" i="28"/>
  <c r="W73" i="28"/>
  <c r="W74" i="28"/>
  <c r="W75" i="28"/>
  <c r="W76" i="28"/>
  <c r="W77" i="28"/>
  <c r="W78" i="28"/>
  <c r="W79" i="28"/>
  <c r="W80" i="28"/>
  <c r="W81" i="28"/>
  <c r="W82" i="28"/>
  <c r="W83" i="28"/>
  <c r="W84" i="28"/>
  <c r="W85" i="28"/>
  <c r="W86" i="28"/>
  <c r="W87" i="28"/>
  <c r="W88" i="28"/>
  <c r="W89" i="28"/>
  <c r="W90" i="28"/>
  <c r="W91" i="28"/>
  <c r="W92" i="28"/>
  <c r="W93" i="28"/>
  <c r="W94" i="28"/>
  <c r="W95" i="28"/>
  <c r="W96" i="28"/>
  <c r="W97" i="28"/>
  <c r="W98" i="28"/>
  <c r="W99" i="28"/>
  <c r="W100" i="28"/>
  <c r="W101" i="28"/>
  <c r="W102" i="28"/>
  <c r="W103" i="28"/>
  <c r="W104" i="28"/>
  <c r="W105" i="28"/>
  <c r="W106" i="28"/>
  <c r="W107" i="28"/>
  <c r="W108" i="28"/>
  <c r="W109" i="28"/>
  <c r="W68" i="28"/>
  <c r="O69" i="28"/>
  <c r="O70" i="28"/>
  <c r="O71" i="28"/>
  <c r="O72" i="28"/>
  <c r="O73" i="28"/>
  <c r="O74" i="28"/>
  <c r="O75" i="28"/>
  <c r="O76" i="28"/>
  <c r="O77" i="28"/>
  <c r="O78" i="28"/>
  <c r="O79" i="28"/>
  <c r="O80" i="28"/>
  <c r="O81" i="28"/>
  <c r="O82" i="28"/>
  <c r="O83" i="28"/>
  <c r="O84" i="28"/>
  <c r="O85" i="28"/>
  <c r="O86" i="28"/>
  <c r="O87" i="28"/>
  <c r="O88" i="28"/>
  <c r="O89" i="28"/>
  <c r="O90" i="28"/>
  <c r="O91" i="28"/>
  <c r="O92" i="28"/>
  <c r="O93" i="28"/>
  <c r="O94" i="28"/>
  <c r="O95" i="28"/>
  <c r="O96" i="28"/>
  <c r="O97" i="28"/>
  <c r="O98" i="28"/>
  <c r="O99" i="28"/>
  <c r="O100" i="28"/>
  <c r="O101" i="28"/>
  <c r="O102" i="28"/>
  <c r="O103" i="28"/>
  <c r="O104" i="28"/>
  <c r="O105" i="28"/>
  <c r="O106" i="28"/>
  <c r="O107" i="28"/>
  <c r="O108" i="28"/>
  <c r="O109" i="28"/>
  <c r="O68" i="28"/>
  <c r="W42" i="38" l="1"/>
  <c r="O42" i="38"/>
  <c r="W31" i="37"/>
  <c r="O31" i="37"/>
  <c r="W67" i="28"/>
  <c r="R67" i="28"/>
  <c r="O67" i="28"/>
  <c r="V109" i="38" l="1"/>
  <c r="S109" i="38"/>
  <c r="P109" i="38"/>
  <c r="R109" i="38"/>
  <c r="M109" i="38"/>
  <c r="V108" i="38"/>
  <c r="C109" i="38" s="1"/>
  <c r="S108" i="38"/>
  <c r="P108" i="38"/>
  <c r="R108" i="38"/>
  <c r="M108" i="38"/>
  <c r="V107" i="38"/>
  <c r="C108" i="38" s="1"/>
  <c r="S107" i="38"/>
  <c r="P107" i="38"/>
  <c r="R107" i="38"/>
  <c r="M107" i="38"/>
  <c r="V106" i="38"/>
  <c r="C107" i="38" s="1"/>
  <c r="S106" i="38"/>
  <c r="P106" i="38"/>
  <c r="R106" i="38"/>
  <c r="M106" i="38"/>
  <c r="V105" i="38"/>
  <c r="C106" i="38" s="1"/>
  <c r="S105" i="38"/>
  <c r="P105" i="38"/>
  <c r="R105" i="38"/>
  <c r="M105" i="38"/>
  <c r="V104" i="38"/>
  <c r="C105" i="38" s="1"/>
  <c r="S104" i="38"/>
  <c r="P104" i="38"/>
  <c r="R104" i="38"/>
  <c r="M104" i="38"/>
  <c r="V103" i="38"/>
  <c r="C104" i="38" s="1"/>
  <c r="S103" i="38"/>
  <c r="P103" i="38"/>
  <c r="R103" i="38"/>
  <c r="M103" i="38"/>
  <c r="V102" i="38"/>
  <c r="C103" i="38" s="1"/>
  <c r="S102" i="38"/>
  <c r="P102" i="38"/>
  <c r="R102" i="38"/>
  <c r="M102" i="38"/>
  <c r="V101" i="38"/>
  <c r="C102" i="38" s="1"/>
  <c r="S101" i="38"/>
  <c r="P101" i="38"/>
  <c r="R101" i="38"/>
  <c r="M101" i="38"/>
  <c r="V100" i="38"/>
  <c r="C101" i="38" s="1"/>
  <c r="S100" i="38"/>
  <c r="P100" i="38"/>
  <c r="R100" i="38"/>
  <c r="M100" i="38"/>
  <c r="V99" i="38"/>
  <c r="C100" i="38" s="1"/>
  <c r="S99" i="38"/>
  <c r="P99" i="38"/>
  <c r="R99" i="38"/>
  <c r="M99" i="38"/>
  <c r="V98" i="38"/>
  <c r="C99" i="38" s="1"/>
  <c r="S98" i="38"/>
  <c r="P98" i="38"/>
  <c r="R98" i="38"/>
  <c r="M98" i="38"/>
  <c r="V97" i="38"/>
  <c r="C98" i="38" s="1"/>
  <c r="S97" i="38"/>
  <c r="P97" i="38"/>
  <c r="R97" i="38"/>
  <c r="M97" i="38"/>
  <c r="V96" i="38"/>
  <c r="C97" i="38" s="1"/>
  <c r="S96" i="38"/>
  <c r="P96" i="38"/>
  <c r="R96" i="38"/>
  <c r="M96" i="38"/>
  <c r="V95" i="38"/>
  <c r="C96" i="38" s="1"/>
  <c r="S95" i="38"/>
  <c r="P95" i="38"/>
  <c r="R95" i="38"/>
  <c r="M95" i="38"/>
  <c r="V94" i="38"/>
  <c r="C95" i="38" s="1"/>
  <c r="S94" i="38"/>
  <c r="P94" i="38"/>
  <c r="R94" i="38"/>
  <c r="M94" i="38"/>
  <c r="V93" i="38"/>
  <c r="C94" i="38" s="1"/>
  <c r="S93" i="38"/>
  <c r="P93" i="38"/>
  <c r="R93" i="38"/>
  <c r="M93" i="38"/>
  <c r="V92" i="38"/>
  <c r="C93" i="38" s="1"/>
  <c r="S92" i="38"/>
  <c r="P92" i="38"/>
  <c r="R92" i="38"/>
  <c r="M92" i="38"/>
  <c r="V91" i="38"/>
  <c r="C92" i="38" s="1"/>
  <c r="S91" i="38"/>
  <c r="P91" i="38"/>
  <c r="R91" i="38"/>
  <c r="M91" i="38"/>
  <c r="V90" i="38"/>
  <c r="C91" i="38" s="1"/>
  <c r="S90" i="38"/>
  <c r="P90" i="38"/>
  <c r="R90" i="38"/>
  <c r="M90" i="38"/>
  <c r="V89" i="38"/>
  <c r="C90" i="38" s="1"/>
  <c r="S89" i="38"/>
  <c r="P89" i="38"/>
  <c r="R89" i="38"/>
  <c r="M89" i="38"/>
  <c r="V88" i="38"/>
  <c r="C89" i="38" s="1"/>
  <c r="S88" i="38"/>
  <c r="P88" i="38"/>
  <c r="R88" i="38"/>
  <c r="M88" i="38"/>
  <c r="V87" i="38"/>
  <c r="C88" i="38" s="1"/>
  <c r="S87" i="38"/>
  <c r="P87" i="38"/>
  <c r="R87" i="38"/>
  <c r="M87" i="38"/>
  <c r="V86" i="38"/>
  <c r="C87" i="38" s="1"/>
  <c r="S86" i="38"/>
  <c r="P86" i="38"/>
  <c r="R86" i="38"/>
  <c r="M86" i="38"/>
  <c r="V85" i="38"/>
  <c r="C86" i="38" s="1"/>
  <c r="S85" i="38"/>
  <c r="P85" i="38"/>
  <c r="R85" i="38"/>
  <c r="M85" i="38"/>
  <c r="V84" i="38"/>
  <c r="C85" i="38" s="1"/>
  <c r="S84" i="38"/>
  <c r="P84" i="38"/>
  <c r="R84" i="38"/>
  <c r="M84" i="38"/>
  <c r="V83" i="38"/>
  <c r="C84" i="38" s="1"/>
  <c r="S83" i="38"/>
  <c r="P83" i="38"/>
  <c r="R83" i="38"/>
  <c r="M83" i="38"/>
  <c r="V82" i="38"/>
  <c r="C83" i="38" s="1"/>
  <c r="S82" i="38"/>
  <c r="P82" i="38"/>
  <c r="R82" i="38"/>
  <c r="M82" i="38"/>
  <c r="V81" i="38"/>
  <c r="C82" i="38" s="1"/>
  <c r="S81" i="38"/>
  <c r="P81" i="38"/>
  <c r="R81" i="38"/>
  <c r="M81" i="38"/>
  <c r="V80" i="38"/>
  <c r="C81" i="38" s="1"/>
  <c r="S80" i="38"/>
  <c r="P80" i="38"/>
  <c r="R80" i="38"/>
  <c r="M80" i="38"/>
  <c r="V79" i="38"/>
  <c r="C80" i="38" s="1"/>
  <c r="S79" i="38"/>
  <c r="P79" i="38"/>
  <c r="R79" i="38"/>
  <c r="M79" i="38"/>
  <c r="V78" i="38"/>
  <c r="C79" i="38" s="1"/>
  <c r="S78" i="38"/>
  <c r="P78" i="38"/>
  <c r="R78" i="38"/>
  <c r="M78" i="38"/>
  <c r="V77" i="38"/>
  <c r="C78" i="38" s="1"/>
  <c r="S77" i="38"/>
  <c r="P77" i="38"/>
  <c r="R77" i="38"/>
  <c r="M77" i="38"/>
  <c r="V76" i="38"/>
  <c r="C77" i="38" s="1"/>
  <c r="S76" i="38"/>
  <c r="P76" i="38"/>
  <c r="R76" i="38"/>
  <c r="M76" i="38"/>
  <c r="V75" i="38"/>
  <c r="C76" i="38" s="1"/>
  <c r="S75" i="38"/>
  <c r="P75" i="38"/>
  <c r="R75" i="38"/>
  <c r="M75" i="38"/>
  <c r="V74" i="38"/>
  <c r="C75" i="38" s="1"/>
  <c r="S74" i="38"/>
  <c r="P74" i="38"/>
  <c r="R74" i="38"/>
  <c r="M74" i="38"/>
  <c r="V73" i="38"/>
  <c r="C74" i="38" s="1"/>
  <c r="S73" i="38"/>
  <c r="P73" i="38"/>
  <c r="R73" i="38"/>
  <c r="M73" i="38"/>
  <c r="V72" i="38"/>
  <c r="C73" i="38" s="1"/>
  <c r="S72" i="38"/>
  <c r="P72" i="38"/>
  <c r="R72" i="38"/>
  <c r="M72" i="38"/>
  <c r="V71" i="38"/>
  <c r="C72" i="38" s="1"/>
  <c r="S71" i="38"/>
  <c r="P71" i="38"/>
  <c r="R71" i="38"/>
  <c r="M71" i="38"/>
  <c r="V70" i="38"/>
  <c r="C71" i="38" s="1"/>
  <c r="S70" i="38"/>
  <c r="P70" i="38"/>
  <c r="R70" i="38"/>
  <c r="M70" i="38"/>
  <c r="V69" i="38"/>
  <c r="C70" i="38" s="1"/>
  <c r="S69" i="38"/>
  <c r="P69" i="38"/>
  <c r="R69" i="38"/>
  <c r="M69" i="38"/>
  <c r="V68" i="38"/>
  <c r="C69" i="38" s="1"/>
  <c r="S68" i="38"/>
  <c r="P68" i="38"/>
  <c r="R68" i="38"/>
  <c r="M68" i="38"/>
  <c r="V67" i="38"/>
  <c r="C68" i="38" s="1"/>
  <c r="S67" i="38"/>
  <c r="R67" i="38"/>
  <c r="P67" i="38"/>
  <c r="M67" i="38"/>
  <c r="V66" i="38"/>
  <c r="C67" i="38" s="1"/>
  <c r="S66" i="38"/>
  <c r="R66" i="38"/>
  <c r="P66" i="38"/>
  <c r="M66" i="38"/>
  <c r="V65" i="38"/>
  <c r="C66" i="38" s="1"/>
  <c r="S65" i="38"/>
  <c r="R65" i="38"/>
  <c r="P65" i="38"/>
  <c r="M65" i="38"/>
  <c r="V64" i="38"/>
  <c r="C65" i="38" s="1"/>
  <c r="S64" i="38"/>
  <c r="R64" i="38"/>
  <c r="P64" i="38"/>
  <c r="M64" i="38"/>
  <c r="V63" i="38"/>
  <c r="C64" i="38" s="1"/>
  <c r="S63" i="38"/>
  <c r="R63" i="38"/>
  <c r="P63" i="38"/>
  <c r="M63" i="38"/>
  <c r="V62" i="38"/>
  <c r="C63" i="38" s="1"/>
  <c r="S62" i="38"/>
  <c r="R62" i="38"/>
  <c r="P62" i="38"/>
  <c r="M62" i="38"/>
  <c r="V61" i="38"/>
  <c r="C62" i="38" s="1"/>
  <c r="S61" i="38"/>
  <c r="R61" i="38"/>
  <c r="P61" i="38"/>
  <c r="M61" i="38"/>
  <c r="V60" i="38"/>
  <c r="C61" i="38" s="1"/>
  <c r="S60" i="38"/>
  <c r="R60" i="38"/>
  <c r="P60" i="38"/>
  <c r="M60" i="38"/>
  <c r="V59" i="38"/>
  <c r="C60" i="38" s="1"/>
  <c r="S59" i="38"/>
  <c r="R59" i="38"/>
  <c r="P59" i="38"/>
  <c r="M59" i="38"/>
  <c r="V58" i="38"/>
  <c r="C59" i="38" s="1"/>
  <c r="S58" i="38"/>
  <c r="R58" i="38"/>
  <c r="P58" i="38"/>
  <c r="M58" i="38"/>
  <c r="V57" i="38"/>
  <c r="C58" i="38" s="1"/>
  <c r="S57" i="38"/>
  <c r="R57" i="38"/>
  <c r="P57" i="38"/>
  <c r="M57" i="38"/>
  <c r="V56" i="38"/>
  <c r="C57" i="38" s="1"/>
  <c r="S56" i="38"/>
  <c r="R56" i="38"/>
  <c r="P56" i="38"/>
  <c r="M56" i="38"/>
  <c r="S55" i="38"/>
  <c r="R55" i="38"/>
  <c r="V55" i="38" s="1"/>
  <c r="C56" i="38" s="1"/>
  <c r="P55" i="38"/>
  <c r="M55" i="38"/>
  <c r="S54" i="38"/>
  <c r="R54" i="38"/>
  <c r="V54" i="38" s="1"/>
  <c r="C55" i="38" s="1"/>
  <c r="P54" i="38"/>
  <c r="M54" i="38"/>
  <c r="V53" i="38"/>
  <c r="C54" i="38" s="1"/>
  <c r="S53" i="38"/>
  <c r="R53" i="38"/>
  <c r="P53" i="38"/>
  <c r="M53" i="38"/>
  <c r="C53" i="38"/>
  <c r="S52" i="38"/>
  <c r="R52" i="38"/>
  <c r="P52" i="38"/>
  <c r="M52" i="38"/>
  <c r="S51" i="38"/>
  <c r="R51" i="38"/>
  <c r="V51" i="38" s="1"/>
  <c r="C52" i="38" s="1"/>
  <c r="P51" i="38"/>
  <c r="M51" i="38"/>
  <c r="V50" i="38"/>
  <c r="C51" i="38" s="1"/>
  <c r="S50" i="38"/>
  <c r="R50" i="38"/>
  <c r="P50" i="38"/>
  <c r="M50" i="38"/>
  <c r="V49" i="38"/>
  <c r="C50" i="38" s="1"/>
  <c r="S49" i="38"/>
  <c r="R49" i="38"/>
  <c r="P49" i="38"/>
  <c r="M49" i="38"/>
  <c r="S48" i="38"/>
  <c r="M48" i="38"/>
  <c r="S47" i="38"/>
  <c r="M47" i="38"/>
  <c r="S46" i="38"/>
  <c r="M46" i="38"/>
  <c r="S45" i="38"/>
  <c r="M45" i="38"/>
  <c r="S44" i="38"/>
  <c r="P44" i="38"/>
  <c r="R44" i="38" s="1"/>
  <c r="V44" i="38" s="1"/>
  <c r="C45" i="38" s="1"/>
  <c r="P45" i="38" s="1"/>
  <c r="R45" i="38" s="1"/>
  <c r="V45" i="38" s="1"/>
  <c r="C46" i="38" s="1"/>
  <c r="P46" i="38" s="1"/>
  <c r="R46" i="38" s="1"/>
  <c r="M44" i="38"/>
  <c r="V43" i="38"/>
  <c r="C44" i="38" s="1"/>
  <c r="S43" i="38"/>
  <c r="R43" i="38"/>
  <c r="P43" i="38"/>
  <c r="M43" i="38"/>
  <c r="V42" i="38"/>
  <c r="C43" i="38" s="1"/>
  <c r="S42" i="38"/>
  <c r="P42" i="38"/>
  <c r="R42" i="38"/>
  <c r="M42" i="38"/>
  <c r="W41" i="38"/>
  <c r="V41" i="38"/>
  <c r="C42" i="38" s="1"/>
  <c r="S41" i="38"/>
  <c r="P41" i="38"/>
  <c r="O41" i="38"/>
  <c r="R41" i="38" s="1"/>
  <c r="M41" i="38"/>
  <c r="W40" i="38"/>
  <c r="V40" i="38"/>
  <c r="C41" i="38" s="1"/>
  <c r="S40" i="38"/>
  <c r="P40" i="38"/>
  <c r="O40" i="38"/>
  <c r="M40" i="38"/>
  <c r="W39" i="38"/>
  <c r="V39" i="38" s="1"/>
  <c r="C40" i="38" s="1"/>
  <c r="S39" i="38"/>
  <c r="P39" i="38"/>
  <c r="O39" i="38"/>
  <c r="R39" i="38" s="1"/>
  <c r="M39" i="38"/>
  <c r="W38" i="38"/>
  <c r="V38" i="38"/>
  <c r="C39" i="38" s="1"/>
  <c r="S38" i="38"/>
  <c r="P38" i="38"/>
  <c r="O38" i="38"/>
  <c r="R38" i="38" s="1"/>
  <c r="M38" i="38"/>
  <c r="W37" i="38"/>
  <c r="V37" i="38" s="1"/>
  <c r="C38" i="38" s="1"/>
  <c r="S37" i="38"/>
  <c r="P37" i="38"/>
  <c r="O37" i="38"/>
  <c r="R37" i="38" s="1"/>
  <c r="M37" i="38"/>
  <c r="W36" i="38"/>
  <c r="V36" i="38"/>
  <c r="C37" i="38" s="1"/>
  <c r="S36" i="38"/>
  <c r="P36" i="38"/>
  <c r="O36" i="38"/>
  <c r="R36" i="38" s="1"/>
  <c r="M36" i="38"/>
  <c r="W35" i="38"/>
  <c r="V35" i="38" s="1"/>
  <c r="C36" i="38" s="1"/>
  <c r="S35" i="38"/>
  <c r="P35" i="38"/>
  <c r="O35" i="38"/>
  <c r="R35" i="38" s="1"/>
  <c r="M35" i="38"/>
  <c r="W34" i="38"/>
  <c r="V34" i="38" s="1"/>
  <c r="C35" i="38" s="1"/>
  <c r="S34" i="38"/>
  <c r="R34" i="38"/>
  <c r="P34" i="38"/>
  <c r="O34" i="38"/>
  <c r="M34" i="38"/>
  <c r="W33" i="38"/>
  <c r="V33" i="38" s="1"/>
  <c r="C34" i="38" s="1"/>
  <c r="S33" i="38"/>
  <c r="P33" i="38"/>
  <c r="O33" i="38"/>
  <c r="R33" i="38" s="1"/>
  <c r="M33" i="38"/>
  <c r="W32" i="38"/>
  <c r="V32" i="38" s="1"/>
  <c r="C33" i="38" s="1"/>
  <c r="S32" i="38"/>
  <c r="P32" i="38"/>
  <c r="O32" i="38"/>
  <c r="R32" i="38" s="1"/>
  <c r="M32" i="38"/>
  <c r="W31" i="38"/>
  <c r="V31" i="38"/>
  <c r="C32" i="38" s="1"/>
  <c r="S31" i="38"/>
  <c r="P31" i="38"/>
  <c r="O31" i="38"/>
  <c r="R31" i="38" s="1"/>
  <c r="M31" i="38"/>
  <c r="W30" i="38"/>
  <c r="V30" i="38" s="1"/>
  <c r="C31" i="38" s="1"/>
  <c r="S30" i="38"/>
  <c r="P30" i="38"/>
  <c r="O30" i="38"/>
  <c r="R30" i="38" s="1"/>
  <c r="M30" i="38"/>
  <c r="W29" i="38"/>
  <c r="V29" i="38" s="1"/>
  <c r="C30" i="38" s="1"/>
  <c r="S29" i="38"/>
  <c r="P29" i="38"/>
  <c r="O29" i="38"/>
  <c r="R29" i="38" s="1"/>
  <c r="M29" i="38"/>
  <c r="W28" i="38"/>
  <c r="V28" i="38" s="1"/>
  <c r="C29" i="38" s="1"/>
  <c r="S28" i="38"/>
  <c r="P28" i="38"/>
  <c r="O28" i="38"/>
  <c r="R28" i="38" s="1"/>
  <c r="M28" i="38"/>
  <c r="W27" i="38"/>
  <c r="V27" i="38"/>
  <c r="C28" i="38" s="1"/>
  <c r="S27" i="38"/>
  <c r="P27" i="38"/>
  <c r="O27" i="38"/>
  <c r="R27" i="38" s="1"/>
  <c r="M27" i="38"/>
  <c r="W26" i="38"/>
  <c r="V26" i="38" s="1"/>
  <c r="C27" i="38" s="1"/>
  <c r="S26" i="38"/>
  <c r="P26" i="38"/>
  <c r="O26" i="38"/>
  <c r="R26" i="38" s="1"/>
  <c r="M26" i="38"/>
  <c r="W25" i="38"/>
  <c r="V25" i="38"/>
  <c r="C26" i="38" s="1"/>
  <c r="S25" i="38"/>
  <c r="P25" i="38"/>
  <c r="O25" i="38"/>
  <c r="R25" i="38" s="1"/>
  <c r="M25" i="38"/>
  <c r="W24" i="38"/>
  <c r="V24" i="38" s="1"/>
  <c r="C25" i="38" s="1"/>
  <c r="S24" i="38"/>
  <c r="P24" i="38"/>
  <c r="O24" i="38"/>
  <c r="R24" i="38" s="1"/>
  <c r="M24" i="38"/>
  <c r="W23" i="38"/>
  <c r="V23" i="38"/>
  <c r="C24" i="38" s="1"/>
  <c r="S23" i="38"/>
  <c r="P23" i="38"/>
  <c r="O23" i="38"/>
  <c r="R23" i="38" s="1"/>
  <c r="M23" i="38"/>
  <c r="W22" i="38"/>
  <c r="V22" i="38" s="1"/>
  <c r="C23" i="38" s="1"/>
  <c r="S22" i="38"/>
  <c r="R22" i="38"/>
  <c r="P22" i="38"/>
  <c r="O22" i="38"/>
  <c r="M22" i="38"/>
  <c r="W21" i="38"/>
  <c r="V21" i="38"/>
  <c r="C22" i="38" s="1"/>
  <c r="S21" i="38"/>
  <c r="P21" i="38"/>
  <c r="O21" i="38"/>
  <c r="R21" i="38" s="1"/>
  <c r="M21" i="38"/>
  <c r="W20" i="38"/>
  <c r="S20" i="38"/>
  <c r="P20" i="38"/>
  <c r="O20" i="38"/>
  <c r="R20" i="38" s="1"/>
  <c r="M20" i="38"/>
  <c r="W19" i="38"/>
  <c r="S19" i="38"/>
  <c r="P19" i="38"/>
  <c r="O19" i="38"/>
  <c r="R19" i="38" s="1"/>
  <c r="M19" i="38"/>
  <c r="W18" i="38"/>
  <c r="V18" i="38"/>
  <c r="C19" i="38" s="1"/>
  <c r="S18" i="38"/>
  <c r="P18" i="38"/>
  <c r="O18" i="38"/>
  <c r="R18" i="38" s="1"/>
  <c r="M18" i="38"/>
  <c r="W17" i="38"/>
  <c r="V17" i="38"/>
  <c r="C18" i="38" s="1"/>
  <c r="S17" i="38"/>
  <c r="P17" i="38"/>
  <c r="O17" i="38"/>
  <c r="R17" i="38" s="1"/>
  <c r="M17" i="38"/>
  <c r="W16" i="38"/>
  <c r="V16" i="38" s="1"/>
  <c r="C17" i="38" s="1"/>
  <c r="S16" i="38"/>
  <c r="R16" i="38"/>
  <c r="P16" i="38"/>
  <c r="O16" i="38"/>
  <c r="M16" i="38"/>
  <c r="W15" i="38"/>
  <c r="V15" i="38" s="1"/>
  <c r="C16" i="38" s="1"/>
  <c r="S15" i="38"/>
  <c r="R15" i="38"/>
  <c r="P15" i="38"/>
  <c r="O15" i="38"/>
  <c r="M15" i="38"/>
  <c r="W14" i="38"/>
  <c r="V14" i="38"/>
  <c r="C15" i="38" s="1"/>
  <c r="S14" i="38"/>
  <c r="P14" i="38"/>
  <c r="O14" i="38"/>
  <c r="R14" i="38" s="1"/>
  <c r="M14" i="38"/>
  <c r="W13" i="38"/>
  <c r="V13" i="38" s="1"/>
  <c r="C14" i="38" s="1"/>
  <c r="S13" i="38"/>
  <c r="P13" i="38"/>
  <c r="O13" i="38"/>
  <c r="R13" i="38" s="1"/>
  <c r="M13" i="38"/>
  <c r="W12" i="38"/>
  <c r="V12" i="38"/>
  <c r="C13" i="38" s="1"/>
  <c r="S12" i="38"/>
  <c r="P12" i="38"/>
  <c r="O12" i="38"/>
  <c r="R12" i="38" s="1"/>
  <c r="M12" i="38"/>
  <c r="W11" i="38"/>
  <c r="S11" i="38"/>
  <c r="P11" i="38"/>
  <c r="O11" i="38"/>
  <c r="R11" i="38" s="1"/>
  <c r="M11" i="38"/>
  <c r="W10" i="38"/>
  <c r="V10" i="38"/>
  <c r="C11" i="38" s="1"/>
  <c r="S10" i="38"/>
  <c r="P10" i="38"/>
  <c r="O10" i="38"/>
  <c r="R10" i="38" s="1"/>
  <c r="M10" i="38"/>
  <c r="C10" i="38"/>
  <c r="V109" i="37"/>
  <c r="S109" i="37"/>
  <c r="R109" i="37"/>
  <c r="P109" i="37"/>
  <c r="M109" i="37"/>
  <c r="V108" i="37"/>
  <c r="C109" i="37" s="1"/>
  <c r="S108" i="37"/>
  <c r="R108" i="37"/>
  <c r="P108" i="37"/>
  <c r="M108" i="37"/>
  <c r="V107" i="37"/>
  <c r="C108" i="37" s="1"/>
  <c r="S107" i="37"/>
  <c r="R107" i="37"/>
  <c r="P107" i="37"/>
  <c r="M107" i="37"/>
  <c r="V106" i="37"/>
  <c r="C107" i="37" s="1"/>
  <c r="S106" i="37"/>
  <c r="R106" i="37"/>
  <c r="P106" i="37"/>
  <c r="M106" i="37"/>
  <c r="V105" i="37"/>
  <c r="C106" i="37" s="1"/>
  <c r="S105" i="37"/>
  <c r="R105" i="37"/>
  <c r="P105" i="37"/>
  <c r="M105" i="37"/>
  <c r="V104" i="37"/>
  <c r="C105" i="37" s="1"/>
  <c r="S104" i="37"/>
  <c r="R104" i="37"/>
  <c r="P104" i="37"/>
  <c r="M104" i="37"/>
  <c r="V103" i="37"/>
  <c r="C104" i="37" s="1"/>
  <c r="S103" i="37"/>
  <c r="R103" i="37"/>
  <c r="P103" i="37"/>
  <c r="M103" i="37"/>
  <c r="V102" i="37"/>
  <c r="C103" i="37" s="1"/>
  <c r="S102" i="37"/>
  <c r="R102" i="37"/>
  <c r="P102" i="37"/>
  <c r="M102" i="37"/>
  <c r="V101" i="37"/>
  <c r="C102" i="37" s="1"/>
  <c r="S101" i="37"/>
  <c r="R101" i="37"/>
  <c r="P101" i="37"/>
  <c r="M101" i="37"/>
  <c r="V100" i="37"/>
  <c r="C101" i="37" s="1"/>
  <c r="S100" i="37"/>
  <c r="R100" i="37"/>
  <c r="P100" i="37"/>
  <c r="M100" i="37"/>
  <c r="V99" i="37"/>
  <c r="C100" i="37" s="1"/>
  <c r="S99" i="37"/>
  <c r="R99" i="37"/>
  <c r="P99" i="37"/>
  <c r="M99" i="37"/>
  <c r="V98" i="37"/>
  <c r="C99" i="37" s="1"/>
  <c r="S98" i="37"/>
  <c r="R98" i="37"/>
  <c r="P98" i="37"/>
  <c r="M98" i="37"/>
  <c r="V97" i="37"/>
  <c r="C98" i="37" s="1"/>
  <c r="S97" i="37"/>
  <c r="R97" i="37"/>
  <c r="P97" i="37"/>
  <c r="M97" i="37"/>
  <c r="V96" i="37"/>
  <c r="C97" i="37" s="1"/>
  <c r="S96" i="37"/>
  <c r="R96" i="37"/>
  <c r="P96" i="37"/>
  <c r="M96" i="37"/>
  <c r="V95" i="37"/>
  <c r="C96" i="37" s="1"/>
  <c r="S95" i="37"/>
  <c r="R95" i="37"/>
  <c r="P95" i="37"/>
  <c r="M95" i="37"/>
  <c r="V94" i="37"/>
  <c r="C95" i="37" s="1"/>
  <c r="S94" i="37"/>
  <c r="R94" i="37"/>
  <c r="P94" i="37"/>
  <c r="M94" i="37"/>
  <c r="V93" i="37"/>
  <c r="C94" i="37" s="1"/>
  <c r="S93" i="37"/>
  <c r="R93" i="37"/>
  <c r="P93" i="37"/>
  <c r="M93" i="37"/>
  <c r="V92" i="37"/>
  <c r="C93" i="37" s="1"/>
  <c r="S92" i="37"/>
  <c r="R92" i="37"/>
  <c r="P92" i="37"/>
  <c r="M92" i="37"/>
  <c r="V91" i="37"/>
  <c r="C92" i="37" s="1"/>
  <c r="S91" i="37"/>
  <c r="R91" i="37"/>
  <c r="P91" i="37"/>
  <c r="M91" i="37"/>
  <c r="V90" i="37"/>
  <c r="C91" i="37" s="1"/>
  <c r="S90" i="37"/>
  <c r="R90" i="37"/>
  <c r="P90" i="37"/>
  <c r="M90" i="37"/>
  <c r="V89" i="37"/>
  <c r="C90" i="37" s="1"/>
  <c r="S89" i="37"/>
  <c r="R89" i="37"/>
  <c r="P89" i="37"/>
  <c r="M89" i="37"/>
  <c r="V88" i="37"/>
  <c r="C89" i="37" s="1"/>
  <c r="S88" i="37"/>
  <c r="R88" i="37"/>
  <c r="P88" i="37"/>
  <c r="M88" i="37"/>
  <c r="V87" i="37"/>
  <c r="C88" i="37" s="1"/>
  <c r="S87" i="37"/>
  <c r="R87" i="37"/>
  <c r="P87" i="37"/>
  <c r="M87" i="37"/>
  <c r="V86" i="37"/>
  <c r="C87" i="37" s="1"/>
  <c r="S86" i="37"/>
  <c r="R86" i="37"/>
  <c r="P86" i="37"/>
  <c r="M86" i="37"/>
  <c r="V85" i="37"/>
  <c r="C86" i="37" s="1"/>
  <c r="S85" i="37"/>
  <c r="R85" i="37"/>
  <c r="P85" i="37"/>
  <c r="M85" i="37"/>
  <c r="V84" i="37"/>
  <c r="C85" i="37" s="1"/>
  <c r="S84" i="37"/>
  <c r="R84" i="37"/>
  <c r="P84" i="37"/>
  <c r="M84" i="37"/>
  <c r="V83" i="37"/>
  <c r="C84" i="37" s="1"/>
  <c r="S83" i="37"/>
  <c r="R83" i="37"/>
  <c r="P83" i="37"/>
  <c r="M83" i="37"/>
  <c r="V82" i="37"/>
  <c r="C83" i="37" s="1"/>
  <c r="S82" i="37"/>
  <c r="R82" i="37"/>
  <c r="P82" i="37"/>
  <c r="M82" i="37"/>
  <c r="V81" i="37"/>
  <c r="C82" i="37" s="1"/>
  <c r="S81" i="37"/>
  <c r="R81" i="37"/>
  <c r="P81" i="37"/>
  <c r="M81" i="37"/>
  <c r="V80" i="37"/>
  <c r="C81" i="37" s="1"/>
  <c r="S80" i="37"/>
  <c r="R80" i="37"/>
  <c r="P80" i="37"/>
  <c r="M80" i="37"/>
  <c r="V79" i="37"/>
  <c r="C80" i="37" s="1"/>
  <c r="S79" i="37"/>
  <c r="R79" i="37"/>
  <c r="P79" i="37"/>
  <c r="M79" i="37"/>
  <c r="V78" i="37"/>
  <c r="C79" i="37" s="1"/>
  <c r="S78" i="37"/>
  <c r="R78" i="37"/>
  <c r="P78" i="37"/>
  <c r="M78" i="37"/>
  <c r="V77" i="37"/>
  <c r="C78" i="37" s="1"/>
  <c r="S77" i="37"/>
  <c r="R77" i="37"/>
  <c r="P77" i="37"/>
  <c r="M77" i="37"/>
  <c r="V76" i="37"/>
  <c r="C77" i="37" s="1"/>
  <c r="S76" i="37"/>
  <c r="R76" i="37"/>
  <c r="P76" i="37"/>
  <c r="M76" i="37"/>
  <c r="V75" i="37"/>
  <c r="C76" i="37" s="1"/>
  <c r="S75" i="37"/>
  <c r="R75" i="37"/>
  <c r="P75" i="37"/>
  <c r="M75" i="37"/>
  <c r="V74" i="37"/>
  <c r="C75" i="37" s="1"/>
  <c r="S74" i="37"/>
  <c r="R74" i="37"/>
  <c r="P74" i="37"/>
  <c r="M74" i="37"/>
  <c r="V73" i="37"/>
  <c r="C74" i="37" s="1"/>
  <c r="S73" i="37"/>
  <c r="R73" i="37"/>
  <c r="P73" i="37"/>
  <c r="M73" i="37"/>
  <c r="V72" i="37"/>
  <c r="C73" i="37" s="1"/>
  <c r="S72" i="37"/>
  <c r="R72" i="37"/>
  <c r="P72" i="37"/>
  <c r="M72" i="37"/>
  <c r="V71" i="37"/>
  <c r="C72" i="37" s="1"/>
  <c r="S71" i="37"/>
  <c r="R71" i="37"/>
  <c r="P71" i="37"/>
  <c r="M71" i="37"/>
  <c r="V70" i="37"/>
  <c r="C71" i="37" s="1"/>
  <c r="S70" i="37"/>
  <c r="R70" i="37"/>
  <c r="P70" i="37"/>
  <c r="M70" i="37"/>
  <c r="V69" i="37"/>
  <c r="C70" i="37" s="1"/>
  <c r="S69" i="37"/>
  <c r="R69" i="37"/>
  <c r="P69" i="37"/>
  <c r="M69" i="37"/>
  <c r="V68" i="37"/>
  <c r="C69" i="37" s="1"/>
  <c r="S68" i="37"/>
  <c r="R68" i="37"/>
  <c r="P68" i="37"/>
  <c r="M68" i="37"/>
  <c r="V67" i="37"/>
  <c r="C68" i="37" s="1"/>
  <c r="S67" i="37"/>
  <c r="R67" i="37"/>
  <c r="P67" i="37"/>
  <c r="M67" i="37"/>
  <c r="V66" i="37"/>
  <c r="C67" i="37" s="1"/>
  <c r="S66" i="37"/>
  <c r="R66" i="37"/>
  <c r="P66" i="37"/>
  <c r="M66" i="37"/>
  <c r="V65" i="37"/>
  <c r="C66" i="37" s="1"/>
  <c r="S65" i="37"/>
  <c r="R65" i="37"/>
  <c r="P65" i="37"/>
  <c r="M65" i="37"/>
  <c r="V64" i="37"/>
  <c r="C65" i="37" s="1"/>
  <c r="S64" i="37"/>
  <c r="R64" i="37"/>
  <c r="P64" i="37"/>
  <c r="M64" i="37"/>
  <c r="V63" i="37"/>
  <c r="C64" i="37" s="1"/>
  <c r="S63" i="37"/>
  <c r="R63" i="37"/>
  <c r="P63" i="37"/>
  <c r="M63" i="37"/>
  <c r="V62" i="37"/>
  <c r="C63" i="37" s="1"/>
  <c r="S62" i="37"/>
  <c r="R62" i="37"/>
  <c r="P62" i="37"/>
  <c r="M62" i="37"/>
  <c r="V61" i="37"/>
  <c r="C62" i="37" s="1"/>
  <c r="S61" i="37"/>
  <c r="R61" i="37"/>
  <c r="P61" i="37"/>
  <c r="M61" i="37"/>
  <c r="V60" i="37"/>
  <c r="C61" i="37" s="1"/>
  <c r="S60" i="37"/>
  <c r="R60" i="37"/>
  <c r="P60" i="37"/>
  <c r="M60" i="37"/>
  <c r="V59" i="37"/>
  <c r="C60" i="37" s="1"/>
  <c r="S59" i="37"/>
  <c r="R59" i="37"/>
  <c r="P59" i="37"/>
  <c r="M59" i="37"/>
  <c r="V58" i="37"/>
  <c r="C59" i="37" s="1"/>
  <c r="S58" i="37"/>
  <c r="R58" i="37"/>
  <c r="P58" i="37"/>
  <c r="M58" i="37"/>
  <c r="V57" i="37"/>
  <c r="C58" i="37" s="1"/>
  <c r="S57" i="37"/>
  <c r="R57" i="37"/>
  <c r="P57" i="37"/>
  <c r="M57" i="37"/>
  <c r="V56" i="37"/>
  <c r="C57" i="37" s="1"/>
  <c r="S56" i="37"/>
  <c r="R56" i="37"/>
  <c r="P56" i="37"/>
  <c r="M56" i="37"/>
  <c r="V55" i="37"/>
  <c r="C56" i="37" s="1"/>
  <c r="S55" i="37"/>
  <c r="R55" i="37"/>
  <c r="P55" i="37"/>
  <c r="M55" i="37"/>
  <c r="V54" i="37"/>
  <c r="C55" i="37" s="1"/>
  <c r="S54" i="37"/>
  <c r="R54" i="37"/>
  <c r="P54" i="37"/>
  <c r="M54" i="37"/>
  <c r="V53" i="37"/>
  <c r="C54" i="37" s="1"/>
  <c r="S53" i="37"/>
  <c r="R53" i="37"/>
  <c r="P53" i="37"/>
  <c r="M53" i="37"/>
  <c r="V52" i="37"/>
  <c r="C53" i="37" s="1"/>
  <c r="S52" i="37"/>
  <c r="R52" i="37"/>
  <c r="P52" i="37"/>
  <c r="M52" i="37"/>
  <c r="V51" i="37"/>
  <c r="C52" i="37" s="1"/>
  <c r="S51" i="37"/>
  <c r="R51" i="37"/>
  <c r="P51" i="37"/>
  <c r="M51" i="37"/>
  <c r="V50" i="37"/>
  <c r="C51" i="37" s="1"/>
  <c r="S50" i="37"/>
  <c r="R50" i="37"/>
  <c r="P50" i="37"/>
  <c r="M50" i="37"/>
  <c r="V49" i="37"/>
  <c r="C50" i="37" s="1"/>
  <c r="S49" i="37"/>
  <c r="R49" i="37"/>
  <c r="P49" i="37"/>
  <c r="M49" i="37"/>
  <c r="V48" i="37"/>
  <c r="C49" i="37" s="1"/>
  <c r="S48" i="37"/>
  <c r="R48" i="37"/>
  <c r="P48" i="37"/>
  <c r="M48" i="37"/>
  <c r="V47" i="37"/>
  <c r="C48" i="37" s="1"/>
  <c r="S47" i="37"/>
  <c r="R47" i="37"/>
  <c r="P47" i="37"/>
  <c r="M47" i="37"/>
  <c r="V46" i="37"/>
  <c r="C47" i="37" s="1"/>
  <c r="S46" i="37"/>
  <c r="R46" i="37"/>
  <c r="P46" i="37"/>
  <c r="M46" i="37"/>
  <c r="V45" i="37"/>
  <c r="C46" i="37" s="1"/>
  <c r="S45" i="37"/>
  <c r="R45" i="37"/>
  <c r="P45" i="37"/>
  <c r="M45" i="37"/>
  <c r="V44" i="37"/>
  <c r="C45" i="37" s="1"/>
  <c r="S44" i="37"/>
  <c r="R44" i="37"/>
  <c r="P44" i="37"/>
  <c r="M44" i="37"/>
  <c r="V43" i="37"/>
  <c r="C44" i="37" s="1"/>
  <c r="S43" i="37"/>
  <c r="R43" i="37"/>
  <c r="P43" i="37"/>
  <c r="M43" i="37"/>
  <c r="V42" i="37"/>
  <c r="C43" i="37" s="1"/>
  <c r="S42" i="37"/>
  <c r="R42" i="37"/>
  <c r="P42" i="37"/>
  <c r="M42" i="37"/>
  <c r="V41" i="37"/>
  <c r="C42" i="37" s="1"/>
  <c r="S41" i="37"/>
  <c r="R41" i="37"/>
  <c r="P41" i="37"/>
  <c r="M41" i="37"/>
  <c r="V40" i="37"/>
  <c r="C41" i="37" s="1"/>
  <c r="S40" i="37"/>
  <c r="R40" i="37"/>
  <c r="P40" i="37"/>
  <c r="M40" i="37"/>
  <c r="V39" i="37"/>
  <c r="C40" i="37" s="1"/>
  <c r="S39" i="37"/>
  <c r="R39" i="37"/>
  <c r="P39" i="37"/>
  <c r="M39" i="37"/>
  <c r="V38" i="37"/>
  <c r="C39" i="37" s="1"/>
  <c r="S38" i="37"/>
  <c r="R38" i="37"/>
  <c r="P38" i="37"/>
  <c r="M38" i="37"/>
  <c r="V37" i="37"/>
  <c r="C38" i="37" s="1"/>
  <c r="S37" i="37"/>
  <c r="R37" i="37"/>
  <c r="P37" i="37"/>
  <c r="M37" i="37"/>
  <c r="V36" i="37"/>
  <c r="C37" i="37" s="1"/>
  <c r="S36" i="37"/>
  <c r="P36" i="37"/>
  <c r="R36" i="37" s="1"/>
  <c r="M36" i="37"/>
  <c r="S35" i="37"/>
  <c r="M35" i="37"/>
  <c r="S34" i="37"/>
  <c r="M34" i="37"/>
  <c r="S33" i="37"/>
  <c r="M33" i="37"/>
  <c r="S32" i="37"/>
  <c r="P32" i="37"/>
  <c r="R32" i="37"/>
  <c r="V32" i="37" s="1"/>
  <c r="C33" i="37" s="1"/>
  <c r="P33" i="37" s="1"/>
  <c r="R33" i="37" s="1"/>
  <c r="V33" i="37" s="1"/>
  <c r="C34" i="37" s="1"/>
  <c r="P34" i="37" s="1"/>
  <c r="R34" i="37" s="1"/>
  <c r="V34" i="37" s="1"/>
  <c r="C35" i="37" s="1"/>
  <c r="P35" i="37" s="1"/>
  <c r="R35" i="37" s="1"/>
  <c r="V35" i="37" s="1"/>
  <c r="C36" i="37" s="1"/>
  <c r="M32" i="37"/>
  <c r="V31" i="37"/>
  <c r="C32" i="37" s="1"/>
  <c r="S31" i="37"/>
  <c r="P31" i="37"/>
  <c r="R31" i="37"/>
  <c r="M31" i="37"/>
  <c r="W30" i="37"/>
  <c r="V30" i="37" s="1"/>
  <c r="C31" i="37" s="1"/>
  <c r="S30" i="37"/>
  <c r="P30" i="37"/>
  <c r="O30" i="37"/>
  <c r="R30" i="37" s="1"/>
  <c r="M30" i="37"/>
  <c r="W29" i="37"/>
  <c r="V29" i="37"/>
  <c r="C30" i="37" s="1"/>
  <c r="S29" i="37"/>
  <c r="P29" i="37"/>
  <c r="O29" i="37"/>
  <c r="R29" i="37" s="1"/>
  <c r="M29" i="37"/>
  <c r="W28" i="37"/>
  <c r="V28" i="37"/>
  <c r="C29" i="37" s="1"/>
  <c r="S28" i="37"/>
  <c r="P28" i="37"/>
  <c r="O28" i="37"/>
  <c r="R28" i="37" s="1"/>
  <c r="M28" i="37"/>
  <c r="W27" i="37"/>
  <c r="V27" i="37" s="1"/>
  <c r="C28" i="37" s="1"/>
  <c r="S27" i="37"/>
  <c r="P27" i="37"/>
  <c r="O27" i="37"/>
  <c r="R27" i="37" s="1"/>
  <c r="M27" i="37"/>
  <c r="W26" i="37"/>
  <c r="V26" i="37"/>
  <c r="C27" i="37" s="1"/>
  <c r="S26" i="37"/>
  <c r="P26" i="37"/>
  <c r="O26" i="37"/>
  <c r="R26" i="37" s="1"/>
  <c r="M26" i="37"/>
  <c r="W25" i="37"/>
  <c r="V25" i="37" s="1"/>
  <c r="C26" i="37" s="1"/>
  <c r="S25" i="37"/>
  <c r="P25" i="37"/>
  <c r="O25" i="37"/>
  <c r="R25" i="37" s="1"/>
  <c r="M25" i="37"/>
  <c r="W24" i="37"/>
  <c r="V24" i="37" s="1"/>
  <c r="C25" i="37" s="1"/>
  <c r="S24" i="37"/>
  <c r="P24" i="37"/>
  <c r="O24" i="37"/>
  <c r="R24" i="37" s="1"/>
  <c r="M24" i="37"/>
  <c r="W23" i="37"/>
  <c r="V23" i="37" s="1"/>
  <c r="C24" i="37" s="1"/>
  <c r="S23" i="37"/>
  <c r="P23" i="37"/>
  <c r="O23" i="37"/>
  <c r="R23" i="37" s="1"/>
  <c r="M23" i="37"/>
  <c r="W22" i="37"/>
  <c r="V22" i="37"/>
  <c r="C23" i="37" s="1"/>
  <c r="S22" i="37"/>
  <c r="P22" i="37"/>
  <c r="O22" i="37"/>
  <c r="R22" i="37" s="1"/>
  <c r="M22" i="37"/>
  <c r="W21" i="37"/>
  <c r="V21" i="37"/>
  <c r="C22" i="37" s="1"/>
  <c r="S21" i="37"/>
  <c r="P21" i="37"/>
  <c r="O21" i="37"/>
  <c r="R21" i="37" s="1"/>
  <c r="M21" i="37"/>
  <c r="W20" i="37"/>
  <c r="V20" i="37"/>
  <c r="C21" i="37" s="1"/>
  <c r="S20" i="37"/>
  <c r="P20" i="37"/>
  <c r="O20" i="37"/>
  <c r="R20" i="37" s="1"/>
  <c r="M20" i="37"/>
  <c r="W19" i="37"/>
  <c r="V19" i="37"/>
  <c r="C20" i="37" s="1"/>
  <c r="S19" i="37"/>
  <c r="P19" i="37"/>
  <c r="O19" i="37"/>
  <c r="R19" i="37" s="1"/>
  <c r="M19" i="37"/>
  <c r="W18" i="37"/>
  <c r="V18" i="37" s="1"/>
  <c r="C19" i="37" s="1"/>
  <c r="S18" i="37"/>
  <c r="P18" i="37"/>
  <c r="O18" i="37"/>
  <c r="R18" i="37" s="1"/>
  <c r="M18" i="37"/>
  <c r="W17" i="37"/>
  <c r="V17" i="37" s="1"/>
  <c r="C18" i="37" s="1"/>
  <c r="S17" i="37"/>
  <c r="R17" i="37"/>
  <c r="P17" i="37"/>
  <c r="O17" i="37"/>
  <c r="M17" i="37"/>
  <c r="W16" i="37"/>
  <c r="V16" i="37"/>
  <c r="C17" i="37" s="1"/>
  <c r="S16" i="37"/>
  <c r="P16" i="37"/>
  <c r="O16" i="37"/>
  <c r="R16" i="37" s="1"/>
  <c r="M16" i="37"/>
  <c r="W15" i="37"/>
  <c r="V15" i="37" s="1"/>
  <c r="C16" i="37" s="1"/>
  <c r="S15" i="37"/>
  <c r="P15" i="37"/>
  <c r="O15" i="37"/>
  <c r="R15" i="37" s="1"/>
  <c r="M15" i="37"/>
  <c r="W14" i="37"/>
  <c r="V14" i="37"/>
  <c r="C15" i="37" s="1"/>
  <c r="S14" i="37"/>
  <c r="P14" i="37"/>
  <c r="O14" i="37"/>
  <c r="R14" i="37" s="1"/>
  <c r="M14" i="37"/>
  <c r="W13" i="37"/>
  <c r="V13" i="37" s="1"/>
  <c r="C14" i="37" s="1"/>
  <c r="S13" i="37"/>
  <c r="R13" i="37"/>
  <c r="P13" i="37"/>
  <c r="O13" i="37"/>
  <c r="M13" i="37"/>
  <c r="W12" i="37"/>
  <c r="V12" i="37" s="1"/>
  <c r="C13" i="37" s="1"/>
  <c r="S12" i="37"/>
  <c r="R12" i="37"/>
  <c r="P12" i="37"/>
  <c r="O12" i="37"/>
  <c r="M12" i="37"/>
  <c r="W11" i="37"/>
  <c r="V11" i="37"/>
  <c r="C12" i="37" s="1"/>
  <c r="S11" i="37"/>
  <c r="P11" i="37"/>
  <c r="O11" i="37"/>
  <c r="R11" i="37" s="1"/>
  <c r="M11" i="37"/>
  <c r="W10" i="37"/>
  <c r="S10" i="37"/>
  <c r="P10" i="37"/>
  <c r="O10" i="37"/>
  <c r="R10" i="37" s="1"/>
  <c r="M10" i="37"/>
  <c r="C10" i="37"/>
  <c r="V46" i="38" l="1"/>
  <c r="C47" i="38" s="1"/>
  <c r="P47" i="38" s="1"/>
  <c r="R47" i="38" s="1"/>
  <c r="V47" i="38" s="1"/>
  <c r="C48" i="38" s="1"/>
  <c r="P48" i="38" s="1"/>
  <c r="R48" i="38" s="1"/>
  <c r="V48" i="38" s="1"/>
  <c r="C49" i="38" s="1"/>
  <c r="R40" i="38"/>
  <c r="V19" i="38"/>
  <c r="C20" i="38" s="1"/>
  <c r="V20" i="38"/>
  <c r="C21" i="38" s="1"/>
  <c r="H4" i="37"/>
  <c r="H4" i="38"/>
  <c r="V11" i="38"/>
  <c r="C12" i="38" s="1"/>
  <c r="V10" i="37"/>
  <c r="D4" i="37" s="1"/>
  <c r="N6" i="37" s="1"/>
  <c r="C11" i="37"/>
  <c r="P4" i="37" s="1"/>
  <c r="W26" i="28"/>
  <c r="W27" i="28"/>
  <c r="W28" i="28"/>
  <c r="W29" i="28"/>
  <c r="W30" i="28"/>
  <c r="W31" i="28"/>
  <c r="W32" i="28"/>
  <c r="W33" i="28"/>
  <c r="W34" i="28"/>
  <c r="W35" i="28"/>
  <c r="W36" i="28"/>
  <c r="W37" i="28"/>
  <c r="W38" i="28"/>
  <c r="W39" i="28"/>
  <c r="W40" i="28"/>
  <c r="W41" i="28"/>
  <c r="W42" i="28"/>
  <c r="W43" i="28"/>
  <c r="W44" i="28"/>
  <c r="W45" i="28"/>
  <c r="W46" i="28"/>
  <c r="W47" i="28"/>
  <c r="W48" i="28"/>
  <c r="W49" i="28"/>
  <c r="W50" i="28"/>
  <c r="W51" i="28"/>
  <c r="W52" i="28"/>
  <c r="W53" i="28"/>
  <c r="W54" i="28"/>
  <c r="W55" i="28"/>
  <c r="W56" i="28"/>
  <c r="W57" i="28"/>
  <c r="W58" i="28"/>
  <c r="W59" i="28"/>
  <c r="W60" i="28"/>
  <c r="W61" i="28"/>
  <c r="W62" i="28"/>
  <c r="W63" i="28"/>
  <c r="W64" i="28"/>
  <c r="W65" i="28"/>
  <c r="W66" i="28"/>
  <c r="O26" i="28"/>
  <c r="O27" i="28"/>
  <c r="O28" i="28"/>
  <c r="O29" i="28"/>
  <c r="O30" i="28"/>
  <c r="O31" i="28"/>
  <c r="O32" i="28"/>
  <c r="O33" i="28"/>
  <c r="O34" i="28"/>
  <c r="O35" i="28"/>
  <c r="O36" i="28"/>
  <c r="O37" i="28"/>
  <c r="O38" i="28"/>
  <c r="O39" i="28"/>
  <c r="O40" i="28"/>
  <c r="O41" i="28"/>
  <c r="O42" i="28"/>
  <c r="O43" i="28"/>
  <c r="O44" i="28"/>
  <c r="O45" i="28"/>
  <c r="O46" i="28"/>
  <c r="O47" i="28"/>
  <c r="O48" i="28"/>
  <c r="O49" i="28"/>
  <c r="O50" i="28"/>
  <c r="O51" i="28"/>
  <c r="O52" i="28"/>
  <c r="O53" i="28"/>
  <c r="O54" i="28"/>
  <c r="O55" i="28"/>
  <c r="O56" i="28"/>
  <c r="O57" i="28"/>
  <c r="O58" i="28"/>
  <c r="O59" i="28"/>
  <c r="O60" i="28"/>
  <c r="O61" i="28"/>
  <c r="O62" i="28"/>
  <c r="O63" i="28"/>
  <c r="O64" i="28"/>
  <c r="O65" i="28"/>
  <c r="O66" i="28"/>
  <c r="G5" i="38" l="1"/>
  <c r="L4" i="38"/>
  <c r="E5" i="38"/>
  <c r="C5" i="38"/>
  <c r="P4" i="38"/>
  <c r="D4" i="38"/>
  <c r="N6" i="38" s="1"/>
  <c r="E5" i="37"/>
  <c r="G5" i="37"/>
  <c r="C5" i="37"/>
  <c r="L4" i="37"/>
  <c r="S53" i="28"/>
  <c r="S39" i="28"/>
  <c r="I5" i="38" l="1"/>
  <c r="I5" i="37"/>
  <c r="V76" i="28"/>
  <c r="V77" i="28"/>
  <c r="V78" i="28"/>
  <c r="V79" i="28"/>
  <c r="V80" i="28"/>
  <c r="V81" i="28"/>
  <c r="V82" i="28"/>
  <c r="V83" i="28"/>
  <c r="V84" i="28"/>
  <c r="V85" i="28"/>
  <c r="V86" i="28"/>
  <c r="V87" i="28"/>
  <c r="V88" i="28"/>
  <c r="V89" i="28"/>
  <c r="V90" i="28"/>
  <c r="V91" i="28"/>
  <c r="V92" i="28"/>
  <c r="V93" i="28"/>
  <c r="V94" i="28"/>
  <c r="V95" i="28"/>
  <c r="V96" i="28"/>
  <c r="V97" i="28"/>
  <c r="V98" i="28"/>
  <c r="V99" i="28"/>
  <c r="V100" i="28"/>
  <c r="V101" i="28"/>
  <c r="V102" i="28"/>
  <c r="V103" i="28"/>
  <c r="V104" i="28"/>
  <c r="V105" i="28"/>
  <c r="V106" i="28"/>
  <c r="V107" i="28"/>
  <c r="V108" i="28"/>
  <c r="V109" i="28"/>
  <c r="S11" i="28" l="1"/>
  <c r="S12" i="28"/>
  <c r="S13" i="28"/>
  <c r="S14" i="28"/>
  <c r="S15" i="28"/>
  <c r="S16" i="28"/>
  <c r="S17" i="28"/>
  <c r="S18" i="28"/>
  <c r="S19" i="28"/>
  <c r="S20" i="28"/>
  <c r="S21" i="28"/>
  <c r="S22" i="28"/>
  <c r="S23" i="28"/>
  <c r="S24" i="28"/>
  <c r="S25" i="28"/>
  <c r="S26" i="28"/>
  <c r="S27" i="28"/>
  <c r="S28" i="28"/>
  <c r="S29" i="28"/>
  <c r="S30" i="28"/>
  <c r="S31" i="28"/>
  <c r="S32" i="28"/>
  <c r="S33" i="28"/>
  <c r="S34" i="28"/>
  <c r="S35" i="28"/>
  <c r="S36" i="28"/>
  <c r="S37" i="28"/>
  <c r="S38" i="28"/>
  <c r="S40" i="28"/>
  <c r="S41" i="28"/>
  <c r="S42" i="28"/>
  <c r="S43" i="28"/>
  <c r="S44" i="28"/>
  <c r="S45" i="28"/>
  <c r="S46" i="28"/>
  <c r="S47" i="28"/>
  <c r="S48" i="28"/>
  <c r="S49" i="28"/>
  <c r="S50" i="28"/>
  <c r="S51" i="28"/>
  <c r="S52" i="28"/>
  <c r="S54" i="28"/>
  <c r="S55" i="28"/>
  <c r="S56" i="28"/>
  <c r="S57" i="28"/>
  <c r="S58" i="28"/>
  <c r="S59" i="28"/>
  <c r="S60" i="28"/>
  <c r="S61" i="28"/>
  <c r="S62" i="28"/>
  <c r="S63" i="28"/>
  <c r="S64" i="28"/>
  <c r="S65" i="28"/>
  <c r="S66" i="28"/>
  <c r="S67" i="28"/>
  <c r="S68" i="28"/>
  <c r="S69" i="28"/>
  <c r="S70" i="28"/>
  <c r="S71" i="28"/>
  <c r="S72" i="28"/>
  <c r="S73" i="28"/>
  <c r="S74" i="28"/>
  <c r="S75" i="28"/>
  <c r="S76" i="28"/>
  <c r="S77" i="28"/>
  <c r="S78" i="28"/>
  <c r="S79" i="28"/>
  <c r="S80" i="28"/>
  <c r="S81" i="28"/>
  <c r="S82" i="28"/>
  <c r="S83" i="28"/>
  <c r="S84" i="28"/>
  <c r="S85" i="28"/>
  <c r="S86" i="28"/>
  <c r="S87" i="28"/>
  <c r="S88" i="28"/>
  <c r="S89" i="28"/>
  <c r="S90" i="28"/>
  <c r="S91" i="28"/>
  <c r="S92" i="28"/>
  <c r="S93" i="28"/>
  <c r="S94" i="28"/>
  <c r="S95" i="28"/>
  <c r="S96" i="28"/>
  <c r="S97" i="28"/>
  <c r="S98" i="28"/>
  <c r="S99" i="28"/>
  <c r="S100" i="28"/>
  <c r="S101" i="28"/>
  <c r="S102" i="28"/>
  <c r="S103" i="28"/>
  <c r="S104" i="28"/>
  <c r="S105" i="28"/>
  <c r="S106" i="28"/>
  <c r="S107" i="28"/>
  <c r="S108" i="28"/>
  <c r="S109" i="28"/>
  <c r="M16" i="28" l="1"/>
  <c r="M17" i="28"/>
  <c r="M18" i="28"/>
  <c r="M19" i="28"/>
  <c r="M20" i="28"/>
  <c r="M21" i="28"/>
  <c r="M22" i="28"/>
  <c r="M23" i="28"/>
  <c r="M24" i="28"/>
  <c r="M25" i="28"/>
  <c r="M26" i="28"/>
  <c r="M27" i="28"/>
  <c r="M28" i="28"/>
  <c r="M29" i="28"/>
  <c r="M30" i="28"/>
  <c r="M31" i="28"/>
  <c r="M32" i="28"/>
  <c r="M33" i="28"/>
  <c r="M34" i="28"/>
  <c r="M35" i="28"/>
  <c r="M36" i="28"/>
  <c r="M38" i="28"/>
  <c r="M39" i="28"/>
  <c r="M40" i="28"/>
  <c r="M41" i="28"/>
  <c r="M42" i="28"/>
  <c r="M43" i="28"/>
  <c r="M44" i="28"/>
  <c r="M45" i="28"/>
  <c r="M46" i="28"/>
  <c r="M47" i="28"/>
  <c r="M48" i="28"/>
  <c r="M49" i="28"/>
  <c r="M50" i="28"/>
  <c r="M51" i="28"/>
  <c r="M52" i="28"/>
  <c r="M53" i="28"/>
  <c r="M54" i="28"/>
  <c r="M55" i="28"/>
  <c r="M56" i="28"/>
  <c r="M57" i="28"/>
  <c r="M58"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M89" i="28"/>
  <c r="M90" i="28"/>
  <c r="M91" i="28"/>
  <c r="M92" i="28"/>
  <c r="M93" i="28"/>
  <c r="M94" i="28"/>
  <c r="M95" i="28"/>
  <c r="M96" i="28"/>
  <c r="M97" i="28"/>
  <c r="M98" i="28"/>
  <c r="M99" i="28"/>
  <c r="M100" i="28"/>
  <c r="M101" i="28"/>
  <c r="M102" i="28"/>
  <c r="M103" i="28"/>
  <c r="M104" i="28"/>
  <c r="M105" i="28"/>
  <c r="M106" i="28"/>
  <c r="M107" i="28"/>
  <c r="M108" i="28"/>
  <c r="M109" i="28"/>
  <c r="M11" i="28"/>
  <c r="M12" i="28"/>
  <c r="M13" i="28"/>
  <c r="M14" i="28"/>
  <c r="M15" i="28"/>
  <c r="M10" i="28"/>
  <c r="W10" i="28" l="1"/>
  <c r="O10" i="28"/>
  <c r="O11" i="28" l="1"/>
  <c r="O12" i="28"/>
  <c r="O13" i="28"/>
  <c r="O14" i="28"/>
  <c r="O15" i="28"/>
  <c r="O16" i="28"/>
  <c r="O17" i="28"/>
  <c r="O18" i="28"/>
  <c r="O19" i="28"/>
  <c r="O20" i="28"/>
  <c r="O21" i="28"/>
  <c r="O22" i="28"/>
  <c r="O23" i="28"/>
  <c r="O24" i="28"/>
  <c r="O25" i="28"/>
  <c r="W25" i="28" l="1"/>
  <c r="W24" i="28"/>
  <c r="W23" i="28"/>
  <c r="W22" i="28"/>
  <c r="W21" i="28"/>
  <c r="W20" i="28"/>
  <c r="W19" i="28"/>
  <c r="W18" i="28"/>
  <c r="W17" i="28"/>
  <c r="W16" i="28"/>
  <c r="W15" i="28"/>
  <c r="W14" i="28"/>
  <c r="W13" i="28"/>
  <c r="W12" i="28"/>
  <c r="W11" i="28"/>
  <c r="S10" i="28"/>
  <c r="C10" i="28"/>
  <c r="P10" i="28" s="1"/>
  <c r="R10" i="28" s="1"/>
  <c r="V10" i="28" s="1"/>
  <c r="H4" i="28" l="1"/>
  <c r="C11" i="28" l="1"/>
  <c r="P11" i="28" l="1"/>
  <c r="R11" i="28" s="1"/>
  <c r="V11" i="28" s="1"/>
  <c r="C12" i="28" l="1"/>
  <c r="P12" i="28" l="1"/>
  <c r="R12" i="28" s="1"/>
  <c r="V12" i="28" s="1"/>
  <c r="C13" i="28" l="1"/>
  <c r="P13" i="28" l="1"/>
  <c r="R13" i="28" s="1"/>
  <c r="V13" i="28" s="1"/>
  <c r="C14" i="28" l="1"/>
  <c r="P14" i="28" l="1"/>
  <c r="R14" i="28" s="1"/>
  <c r="V14" i="28" s="1"/>
  <c r="C15" i="28" l="1"/>
  <c r="P15" i="28" l="1"/>
  <c r="R15" i="28" s="1"/>
  <c r="V15" i="28" s="1"/>
  <c r="C16" i="28" l="1"/>
  <c r="P16" i="28" l="1"/>
  <c r="R16" i="28" s="1"/>
  <c r="V16" i="28" s="1"/>
  <c r="C17" i="28" l="1"/>
  <c r="M37" i="28"/>
  <c r="M59" i="28"/>
  <c r="P17" i="28" l="1"/>
  <c r="R17" i="28" s="1"/>
  <c r="V17" i="28" s="1"/>
  <c r="C18" i="28" l="1"/>
  <c r="P18" i="28" l="1"/>
  <c r="R18" i="28" s="1"/>
  <c r="V18" i="28" l="1"/>
  <c r="C19" i="28" s="1"/>
  <c r="P19" i="28" l="1"/>
  <c r="R19" i="28" s="1"/>
  <c r="V19" i="28" s="1"/>
  <c r="C20" i="28" s="1"/>
  <c r="P20" i="28" s="1"/>
  <c r="R20" i="28" s="1"/>
  <c r="V20" i="28" s="1"/>
  <c r="C21" i="28" s="1"/>
  <c r="P21" i="28" s="1"/>
  <c r="R21" i="28" s="1"/>
  <c r="V21" i="28" s="1"/>
  <c r="C22" i="28" s="1"/>
  <c r="P22" i="28" s="1"/>
  <c r="R22" i="28" s="1"/>
  <c r="V22" i="28" l="1"/>
  <c r="C23" i="28" s="1"/>
  <c r="P23" i="28" l="1"/>
  <c r="R23" i="28" s="1"/>
  <c r="V23" i="28" l="1"/>
  <c r="C24" i="28" l="1"/>
  <c r="P24" i="28" l="1"/>
  <c r="R24" i="28" s="1"/>
  <c r="V24" i="28" l="1"/>
  <c r="C25" i="28" s="1"/>
  <c r="P25" i="28" s="1"/>
  <c r="R25" i="28" s="1"/>
  <c r="V25" i="28" l="1"/>
  <c r="C26" i="28" s="1"/>
  <c r="P26" i="28" s="1"/>
  <c r="R26" i="28" s="1"/>
  <c r="V26" i="28" s="1"/>
  <c r="C27" i="28" l="1"/>
  <c r="P27" i="28" s="1"/>
  <c r="R27" i="28" s="1"/>
  <c r="V27" i="28" l="1"/>
  <c r="C28" i="28" l="1"/>
  <c r="P28" i="28" l="1"/>
  <c r="R28" i="28" s="1"/>
  <c r="V28" i="28" s="1"/>
  <c r="C29" i="28" l="1"/>
  <c r="P29" i="28" l="1"/>
  <c r="R29" i="28" s="1"/>
  <c r="V29" i="28" s="1"/>
  <c r="C30" i="28" l="1"/>
  <c r="P30" i="28" l="1"/>
  <c r="R30" i="28" s="1"/>
  <c r="V30" i="28" s="1"/>
  <c r="C31" i="28" l="1"/>
  <c r="P31" i="28" l="1"/>
  <c r="R31" i="28" s="1"/>
  <c r="V31" i="28" s="1"/>
  <c r="C32" i="28" l="1"/>
  <c r="P32" i="28" l="1"/>
  <c r="R32" i="28" s="1"/>
  <c r="V32" i="28" s="1"/>
  <c r="C33" i="28" s="1"/>
  <c r="P33" i="28" s="1"/>
  <c r="R33" i="28" s="1"/>
  <c r="V33" i="28" s="1"/>
  <c r="C34" i="28" s="1"/>
  <c r="P34" i="28" s="1"/>
  <c r="R34" i="28" s="1"/>
  <c r="V34" i="28" s="1"/>
  <c r="C35" i="28" s="1"/>
  <c r="P35" i="28" s="1"/>
  <c r="R35" i="28" s="1"/>
  <c r="V35" i="28" s="1"/>
  <c r="C36" i="28" s="1"/>
  <c r="P36" i="28" s="1"/>
  <c r="R36" i="28" s="1"/>
  <c r="V36" i="28" s="1"/>
  <c r="C37" i="28" s="1"/>
  <c r="P37" i="28" s="1"/>
  <c r="R37" i="28" s="1"/>
  <c r="V37" i="28" s="1"/>
  <c r="C38" i="28" s="1"/>
  <c r="P38" i="28" s="1"/>
  <c r="R38" i="28" s="1"/>
  <c r="V38" i="28" s="1"/>
  <c r="C39" i="28" s="1"/>
  <c r="P39" i="28" s="1"/>
  <c r="R39" i="28" s="1"/>
  <c r="V39" i="28" s="1"/>
  <c r="C40" i="28" s="1"/>
  <c r="P40" i="28" s="1"/>
  <c r="R40" i="28" s="1"/>
  <c r="V40" i="28" s="1"/>
  <c r="C41" i="28" s="1"/>
  <c r="P41" i="28" s="1"/>
  <c r="R41" i="28" s="1"/>
  <c r="V41" i="28" s="1"/>
  <c r="C42" i="28" s="1"/>
  <c r="P42" i="28" s="1"/>
  <c r="R42" i="28" s="1"/>
  <c r="V42" i="28" s="1"/>
  <c r="C43" i="28" s="1"/>
  <c r="P43" i="28" s="1"/>
  <c r="R43" i="28" s="1"/>
  <c r="V43" i="28" s="1"/>
  <c r="C44" i="28" s="1"/>
  <c r="P44" i="28" s="1"/>
  <c r="R44" i="28" s="1"/>
  <c r="V44" i="28" s="1"/>
  <c r="C45" i="28" s="1"/>
  <c r="P45" i="28" s="1"/>
  <c r="R45" i="28" s="1"/>
  <c r="V45" i="28" s="1"/>
  <c r="C46" i="28" s="1"/>
  <c r="P46" i="28" s="1"/>
  <c r="R46" i="28" s="1"/>
  <c r="V46" i="28" s="1"/>
  <c r="C47" i="28" s="1"/>
  <c r="P47" i="28" s="1"/>
  <c r="R47" i="28" s="1"/>
  <c r="V47" i="28" s="1"/>
  <c r="C48" i="28" s="1"/>
  <c r="P48" i="28" s="1"/>
  <c r="R48" i="28" s="1"/>
  <c r="V48" i="28" l="1"/>
  <c r="C49" i="28" s="1"/>
  <c r="P49" i="28" s="1"/>
  <c r="R49" i="28" s="1"/>
  <c r="V49" i="28" l="1"/>
  <c r="C50" i="28" s="1"/>
  <c r="P50" i="28" s="1"/>
  <c r="R50" i="28" s="1"/>
  <c r="V50" i="28" l="1"/>
  <c r="C51" i="28" s="1"/>
  <c r="P51" i="28" s="1"/>
  <c r="R51" i="28" s="1"/>
  <c r="V51" i="28" l="1"/>
  <c r="C52" i="28" s="1"/>
  <c r="P52" i="28" s="1"/>
  <c r="R52" i="28" s="1"/>
  <c r="V52" i="28" l="1"/>
  <c r="C53" i="28" s="1"/>
  <c r="P53" i="28" s="1"/>
  <c r="R53" i="28" s="1"/>
  <c r="V53" i="28" l="1"/>
  <c r="C54" i="28" s="1"/>
  <c r="P54" i="28" s="1"/>
  <c r="R54" i="28" s="1"/>
  <c r="V54" i="28" l="1"/>
  <c r="C55" i="28" l="1"/>
  <c r="P55" i="28" s="1"/>
  <c r="R55" i="28" s="1"/>
  <c r="V55" i="28" l="1"/>
  <c r="C56" i="28" s="1"/>
  <c r="P56" i="28" s="1"/>
  <c r="R56" i="28" s="1"/>
  <c r="P109" i="28"/>
  <c r="R109" i="28" s="1"/>
  <c r="V56" i="28" l="1"/>
  <c r="C57" i="28" s="1"/>
  <c r="P57" i="28" s="1"/>
  <c r="R57" i="28" s="1"/>
  <c r="V57" i="28" l="1"/>
  <c r="P66" i="28"/>
  <c r="R66" i="28" s="1"/>
  <c r="V66" i="28" l="1"/>
  <c r="C67" i="28" s="1"/>
  <c r="P67" i="28" s="1"/>
  <c r="C58" i="28"/>
  <c r="P58" i="28" s="1"/>
  <c r="R58" i="28" s="1"/>
  <c r="V67" i="28" l="1"/>
  <c r="C68" i="28" s="1"/>
  <c r="P68" i="28" s="1"/>
  <c r="R68" i="28" s="1"/>
  <c r="V58" i="28"/>
  <c r="V68" i="28" l="1"/>
  <c r="C69" i="28" s="1"/>
  <c r="P69" i="28" s="1"/>
  <c r="R69" i="28" s="1"/>
  <c r="C59" i="28"/>
  <c r="P59" i="28" l="1"/>
  <c r="R59" i="28" s="1"/>
  <c r="V69" i="28"/>
  <c r="C70" i="28" s="1"/>
  <c r="P70" i="28" s="1"/>
  <c r="R70" i="28" s="1"/>
  <c r="V59" i="28"/>
  <c r="V70" i="28" l="1"/>
  <c r="C71" i="28" s="1"/>
  <c r="P71" i="28" s="1"/>
  <c r="R71" i="28" s="1"/>
  <c r="C60" i="28"/>
  <c r="V71" i="28" l="1"/>
  <c r="C72" i="28" s="1"/>
  <c r="P72" i="28" s="1"/>
  <c r="R72" i="28" s="1"/>
  <c r="P60" i="28"/>
  <c r="R60" i="28" s="1"/>
  <c r="V60" i="28"/>
  <c r="V72" i="28" l="1"/>
  <c r="C73" i="28" s="1"/>
  <c r="P73" i="28" s="1"/>
  <c r="R73" i="28" s="1"/>
  <c r="C61" i="28"/>
  <c r="V73" i="28" l="1"/>
  <c r="C74" i="28" s="1"/>
  <c r="P74" i="28" s="1"/>
  <c r="R74" i="28" s="1"/>
  <c r="P61" i="28"/>
  <c r="R61" i="28" s="1"/>
  <c r="V61" i="28"/>
  <c r="V74" i="28" l="1"/>
  <c r="C75" i="28" s="1"/>
  <c r="P75" i="28" s="1"/>
  <c r="R75" i="28" s="1"/>
  <c r="C62" i="28"/>
  <c r="V75" i="28" l="1"/>
  <c r="C76" i="28" s="1"/>
  <c r="P76" i="28" s="1"/>
  <c r="R76" i="28" s="1"/>
  <c r="C77" i="28" s="1"/>
  <c r="P77" i="28" s="1"/>
  <c r="R77" i="28" s="1"/>
  <c r="C78" i="28" s="1"/>
  <c r="P78" i="28" s="1"/>
  <c r="R78" i="28" s="1"/>
  <c r="C79" i="28" s="1"/>
  <c r="P79" i="28" s="1"/>
  <c r="R79" i="28" s="1"/>
  <c r="C80" i="28" s="1"/>
  <c r="P80" i="28" s="1"/>
  <c r="R80" i="28" s="1"/>
  <c r="C81" i="28" s="1"/>
  <c r="P81" i="28" s="1"/>
  <c r="R81" i="28" s="1"/>
  <c r="C82" i="28" s="1"/>
  <c r="P82" i="28" s="1"/>
  <c r="R82" i="28" s="1"/>
  <c r="C83" i="28" s="1"/>
  <c r="P83" i="28" s="1"/>
  <c r="R83" i="28" s="1"/>
  <c r="C84" i="28" s="1"/>
  <c r="P84" i="28" s="1"/>
  <c r="R84" i="28" s="1"/>
  <c r="C85" i="28" s="1"/>
  <c r="P85" i="28" s="1"/>
  <c r="R85" i="28" s="1"/>
  <c r="C86" i="28" s="1"/>
  <c r="P86" i="28" s="1"/>
  <c r="R86" i="28" s="1"/>
  <c r="C87" i="28" s="1"/>
  <c r="P87" i="28" s="1"/>
  <c r="R87" i="28" s="1"/>
  <c r="C88" i="28" s="1"/>
  <c r="P88" i="28" s="1"/>
  <c r="R88" i="28" s="1"/>
  <c r="C89" i="28" s="1"/>
  <c r="P89" i="28" s="1"/>
  <c r="R89" i="28" s="1"/>
  <c r="C90" i="28" s="1"/>
  <c r="P90" i="28" s="1"/>
  <c r="R90" i="28" s="1"/>
  <c r="C91" i="28" s="1"/>
  <c r="P91" i="28" s="1"/>
  <c r="R91" i="28" s="1"/>
  <c r="C92" i="28" s="1"/>
  <c r="P92" i="28" s="1"/>
  <c r="R92" i="28" s="1"/>
  <c r="C93" i="28" s="1"/>
  <c r="P93" i="28" s="1"/>
  <c r="R93" i="28" s="1"/>
  <c r="C94" i="28" s="1"/>
  <c r="P94" i="28" s="1"/>
  <c r="R94" i="28" s="1"/>
  <c r="C95" i="28" s="1"/>
  <c r="P95" i="28" s="1"/>
  <c r="R95" i="28" s="1"/>
  <c r="C96" i="28" s="1"/>
  <c r="P96" i="28" s="1"/>
  <c r="R96" i="28" s="1"/>
  <c r="C97" i="28" s="1"/>
  <c r="P97" i="28" s="1"/>
  <c r="R97" i="28" s="1"/>
  <c r="C98" i="28" s="1"/>
  <c r="P98" i="28" s="1"/>
  <c r="R98" i="28" s="1"/>
  <c r="C99" i="28" s="1"/>
  <c r="P99" i="28" s="1"/>
  <c r="R99" i="28" s="1"/>
  <c r="C100" i="28" s="1"/>
  <c r="P100" i="28" s="1"/>
  <c r="R100" i="28" s="1"/>
  <c r="C101" i="28" s="1"/>
  <c r="P101" i="28" s="1"/>
  <c r="R101" i="28" s="1"/>
  <c r="C102" i="28" s="1"/>
  <c r="P102" i="28" s="1"/>
  <c r="R102" i="28" s="1"/>
  <c r="C103" i="28" s="1"/>
  <c r="P103" i="28" s="1"/>
  <c r="R103" i="28" s="1"/>
  <c r="C104" i="28" s="1"/>
  <c r="P104" i="28" s="1"/>
  <c r="R104" i="28" s="1"/>
  <c r="C105" i="28" s="1"/>
  <c r="P105" i="28" s="1"/>
  <c r="R105" i="28" s="1"/>
  <c r="C106" i="28" s="1"/>
  <c r="P106" i="28" s="1"/>
  <c r="R106" i="28" s="1"/>
  <c r="C107" i="28" s="1"/>
  <c r="P107" i="28" s="1"/>
  <c r="R107" i="28" s="1"/>
  <c r="C108" i="28" s="1"/>
  <c r="P108" i="28" s="1"/>
  <c r="R108" i="28" s="1"/>
  <c r="C109" i="28" s="1"/>
  <c r="P62" i="28"/>
  <c r="R62" i="28" s="1"/>
  <c r="V62" i="28"/>
  <c r="C63" i="28" s="1"/>
  <c r="P63" i="28" s="1"/>
  <c r="R63" i="28" s="1"/>
  <c r="V63" i="28" l="1"/>
  <c r="C64" i="28" s="1"/>
  <c r="P64" i="28" s="1"/>
  <c r="R64" i="28" s="1"/>
  <c r="V64" i="28" l="1"/>
  <c r="C65" i="28" s="1"/>
  <c r="P65" i="28" s="1"/>
  <c r="R65" i="28" s="1"/>
  <c r="V65" i="28" s="1"/>
  <c r="D4" i="28" s="1"/>
  <c r="N6" i="28" s="1"/>
  <c r="C66" i="28" l="1"/>
  <c r="C5" i="28"/>
  <c r="G5" i="28"/>
  <c r="E5" i="28"/>
  <c r="I5" i="28" l="1"/>
  <c r="L4" i="28"/>
  <c r="P4" i="28"/>
</calcChain>
</file>

<file path=xl/sharedStrings.xml><?xml version="1.0" encoding="utf-8"?>
<sst xmlns="http://schemas.openxmlformats.org/spreadsheetml/2006/main" count="575" uniqueCount="104">
  <si>
    <t>日付</t>
    <rPh sb="0" eb="2">
      <t>ヒヅケ</t>
    </rPh>
    <phoneticPr fontId="1"/>
  </si>
  <si>
    <t>西暦</t>
    <rPh sb="0" eb="2">
      <t>セイレキ</t>
    </rPh>
    <phoneticPr fontId="1"/>
  </si>
  <si>
    <t>エントリー</t>
    <phoneticPr fontId="1"/>
  </si>
  <si>
    <t>売買</t>
    <rPh sb="0" eb="2">
      <t>バイバイ</t>
    </rPh>
    <phoneticPr fontId="1"/>
  </si>
  <si>
    <t>レート</t>
    <phoneticPr fontId="1"/>
  </si>
  <si>
    <t>決済</t>
    <rPh sb="0" eb="2">
      <t>ケッサイ</t>
    </rPh>
    <phoneticPr fontId="1"/>
  </si>
  <si>
    <t>資金</t>
    <rPh sb="0" eb="2">
      <t>シキン</t>
    </rPh>
    <phoneticPr fontId="1"/>
  </si>
  <si>
    <t>pips</t>
    <phoneticPr fontId="1"/>
  </si>
  <si>
    <t>ロット</t>
    <phoneticPr fontId="1"/>
  </si>
  <si>
    <t>損失上限</t>
    <rPh sb="0" eb="2">
      <t>ソンシツ</t>
    </rPh>
    <rPh sb="2" eb="4">
      <t>ジョウゲン</t>
    </rPh>
    <phoneticPr fontId="1"/>
  </si>
  <si>
    <t>勝率</t>
    <rPh sb="0" eb="2">
      <t>ショウリツ</t>
    </rPh>
    <phoneticPr fontId="1"/>
  </si>
  <si>
    <t>最終資金</t>
    <rPh sb="0" eb="2">
      <t>サイシュウ</t>
    </rPh>
    <rPh sb="2" eb="4">
      <t>シキン</t>
    </rPh>
    <phoneticPr fontId="1"/>
  </si>
  <si>
    <t>損益pips</t>
    <rPh sb="0" eb="2">
      <t>ソンエキ</t>
    </rPh>
    <phoneticPr fontId="1"/>
  </si>
  <si>
    <t>損益金額</t>
    <rPh sb="0" eb="2">
      <t>ソンエキ</t>
    </rPh>
    <rPh sb="2" eb="4">
      <t>キンガク</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</si>
  <si>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</si>
  <si>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</si>
  <si>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</si>
  <si>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最大ドローダウン</t>
    <rPh sb="0" eb="2">
      <t>サイダイ</t>
    </rPh>
    <phoneticPr fontId="1"/>
  </si>
  <si>
    <t>No.</t>
    <phoneticPr fontId="1"/>
  </si>
  <si>
    <t>通貨ペア</t>
    <rPh sb="0" eb="2">
      <t>ツウカ</t>
    </rPh>
    <phoneticPr fontId="1"/>
  </si>
  <si>
    <t>時間足</t>
    <rPh sb="0" eb="2">
      <t>ジカン</t>
    </rPh>
    <rPh sb="2" eb="3">
      <t>アシ</t>
    </rPh>
    <phoneticPr fontId="1"/>
  </si>
  <si>
    <t>勝数</t>
    <rPh sb="0" eb="1">
      <t>カ</t>
    </rPh>
    <rPh sb="1" eb="2">
      <t>カズ</t>
    </rPh>
    <phoneticPr fontId="1"/>
  </si>
  <si>
    <t>負数</t>
    <rPh sb="0" eb="1">
      <t>マ</t>
    </rPh>
    <rPh sb="1" eb="2">
      <t>カズ</t>
    </rPh>
    <phoneticPr fontId="1"/>
  </si>
  <si>
    <t>最大ドローアップ</t>
    <rPh sb="0" eb="2">
      <t>サイダイ</t>
    </rPh>
    <phoneticPr fontId="1"/>
  </si>
  <si>
    <t>引分</t>
    <rPh sb="0" eb="1">
      <t>ヒ</t>
    </rPh>
    <rPh sb="1" eb="2">
      <t>ワ</t>
    </rPh>
    <phoneticPr fontId="1"/>
  </si>
  <si>
    <t>最大連勝</t>
    <rPh sb="0" eb="2">
      <t>サイダイ</t>
    </rPh>
    <rPh sb="2" eb="4">
      <t>レンショウ</t>
    </rPh>
    <phoneticPr fontId="1"/>
  </si>
  <si>
    <t>最大連敗</t>
    <rPh sb="0" eb="2">
      <t>サイダイ</t>
    </rPh>
    <rPh sb="2" eb="4">
      <t>レンパイ</t>
    </rPh>
    <phoneticPr fontId="1"/>
  </si>
  <si>
    <t>日足</t>
    <rPh sb="0" eb="2">
      <t>ヒアシ</t>
    </rPh>
    <phoneticPr fontId="1"/>
  </si>
  <si>
    <t>リスク</t>
    <phoneticPr fontId="1"/>
  </si>
  <si>
    <t>⇒⇒⇒</t>
    <phoneticPr fontId="1"/>
  </si>
  <si>
    <t>損切レート</t>
    <rPh sb="0" eb="2">
      <t>ソンギリ</t>
    </rPh>
    <phoneticPr fontId="1"/>
  </si>
  <si>
    <t>エントリーレート</t>
    <phoneticPr fontId="1"/>
  </si>
  <si>
    <t>は自動計算の為いじらない</t>
    <rPh sb="1" eb="3">
      <t>ジドウ</t>
    </rPh>
    <rPh sb="3" eb="5">
      <t>ケイサン</t>
    </rPh>
    <rPh sb="6" eb="7">
      <t>タメ</t>
    </rPh>
    <phoneticPr fontId="1"/>
  </si>
  <si>
    <t>は場合によって手入力が必要</t>
    <rPh sb="1" eb="3">
      <t>バアイ</t>
    </rPh>
    <rPh sb="7" eb="8">
      <t>テ</t>
    </rPh>
    <rPh sb="8" eb="10">
      <t>ニュウリョク</t>
    </rPh>
    <rPh sb="11" eb="13">
      <t>ヒツヨウ</t>
    </rPh>
    <phoneticPr fontId="1"/>
  </si>
  <si>
    <t>円</t>
    <rPh sb="0" eb="1">
      <t>エン</t>
    </rPh>
    <phoneticPr fontId="1"/>
  </si>
  <si>
    <t>EUR/USD</t>
    <phoneticPr fontId="1"/>
  </si>
  <si>
    <t>コメント</t>
    <phoneticPr fontId="1"/>
  </si>
  <si>
    <t>TP</t>
    <phoneticPr fontId="1"/>
  </si>
  <si>
    <t>TP</t>
    <phoneticPr fontId="1"/>
  </si>
  <si>
    <t>ppips</t>
    <phoneticPr fontId="1"/>
  </si>
  <si>
    <t>ドル円
レート</t>
    <rPh sb="2" eb="3">
      <t>エン</t>
    </rPh>
    <phoneticPr fontId="1"/>
  </si>
  <si>
    <t>EB</t>
    <phoneticPr fontId="1"/>
  </si>
  <si>
    <t>EUR/USD</t>
    <phoneticPr fontId="1"/>
  </si>
  <si>
    <t>４H足</t>
    <rPh sb="2" eb="3">
      <t>アシ</t>
    </rPh>
    <phoneticPr fontId="1"/>
  </si>
  <si>
    <t>１H足</t>
    <rPh sb="2" eb="3">
      <t>アシ</t>
    </rPh>
    <phoneticPr fontId="1"/>
  </si>
  <si>
    <t>気づき</t>
    <rPh sb="0" eb="1">
      <t>キ</t>
    </rPh>
    <phoneticPr fontId="1"/>
  </si>
  <si>
    <t>感想</t>
    <rPh sb="0" eb="2">
      <t>カンソウ</t>
    </rPh>
    <phoneticPr fontId="1"/>
  </si>
  <si>
    <t>質問</t>
    <rPh sb="0" eb="2">
      <t>シツモン</t>
    </rPh>
    <phoneticPr fontId="1"/>
  </si>
  <si>
    <t>リスク（2%）</t>
    <phoneticPr fontId="1"/>
  </si>
  <si>
    <t>PB</t>
    <phoneticPr fontId="1"/>
  </si>
  <si>
    <t>USD/JPY</t>
    <phoneticPr fontId="1"/>
  </si>
  <si>
    <t>EUR/JPY</t>
    <phoneticPr fontId="1"/>
  </si>
  <si>
    <t>GBP/JPY</t>
    <phoneticPr fontId="1"/>
  </si>
  <si>
    <t>日足</t>
    <rPh sb="0" eb="2">
      <t>ヒアシ</t>
    </rPh>
    <phoneticPr fontId="1"/>
  </si>
  <si>
    <t>EUR/USD</t>
    <phoneticPr fontId="1"/>
  </si>
  <si>
    <t>DJ</t>
    <phoneticPr fontId="1"/>
  </si>
  <si>
    <t>-</t>
    <phoneticPr fontId="1"/>
  </si>
  <si>
    <t>-</t>
    <phoneticPr fontId="1"/>
  </si>
  <si>
    <t>-</t>
    <phoneticPr fontId="1"/>
  </si>
  <si>
    <t>①ブレイクエントリー　②ブレイクPB・EBエントリー　③ブレイクフックPB・EBエントリー</t>
    <phoneticPr fontId="1"/>
  </si>
  <si>
    <t>日足</t>
    <rPh sb="0" eb="2">
      <t>ヒアシ</t>
    </rPh>
    <phoneticPr fontId="1"/>
  </si>
  <si>
    <t>４H足</t>
    <rPh sb="2" eb="3">
      <t>アシ</t>
    </rPh>
    <phoneticPr fontId="1"/>
  </si>
  <si>
    <t>決済パターン①</t>
    <rPh sb="0" eb="2">
      <t>ケッサイ</t>
    </rPh>
    <phoneticPr fontId="1"/>
  </si>
  <si>
    <t>決済パターン②</t>
    <rPh sb="0" eb="2">
      <t>ケッサイ</t>
    </rPh>
    <phoneticPr fontId="1"/>
  </si>
  <si>
    <t>決済パターン③</t>
    <rPh sb="0" eb="2">
      <t>ケッサイ</t>
    </rPh>
    <phoneticPr fontId="1"/>
  </si>
  <si>
    <t>－</t>
    <phoneticPr fontId="1"/>
  </si>
  <si>
    <t>EUR/USD</t>
    <phoneticPr fontId="1"/>
  </si>
  <si>
    <t>-</t>
    <phoneticPr fontId="1"/>
  </si>
  <si>
    <t>-</t>
    <phoneticPr fontId="1"/>
  </si>
  <si>
    <t>検証通貨</t>
    <rPh sb="0" eb="2">
      <t>ケンショウ</t>
    </rPh>
    <rPh sb="2" eb="4">
      <t>ツウカ</t>
    </rPh>
    <phoneticPr fontId="1"/>
  </si>
  <si>
    <t xml:space="preserve">・決済はストップを上げる、下げる
c.ダウ理論、EB、PBで動かす
・利益が20pipsに達したらストップを建値に移動
</t>
    <rPh sb="1" eb="3">
      <t>ケッサイ</t>
    </rPh>
    <rPh sb="9" eb="10">
      <t>ア</t>
    </rPh>
    <rPh sb="13" eb="14">
      <t>サ</t>
    </rPh>
    <rPh sb="35" eb="37">
      <t>リエキ</t>
    </rPh>
    <rPh sb="45" eb="46">
      <t>タッ</t>
    </rPh>
    <rPh sb="54" eb="56">
      <t>タテネ</t>
    </rPh>
    <rPh sb="57" eb="59">
      <t>イドウ</t>
    </rPh>
    <phoneticPr fontId="1"/>
  </si>
  <si>
    <t>EUR/JPY</t>
    <phoneticPr fontId="1"/>
  </si>
  <si>
    <t>USD/JPY</t>
    <phoneticPr fontId="1"/>
  </si>
  <si>
    <t>CHF/JPY</t>
    <phoneticPr fontId="1"/>
  </si>
  <si>
    <t>売</t>
  </si>
  <si>
    <t>チャートパターン</t>
    <phoneticPr fontId="1"/>
  </si>
  <si>
    <t xml:space="preserve">・Ｈ＆Ｓを確認後、ネックラインS/Rブレイクでエントリー
・ストップは直近高値安値に置く
</t>
    <rPh sb="5" eb="7">
      <t>カクニン</t>
    </rPh>
    <rPh sb="7" eb="8">
      <t>ゴ</t>
    </rPh>
    <rPh sb="35" eb="37">
      <t>チョッキン</t>
    </rPh>
    <rPh sb="37" eb="39">
      <t>タカネ</t>
    </rPh>
    <rPh sb="39" eb="41">
      <t>ヤスネ</t>
    </rPh>
    <rPh sb="42" eb="43">
      <t>オ</t>
    </rPh>
    <phoneticPr fontId="1"/>
  </si>
  <si>
    <t xml:space="preserve">・Ｈ＆Ｓを確認後、ネックラインS/RをＰＢ、ＥＢブレイクでエントリー（長いものは見送り更に戻りを待つ）
・ストップはＰＢ、ＥＢの安値高値
</t>
    <rPh sb="5" eb="7">
      <t>カクニン</t>
    </rPh>
    <rPh sb="7" eb="8">
      <t>ゴ</t>
    </rPh>
    <rPh sb="35" eb="36">
      <t>ナガ</t>
    </rPh>
    <rPh sb="40" eb="42">
      <t>ミオク</t>
    </rPh>
    <rPh sb="43" eb="44">
      <t>サラ</t>
    </rPh>
    <rPh sb="45" eb="46">
      <t>モド</t>
    </rPh>
    <rPh sb="48" eb="49">
      <t>マ</t>
    </rPh>
    <rPh sb="64" eb="66">
      <t>ヤスネ</t>
    </rPh>
    <rPh sb="66" eb="68">
      <t>タカネ</t>
    </rPh>
    <phoneticPr fontId="1"/>
  </si>
  <si>
    <t xml:space="preserve">・Ｈ＆Ｓを確認後、ネックラインS/RをブレイクフックＰＢ、ＥＢでエントリー（長いものは見送り更に戻りを待つ）
・ストップはＰＢ、ＥＢの安値高値
</t>
    <rPh sb="5" eb="7">
      <t>カクニン</t>
    </rPh>
    <rPh sb="7" eb="8">
      <t>ゴ</t>
    </rPh>
    <rPh sb="38" eb="39">
      <t>ナガ</t>
    </rPh>
    <rPh sb="43" eb="45">
      <t>ミオク</t>
    </rPh>
    <rPh sb="46" eb="47">
      <t>サラ</t>
    </rPh>
    <rPh sb="48" eb="49">
      <t>モド</t>
    </rPh>
    <rPh sb="51" eb="52">
      <t>マ</t>
    </rPh>
    <rPh sb="67" eb="69">
      <t>ヤスネ</t>
    </rPh>
    <rPh sb="69" eb="71">
      <t>タカネ</t>
    </rPh>
    <phoneticPr fontId="1"/>
  </si>
  <si>
    <t>4H足</t>
    <rPh sb="2" eb="3">
      <t>アシ</t>
    </rPh>
    <phoneticPr fontId="1"/>
  </si>
  <si>
    <t>買</t>
  </si>
  <si>
    <t>買</t>
    <phoneticPr fontId="1"/>
  </si>
  <si>
    <t>・ネックラインを引くと必ずその近辺のローソク足の髭などが絡んでくる。意識されているラインだということがわかった。</t>
    <rPh sb="8" eb="9">
      <t>ヒ</t>
    </rPh>
    <rPh sb="11" eb="12">
      <t>カナラ</t>
    </rPh>
    <rPh sb="15" eb="17">
      <t>キンペン</t>
    </rPh>
    <rPh sb="22" eb="23">
      <t>アシ</t>
    </rPh>
    <rPh sb="24" eb="25">
      <t>ヒゲ</t>
    </rPh>
    <rPh sb="28" eb="29">
      <t>カラ</t>
    </rPh>
    <rPh sb="34" eb="36">
      <t>イシキ</t>
    </rPh>
    <phoneticPr fontId="1"/>
  </si>
  <si>
    <t>EUR/USD</t>
    <phoneticPr fontId="1"/>
  </si>
  <si>
    <t>・チャートパターンの形状からだいたいトップからネックラインまでの幅と同じぐらい動くので、リミットを入れるのか、ストップを上げて対応するのかどちらがいいのか検証したい</t>
    <rPh sb="10" eb="12">
      <t>ケイジョウ</t>
    </rPh>
    <rPh sb="32" eb="33">
      <t>ハバ</t>
    </rPh>
    <rPh sb="34" eb="35">
      <t>オナ</t>
    </rPh>
    <rPh sb="39" eb="40">
      <t>ウゴ</t>
    </rPh>
    <rPh sb="49" eb="50">
      <t>イ</t>
    </rPh>
    <rPh sb="60" eb="61">
      <t>ア</t>
    </rPh>
    <rPh sb="63" eb="65">
      <t>タイオウ</t>
    </rPh>
    <rPh sb="77" eb="79">
      <t>ケンショウ</t>
    </rPh>
    <phoneticPr fontId="1"/>
  </si>
  <si>
    <t>GBP/USD</t>
    <phoneticPr fontId="1"/>
  </si>
  <si>
    <t>USD/JPY</t>
    <phoneticPr fontId="1"/>
  </si>
  <si>
    <t>EUR/JPY</t>
    <phoneticPr fontId="1"/>
  </si>
  <si>
    <t>USD/JPY</t>
    <phoneticPr fontId="1"/>
  </si>
  <si>
    <t>GBP/JPY</t>
    <phoneticPr fontId="1"/>
  </si>
  <si>
    <t>建値決済しなければ209.225</t>
    <rPh sb="0" eb="2">
      <t>タテネ</t>
    </rPh>
    <rPh sb="2" eb="4">
      <t>ケッサイ</t>
    </rPh>
    <phoneticPr fontId="1"/>
  </si>
  <si>
    <t>建値決済してなければ225.140</t>
    <rPh sb="0" eb="2">
      <t>タテネ</t>
    </rPh>
    <rPh sb="2" eb="4">
      <t>ケッサイ</t>
    </rPh>
    <phoneticPr fontId="1"/>
  </si>
  <si>
    <t>建値決済使わず</t>
    <rPh sb="0" eb="2">
      <t>タテネ</t>
    </rPh>
    <rPh sb="2" eb="4">
      <t>ケッサイ</t>
    </rPh>
    <rPh sb="4" eb="5">
      <t>ツカ</t>
    </rPh>
    <phoneticPr fontId="1"/>
  </si>
  <si>
    <t>建値決済しなければ142.302</t>
    <rPh sb="0" eb="2">
      <t>タテネ</t>
    </rPh>
    <rPh sb="2" eb="4">
      <t>ケッサイ</t>
    </rPh>
    <phoneticPr fontId="1"/>
  </si>
  <si>
    <t>建値決済しなければ135.382</t>
    <rPh sb="0" eb="2">
      <t>タテネ</t>
    </rPh>
    <rPh sb="2" eb="4">
      <t>ケッサイ</t>
    </rPh>
    <phoneticPr fontId="1"/>
  </si>
  <si>
    <t>・PB、EBエントリーは建値決済を必要とするが、ブレイクエントリーの場合はダイバージェンスの検証の時と同様にあまりストップを動かさないほうがよい</t>
    <rPh sb="12" eb="14">
      <t>タテネ</t>
    </rPh>
    <rPh sb="14" eb="16">
      <t>ケッサイ</t>
    </rPh>
    <rPh sb="17" eb="19">
      <t>ヒツヨウ</t>
    </rPh>
    <rPh sb="34" eb="36">
      <t>バアイ</t>
    </rPh>
    <rPh sb="46" eb="48">
      <t>ケンショウ</t>
    </rPh>
    <rPh sb="49" eb="50">
      <t>トキ</t>
    </rPh>
    <rPh sb="51" eb="53">
      <t>ドウヨウ</t>
    </rPh>
    <rPh sb="62" eb="63">
      <t>ウゴ</t>
    </rPh>
    <phoneticPr fontId="1"/>
  </si>
  <si>
    <t>・H＆Sは反転のチャートパターンなので当然、トレンドの途中辺りとか山がそれほど大きくないようなものとかは落ちも悪く、負ける確率が高まる</t>
    <rPh sb="5" eb="7">
      <t>ハンテン</t>
    </rPh>
    <rPh sb="19" eb="21">
      <t>トウゼン</t>
    </rPh>
    <rPh sb="27" eb="29">
      <t>トチュウ</t>
    </rPh>
    <rPh sb="29" eb="30">
      <t>アタ</t>
    </rPh>
    <rPh sb="33" eb="34">
      <t>ヤマ</t>
    </rPh>
    <rPh sb="39" eb="40">
      <t>オオ</t>
    </rPh>
    <rPh sb="52" eb="53">
      <t>オ</t>
    </rPh>
    <rPh sb="55" eb="56">
      <t>ワル</t>
    </rPh>
    <rPh sb="58" eb="59">
      <t>マ</t>
    </rPh>
    <rPh sb="61" eb="63">
      <t>カクリツ</t>
    </rPh>
    <rPh sb="64" eb="65">
      <t>タカ</t>
    </rPh>
    <phoneticPr fontId="1"/>
  </si>
  <si>
    <t>相場環境をしっかり見て、その上でのチャートパターンを当てはめると勝率は高い</t>
    <rPh sb="0" eb="2">
      <t>ソウバ</t>
    </rPh>
    <rPh sb="2" eb="4">
      <t>カンキョウ</t>
    </rPh>
    <rPh sb="9" eb="10">
      <t>ミ</t>
    </rPh>
    <rPh sb="14" eb="15">
      <t>ウエ</t>
    </rPh>
    <rPh sb="26" eb="27">
      <t>ア</t>
    </rPh>
    <rPh sb="32" eb="34">
      <t>ショウリツ</t>
    </rPh>
    <rPh sb="35" eb="36">
      <t>タカ</t>
    </rPh>
    <phoneticPr fontId="1"/>
  </si>
  <si>
    <t>・やはり数多くこなさないとそれがH＆Sなのかどうか、きれいなパターン以外は見逃してしまいがちである。</t>
    <rPh sb="4" eb="6">
      <t>カズオオ</t>
    </rPh>
    <rPh sb="34" eb="36">
      <t>イガイ</t>
    </rPh>
    <rPh sb="37" eb="39">
      <t>ミノガ</t>
    </rPh>
    <phoneticPr fontId="1"/>
  </si>
  <si>
    <t>H＆S</t>
    <phoneticPr fontId="1"/>
  </si>
  <si>
    <t>GBP/USD</t>
    <phoneticPr fontId="1"/>
  </si>
  <si>
    <t>USD/JPY</t>
    <phoneticPr fontId="1"/>
  </si>
  <si>
    <t>EUR/JPY</t>
    <phoneticPr fontId="1"/>
  </si>
  <si>
    <t>GBP/JPY</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</si>
</sst>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_ "/>
    <numFmt numFmtId="177" formatCode="#,##0_ "/>
    <numFmt numFmtId="178" formatCode="m/d;@"/>
    <numFmt numFmtId="179" formatCode="#,##0_ ;[Red]\-#,##0\ "/>
    <numFmt numFmtId="180" formatCode="0.0_ ;[Red]\-0.0\ "/>
    <numFmt numFmtId="181" formatCode="0.0%"/>
    <numFmt numFmtId="182" formatCode="0.00000_ "/>
    <numFmt numFmtId="183" formatCode="0_ "/>
  </numFmts>
  <fonts count="1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6"/>
      <color theme="1"/>
      <name val="ＭＳ Ｐゴシック"/>
      <family val="3"/>
      <charset val="128"/>
      <scheme val="minor"/>
    </font>
    <font>
      <sz val="18"/>
      <color theme="1"/>
      <name val="ＭＳ Ｐゴシック"/>
      <family val="3"/>
      <charset val="128"/>
      <scheme val="minor"/>
    </font>
    <font>
      <b/>
      <sz val="11"/>
      <color rgb="FF0000FF"/>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sz val="20"/>
      <color theme="1"/>
      <name val="ＭＳ Ｐゴシック"/>
      <family val="2"/>
      <charset val="128"/>
      <scheme val="minor"/>
    </font>
  </fonts>
  <fills count="11">
    <fill>
      <patternFill patternType="none"/>
    </fill>
    <fill>
      <patternFill patternType="gray125"/>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rgb="FFFFCC99"/>
        <bgColor indexed="64"/>
      </patternFill>
    </fill>
    <fill>
      <patternFill patternType="solid">
        <fgColor rgb="FFEAEAEA"/>
        <bgColor indexed="64"/>
      </patternFill>
    </fill>
    <fill>
      <patternFill patternType="solid">
        <fgColor rgb="FF66CCFF"/>
        <bgColor indexed="64"/>
      </patternFill>
    </fill>
    <fill>
      <patternFill patternType="solid">
        <fgColor rgb="FFFFCC66"/>
        <bgColor indexed="64"/>
      </patternFill>
    </fill>
    <fill>
      <patternFill patternType="solid">
        <fgColor theme="9"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102">
    <xf numFmtId="0" fontId="0" fillId="0" borderId="0" xfId="0">
      <alignment vertical="center"/>
    </xf>
    <xf numFmtId="0" fontId="0" fillId="0" borderId="0" xfId="0" applyAlignment="1">
      <alignment horizontal="center" vertical="center"/>
    </xf>
    <xf numFmtId="178" fontId="4" fillId="0" borderId="1" xfId="0" applyNumberFormat="1" applyFont="1" applyFill="1" applyBorder="1" applyAlignment="1">
      <alignment horizontal="center" vertical="center"/>
    </xf>
    <xf numFmtId="0" fontId="0" fillId="0" borderId="0" xfId="0" applyAlignment="1">
      <alignment horizontal="left" vertical="center"/>
    </xf>
    <xf numFmtId="0" fontId="2" fillId="6" borderId="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0" xfId="0" applyFill="1">
      <alignment vertical="center"/>
    </xf>
    <xf numFmtId="181" fontId="0" fillId="8" borderId="1" xfId="1" applyNumberFormat="1" applyFont="1" applyFill="1" applyBorder="1" applyAlignment="1">
      <alignment horizontal="center" vertical="center"/>
    </xf>
    <xf numFmtId="0" fontId="0" fillId="8" borderId="10" xfId="0" applyFill="1" applyBorder="1" applyAlignment="1">
      <alignment horizontal="center" vertic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176" fontId="5" fillId="8" borderId="1" xfId="0" applyNumberFormat="1" applyFont="1" applyFill="1" applyBorder="1" applyAlignment="1">
      <alignment horizontal="center" vertical="center"/>
    </xf>
    <xf numFmtId="179" fontId="0" fillId="8" borderId="1" xfId="0" applyNumberFormat="1" applyFill="1" applyBorder="1" applyAlignment="1">
      <alignment vertical="center"/>
    </xf>
    <xf numFmtId="0" fontId="0" fillId="0" borderId="0" xfId="0" applyAlignment="1">
      <alignment vertical="center"/>
    </xf>
    <xf numFmtId="0" fontId="8" fillId="3" borderId="4" xfId="0" applyFont="1" applyFill="1" applyBorder="1" applyAlignment="1">
      <alignment horizontal="center" vertical="center" shrinkToFit="1"/>
    </xf>
    <xf numFmtId="182" fontId="4"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shrinkToFit="1"/>
    </xf>
    <xf numFmtId="180" fontId="5" fillId="8" borderId="1" xfId="0" applyNumberFormat="1" applyFont="1" applyFill="1" applyBorder="1" applyAlignment="1">
      <alignment horizontal="center" vertical="center"/>
    </xf>
    <xf numFmtId="179" fontId="5" fillId="8" borderId="2" xfId="0" applyNumberFormat="1" applyFont="1" applyFill="1" applyBorder="1" applyAlignment="1">
      <alignment horizontal="center" vertical="center"/>
    </xf>
    <xf numFmtId="0" fontId="2" fillId="5" borderId="2" xfId="0" applyFont="1" applyFill="1" applyBorder="1" applyAlignment="1">
      <alignment horizontal="center" vertical="center" shrinkToFit="1"/>
    </xf>
    <xf numFmtId="0" fontId="2" fillId="5" borderId="3" xfId="0" applyFont="1" applyFill="1" applyBorder="1" applyAlignment="1">
      <alignment horizontal="center" vertical="center" shrinkToFit="1"/>
    </xf>
    <xf numFmtId="0" fontId="2" fillId="5" borderId="1" xfId="0" applyFont="1" applyFill="1" applyBorder="1" applyAlignment="1">
      <alignment horizontal="center" vertical="center" shrinkToFit="1"/>
    </xf>
    <xf numFmtId="0" fontId="0" fillId="0" borderId="1" xfId="0" applyBorder="1">
      <alignment vertical="center"/>
    </xf>
    <xf numFmtId="0" fontId="0" fillId="0" borderId="1" xfId="0" applyFill="1" applyBorder="1">
      <alignment vertical="center"/>
    </xf>
    <xf numFmtId="183" fontId="4" fillId="0" borderId="1" xfId="0" applyNumberFormat="1" applyFont="1" applyFill="1" applyBorder="1" applyAlignment="1">
      <alignment horizontal="center" vertical="center"/>
    </xf>
    <xf numFmtId="0" fontId="10" fillId="3" borderId="1" xfId="0" applyFont="1" applyFill="1" applyBorder="1" applyAlignment="1">
      <alignment horizontal="center" vertical="center" shrinkToFit="1"/>
    </xf>
    <xf numFmtId="182" fontId="4" fillId="0" borderId="2" xfId="0" applyNumberFormat="1" applyFont="1" applyFill="1" applyBorder="1" applyAlignment="1">
      <alignment vertical="center"/>
    </xf>
    <xf numFmtId="182" fontId="4" fillId="0" borderId="1" xfId="0" applyNumberFormat="1" applyFont="1" applyFill="1" applyBorder="1" applyAlignment="1">
      <alignment horizontal="center" vertical="center"/>
    </xf>
    <xf numFmtId="0" fontId="11" fillId="0" borderId="0" xfId="0" applyFont="1">
      <alignment vertical="center"/>
    </xf>
    <xf numFmtId="182" fontId="4"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0" fontId="0" fillId="0" borderId="21" xfId="0" applyBorder="1" applyAlignment="1">
      <alignment vertical="center"/>
    </xf>
    <xf numFmtId="182" fontId="4" fillId="0" borderId="1" xfId="0" applyNumberFormat="1"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top"/>
    </xf>
    <xf numFmtId="182" fontId="4" fillId="0" borderId="1" xfId="0" applyNumberFormat="1" applyFont="1" applyFill="1" applyBorder="1" applyAlignment="1">
      <alignment horizontal="center" vertical="center"/>
    </xf>
    <xf numFmtId="0" fontId="2" fillId="3" borderId="1"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2" fillId="3" borderId="10" xfId="0" applyFont="1" applyFill="1" applyBorder="1" applyAlignment="1">
      <alignment horizontal="center" vertical="center"/>
    </xf>
    <xf numFmtId="182" fontId="4"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177" fontId="4" fillId="8"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182" fontId="4" fillId="0" borderId="2" xfId="0" applyNumberFormat="1" applyFont="1" applyFill="1" applyBorder="1" applyAlignment="1">
      <alignment horizontal="center" vertical="center"/>
    </xf>
    <xf numFmtId="182" fontId="4" fillId="0" borderId="4" xfId="0" applyNumberFormat="1" applyFont="1" applyFill="1" applyBorder="1" applyAlignment="1">
      <alignment horizontal="center" vertical="center"/>
    </xf>
    <xf numFmtId="177" fontId="6" fillId="8" borderId="16" xfId="0" applyNumberFormat="1" applyFont="1" applyFill="1" applyBorder="1" applyAlignment="1">
      <alignment horizontal="center" vertical="center"/>
    </xf>
    <xf numFmtId="177" fontId="6" fillId="8" borderId="12" xfId="0" applyNumberFormat="1" applyFont="1" applyFill="1" applyBorder="1" applyAlignment="1">
      <alignment horizontal="center" vertical="center"/>
    </xf>
    <xf numFmtId="177" fontId="6" fillId="8" borderId="17" xfId="0" applyNumberFormat="1" applyFont="1" applyFill="1" applyBorder="1" applyAlignment="1">
      <alignment horizontal="center" vertical="center"/>
    </xf>
    <xf numFmtId="0" fontId="2" fillId="4" borderId="1"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177" fontId="6" fillId="0" borderId="14" xfId="0" applyNumberFormat="1" applyFont="1" applyBorder="1" applyAlignment="1">
      <alignment horizontal="center" vertical="center"/>
    </xf>
    <xf numFmtId="177" fontId="6" fillId="0" borderId="15" xfId="0" applyNumberFormat="1" applyFont="1" applyBorder="1" applyAlignment="1">
      <alignment horizontal="center" vertical="center"/>
    </xf>
    <xf numFmtId="0" fontId="7" fillId="0" borderId="9" xfId="0" applyFont="1" applyBorder="1" applyAlignment="1">
      <alignment horizontal="center" vertical="center"/>
    </xf>
    <xf numFmtId="0" fontId="2" fillId="7" borderId="1" xfId="0" applyFont="1" applyFill="1" applyBorder="1" applyAlignment="1">
      <alignment horizontal="center" vertical="center" shrinkToFit="1"/>
    </xf>
    <xf numFmtId="0" fontId="2" fillId="3" borderId="5" xfId="0" applyFont="1" applyFill="1" applyBorder="1" applyAlignment="1">
      <alignment horizontal="center" vertical="center" wrapText="1" shrinkToFit="1"/>
    </xf>
    <xf numFmtId="0" fontId="2" fillId="3" borderId="6" xfId="0" applyFont="1" applyFill="1" applyBorder="1" applyAlignment="1">
      <alignment horizontal="center" vertical="center" wrapText="1" shrinkToFit="1"/>
    </xf>
    <xf numFmtId="0" fontId="0" fillId="10" borderId="10" xfId="0" applyFill="1" applyBorder="1" applyAlignment="1">
      <alignment horizontal="center" vertical="center"/>
    </xf>
    <xf numFmtId="0" fontId="0" fillId="10" borderId="20" xfId="0" applyFill="1" applyBorder="1" applyAlignment="1">
      <alignment horizontal="center" vertical="center"/>
    </xf>
    <xf numFmtId="0" fontId="2" fillId="3" borderId="1" xfId="0" applyFont="1" applyFill="1" applyBorder="1"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vertical="center"/>
    </xf>
    <xf numFmtId="179" fontId="0" fillId="8" borderId="1" xfId="0" applyNumberFormat="1" applyFill="1" applyBorder="1" applyAlignment="1">
      <alignment horizontal="center" vertical="center"/>
    </xf>
    <xf numFmtId="0" fontId="2" fillId="3" borderId="10" xfId="0" applyFont="1" applyFill="1" applyBorder="1" applyAlignment="1">
      <alignment horizontal="center" vertical="center"/>
    </xf>
    <xf numFmtId="0" fontId="0" fillId="0" borderId="10" xfId="0"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0" fillId="0" borderId="1" xfId="0"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177" fontId="0" fillId="8" borderId="1" xfId="0" applyNumberFormat="1" applyFill="1" applyBorder="1" applyAlignment="1">
      <alignment horizontal="center" vertical="center"/>
    </xf>
    <xf numFmtId="180" fontId="0" fillId="8" borderId="1" xfId="0" applyNumberFormat="1" applyFill="1" applyBorder="1" applyAlignment="1">
      <alignment horizontal="center" vertical="center"/>
    </xf>
    <xf numFmtId="0" fontId="0" fillId="8" borderId="1" xfId="0" applyFill="1" applyBorder="1" applyAlignment="1">
      <alignment horizontal="center" vertical="center"/>
    </xf>
    <xf numFmtId="0" fontId="0" fillId="0" borderId="0" xfId="0" applyAlignment="1">
      <alignment horizontal="left" vertical="top" wrapText="1"/>
    </xf>
  </cellXfs>
  <cellStyles count="2">
    <cellStyle name="パーセント" xfId="1" builtinId="5"/>
    <cellStyle name="標準" xfId="0" builtinId="0"/>
  </cellStyles>
  <dxfs count="3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colors>
    <mruColors>
      <color rgb="FFFFCC66"/>
      <color rgb="FF66CCFF"/>
      <color rgb="FF3399FF"/>
      <color rgb="FFCCCCFF"/>
      <color rgb="FFCCFFCC"/>
      <color rgb="FF0000FF"/>
      <color rgb="FFFFCCFF"/>
      <color rgb="FFEAEAEA"/>
      <color rgb="FFFFFFCC"/>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389705</xdr:colOff>
      <xdr:row>38</xdr:row>
      <xdr:rowOff>18234</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561905" cy="6533334"/>
        </a:xfrm>
        <a:prstGeom prst="rect">
          <a:avLst/>
        </a:prstGeom>
      </xdr:spPr>
    </xdr:pic>
    <xdr:clientData/>
  </xdr:twoCellAnchor>
  <xdr:twoCellAnchor editAs="oneCell">
    <xdr:from>
      <xdr:col>10</xdr:col>
      <xdr:colOff>0</xdr:colOff>
      <xdr:row>0</xdr:row>
      <xdr:rowOff>0</xdr:rowOff>
    </xdr:from>
    <xdr:to>
      <xdr:col>19</xdr:col>
      <xdr:colOff>389705</xdr:colOff>
      <xdr:row>38</xdr:row>
      <xdr:rowOff>18234</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58000" y="0"/>
          <a:ext cx="6561905" cy="6533334"/>
        </a:xfrm>
        <a:prstGeom prst="rect">
          <a:avLst/>
        </a:prstGeom>
      </xdr:spPr>
    </xdr:pic>
    <xdr:clientData/>
  </xdr:twoCellAnchor>
  <xdr:twoCellAnchor editAs="oneCell">
    <xdr:from>
      <xdr:col>0</xdr:col>
      <xdr:colOff>0</xdr:colOff>
      <xdr:row>40</xdr:row>
      <xdr:rowOff>0</xdr:rowOff>
    </xdr:from>
    <xdr:to>
      <xdr:col>14</xdr:col>
      <xdr:colOff>457200</xdr:colOff>
      <xdr:row>73</xdr:row>
      <xdr:rowOff>70900</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858000"/>
          <a:ext cx="10058400" cy="5728750"/>
        </a:xfrm>
        <a:prstGeom prst="rect">
          <a:avLst/>
        </a:prstGeom>
      </xdr:spPr>
    </xdr:pic>
    <xdr:clientData/>
  </xdr:twoCellAnchor>
  <xdr:twoCellAnchor editAs="oneCell">
    <xdr:from>
      <xdr:col>15</xdr:col>
      <xdr:colOff>0</xdr:colOff>
      <xdr:row>40</xdr:row>
      <xdr:rowOff>0</xdr:rowOff>
    </xdr:from>
    <xdr:to>
      <xdr:col>29</xdr:col>
      <xdr:colOff>457200</xdr:colOff>
      <xdr:row>73</xdr:row>
      <xdr:rowOff>70900</xdr:rowOff>
    </xdr:to>
    <xdr:pic>
      <xdr:nvPicPr>
        <xdr:cNvPr id="5" name="図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287000" y="6858000"/>
          <a:ext cx="10058400" cy="5728750"/>
        </a:xfrm>
        <a:prstGeom prst="rect">
          <a:avLst/>
        </a:prstGeom>
      </xdr:spPr>
    </xdr:pic>
    <xdr:clientData/>
  </xdr:twoCellAnchor>
  <xdr:twoCellAnchor editAs="oneCell">
    <xdr:from>
      <xdr:col>0</xdr:col>
      <xdr:colOff>0</xdr:colOff>
      <xdr:row>75</xdr:row>
      <xdr:rowOff>0</xdr:rowOff>
    </xdr:from>
    <xdr:to>
      <xdr:col>14</xdr:col>
      <xdr:colOff>457200</xdr:colOff>
      <xdr:row>101</xdr:row>
      <xdr:rowOff>155163</xdr:rowOff>
    </xdr:to>
    <xdr:pic>
      <xdr:nvPicPr>
        <xdr:cNvPr id="6" name="図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12858750"/>
          <a:ext cx="10058400" cy="4612863"/>
        </a:xfrm>
        <a:prstGeom prst="rect">
          <a:avLst/>
        </a:prstGeom>
      </xdr:spPr>
    </xdr:pic>
    <xdr:clientData/>
  </xdr:twoCellAnchor>
  <xdr:twoCellAnchor editAs="oneCell">
    <xdr:from>
      <xdr:col>15</xdr:col>
      <xdr:colOff>0</xdr:colOff>
      <xdr:row>75</xdr:row>
      <xdr:rowOff>0</xdr:rowOff>
    </xdr:from>
    <xdr:to>
      <xdr:col>29</xdr:col>
      <xdr:colOff>457200</xdr:colOff>
      <xdr:row>101</xdr:row>
      <xdr:rowOff>155163</xdr:rowOff>
    </xdr:to>
    <xdr:pic>
      <xdr:nvPicPr>
        <xdr:cNvPr id="7" name="図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0287000" y="12858750"/>
          <a:ext cx="10058400" cy="4612863"/>
        </a:xfrm>
        <a:prstGeom prst="rect">
          <a:avLst/>
        </a:prstGeom>
      </xdr:spPr>
    </xdr:pic>
    <xdr:clientData/>
  </xdr:twoCellAnchor>
  <xdr:twoCellAnchor editAs="oneCell">
    <xdr:from>
      <xdr:col>0</xdr:col>
      <xdr:colOff>0</xdr:colOff>
      <xdr:row>105</xdr:row>
      <xdr:rowOff>0</xdr:rowOff>
    </xdr:from>
    <xdr:to>
      <xdr:col>10</xdr:col>
      <xdr:colOff>437239</xdr:colOff>
      <xdr:row>137</xdr:row>
      <xdr:rowOff>170743</xdr:rowOff>
    </xdr:to>
    <xdr:pic>
      <xdr:nvPicPr>
        <xdr:cNvPr id="10" name="図 9"/>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18002250"/>
          <a:ext cx="7295239" cy="5657143"/>
        </a:xfrm>
        <a:prstGeom prst="rect">
          <a:avLst/>
        </a:prstGeom>
      </xdr:spPr>
    </xdr:pic>
    <xdr:clientData/>
  </xdr:twoCellAnchor>
  <xdr:twoCellAnchor editAs="oneCell">
    <xdr:from>
      <xdr:col>11</xdr:col>
      <xdr:colOff>0</xdr:colOff>
      <xdr:row>105</xdr:row>
      <xdr:rowOff>0</xdr:rowOff>
    </xdr:from>
    <xdr:to>
      <xdr:col>21</xdr:col>
      <xdr:colOff>437239</xdr:colOff>
      <xdr:row>137</xdr:row>
      <xdr:rowOff>170743</xdr:rowOff>
    </xdr:to>
    <xdr:pic>
      <xdr:nvPicPr>
        <xdr:cNvPr id="11" name="図 10"/>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7543800" y="18002250"/>
          <a:ext cx="7295239" cy="5657143"/>
        </a:xfrm>
        <a:prstGeom prst="rect">
          <a:avLst/>
        </a:prstGeom>
      </xdr:spPr>
    </xdr:pic>
    <xdr:clientData/>
  </xdr:twoCellAnchor>
  <xdr:twoCellAnchor editAs="oneCell">
    <xdr:from>
      <xdr:col>0</xdr:col>
      <xdr:colOff>0</xdr:colOff>
      <xdr:row>140</xdr:row>
      <xdr:rowOff>0</xdr:rowOff>
    </xdr:from>
    <xdr:to>
      <xdr:col>9</xdr:col>
      <xdr:colOff>342086</xdr:colOff>
      <xdr:row>174</xdr:row>
      <xdr:rowOff>46891</xdr:rowOff>
    </xdr:to>
    <xdr:pic>
      <xdr:nvPicPr>
        <xdr:cNvPr id="12" name="図 11"/>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0" y="24003000"/>
          <a:ext cx="6514286" cy="5876191"/>
        </a:xfrm>
        <a:prstGeom prst="rect">
          <a:avLst/>
        </a:prstGeom>
      </xdr:spPr>
    </xdr:pic>
    <xdr:clientData/>
  </xdr:twoCellAnchor>
  <xdr:twoCellAnchor editAs="oneCell">
    <xdr:from>
      <xdr:col>0</xdr:col>
      <xdr:colOff>0</xdr:colOff>
      <xdr:row>176</xdr:row>
      <xdr:rowOff>0</xdr:rowOff>
    </xdr:from>
    <xdr:to>
      <xdr:col>8</xdr:col>
      <xdr:colOff>323124</xdr:colOff>
      <xdr:row>210</xdr:row>
      <xdr:rowOff>27843</xdr:rowOff>
    </xdr:to>
    <xdr:pic>
      <xdr:nvPicPr>
        <xdr:cNvPr id="13" name="図 12"/>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0" y="30175200"/>
          <a:ext cx="5809524" cy="5857143"/>
        </a:xfrm>
        <a:prstGeom prst="rect">
          <a:avLst/>
        </a:prstGeom>
      </xdr:spPr>
    </xdr:pic>
    <xdr:clientData/>
  </xdr:twoCellAnchor>
  <xdr:twoCellAnchor editAs="oneCell">
    <xdr:from>
      <xdr:col>0</xdr:col>
      <xdr:colOff>0</xdr:colOff>
      <xdr:row>212</xdr:row>
      <xdr:rowOff>0</xdr:rowOff>
    </xdr:from>
    <xdr:to>
      <xdr:col>14</xdr:col>
      <xdr:colOff>457200</xdr:colOff>
      <xdr:row>239</xdr:row>
      <xdr:rowOff>5819</xdr:rowOff>
    </xdr:to>
    <xdr:pic>
      <xdr:nvPicPr>
        <xdr:cNvPr id="14" name="図 13"/>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0" y="36347400"/>
          <a:ext cx="10058400" cy="4634969"/>
        </a:xfrm>
        <a:prstGeom prst="rect">
          <a:avLst/>
        </a:prstGeom>
      </xdr:spPr>
    </xdr:pic>
    <xdr:clientData/>
  </xdr:twoCellAnchor>
  <xdr:twoCellAnchor editAs="oneCell">
    <xdr:from>
      <xdr:col>9</xdr:col>
      <xdr:colOff>0</xdr:colOff>
      <xdr:row>176</xdr:row>
      <xdr:rowOff>0</xdr:rowOff>
    </xdr:from>
    <xdr:to>
      <xdr:col>17</xdr:col>
      <xdr:colOff>323124</xdr:colOff>
      <xdr:row>210</xdr:row>
      <xdr:rowOff>27843</xdr:rowOff>
    </xdr:to>
    <xdr:pic>
      <xdr:nvPicPr>
        <xdr:cNvPr id="15" name="図 14"/>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6172200" y="30175200"/>
          <a:ext cx="5809524" cy="58571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41275">
          <a:solidFill>
            <a:srgbClr val="FF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12700" cmpd="sng">
          <a:solidFill>
            <a:schemeClr val="tx1"/>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X109"/>
  <sheetViews>
    <sheetView tabSelected="1" zoomScale="115" zoomScaleNormal="115" workbookViewId="0">
      <pane ySplit="1" topLeftCell="A2" activePane="bottomLeft" state="frozen"/>
      <selection pane="bottomLeft" activeCell="L4" sqref="L4:M4"/>
    </sheetView>
  </sheetViews>
  <sheetFormatPr defaultRowHeight="13.5" x14ac:dyDescent="0.15"/>
  <cols>
    <col min="1" max="1" width="9.5" customWidth="1"/>
    <col min="2" max="11" width="6.625" style="1" customWidth="1"/>
    <col min="12" max="12" width="10.875" style="1" customWidth="1"/>
    <col min="13" max="13" width="6.25" style="1" bestFit="1" customWidth="1"/>
    <col min="14" max="14" width="8.5" style="1" bestFit="1" customWidth="1"/>
    <col min="15" max="20" width="6.625" style="1" customWidth="1"/>
    <col min="21" max="21" width="10.5" style="1" bestFit="1" customWidth="1"/>
    <col min="22" max="22" width="9.75" style="1" bestFit="1" customWidth="1"/>
    <col min="23" max="23" width="12.125" customWidth="1"/>
    <col min="24" max="24" width="41.375" bestFit="1" customWidth="1"/>
  </cols>
  <sheetData>
    <row r="2" spans="1:24" x14ac:dyDescent="0.15">
      <c r="B2" s="86" t="s">
        <v>19</v>
      </c>
      <c r="C2" s="86"/>
      <c r="D2" s="86"/>
      <c r="E2" s="87" t="s">
        <v>66</v>
      </c>
      <c r="F2" s="87"/>
      <c r="G2" s="87"/>
      <c r="H2" s="86" t="s">
        <v>20</v>
      </c>
      <c r="I2" s="86"/>
      <c r="J2" s="86"/>
      <c r="K2" s="87" t="s">
        <v>79</v>
      </c>
      <c r="L2" s="87"/>
      <c r="M2" s="87"/>
      <c r="N2" s="86" t="s">
        <v>28</v>
      </c>
      <c r="O2" s="86"/>
      <c r="P2" s="88">
        <v>0.02</v>
      </c>
      <c r="Q2" s="87"/>
    </row>
    <row r="3" spans="1:24" ht="85.5" customHeight="1" x14ac:dyDescent="0.15">
      <c r="B3" s="86" t="s">
        <v>15</v>
      </c>
      <c r="C3" s="86"/>
      <c r="D3" s="94" t="s">
        <v>76</v>
      </c>
      <c r="E3" s="94"/>
      <c r="F3" s="94"/>
      <c r="G3" s="94"/>
      <c r="H3" s="94"/>
      <c r="I3" s="94"/>
      <c r="J3" s="86" t="s">
        <v>16</v>
      </c>
      <c r="K3" s="86"/>
      <c r="L3" s="95" t="s">
        <v>70</v>
      </c>
      <c r="M3" s="96"/>
      <c r="N3" s="96"/>
      <c r="O3" s="96"/>
      <c r="P3" s="96"/>
      <c r="Q3" s="97"/>
    </row>
    <row r="4" spans="1:24" x14ac:dyDescent="0.15">
      <c r="B4" s="86" t="s">
        <v>13</v>
      </c>
      <c r="C4" s="86"/>
      <c r="D4" s="89">
        <f>SUM($V$10:$V$947)</f>
        <v>904001.0000000007</v>
      </c>
      <c r="E4" s="89"/>
      <c r="F4" s="86" t="s">
        <v>12</v>
      </c>
      <c r="G4" s="86"/>
      <c r="H4" s="99">
        <f>SUM($W$10:$W$947)</f>
        <v>9839.7000000000007</v>
      </c>
      <c r="I4" s="100"/>
      <c r="J4" s="70" t="s">
        <v>23</v>
      </c>
      <c r="K4" s="70"/>
      <c r="L4" s="98">
        <f>MAX($C$10:$D$944)-E6</f>
        <v>904001.00000000023</v>
      </c>
      <c r="M4" s="98"/>
      <c r="N4" s="70" t="s">
        <v>17</v>
      </c>
      <c r="O4" s="70"/>
      <c r="P4" s="89">
        <f>MIN($C$10:$D$944)-E6</f>
        <v>0</v>
      </c>
      <c r="Q4" s="89"/>
      <c r="S4" s="14"/>
      <c r="T4" s="15" t="s">
        <v>32</v>
      </c>
    </row>
    <row r="5" spans="1:24" ht="14.25" thickBot="1" x14ac:dyDescent="0.2">
      <c r="B5" s="6" t="s">
        <v>21</v>
      </c>
      <c r="C5" s="10">
        <f>COUNTIF($V$10:$V$947,"&gt;0")</f>
        <v>61</v>
      </c>
      <c r="D5" s="6" t="s">
        <v>22</v>
      </c>
      <c r="E5" s="10">
        <f>COUNTIF($V$10:$V$947,"&lt;0")</f>
        <v>2</v>
      </c>
      <c r="F5" s="6" t="s">
        <v>24</v>
      </c>
      <c r="G5" s="10">
        <f>COUNTIF($V$10:$V$947,"=0")</f>
        <v>13</v>
      </c>
      <c r="H5" s="6" t="s">
        <v>10</v>
      </c>
      <c r="I5" s="9">
        <f>IF(C5=0,"0",C5/SUM(C5,E5))</f>
        <v>0.96825396825396826</v>
      </c>
      <c r="J5" s="86" t="s">
        <v>25</v>
      </c>
      <c r="K5" s="90"/>
      <c r="L5" s="91">
        <v>12</v>
      </c>
      <c r="M5" s="91"/>
      <c r="N5" s="92" t="s">
        <v>26</v>
      </c>
      <c r="O5" s="93"/>
      <c r="P5" s="91">
        <v>0</v>
      </c>
      <c r="Q5" s="91"/>
      <c r="S5" s="12"/>
      <c r="T5" s="15" t="s">
        <v>33</v>
      </c>
    </row>
    <row r="6" spans="1:24" ht="21.75" thickBot="1" x14ac:dyDescent="0.2">
      <c r="B6" s="75" t="s">
        <v>14</v>
      </c>
      <c r="C6" s="76"/>
      <c r="D6" s="77"/>
      <c r="E6" s="78">
        <v>200000</v>
      </c>
      <c r="F6" s="78"/>
      <c r="G6" s="78"/>
      <c r="H6" s="79"/>
      <c r="I6" s="80" t="s">
        <v>29</v>
      </c>
      <c r="J6" s="80"/>
      <c r="K6" s="75" t="s">
        <v>11</v>
      </c>
      <c r="L6" s="76"/>
      <c r="M6" s="77"/>
      <c r="N6" s="56">
        <f>E6+D4</f>
        <v>1104001.0000000007</v>
      </c>
      <c r="O6" s="57"/>
      <c r="P6" s="57"/>
      <c r="Q6" s="58"/>
    </row>
    <row r="7" spans="1:24" x14ac:dyDescent="0.15">
      <c r="P7" s="3"/>
    </row>
    <row r="8" spans="1:24" ht="27" x14ac:dyDescent="0.15">
      <c r="A8" s="50" t="s">
        <v>69</v>
      </c>
      <c r="B8" s="59" t="s">
        <v>18</v>
      </c>
      <c r="C8" s="60" t="s">
        <v>6</v>
      </c>
      <c r="D8" s="61"/>
      <c r="E8" s="64" t="s">
        <v>2</v>
      </c>
      <c r="F8" s="65"/>
      <c r="G8" s="65"/>
      <c r="H8" s="65"/>
      <c r="I8" s="65"/>
      <c r="J8" s="65"/>
      <c r="K8" s="66"/>
      <c r="L8" s="19" t="s">
        <v>40</v>
      </c>
      <c r="M8" s="82" t="s">
        <v>37</v>
      </c>
      <c r="N8" s="83"/>
      <c r="O8" s="67" t="s">
        <v>48</v>
      </c>
      <c r="P8" s="68"/>
      <c r="Q8" s="69"/>
      <c r="R8" s="81" t="s">
        <v>8</v>
      </c>
      <c r="S8" s="22" t="s">
        <v>5</v>
      </c>
      <c r="T8" s="23"/>
      <c r="U8" s="23"/>
      <c r="V8" s="23"/>
      <c r="W8" s="23"/>
      <c r="X8" s="84" t="s">
        <v>36</v>
      </c>
    </row>
    <row r="9" spans="1:24" x14ac:dyDescent="0.15">
      <c r="A9" s="51"/>
      <c r="B9" s="59"/>
      <c r="C9" s="62"/>
      <c r="D9" s="63"/>
      <c r="E9" s="5" t="s">
        <v>1</v>
      </c>
      <c r="F9" s="5" t="s">
        <v>0</v>
      </c>
      <c r="G9" s="5" t="s">
        <v>3</v>
      </c>
      <c r="H9" s="71" t="s">
        <v>31</v>
      </c>
      <c r="I9" s="72"/>
      <c r="J9" s="73" t="s">
        <v>30</v>
      </c>
      <c r="K9" s="74"/>
      <c r="L9" s="16" t="s">
        <v>34</v>
      </c>
      <c r="M9" s="28" t="s">
        <v>39</v>
      </c>
      <c r="N9" s="19" t="s">
        <v>38</v>
      </c>
      <c r="O9" s="4" t="s">
        <v>7</v>
      </c>
      <c r="P9" s="67" t="s">
        <v>9</v>
      </c>
      <c r="Q9" s="69"/>
      <c r="R9" s="81"/>
      <c r="S9" s="24" t="s">
        <v>1</v>
      </c>
      <c r="T9" s="24" t="s">
        <v>0</v>
      </c>
      <c r="U9" s="22" t="s">
        <v>4</v>
      </c>
      <c r="V9" s="24" t="s">
        <v>13</v>
      </c>
      <c r="W9" s="24" t="s">
        <v>12</v>
      </c>
      <c r="X9" s="85"/>
    </row>
    <row r="10" spans="1:24" x14ac:dyDescent="0.15">
      <c r="A10" s="40" t="s">
        <v>83</v>
      </c>
      <c r="B10" s="7">
        <v>1</v>
      </c>
      <c r="C10" s="52">
        <f>E6</f>
        <v>200000</v>
      </c>
      <c r="D10" s="52"/>
      <c r="E10" s="12">
        <v>2005</v>
      </c>
      <c r="F10" s="2">
        <v>42022</v>
      </c>
      <c r="G10" s="7" t="s">
        <v>74</v>
      </c>
      <c r="H10" s="53">
        <v>1.3028</v>
      </c>
      <c r="I10" s="53"/>
      <c r="J10" s="53">
        <v>1.3125</v>
      </c>
      <c r="K10" s="53"/>
      <c r="L10" s="27">
        <v>100</v>
      </c>
      <c r="M10" s="11" t="e">
        <f>IF(F10="","",ROUNDUP(IF(G10="買",N10-H10,H10-N10)*10000,0))</f>
        <v>#VALUE!</v>
      </c>
      <c r="N10" s="17" t="s">
        <v>56</v>
      </c>
      <c r="O10" s="11">
        <f t="shared" ref="O10:O66" si="0">IF(J10="","",ROUNDUP(IF(G10="買",H10-J10,J10-H10)*10000,0))</f>
        <v>98</v>
      </c>
      <c r="P10" s="52">
        <f t="shared" ref="P10:P41" si="1">IF(F10="","",C10*$P$2)</f>
        <v>4000</v>
      </c>
      <c r="Q10" s="52"/>
      <c r="R10" s="13">
        <f t="shared" ref="R10:R41" si="2">IF(O10="","",ROUNDDOWN(P10/(O10/L10)/100000,2))</f>
        <v>0.04</v>
      </c>
      <c r="S10" s="12">
        <f t="shared" ref="S10:S73" si="3">E10</f>
        <v>2005</v>
      </c>
      <c r="T10" s="2">
        <v>42025</v>
      </c>
      <c r="U10" s="29">
        <v>1.2970999999999999</v>
      </c>
      <c r="V10" s="21">
        <f>IF(T10="","",W10*R10*100000/L10)</f>
        <v>2280.0000000000155</v>
      </c>
      <c r="W10" s="20">
        <f t="shared" ref="W10:W66" si="4">IF(T10="","",IF(G10="買",U10-H10,H10-U10)*10000)</f>
        <v>57.000000000000384</v>
      </c>
      <c r="X10" s="25"/>
    </row>
    <row r="11" spans="1:24" x14ac:dyDescent="0.15">
      <c r="A11" s="40"/>
      <c r="B11" s="7">
        <v>2</v>
      </c>
      <c r="C11" s="52">
        <f t="shared" ref="C11:C42" si="5">IF(V10="","",C10+V10)</f>
        <v>202280.00000000003</v>
      </c>
      <c r="D11" s="52"/>
      <c r="E11" s="12">
        <v>2005</v>
      </c>
      <c r="F11" s="2">
        <v>42105</v>
      </c>
      <c r="G11" s="7" t="s">
        <v>80</v>
      </c>
      <c r="H11" s="53">
        <v>1.294</v>
      </c>
      <c r="I11" s="53"/>
      <c r="J11" s="53">
        <v>1.2807999999999999</v>
      </c>
      <c r="K11" s="53"/>
      <c r="L11" s="27">
        <v>100</v>
      </c>
      <c r="M11" s="11" t="e">
        <f t="shared" ref="M11:M74" si="6">IF(F11="","",ROUNDUP(IF(G11="買",N11-H11,H11-N11)*10000,0))</f>
        <v>#VALUE!</v>
      </c>
      <c r="N11" s="35" t="s">
        <v>56</v>
      </c>
      <c r="O11" s="11">
        <f t="shared" si="0"/>
        <v>133</v>
      </c>
      <c r="P11" s="52">
        <f t="shared" si="1"/>
        <v>4045.6000000000008</v>
      </c>
      <c r="Q11" s="52"/>
      <c r="R11" s="13">
        <f t="shared" si="2"/>
        <v>0.03</v>
      </c>
      <c r="S11" s="12">
        <f t="shared" si="3"/>
        <v>2005</v>
      </c>
      <c r="T11" s="2">
        <v>42106</v>
      </c>
      <c r="U11" s="29">
        <v>1.2970999999999999</v>
      </c>
      <c r="V11" s="21">
        <f t="shared" ref="V11:V74" si="7">IF(T11="","",W11*R11*100000/L11)</f>
        <v>929.99999999996419</v>
      </c>
      <c r="W11" s="20">
        <f t="shared" si="4"/>
        <v>30.999999999998806</v>
      </c>
      <c r="X11" s="25"/>
    </row>
    <row r="12" spans="1:24" x14ac:dyDescent="0.15">
      <c r="A12" s="40"/>
      <c r="B12" s="7">
        <v>3</v>
      </c>
      <c r="C12" s="52">
        <f t="shared" si="5"/>
        <v>203210</v>
      </c>
      <c r="D12" s="52"/>
      <c r="E12" s="12">
        <v>2005</v>
      </c>
      <c r="F12" s="2">
        <v>42112</v>
      </c>
      <c r="G12" s="7" t="s">
        <v>80</v>
      </c>
      <c r="H12" s="53">
        <v>1.2941</v>
      </c>
      <c r="I12" s="53"/>
      <c r="J12" s="53">
        <v>1.2876000000000001</v>
      </c>
      <c r="K12" s="53"/>
      <c r="L12" s="27">
        <v>100</v>
      </c>
      <c r="M12" s="11" t="e">
        <f t="shared" si="6"/>
        <v>#VALUE!</v>
      </c>
      <c r="N12" s="18" t="s">
        <v>56</v>
      </c>
      <c r="O12" s="11">
        <f t="shared" si="0"/>
        <v>65</v>
      </c>
      <c r="P12" s="52">
        <f t="shared" si="1"/>
        <v>4064.2000000000003</v>
      </c>
      <c r="Q12" s="52"/>
      <c r="R12" s="13">
        <f t="shared" si="2"/>
        <v>0.06</v>
      </c>
      <c r="S12" s="12">
        <f t="shared" si="3"/>
        <v>2005</v>
      </c>
      <c r="T12" s="2">
        <v>42115</v>
      </c>
      <c r="U12" s="29">
        <v>1.3053999999999999</v>
      </c>
      <c r="V12" s="21">
        <f t="shared" si="7"/>
        <v>6779.99999999992</v>
      </c>
      <c r="W12" s="20">
        <f t="shared" si="4"/>
        <v>112.99999999999866</v>
      </c>
      <c r="X12" s="25"/>
    </row>
    <row r="13" spans="1:24" x14ac:dyDescent="0.15">
      <c r="A13" s="40"/>
      <c r="B13" s="7">
        <v>4</v>
      </c>
      <c r="C13" s="52">
        <f t="shared" si="5"/>
        <v>209989.99999999991</v>
      </c>
      <c r="D13" s="52"/>
      <c r="E13" s="12">
        <v>2005</v>
      </c>
      <c r="F13" s="2">
        <v>42119</v>
      </c>
      <c r="G13" s="7" t="s">
        <v>74</v>
      </c>
      <c r="H13" s="53">
        <v>1.3021</v>
      </c>
      <c r="I13" s="53"/>
      <c r="J13" s="53">
        <v>1.3092999999999999</v>
      </c>
      <c r="K13" s="53"/>
      <c r="L13" s="27">
        <v>100</v>
      </c>
      <c r="M13" s="11" t="e">
        <f t="shared" si="6"/>
        <v>#VALUE!</v>
      </c>
      <c r="N13" s="32" t="s">
        <v>57</v>
      </c>
      <c r="O13" s="11">
        <f t="shared" si="0"/>
        <v>72</v>
      </c>
      <c r="P13" s="52">
        <f t="shared" si="1"/>
        <v>4199.7999999999984</v>
      </c>
      <c r="Q13" s="52"/>
      <c r="R13" s="13">
        <f t="shared" si="2"/>
        <v>0.05</v>
      </c>
      <c r="S13" s="12">
        <f t="shared" si="3"/>
        <v>2005</v>
      </c>
      <c r="T13" s="2">
        <v>42123</v>
      </c>
      <c r="U13" s="29">
        <v>1.2927999999999999</v>
      </c>
      <c r="V13" s="21">
        <f t="shared" si="7"/>
        <v>4650.0000000000427</v>
      </c>
      <c r="W13" s="20">
        <f t="shared" si="4"/>
        <v>93.000000000000853</v>
      </c>
      <c r="X13" s="25"/>
    </row>
    <row r="14" spans="1:24" x14ac:dyDescent="0.15">
      <c r="A14" s="40"/>
      <c r="B14" s="7">
        <v>5</v>
      </c>
      <c r="C14" s="52">
        <f t="shared" si="5"/>
        <v>214639.99999999994</v>
      </c>
      <c r="D14" s="52"/>
      <c r="E14" s="12">
        <v>2005</v>
      </c>
      <c r="F14" s="2">
        <v>42172</v>
      </c>
      <c r="G14" s="7" t="s">
        <v>80</v>
      </c>
      <c r="H14" s="53">
        <v>1.2173</v>
      </c>
      <c r="I14" s="53"/>
      <c r="J14" s="53">
        <v>1.2056</v>
      </c>
      <c r="K14" s="53"/>
      <c r="L14" s="27">
        <v>100</v>
      </c>
      <c r="M14" s="11" t="e">
        <f t="shared" si="6"/>
        <v>#VALUE!</v>
      </c>
      <c r="N14" s="35" t="s">
        <v>57</v>
      </c>
      <c r="O14" s="11">
        <f t="shared" si="0"/>
        <v>117</v>
      </c>
      <c r="P14" s="52">
        <f t="shared" si="1"/>
        <v>4292.7999999999993</v>
      </c>
      <c r="Q14" s="52"/>
      <c r="R14" s="13">
        <f t="shared" si="2"/>
        <v>0.03</v>
      </c>
      <c r="S14" s="12">
        <f t="shared" si="3"/>
        <v>2005</v>
      </c>
      <c r="T14" s="2">
        <v>42175</v>
      </c>
      <c r="U14" s="29">
        <v>1.218</v>
      </c>
      <c r="V14" s="21">
        <f t="shared" si="7"/>
        <v>209.99999999997686</v>
      </c>
      <c r="W14" s="20">
        <f t="shared" si="4"/>
        <v>6.9999999999992291</v>
      </c>
      <c r="X14" s="25"/>
    </row>
    <row r="15" spans="1:24" x14ac:dyDescent="0.15">
      <c r="A15" s="40"/>
      <c r="B15" s="7">
        <v>6</v>
      </c>
      <c r="C15" s="52">
        <f t="shared" si="5"/>
        <v>214849.99999999991</v>
      </c>
      <c r="D15" s="52"/>
      <c r="E15" s="12">
        <v>2005</v>
      </c>
      <c r="F15" s="2">
        <v>42205</v>
      </c>
      <c r="G15" s="7" t="s">
        <v>80</v>
      </c>
      <c r="H15" s="53">
        <v>1.2099299999999999</v>
      </c>
      <c r="I15" s="53"/>
      <c r="J15" s="53">
        <v>1.1996</v>
      </c>
      <c r="K15" s="53"/>
      <c r="L15" s="27">
        <v>100</v>
      </c>
      <c r="M15" s="11" t="e">
        <f t="shared" si="6"/>
        <v>#VALUE!</v>
      </c>
      <c r="N15" s="17" t="s">
        <v>57</v>
      </c>
      <c r="O15" s="11">
        <f t="shared" si="0"/>
        <v>104</v>
      </c>
      <c r="P15" s="52">
        <f t="shared" si="1"/>
        <v>4296.9999999999982</v>
      </c>
      <c r="Q15" s="52"/>
      <c r="R15" s="13">
        <f t="shared" si="2"/>
        <v>0.04</v>
      </c>
      <c r="S15" s="12">
        <f t="shared" si="3"/>
        <v>2005</v>
      </c>
      <c r="T15" s="2">
        <v>42206</v>
      </c>
      <c r="U15" s="29">
        <v>1.2135</v>
      </c>
      <c r="V15" s="21">
        <f t="shared" si="7"/>
        <v>1428.0000000000291</v>
      </c>
      <c r="W15" s="20">
        <f t="shared" si="4"/>
        <v>35.700000000000728</v>
      </c>
      <c r="X15" s="25"/>
    </row>
    <row r="16" spans="1:24" x14ac:dyDescent="0.15">
      <c r="A16" s="40"/>
      <c r="B16" s="7">
        <v>7</v>
      </c>
      <c r="C16" s="52">
        <f t="shared" si="5"/>
        <v>216277.99999999994</v>
      </c>
      <c r="D16" s="52"/>
      <c r="E16" s="12">
        <v>2005</v>
      </c>
      <c r="F16" s="2">
        <v>42233</v>
      </c>
      <c r="G16" s="7" t="s">
        <v>74</v>
      </c>
      <c r="H16" s="53">
        <v>1.22885</v>
      </c>
      <c r="I16" s="53"/>
      <c r="J16" s="53">
        <v>1.2367999999999999</v>
      </c>
      <c r="K16" s="53"/>
      <c r="L16" s="27">
        <v>100</v>
      </c>
      <c r="M16" s="11" t="e">
        <f t="shared" si="6"/>
        <v>#VALUE!</v>
      </c>
      <c r="N16" s="32" t="s">
        <v>57</v>
      </c>
      <c r="O16" s="11">
        <f t="shared" si="0"/>
        <v>80</v>
      </c>
      <c r="P16" s="52">
        <f t="shared" si="1"/>
        <v>4325.5599999999986</v>
      </c>
      <c r="Q16" s="52"/>
      <c r="R16" s="13">
        <f t="shared" si="2"/>
        <v>0.05</v>
      </c>
      <c r="S16" s="12">
        <f t="shared" si="3"/>
        <v>2005</v>
      </c>
      <c r="T16" s="2">
        <v>42235</v>
      </c>
      <c r="U16" s="29">
        <v>1.2186999999999999</v>
      </c>
      <c r="V16" s="21">
        <f t="shared" si="7"/>
        <v>5075.0000000000528</v>
      </c>
      <c r="W16" s="20">
        <f t="shared" si="4"/>
        <v>101.50000000000104</v>
      </c>
      <c r="X16" s="25"/>
    </row>
    <row r="17" spans="1:24" x14ac:dyDescent="0.15">
      <c r="A17" s="40"/>
      <c r="B17" s="7">
        <v>8</v>
      </c>
      <c r="C17" s="52">
        <f t="shared" si="5"/>
        <v>221353</v>
      </c>
      <c r="D17" s="52"/>
      <c r="E17" s="12">
        <v>2005</v>
      </c>
      <c r="F17" s="2">
        <v>42298</v>
      </c>
      <c r="G17" s="7" t="s">
        <v>80</v>
      </c>
      <c r="H17" s="53">
        <v>1.2077</v>
      </c>
      <c r="I17" s="53"/>
      <c r="J17" s="53">
        <v>1.1921999999999999</v>
      </c>
      <c r="K17" s="53"/>
      <c r="L17" s="27">
        <v>100</v>
      </c>
      <c r="M17" s="11" t="e">
        <f t="shared" si="6"/>
        <v>#VALUE!</v>
      </c>
      <c r="N17" s="35" t="s">
        <v>58</v>
      </c>
      <c r="O17" s="11">
        <f t="shared" si="0"/>
        <v>156</v>
      </c>
      <c r="P17" s="52">
        <f t="shared" si="1"/>
        <v>4427.0600000000004</v>
      </c>
      <c r="Q17" s="52"/>
      <c r="R17" s="13">
        <f t="shared" si="2"/>
        <v>0.02</v>
      </c>
      <c r="S17" s="12">
        <f t="shared" si="3"/>
        <v>2005</v>
      </c>
      <c r="T17" s="2">
        <v>42305</v>
      </c>
      <c r="U17" s="29">
        <v>1.2121999999999999</v>
      </c>
      <c r="V17" s="21">
        <f t="shared" si="7"/>
        <v>899.99999999998977</v>
      </c>
      <c r="W17" s="20">
        <f t="shared" si="4"/>
        <v>44.999999999999488</v>
      </c>
      <c r="X17" s="25"/>
    </row>
    <row r="18" spans="1:24" x14ac:dyDescent="0.15">
      <c r="A18" s="40"/>
      <c r="B18" s="7">
        <v>9</v>
      </c>
      <c r="C18" s="52">
        <f t="shared" si="5"/>
        <v>222253</v>
      </c>
      <c r="D18" s="52"/>
      <c r="E18" s="12">
        <v>2005</v>
      </c>
      <c r="F18" s="2">
        <v>42311</v>
      </c>
      <c r="G18" s="7" t="s">
        <v>74</v>
      </c>
      <c r="H18" s="53">
        <v>1.1968000000000001</v>
      </c>
      <c r="I18" s="53"/>
      <c r="J18" s="53">
        <v>1.2083999999999999</v>
      </c>
      <c r="K18" s="53"/>
      <c r="L18" s="27">
        <v>100</v>
      </c>
      <c r="M18" s="11" t="e">
        <f t="shared" si="6"/>
        <v>#VALUE!</v>
      </c>
      <c r="N18" s="35" t="s">
        <v>58</v>
      </c>
      <c r="O18" s="11">
        <f t="shared" si="0"/>
        <v>116</v>
      </c>
      <c r="P18" s="52">
        <f t="shared" si="1"/>
        <v>4445.0600000000004</v>
      </c>
      <c r="Q18" s="52"/>
      <c r="R18" s="13">
        <f t="shared" si="2"/>
        <v>0.03</v>
      </c>
      <c r="S18" s="12">
        <f t="shared" si="3"/>
        <v>2005</v>
      </c>
      <c r="T18" s="2">
        <v>42318</v>
      </c>
      <c r="U18" s="29">
        <v>1.1793</v>
      </c>
      <c r="V18" s="21">
        <f t="shared" si="7"/>
        <v>5250.0000000000209</v>
      </c>
      <c r="W18" s="20">
        <f t="shared" si="4"/>
        <v>175.00000000000071</v>
      </c>
      <c r="X18" s="25"/>
    </row>
    <row r="19" spans="1:24" x14ac:dyDescent="0.15">
      <c r="A19" s="40"/>
      <c r="B19" s="7">
        <v>10</v>
      </c>
      <c r="C19" s="52">
        <f t="shared" si="5"/>
        <v>227503.00000000003</v>
      </c>
      <c r="D19" s="52"/>
      <c r="E19" s="12">
        <v>2005</v>
      </c>
      <c r="F19" s="2">
        <v>42346</v>
      </c>
      <c r="G19" s="7" t="s">
        <v>80</v>
      </c>
      <c r="H19" s="53">
        <v>1.1819</v>
      </c>
      <c r="I19" s="53"/>
      <c r="J19" s="53">
        <v>1.1704000000000001</v>
      </c>
      <c r="K19" s="53"/>
      <c r="L19" s="27">
        <v>100</v>
      </c>
      <c r="M19" s="11" t="e">
        <f t="shared" si="6"/>
        <v>#VALUE!</v>
      </c>
      <c r="N19" s="17" t="s">
        <v>58</v>
      </c>
      <c r="O19" s="11">
        <f t="shared" si="0"/>
        <v>115</v>
      </c>
      <c r="P19" s="52">
        <f t="shared" si="1"/>
        <v>4550.0600000000004</v>
      </c>
      <c r="Q19" s="52"/>
      <c r="R19" s="13">
        <f t="shared" si="2"/>
        <v>0.03</v>
      </c>
      <c r="S19" s="12">
        <f t="shared" si="3"/>
        <v>2005</v>
      </c>
      <c r="T19" s="2">
        <v>42353</v>
      </c>
      <c r="U19" s="29">
        <v>1.1984999999999999</v>
      </c>
      <c r="V19" s="21">
        <f t="shared" si="7"/>
        <v>4979.9999999999845</v>
      </c>
      <c r="W19" s="20">
        <f t="shared" si="4"/>
        <v>165.99999999999949</v>
      </c>
      <c r="X19" s="25"/>
    </row>
    <row r="20" spans="1:24" x14ac:dyDescent="0.15">
      <c r="A20" s="40"/>
      <c r="B20" s="7">
        <v>11</v>
      </c>
      <c r="C20" s="52">
        <f t="shared" si="5"/>
        <v>232483</v>
      </c>
      <c r="D20" s="52"/>
      <c r="E20" s="12">
        <v>2005</v>
      </c>
      <c r="F20" s="2">
        <v>42358</v>
      </c>
      <c r="G20" s="7" t="s">
        <v>74</v>
      </c>
      <c r="H20" s="53">
        <v>1.1936</v>
      </c>
      <c r="I20" s="53"/>
      <c r="J20" s="53">
        <v>1.2038</v>
      </c>
      <c r="K20" s="53"/>
      <c r="L20" s="27">
        <v>100</v>
      </c>
      <c r="M20" s="11" t="e">
        <f t="shared" si="6"/>
        <v>#VALUE!</v>
      </c>
      <c r="N20" s="33" t="s">
        <v>58</v>
      </c>
      <c r="O20" s="11">
        <f t="shared" si="0"/>
        <v>102</v>
      </c>
      <c r="P20" s="52">
        <f t="shared" si="1"/>
        <v>4649.66</v>
      </c>
      <c r="Q20" s="52"/>
      <c r="R20" s="13">
        <f t="shared" si="2"/>
        <v>0.04</v>
      </c>
      <c r="S20" s="12">
        <f t="shared" si="3"/>
        <v>2005</v>
      </c>
      <c r="T20" s="2">
        <v>42360</v>
      </c>
      <c r="U20" s="29">
        <v>1.1848000000000001</v>
      </c>
      <c r="V20" s="21">
        <f t="shared" si="7"/>
        <v>3519.9999999999673</v>
      </c>
      <c r="W20" s="20">
        <f t="shared" si="4"/>
        <v>87.99999999999919</v>
      </c>
      <c r="X20" s="25"/>
    </row>
    <row r="21" spans="1:24" x14ac:dyDescent="0.15">
      <c r="A21" s="40"/>
      <c r="B21" s="7">
        <v>12</v>
      </c>
      <c r="C21" s="52">
        <f t="shared" si="5"/>
        <v>236002.99999999997</v>
      </c>
      <c r="D21" s="52"/>
      <c r="E21" s="12">
        <v>2006</v>
      </c>
      <c r="F21" s="2">
        <v>42036</v>
      </c>
      <c r="G21" s="7" t="s">
        <v>74</v>
      </c>
      <c r="H21" s="53">
        <v>1.2061999999999999</v>
      </c>
      <c r="I21" s="53"/>
      <c r="J21" s="53">
        <v>1.2189000000000001</v>
      </c>
      <c r="K21" s="53"/>
      <c r="L21" s="27">
        <v>100</v>
      </c>
      <c r="M21" s="11" t="e">
        <f t="shared" si="6"/>
        <v>#VALUE!</v>
      </c>
      <c r="N21" s="37" t="s">
        <v>58</v>
      </c>
      <c r="O21" s="11">
        <f t="shared" si="0"/>
        <v>128</v>
      </c>
      <c r="P21" s="52">
        <f t="shared" si="1"/>
        <v>4720.0599999999995</v>
      </c>
      <c r="Q21" s="52"/>
      <c r="R21" s="13">
        <f t="shared" si="2"/>
        <v>0.03</v>
      </c>
      <c r="S21" s="12">
        <f t="shared" si="3"/>
        <v>2006</v>
      </c>
      <c r="T21" s="2">
        <v>42036</v>
      </c>
      <c r="U21" s="29">
        <v>1.2061999999999999</v>
      </c>
      <c r="V21" s="21">
        <f t="shared" si="7"/>
        <v>0</v>
      </c>
      <c r="W21" s="20">
        <f t="shared" si="4"/>
        <v>0</v>
      </c>
      <c r="X21" s="25"/>
    </row>
    <row r="22" spans="1:24" x14ac:dyDescent="0.15">
      <c r="A22" s="40"/>
      <c r="B22" s="7">
        <v>13</v>
      </c>
      <c r="C22" s="52">
        <f t="shared" si="5"/>
        <v>236002.99999999997</v>
      </c>
      <c r="D22" s="52"/>
      <c r="E22" s="12">
        <v>2006</v>
      </c>
      <c r="F22" s="2">
        <v>42065</v>
      </c>
      <c r="G22" s="7" t="s">
        <v>80</v>
      </c>
      <c r="H22" s="53">
        <v>1.1973</v>
      </c>
      <c r="I22" s="53"/>
      <c r="J22" s="53">
        <v>1.1912</v>
      </c>
      <c r="K22" s="53"/>
      <c r="L22" s="27">
        <v>100</v>
      </c>
      <c r="M22" s="11" t="e">
        <f t="shared" si="6"/>
        <v>#VALUE!</v>
      </c>
      <c r="N22" s="37" t="s">
        <v>58</v>
      </c>
      <c r="O22" s="11">
        <f t="shared" si="0"/>
        <v>61</v>
      </c>
      <c r="P22" s="52">
        <f t="shared" si="1"/>
        <v>4720.0599999999995</v>
      </c>
      <c r="Q22" s="52"/>
      <c r="R22" s="13">
        <f t="shared" si="2"/>
        <v>7.0000000000000007E-2</v>
      </c>
      <c r="S22" s="12">
        <f t="shared" si="3"/>
        <v>2006</v>
      </c>
      <c r="T22" s="2">
        <v>42066</v>
      </c>
      <c r="U22" s="29">
        <v>1.2007000000000001</v>
      </c>
      <c r="V22" s="21">
        <f t="shared" si="7"/>
        <v>2380.0000000000491</v>
      </c>
      <c r="W22" s="20">
        <f t="shared" si="4"/>
        <v>34.000000000000696</v>
      </c>
      <c r="X22" s="25"/>
    </row>
    <row r="23" spans="1:24" x14ac:dyDescent="0.15">
      <c r="A23" s="40"/>
      <c r="B23" s="7">
        <v>14</v>
      </c>
      <c r="C23" s="52">
        <f t="shared" si="5"/>
        <v>238383.00000000003</v>
      </c>
      <c r="D23" s="52"/>
      <c r="E23" s="12">
        <v>2006</v>
      </c>
      <c r="F23" s="2">
        <v>42077</v>
      </c>
      <c r="G23" s="7" t="s">
        <v>80</v>
      </c>
      <c r="H23" s="53">
        <v>1.1968000000000001</v>
      </c>
      <c r="I23" s="53"/>
      <c r="J23" s="53">
        <v>1.1917</v>
      </c>
      <c r="K23" s="53"/>
      <c r="L23" s="27">
        <v>100</v>
      </c>
      <c r="M23" s="11" t="e">
        <f t="shared" si="6"/>
        <v>#VALUE!</v>
      </c>
      <c r="N23" s="37" t="s">
        <v>58</v>
      </c>
      <c r="O23" s="11">
        <f t="shared" si="0"/>
        <v>52</v>
      </c>
      <c r="P23" s="52">
        <f t="shared" si="1"/>
        <v>4767.6600000000008</v>
      </c>
      <c r="Q23" s="52"/>
      <c r="R23" s="13">
        <f t="shared" si="2"/>
        <v>0.09</v>
      </c>
      <c r="S23" s="12">
        <f t="shared" si="3"/>
        <v>2006</v>
      </c>
      <c r="T23" s="2">
        <v>42080</v>
      </c>
      <c r="U23" s="29">
        <v>1.2149000000000001</v>
      </c>
      <c r="V23" s="21">
        <f t="shared" si="7"/>
        <v>16290.000000000007</v>
      </c>
      <c r="W23" s="20">
        <f t="shared" si="4"/>
        <v>181.00000000000006</v>
      </c>
      <c r="X23" s="25"/>
    </row>
    <row r="24" spans="1:24" x14ac:dyDescent="0.15">
      <c r="A24" s="40"/>
      <c r="B24" s="7">
        <v>15</v>
      </c>
      <c r="C24" s="52">
        <f t="shared" si="5"/>
        <v>254673.00000000003</v>
      </c>
      <c r="D24" s="52"/>
      <c r="E24" s="12">
        <v>2006</v>
      </c>
      <c r="F24" s="2">
        <v>42141</v>
      </c>
      <c r="G24" s="7" t="s">
        <v>74</v>
      </c>
      <c r="H24" s="53">
        <v>1.28386</v>
      </c>
      <c r="I24" s="53"/>
      <c r="J24" s="53">
        <v>1.2919</v>
      </c>
      <c r="K24" s="53"/>
      <c r="L24" s="27">
        <v>100</v>
      </c>
      <c r="M24" s="11" t="e">
        <f t="shared" si="6"/>
        <v>#VALUE!</v>
      </c>
      <c r="N24" s="37" t="s">
        <v>58</v>
      </c>
      <c r="O24" s="11">
        <f t="shared" si="0"/>
        <v>81</v>
      </c>
      <c r="P24" s="52">
        <f t="shared" si="1"/>
        <v>5093.4600000000009</v>
      </c>
      <c r="Q24" s="52"/>
      <c r="R24" s="13">
        <f t="shared" si="2"/>
        <v>0.06</v>
      </c>
      <c r="S24" s="12">
        <f t="shared" si="3"/>
        <v>2006</v>
      </c>
      <c r="T24" s="2">
        <v>42141</v>
      </c>
      <c r="U24" s="29">
        <v>1.28386</v>
      </c>
      <c r="V24" s="21">
        <f t="shared" si="7"/>
        <v>0</v>
      </c>
      <c r="W24" s="20">
        <f t="shared" si="4"/>
        <v>0</v>
      </c>
      <c r="X24" s="25"/>
    </row>
    <row r="25" spans="1:24" x14ac:dyDescent="0.15">
      <c r="A25" s="40"/>
      <c r="B25" s="7">
        <v>16</v>
      </c>
      <c r="C25" s="52">
        <f t="shared" si="5"/>
        <v>254673.00000000003</v>
      </c>
      <c r="D25" s="52"/>
      <c r="E25" s="12">
        <v>2006</v>
      </c>
      <c r="F25" s="2">
        <v>42184</v>
      </c>
      <c r="G25" s="7" t="s">
        <v>80</v>
      </c>
      <c r="H25" s="53">
        <v>1.2618</v>
      </c>
      <c r="I25" s="53"/>
      <c r="J25" s="53">
        <v>1.2515000000000001</v>
      </c>
      <c r="K25" s="53"/>
      <c r="L25" s="27">
        <v>100</v>
      </c>
      <c r="M25" s="11" t="e">
        <f t="shared" si="6"/>
        <v>#VALUE!</v>
      </c>
      <c r="N25" s="37" t="s">
        <v>58</v>
      </c>
      <c r="O25" s="11">
        <f t="shared" si="0"/>
        <v>103</v>
      </c>
      <c r="P25" s="52">
        <f t="shared" si="1"/>
        <v>5093.4600000000009</v>
      </c>
      <c r="Q25" s="52"/>
      <c r="R25" s="13">
        <f t="shared" si="2"/>
        <v>0.04</v>
      </c>
      <c r="S25" s="12">
        <f t="shared" si="3"/>
        <v>2006</v>
      </c>
      <c r="T25" s="2">
        <v>42189</v>
      </c>
      <c r="U25" s="29">
        <v>1.2798</v>
      </c>
      <c r="V25" s="21">
        <f t="shared" si="7"/>
        <v>7200.0000000000073</v>
      </c>
      <c r="W25" s="20">
        <f t="shared" si="4"/>
        <v>180.00000000000017</v>
      </c>
      <c r="X25" s="25"/>
    </row>
    <row r="26" spans="1:24" x14ac:dyDescent="0.15">
      <c r="B26" s="7">
        <v>17</v>
      </c>
      <c r="C26" s="52">
        <f t="shared" si="5"/>
        <v>261873.00000000003</v>
      </c>
      <c r="D26" s="52"/>
      <c r="E26" s="12">
        <v>2006</v>
      </c>
      <c r="F26" s="2">
        <v>42197</v>
      </c>
      <c r="G26" s="7" t="s">
        <v>74</v>
      </c>
      <c r="H26" s="53">
        <v>1.2705</v>
      </c>
      <c r="I26" s="53"/>
      <c r="J26" s="53">
        <v>1.2779</v>
      </c>
      <c r="K26" s="53"/>
      <c r="L26" s="27">
        <v>100</v>
      </c>
      <c r="M26" s="11" t="e">
        <f t="shared" si="6"/>
        <v>#VALUE!</v>
      </c>
      <c r="N26" s="30" t="s">
        <v>67</v>
      </c>
      <c r="O26" s="11">
        <f t="shared" si="0"/>
        <v>75</v>
      </c>
      <c r="P26" s="52">
        <f t="shared" si="1"/>
        <v>5237.4600000000009</v>
      </c>
      <c r="Q26" s="52"/>
      <c r="R26" s="13">
        <f t="shared" si="2"/>
        <v>0.06</v>
      </c>
      <c r="S26" s="12">
        <f t="shared" si="3"/>
        <v>2006</v>
      </c>
      <c r="T26" s="2">
        <v>42204</v>
      </c>
      <c r="U26" s="29">
        <v>1.2511000000000001</v>
      </c>
      <c r="V26" s="21">
        <f t="shared" si="7"/>
        <v>11639.999999999916</v>
      </c>
      <c r="W26" s="20">
        <f t="shared" si="4"/>
        <v>193.99999999999861</v>
      </c>
      <c r="X26" s="25"/>
    </row>
    <row r="27" spans="1:24" x14ac:dyDescent="0.15">
      <c r="B27" s="7">
        <v>18</v>
      </c>
      <c r="C27" s="52">
        <f t="shared" si="5"/>
        <v>273512.99999999994</v>
      </c>
      <c r="D27" s="52"/>
      <c r="E27" s="12">
        <v>2006</v>
      </c>
      <c r="F27" s="2">
        <v>42226</v>
      </c>
      <c r="G27" s="7" t="s">
        <v>74</v>
      </c>
      <c r="H27" s="53">
        <v>1.2755799999999999</v>
      </c>
      <c r="I27" s="53"/>
      <c r="J27" s="53">
        <v>1.2911999999999999</v>
      </c>
      <c r="K27" s="53"/>
      <c r="L27" s="27">
        <v>100</v>
      </c>
      <c r="M27" s="11" t="e">
        <f t="shared" si="6"/>
        <v>#VALUE!</v>
      </c>
      <c r="N27" s="38" t="s">
        <v>67</v>
      </c>
      <c r="O27" s="11">
        <f t="shared" si="0"/>
        <v>157</v>
      </c>
      <c r="P27" s="52">
        <f t="shared" si="1"/>
        <v>5470.2599999999993</v>
      </c>
      <c r="Q27" s="52"/>
      <c r="R27" s="13">
        <f t="shared" si="2"/>
        <v>0.03</v>
      </c>
      <c r="S27" s="12">
        <f t="shared" si="3"/>
        <v>2006</v>
      </c>
      <c r="T27" s="2">
        <v>42226</v>
      </c>
      <c r="U27" s="29">
        <v>1.2755799999999999</v>
      </c>
      <c r="V27" s="21">
        <f t="shared" si="7"/>
        <v>0</v>
      </c>
      <c r="W27" s="20">
        <f t="shared" si="4"/>
        <v>0</v>
      </c>
      <c r="X27" s="25"/>
    </row>
    <row r="28" spans="1:24" x14ac:dyDescent="0.15">
      <c r="B28" s="7">
        <v>19</v>
      </c>
      <c r="C28" s="52">
        <f t="shared" si="5"/>
        <v>273512.99999999994</v>
      </c>
      <c r="D28" s="52"/>
      <c r="E28" s="12">
        <v>2006</v>
      </c>
      <c r="F28" s="2">
        <v>42239</v>
      </c>
      <c r="G28" s="7" t="s">
        <v>74</v>
      </c>
      <c r="H28" s="53">
        <v>1.2784</v>
      </c>
      <c r="I28" s="53"/>
      <c r="J28" s="53">
        <v>1.2851999999999999</v>
      </c>
      <c r="K28" s="53"/>
      <c r="L28" s="27">
        <v>100</v>
      </c>
      <c r="M28" s="11" t="e">
        <f t="shared" si="6"/>
        <v>#VALUE!</v>
      </c>
      <c r="N28" s="38" t="s">
        <v>67</v>
      </c>
      <c r="O28" s="11">
        <f t="shared" si="0"/>
        <v>68</v>
      </c>
      <c r="P28" s="52">
        <f t="shared" si="1"/>
        <v>5470.2599999999993</v>
      </c>
      <c r="Q28" s="52"/>
      <c r="R28" s="13">
        <f t="shared" si="2"/>
        <v>0.08</v>
      </c>
      <c r="S28" s="12">
        <f t="shared" si="3"/>
        <v>2006</v>
      </c>
      <c r="T28" s="2">
        <v>42239</v>
      </c>
      <c r="U28" s="29">
        <v>1.2784</v>
      </c>
      <c r="V28" s="21">
        <f t="shared" si="7"/>
        <v>0</v>
      </c>
      <c r="W28" s="20">
        <f t="shared" si="4"/>
        <v>0</v>
      </c>
      <c r="X28" s="25"/>
    </row>
    <row r="29" spans="1:24" x14ac:dyDescent="0.15">
      <c r="B29" s="7">
        <v>20</v>
      </c>
      <c r="C29" s="52">
        <f t="shared" si="5"/>
        <v>273512.99999999994</v>
      </c>
      <c r="D29" s="52"/>
      <c r="E29" s="12">
        <v>2006</v>
      </c>
      <c r="F29" s="2">
        <v>42254</v>
      </c>
      <c r="G29" s="7" t="s">
        <v>74</v>
      </c>
      <c r="H29" s="53">
        <v>1.2755000000000001</v>
      </c>
      <c r="I29" s="53"/>
      <c r="J29" s="53">
        <v>1.2829999999999999</v>
      </c>
      <c r="K29" s="53"/>
      <c r="L29" s="27">
        <v>100</v>
      </c>
      <c r="M29" s="11" t="e">
        <f t="shared" si="6"/>
        <v>#VALUE!</v>
      </c>
      <c r="N29" s="17" t="s">
        <v>68</v>
      </c>
      <c r="O29" s="11">
        <f t="shared" si="0"/>
        <v>75</v>
      </c>
      <c r="P29" s="52">
        <f t="shared" si="1"/>
        <v>5470.2599999999993</v>
      </c>
      <c r="Q29" s="52"/>
      <c r="R29" s="13">
        <f t="shared" si="2"/>
        <v>7.0000000000000007E-2</v>
      </c>
      <c r="S29" s="12">
        <f t="shared" si="3"/>
        <v>2006</v>
      </c>
      <c r="T29" s="2">
        <v>42255</v>
      </c>
      <c r="U29" s="29">
        <v>1.2722</v>
      </c>
      <c r="V29" s="21">
        <f t="shared" si="7"/>
        <v>2310.0000000000568</v>
      </c>
      <c r="W29" s="20">
        <f t="shared" si="4"/>
        <v>33.00000000000081</v>
      </c>
      <c r="X29" s="25"/>
    </row>
    <row r="30" spans="1:24" x14ac:dyDescent="0.15">
      <c r="B30" s="7">
        <v>21</v>
      </c>
      <c r="C30" s="52">
        <f t="shared" si="5"/>
        <v>275823</v>
      </c>
      <c r="D30" s="52"/>
      <c r="E30" s="12">
        <v>2006</v>
      </c>
      <c r="F30" s="2">
        <v>42268</v>
      </c>
      <c r="G30" s="7" t="s">
        <v>80</v>
      </c>
      <c r="H30" s="53">
        <v>1.2726</v>
      </c>
      <c r="I30" s="53"/>
      <c r="J30" s="53">
        <v>1.2650999999999999</v>
      </c>
      <c r="K30" s="53"/>
      <c r="L30" s="27">
        <v>100</v>
      </c>
      <c r="M30" s="11" t="e">
        <f t="shared" si="6"/>
        <v>#VALUE!</v>
      </c>
      <c r="N30" s="39" t="s">
        <v>68</v>
      </c>
      <c r="O30" s="11">
        <f t="shared" si="0"/>
        <v>76</v>
      </c>
      <c r="P30" s="52">
        <f t="shared" si="1"/>
        <v>5516.46</v>
      </c>
      <c r="Q30" s="52"/>
      <c r="R30" s="13">
        <f t="shared" si="2"/>
        <v>7.0000000000000007E-2</v>
      </c>
      <c r="S30" s="12">
        <f t="shared" si="3"/>
        <v>2006</v>
      </c>
      <c r="T30" s="2">
        <v>42269</v>
      </c>
      <c r="U30" s="29">
        <v>1.2777000000000001</v>
      </c>
      <c r="V30" s="21">
        <f t="shared" si="7"/>
        <v>3570.0000000000732</v>
      </c>
      <c r="W30" s="20">
        <f t="shared" si="4"/>
        <v>51.000000000001044</v>
      </c>
      <c r="X30" s="25"/>
    </row>
    <row r="31" spans="1:24" x14ac:dyDescent="0.15">
      <c r="B31" s="7">
        <v>22</v>
      </c>
      <c r="C31" s="52">
        <f t="shared" si="5"/>
        <v>279393.00000000006</v>
      </c>
      <c r="D31" s="52"/>
      <c r="E31" s="12">
        <v>2006</v>
      </c>
      <c r="F31" s="2">
        <v>42283</v>
      </c>
      <c r="G31" s="7" t="s">
        <v>74</v>
      </c>
      <c r="H31" s="53">
        <v>1.2667999999999999</v>
      </c>
      <c r="I31" s="53"/>
      <c r="J31" s="53">
        <v>1.2725</v>
      </c>
      <c r="K31" s="53"/>
      <c r="L31" s="27">
        <v>100</v>
      </c>
      <c r="M31" s="11" t="e">
        <f t="shared" si="6"/>
        <v>#VALUE!</v>
      </c>
      <c r="N31" s="39" t="s">
        <v>68</v>
      </c>
      <c r="O31" s="11">
        <f t="shared" si="0"/>
        <v>58</v>
      </c>
      <c r="P31" s="52">
        <f t="shared" si="1"/>
        <v>5587.8600000000015</v>
      </c>
      <c r="Q31" s="52"/>
      <c r="R31" s="13">
        <f t="shared" si="2"/>
        <v>0.09</v>
      </c>
      <c r="S31" s="12">
        <f t="shared" si="3"/>
        <v>2006</v>
      </c>
      <c r="T31" s="2">
        <v>42288</v>
      </c>
      <c r="U31" s="29">
        <v>1.2595000000000001</v>
      </c>
      <c r="V31" s="21">
        <f t="shared" si="7"/>
        <v>6569.9999999998754</v>
      </c>
      <c r="W31" s="20">
        <f t="shared" si="4"/>
        <v>72.999999999998622</v>
      </c>
      <c r="X31" s="25"/>
    </row>
    <row r="32" spans="1:24" x14ac:dyDescent="0.15">
      <c r="B32" s="7">
        <v>23</v>
      </c>
      <c r="C32" s="52">
        <f t="shared" si="5"/>
        <v>285962.99999999994</v>
      </c>
      <c r="D32" s="52"/>
      <c r="E32" s="12">
        <v>2006</v>
      </c>
      <c r="F32" s="2">
        <v>42296</v>
      </c>
      <c r="G32" s="7" t="s">
        <v>80</v>
      </c>
      <c r="H32" s="53">
        <v>1.2565999999999999</v>
      </c>
      <c r="I32" s="53"/>
      <c r="J32" s="53">
        <v>1.2501</v>
      </c>
      <c r="K32" s="53"/>
      <c r="L32" s="27">
        <v>100</v>
      </c>
      <c r="M32" s="11" t="e">
        <f t="shared" si="6"/>
        <v>#VALUE!</v>
      </c>
      <c r="N32" s="39" t="s">
        <v>68</v>
      </c>
      <c r="O32" s="11">
        <f t="shared" si="0"/>
        <v>65</v>
      </c>
      <c r="P32" s="52">
        <f t="shared" si="1"/>
        <v>5719.2599999999993</v>
      </c>
      <c r="Q32" s="52"/>
      <c r="R32" s="13">
        <f t="shared" si="2"/>
        <v>0.08</v>
      </c>
      <c r="S32" s="12">
        <f t="shared" si="3"/>
        <v>2006</v>
      </c>
      <c r="T32" s="2">
        <v>42296</v>
      </c>
      <c r="U32" s="29">
        <v>1.2565999999999999</v>
      </c>
      <c r="V32" s="21">
        <f t="shared" si="7"/>
        <v>0</v>
      </c>
      <c r="W32" s="20">
        <f t="shared" si="4"/>
        <v>0</v>
      </c>
      <c r="X32" s="25"/>
    </row>
    <row r="33" spans="2:24" x14ac:dyDescent="0.15">
      <c r="B33" s="7">
        <v>24</v>
      </c>
      <c r="C33" s="52">
        <f t="shared" si="5"/>
        <v>285962.99999999994</v>
      </c>
      <c r="D33" s="52"/>
      <c r="E33" s="12">
        <v>2006</v>
      </c>
      <c r="F33" s="2">
        <v>42322</v>
      </c>
      <c r="G33" s="7" t="s">
        <v>74</v>
      </c>
      <c r="H33" s="53">
        <v>1.2796000000000001</v>
      </c>
      <c r="I33" s="53"/>
      <c r="J33" s="53">
        <v>1.2870999999999999</v>
      </c>
      <c r="K33" s="53"/>
      <c r="L33" s="27">
        <v>100</v>
      </c>
      <c r="M33" s="11" t="e">
        <f t="shared" si="6"/>
        <v>#VALUE!</v>
      </c>
      <c r="N33" s="39" t="s">
        <v>68</v>
      </c>
      <c r="O33" s="11">
        <f t="shared" si="0"/>
        <v>75</v>
      </c>
      <c r="P33" s="52">
        <f t="shared" si="1"/>
        <v>5719.2599999999993</v>
      </c>
      <c r="Q33" s="52"/>
      <c r="R33" s="13">
        <f t="shared" si="2"/>
        <v>7.0000000000000007E-2</v>
      </c>
      <c r="S33" s="12">
        <f t="shared" si="3"/>
        <v>2006</v>
      </c>
      <c r="T33" s="2">
        <v>42322</v>
      </c>
      <c r="U33" s="29">
        <v>1.2796000000000001</v>
      </c>
      <c r="V33" s="21">
        <f t="shared" si="7"/>
        <v>0</v>
      </c>
      <c r="W33" s="20">
        <f t="shared" si="4"/>
        <v>0</v>
      </c>
      <c r="X33" s="25"/>
    </row>
    <row r="34" spans="2:24" x14ac:dyDescent="0.15">
      <c r="B34" s="7">
        <v>25</v>
      </c>
      <c r="C34" s="52">
        <f t="shared" si="5"/>
        <v>285962.99999999994</v>
      </c>
      <c r="D34" s="52"/>
      <c r="E34" s="12">
        <v>2006</v>
      </c>
      <c r="F34" s="2">
        <v>42352</v>
      </c>
      <c r="G34" s="7" t="s">
        <v>74</v>
      </c>
      <c r="H34" s="53">
        <v>1.3190999999999999</v>
      </c>
      <c r="I34" s="53"/>
      <c r="J34" s="53">
        <v>1.3252999999999999</v>
      </c>
      <c r="K34" s="53"/>
      <c r="L34" s="27">
        <v>100</v>
      </c>
      <c r="M34" s="11" t="e">
        <f t="shared" si="6"/>
        <v>#VALUE!</v>
      </c>
      <c r="N34" s="39" t="s">
        <v>68</v>
      </c>
      <c r="O34" s="11">
        <f t="shared" si="0"/>
        <v>62</v>
      </c>
      <c r="P34" s="52">
        <f t="shared" si="1"/>
        <v>5719.2599999999993</v>
      </c>
      <c r="Q34" s="52"/>
      <c r="R34" s="13">
        <f t="shared" si="2"/>
        <v>0.09</v>
      </c>
      <c r="S34" s="12">
        <f t="shared" si="3"/>
        <v>2006</v>
      </c>
      <c r="T34" s="2">
        <v>42356</v>
      </c>
      <c r="U34" s="29">
        <v>1.3118000000000001</v>
      </c>
      <c r="V34" s="21">
        <f t="shared" si="7"/>
        <v>6569.9999999998754</v>
      </c>
      <c r="W34" s="20">
        <f t="shared" si="4"/>
        <v>72.999999999998622</v>
      </c>
      <c r="X34" s="25"/>
    </row>
    <row r="35" spans="2:24" x14ac:dyDescent="0.15">
      <c r="B35" s="7">
        <v>26</v>
      </c>
      <c r="C35" s="52">
        <f t="shared" si="5"/>
        <v>292532.99999999983</v>
      </c>
      <c r="D35" s="52"/>
      <c r="E35" s="12">
        <v>2007</v>
      </c>
      <c r="F35" s="2">
        <v>42035</v>
      </c>
      <c r="G35" s="7" t="s">
        <v>80</v>
      </c>
      <c r="H35" s="53">
        <v>1.2951999999999999</v>
      </c>
      <c r="I35" s="53"/>
      <c r="J35" s="53">
        <v>1.2925</v>
      </c>
      <c r="K35" s="53"/>
      <c r="L35" s="27">
        <v>100</v>
      </c>
      <c r="M35" s="11" t="e">
        <f t="shared" si="6"/>
        <v>#VALUE!</v>
      </c>
      <c r="N35" s="39" t="s">
        <v>68</v>
      </c>
      <c r="O35" s="11">
        <f t="shared" si="0"/>
        <v>27</v>
      </c>
      <c r="P35" s="52">
        <f t="shared" si="1"/>
        <v>5850.6599999999962</v>
      </c>
      <c r="Q35" s="52"/>
      <c r="R35" s="13">
        <f t="shared" si="2"/>
        <v>0.21</v>
      </c>
      <c r="S35" s="12">
        <f t="shared" si="3"/>
        <v>2007</v>
      </c>
      <c r="T35" s="2">
        <v>42037</v>
      </c>
      <c r="U35" s="29">
        <v>1.3011999999999999</v>
      </c>
      <c r="V35" s="21">
        <f t="shared" si="7"/>
        <v>12600.000000000011</v>
      </c>
      <c r="W35" s="20">
        <f t="shared" si="4"/>
        <v>60.000000000000057</v>
      </c>
      <c r="X35" s="25"/>
    </row>
    <row r="36" spans="2:24" x14ac:dyDescent="0.15">
      <c r="B36" s="7">
        <v>27</v>
      </c>
      <c r="C36" s="52">
        <f t="shared" si="5"/>
        <v>305132.99999999983</v>
      </c>
      <c r="D36" s="52"/>
      <c r="E36" s="12">
        <v>2007</v>
      </c>
      <c r="F36" s="2">
        <v>42064</v>
      </c>
      <c r="G36" s="7" t="s">
        <v>74</v>
      </c>
      <c r="H36" s="53">
        <v>1.31969</v>
      </c>
      <c r="I36" s="53"/>
      <c r="J36" s="53">
        <v>1.3240799999999999</v>
      </c>
      <c r="K36" s="53"/>
      <c r="L36" s="27">
        <v>100</v>
      </c>
      <c r="M36" s="11" t="e">
        <f t="shared" si="6"/>
        <v>#VALUE!</v>
      </c>
      <c r="N36" s="39" t="s">
        <v>68</v>
      </c>
      <c r="O36" s="11">
        <f t="shared" si="0"/>
        <v>44</v>
      </c>
      <c r="P36" s="52">
        <f t="shared" si="1"/>
        <v>6102.6599999999962</v>
      </c>
      <c r="Q36" s="52"/>
      <c r="R36" s="13">
        <f t="shared" si="2"/>
        <v>0.13</v>
      </c>
      <c r="S36" s="12">
        <f t="shared" si="3"/>
        <v>2007</v>
      </c>
      <c r="T36" s="2">
        <v>42064</v>
      </c>
      <c r="U36" s="29">
        <v>1.31969</v>
      </c>
      <c r="V36" s="21">
        <f t="shared" si="7"/>
        <v>0</v>
      </c>
      <c r="W36" s="20">
        <f t="shared" si="4"/>
        <v>0</v>
      </c>
      <c r="X36" s="25"/>
    </row>
    <row r="37" spans="2:24" x14ac:dyDescent="0.15">
      <c r="B37" s="7">
        <v>28</v>
      </c>
      <c r="C37" s="52">
        <f t="shared" si="5"/>
        <v>305132.99999999983</v>
      </c>
      <c r="D37" s="52"/>
      <c r="E37" s="12">
        <v>2007</v>
      </c>
      <c r="F37" s="2">
        <v>42075</v>
      </c>
      <c r="G37" s="7" t="s">
        <v>80</v>
      </c>
      <c r="H37" s="53">
        <v>1.3160799999999999</v>
      </c>
      <c r="I37" s="53"/>
      <c r="J37" s="53">
        <v>1.30871</v>
      </c>
      <c r="K37" s="53"/>
      <c r="L37" s="27">
        <v>100</v>
      </c>
      <c r="M37" s="11" t="e">
        <f t="shared" si="6"/>
        <v>#VALUE!</v>
      </c>
      <c r="N37" s="39" t="s">
        <v>68</v>
      </c>
      <c r="O37" s="11">
        <f t="shared" si="0"/>
        <v>74</v>
      </c>
      <c r="P37" s="52">
        <f t="shared" si="1"/>
        <v>6102.6599999999962</v>
      </c>
      <c r="Q37" s="52"/>
      <c r="R37" s="13">
        <f t="shared" si="2"/>
        <v>0.08</v>
      </c>
      <c r="S37" s="12">
        <f t="shared" si="3"/>
        <v>2007</v>
      </c>
      <c r="T37" s="2">
        <v>42086</v>
      </c>
      <c r="U37" s="29">
        <v>1.3285899999999999</v>
      </c>
      <c r="V37" s="21">
        <f t="shared" si="7"/>
        <v>10008.000000000018</v>
      </c>
      <c r="W37" s="20">
        <f t="shared" si="4"/>
        <v>125.10000000000021</v>
      </c>
      <c r="X37" s="25"/>
    </row>
    <row r="38" spans="2:24" s="8" customFormat="1" x14ac:dyDescent="0.15">
      <c r="B38" s="7">
        <v>29</v>
      </c>
      <c r="C38" s="52">
        <f t="shared" si="5"/>
        <v>315140.99999999983</v>
      </c>
      <c r="D38" s="52"/>
      <c r="E38" s="12">
        <v>2007</v>
      </c>
      <c r="F38" s="2">
        <v>42134</v>
      </c>
      <c r="G38" s="7" t="s">
        <v>74</v>
      </c>
      <c r="H38" s="53">
        <v>1.34843</v>
      </c>
      <c r="I38" s="53"/>
      <c r="J38" s="53">
        <v>1.35626</v>
      </c>
      <c r="K38" s="53"/>
      <c r="L38" s="27">
        <v>100</v>
      </c>
      <c r="M38" s="11" t="e">
        <f t="shared" si="6"/>
        <v>#VALUE!</v>
      </c>
      <c r="N38" s="39" t="s">
        <v>68</v>
      </c>
      <c r="O38" s="11">
        <f t="shared" si="0"/>
        <v>79</v>
      </c>
      <c r="P38" s="52">
        <f t="shared" si="1"/>
        <v>6302.819999999997</v>
      </c>
      <c r="Q38" s="52"/>
      <c r="R38" s="13">
        <f t="shared" si="2"/>
        <v>7.0000000000000007E-2</v>
      </c>
      <c r="S38" s="12">
        <f t="shared" si="3"/>
        <v>2007</v>
      </c>
      <c r="T38" s="2">
        <v>42139</v>
      </c>
      <c r="U38" s="29">
        <v>1.35626</v>
      </c>
      <c r="V38" s="21">
        <f t="shared" si="7"/>
        <v>-5481.0000000000036</v>
      </c>
      <c r="W38" s="20">
        <f t="shared" si="4"/>
        <v>-78.30000000000004</v>
      </c>
      <c r="X38" s="26"/>
    </row>
    <row r="39" spans="2:24" x14ac:dyDescent="0.15">
      <c r="B39" s="7">
        <v>30</v>
      </c>
      <c r="C39" s="52">
        <f t="shared" si="5"/>
        <v>309659.99999999983</v>
      </c>
      <c r="D39" s="52"/>
      <c r="E39" s="12">
        <v>2007</v>
      </c>
      <c r="F39" s="2">
        <v>42141</v>
      </c>
      <c r="G39" s="7" t="s">
        <v>74</v>
      </c>
      <c r="H39" s="53">
        <v>1.3489199999999999</v>
      </c>
      <c r="I39" s="53"/>
      <c r="J39" s="53">
        <v>1.3543700000000001</v>
      </c>
      <c r="K39" s="53"/>
      <c r="L39" s="27">
        <v>100</v>
      </c>
      <c r="M39" s="11" t="e">
        <f t="shared" si="6"/>
        <v>#VALUE!</v>
      </c>
      <c r="N39" s="39" t="s">
        <v>68</v>
      </c>
      <c r="O39" s="11">
        <f t="shared" si="0"/>
        <v>55</v>
      </c>
      <c r="P39" s="52">
        <f t="shared" si="1"/>
        <v>6193.1999999999971</v>
      </c>
      <c r="Q39" s="52"/>
      <c r="R39" s="13">
        <f t="shared" si="2"/>
        <v>0.11</v>
      </c>
      <c r="S39" s="12">
        <f t="shared" si="3"/>
        <v>2007</v>
      </c>
      <c r="T39" s="2">
        <v>42153</v>
      </c>
      <c r="U39" s="29">
        <v>1.3455999999999999</v>
      </c>
      <c r="V39" s="21">
        <f t="shared" si="7"/>
        <v>3651.9999999999882</v>
      </c>
      <c r="W39" s="20">
        <f t="shared" si="4"/>
        <v>33.199999999999896</v>
      </c>
      <c r="X39" s="25"/>
    </row>
    <row r="40" spans="2:24" x14ac:dyDescent="0.15">
      <c r="B40" s="7">
        <v>31</v>
      </c>
      <c r="C40" s="52">
        <f t="shared" si="5"/>
        <v>313311.99999999983</v>
      </c>
      <c r="D40" s="52"/>
      <c r="E40" s="12">
        <v>2007</v>
      </c>
      <c r="F40" s="2">
        <v>42170</v>
      </c>
      <c r="G40" s="7" t="s">
        <v>80</v>
      </c>
      <c r="H40" s="53">
        <v>1.3315600000000001</v>
      </c>
      <c r="I40" s="53"/>
      <c r="J40" s="53">
        <v>1.32795</v>
      </c>
      <c r="K40" s="53"/>
      <c r="L40" s="27">
        <v>100</v>
      </c>
      <c r="M40" s="11" t="e">
        <f t="shared" si="6"/>
        <v>#VALUE!</v>
      </c>
      <c r="N40" s="39" t="s">
        <v>68</v>
      </c>
      <c r="O40" s="11">
        <f t="shared" si="0"/>
        <v>37</v>
      </c>
      <c r="P40" s="52">
        <f t="shared" si="1"/>
        <v>6266.2399999999971</v>
      </c>
      <c r="Q40" s="52"/>
      <c r="R40" s="13">
        <f t="shared" si="2"/>
        <v>0.16</v>
      </c>
      <c r="S40" s="12">
        <f t="shared" si="3"/>
        <v>2007</v>
      </c>
      <c r="T40" s="2">
        <v>42175</v>
      </c>
      <c r="U40" s="29">
        <v>1.34134</v>
      </c>
      <c r="V40" s="21">
        <f t="shared" si="7"/>
        <v>15647.999999999842</v>
      </c>
      <c r="W40" s="20">
        <f t="shared" si="4"/>
        <v>97.799999999999002</v>
      </c>
      <c r="X40" s="25"/>
    </row>
    <row r="41" spans="2:24" x14ac:dyDescent="0.15">
      <c r="B41" s="7">
        <v>32</v>
      </c>
      <c r="C41" s="52">
        <f t="shared" si="5"/>
        <v>328959.99999999965</v>
      </c>
      <c r="D41" s="52"/>
      <c r="E41" s="12">
        <v>2007</v>
      </c>
      <c r="F41" s="2">
        <v>42225</v>
      </c>
      <c r="G41" s="7" t="s">
        <v>74</v>
      </c>
      <c r="H41" s="53">
        <v>1.3732800000000001</v>
      </c>
      <c r="I41" s="53"/>
      <c r="J41" s="53">
        <v>1.3816900000000001</v>
      </c>
      <c r="K41" s="53"/>
      <c r="L41" s="27">
        <v>100</v>
      </c>
      <c r="M41" s="11" t="e">
        <f t="shared" si="6"/>
        <v>#VALUE!</v>
      </c>
      <c r="N41" s="39" t="s">
        <v>68</v>
      </c>
      <c r="O41" s="11">
        <f t="shared" si="0"/>
        <v>85</v>
      </c>
      <c r="P41" s="52">
        <f t="shared" si="1"/>
        <v>6579.1999999999935</v>
      </c>
      <c r="Q41" s="52"/>
      <c r="R41" s="13">
        <f t="shared" si="2"/>
        <v>7.0000000000000007E-2</v>
      </c>
      <c r="S41" s="12">
        <f t="shared" si="3"/>
        <v>2007</v>
      </c>
      <c r="T41" s="2">
        <v>42233</v>
      </c>
      <c r="U41" s="29">
        <v>1.34765</v>
      </c>
      <c r="V41" s="21">
        <f t="shared" si="7"/>
        <v>17941.000000000029</v>
      </c>
      <c r="W41" s="20">
        <f t="shared" si="4"/>
        <v>256.30000000000041</v>
      </c>
      <c r="X41" s="25"/>
    </row>
    <row r="42" spans="2:24" x14ac:dyDescent="0.15">
      <c r="B42" s="7">
        <v>33</v>
      </c>
      <c r="C42" s="52">
        <f t="shared" si="5"/>
        <v>346900.99999999965</v>
      </c>
      <c r="D42" s="52"/>
      <c r="E42" s="12">
        <v>2007</v>
      </c>
      <c r="F42" s="2">
        <v>42280</v>
      </c>
      <c r="G42" s="7" t="s">
        <v>74</v>
      </c>
      <c r="H42" s="53">
        <v>1.41493</v>
      </c>
      <c r="I42" s="53"/>
      <c r="J42" s="53">
        <v>1.4199299999999999</v>
      </c>
      <c r="K42" s="53"/>
      <c r="L42" s="27">
        <v>100</v>
      </c>
      <c r="M42" s="11" t="e">
        <f t="shared" si="6"/>
        <v>#VALUE!</v>
      </c>
      <c r="N42" s="39" t="s">
        <v>68</v>
      </c>
      <c r="O42" s="11">
        <f t="shared" si="0"/>
        <v>50</v>
      </c>
      <c r="P42" s="52">
        <f t="shared" ref="P42:P73" si="8">IF(F42="","",C42*$P$2)</f>
        <v>6938.0199999999932</v>
      </c>
      <c r="Q42" s="52"/>
      <c r="R42" s="13">
        <f t="shared" ref="R42:R73" si="9">IF(O42="","",ROUNDDOWN(P42/(O42/L42)/100000,2))</f>
        <v>0.13</v>
      </c>
      <c r="S42" s="12">
        <f t="shared" si="3"/>
        <v>2007</v>
      </c>
      <c r="T42" s="2">
        <v>42286</v>
      </c>
      <c r="U42" s="29">
        <v>1.4095899999999999</v>
      </c>
      <c r="V42" s="21">
        <f t="shared" si="7"/>
        <v>6942.0000000001592</v>
      </c>
      <c r="W42" s="20">
        <f t="shared" si="4"/>
        <v>53.400000000001228</v>
      </c>
      <c r="X42" s="25"/>
    </row>
    <row r="43" spans="2:24" x14ac:dyDescent="0.15">
      <c r="B43" s="7">
        <v>34</v>
      </c>
      <c r="C43" s="52">
        <f t="shared" ref="C43:C74" si="10">IF(V42="","",C42+V42)</f>
        <v>353842.99999999983</v>
      </c>
      <c r="D43" s="52"/>
      <c r="E43" s="12">
        <v>2007</v>
      </c>
      <c r="F43" s="2">
        <v>42336</v>
      </c>
      <c r="G43" s="7" t="s">
        <v>74</v>
      </c>
      <c r="H43" s="53">
        <v>1.47932</v>
      </c>
      <c r="I43" s="53"/>
      <c r="J43" s="53">
        <v>1.4906999999999999</v>
      </c>
      <c r="K43" s="53"/>
      <c r="L43" s="27">
        <v>100</v>
      </c>
      <c r="M43" s="11" t="e">
        <f t="shared" si="6"/>
        <v>#VALUE!</v>
      </c>
      <c r="N43" s="39" t="s">
        <v>68</v>
      </c>
      <c r="O43" s="11">
        <f t="shared" si="0"/>
        <v>114</v>
      </c>
      <c r="P43" s="52">
        <f t="shared" si="8"/>
        <v>7076.8599999999969</v>
      </c>
      <c r="Q43" s="52"/>
      <c r="R43" s="13">
        <f t="shared" si="9"/>
        <v>0.06</v>
      </c>
      <c r="S43" s="12">
        <f t="shared" si="3"/>
        <v>2007</v>
      </c>
      <c r="T43" s="2">
        <v>42342</v>
      </c>
      <c r="U43" s="29">
        <v>1.4709099999999999</v>
      </c>
      <c r="V43" s="21">
        <f t="shared" si="7"/>
        <v>5046.0000000000164</v>
      </c>
      <c r="W43" s="20">
        <f t="shared" si="4"/>
        <v>84.100000000000279</v>
      </c>
      <c r="X43" s="25"/>
    </row>
    <row r="44" spans="2:24" x14ac:dyDescent="0.15">
      <c r="B44" s="7">
        <v>35</v>
      </c>
      <c r="C44" s="52">
        <f t="shared" si="10"/>
        <v>358888.99999999983</v>
      </c>
      <c r="D44" s="52"/>
      <c r="E44" s="12">
        <v>2007</v>
      </c>
      <c r="F44" s="2">
        <v>42351</v>
      </c>
      <c r="G44" s="7" t="s">
        <v>74</v>
      </c>
      <c r="H44" s="53">
        <v>1.46584</v>
      </c>
      <c r="I44" s="53"/>
      <c r="J44" s="53">
        <v>1.4739</v>
      </c>
      <c r="K44" s="53"/>
      <c r="L44" s="27">
        <v>100</v>
      </c>
      <c r="M44" s="11" t="e">
        <f t="shared" si="6"/>
        <v>#VALUE!</v>
      </c>
      <c r="N44" s="39" t="s">
        <v>68</v>
      </c>
      <c r="O44" s="11">
        <f t="shared" si="0"/>
        <v>81</v>
      </c>
      <c r="P44" s="52">
        <f t="shared" si="8"/>
        <v>7177.779999999997</v>
      </c>
      <c r="Q44" s="52"/>
      <c r="R44" s="13">
        <f t="shared" si="9"/>
        <v>0.08</v>
      </c>
      <c r="S44" s="12">
        <f t="shared" si="3"/>
        <v>2007</v>
      </c>
      <c r="T44" s="2">
        <v>42359</v>
      </c>
      <c r="U44" s="29">
        <v>1.4370499999999999</v>
      </c>
      <c r="V44" s="21">
        <f t="shared" si="7"/>
        <v>23032.000000000073</v>
      </c>
      <c r="W44" s="20">
        <f t="shared" si="4"/>
        <v>287.90000000000094</v>
      </c>
      <c r="X44" s="25"/>
    </row>
    <row r="45" spans="2:24" x14ac:dyDescent="0.15">
      <c r="B45" s="7">
        <v>36</v>
      </c>
      <c r="C45" s="52">
        <f t="shared" si="10"/>
        <v>381920.99999999988</v>
      </c>
      <c r="D45" s="52"/>
      <c r="E45" s="12">
        <v>2008</v>
      </c>
      <c r="F45" s="2">
        <v>42020</v>
      </c>
      <c r="G45" s="7" t="s">
        <v>74</v>
      </c>
      <c r="H45" s="53">
        <v>1.4768300000000001</v>
      </c>
      <c r="I45" s="53"/>
      <c r="J45" s="53">
        <v>1.4856799999999999</v>
      </c>
      <c r="K45" s="53"/>
      <c r="L45" s="27">
        <v>100</v>
      </c>
      <c r="M45" s="11" t="e">
        <f t="shared" si="6"/>
        <v>#VALUE!</v>
      </c>
      <c r="N45" s="39" t="s">
        <v>68</v>
      </c>
      <c r="O45" s="11">
        <f t="shared" si="0"/>
        <v>89</v>
      </c>
      <c r="P45" s="52">
        <f t="shared" si="8"/>
        <v>7638.4199999999983</v>
      </c>
      <c r="Q45" s="52"/>
      <c r="R45" s="13">
        <f t="shared" si="9"/>
        <v>0.08</v>
      </c>
      <c r="S45" s="12">
        <f t="shared" si="3"/>
        <v>2008</v>
      </c>
      <c r="T45" s="2">
        <v>42026</v>
      </c>
      <c r="U45" s="29">
        <v>1.4470400000000001</v>
      </c>
      <c r="V45" s="21">
        <f t="shared" si="7"/>
        <v>23831.999999999985</v>
      </c>
      <c r="W45" s="20">
        <f t="shared" si="4"/>
        <v>297.89999999999981</v>
      </c>
      <c r="X45" s="25"/>
    </row>
    <row r="46" spans="2:24" x14ac:dyDescent="0.15">
      <c r="B46" s="7">
        <v>37</v>
      </c>
      <c r="C46" s="52">
        <f t="shared" si="10"/>
        <v>405752.99999999988</v>
      </c>
      <c r="D46" s="52"/>
      <c r="E46" s="12">
        <v>2008</v>
      </c>
      <c r="F46" s="2">
        <v>42040</v>
      </c>
      <c r="G46" s="7" t="s">
        <v>74</v>
      </c>
      <c r="H46" s="53">
        <v>1.4805200000000001</v>
      </c>
      <c r="I46" s="53"/>
      <c r="J46" s="53">
        <v>1.4851799999999999</v>
      </c>
      <c r="K46" s="53"/>
      <c r="L46" s="27">
        <v>100</v>
      </c>
      <c r="M46" s="11" t="e">
        <f t="shared" si="6"/>
        <v>#VALUE!</v>
      </c>
      <c r="N46" s="39" t="s">
        <v>68</v>
      </c>
      <c r="O46" s="11">
        <f t="shared" si="0"/>
        <v>47</v>
      </c>
      <c r="P46" s="52">
        <f t="shared" si="8"/>
        <v>8115.0599999999977</v>
      </c>
      <c r="Q46" s="52"/>
      <c r="R46" s="13">
        <f t="shared" si="9"/>
        <v>0.17</v>
      </c>
      <c r="S46" s="12">
        <f t="shared" si="3"/>
        <v>2008</v>
      </c>
      <c r="T46" s="2">
        <v>42046</v>
      </c>
      <c r="U46" s="29">
        <v>1.4552700000000001</v>
      </c>
      <c r="V46" s="21">
        <f t="shared" si="7"/>
        <v>42924.999999999993</v>
      </c>
      <c r="W46" s="20">
        <f t="shared" si="4"/>
        <v>252.49999999999994</v>
      </c>
      <c r="X46" s="25"/>
    </row>
    <row r="47" spans="2:24" x14ac:dyDescent="0.15">
      <c r="B47" s="7">
        <v>38</v>
      </c>
      <c r="C47" s="52">
        <f t="shared" si="10"/>
        <v>448677.99999999988</v>
      </c>
      <c r="D47" s="52"/>
      <c r="E47" s="12">
        <v>2008</v>
      </c>
      <c r="F47" s="2">
        <v>42047</v>
      </c>
      <c r="G47" s="7" t="s">
        <v>80</v>
      </c>
      <c r="H47" s="53">
        <v>1.4547600000000001</v>
      </c>
      <c r="I47" s="53"/>
      <c r="J47" s="53">
        <v>1.44801</v>
      </c>
      <c r="K47" s="53"/>
      <c r="L47" s="27">
        <v>100</v>
      </c>
      <c r="M47" s="11" t="e">
        <f t="shared" si="6"/>
        <v>#VALUE!</v>
      </c>
      <c r="N47" s="39" t="s">
        <v>68</v>
      </c>
      <c r="O47" s="11">
        <f t="shared" si="0"/>
        <v>68</v>
      </c>
      <c r="P47" s="52">
        <f t="shared" si="8"/>
        <v>8973.5599999999977</v>
      </c>
      <c r="Q47" s="52"/>
      <c r="R47" s="13">
        <f t="shared" si="9"/>
        <v>0.13</v>
      </c>
      <c r="S47" s="12">
        <f t="shared" si="3"/>
        <v>2008</v>
      </c>
      <c r="T47" s="2">
        <v>42074</v>
      </c>
      <c r="U47" s="29">
        <v>1.5305</v>
      </c>
      <c r="V47" s="21">
        <f t="shared" si="7"/>
        <v>98461.999999999913</v>
      </c>
      <c r="W47" s="20">
        <f t="shared" si="4"/>
        <v>757.39999999999918</v>
      </c>
      <c r="X47" s="25"/>
    </row>
    <row r="48" spans="2:24" x14ac:dyDescent="0.15">
      <c r="B48" s="7">
        <v>39</v>
      </c>
      <c r="C48" s="52">
        <f t="shared" si="10"/>
        <v>547139.99999999977</v>
      </c>
      <c r="D48" s="52"/>
      <c r="E48" s="12">
        <v>2008</v>
      </c>
      <c r="F48" s="2">
        <v>42083</v>
      </c>
      <c r="G48" s="7" t="s">
        <v>74</v>
      </c>
      <c r="H48" s="54">
        <v>1.55938</v>
      </c>
      <c r="I48" s="55"/>
      <c r="J48" s="54">
        <v>1.5787599999999999</v>
      </c>
      <c r="K48" s="55"/>
      <c r="L48" s="27">
        <v>100</v>
      </c>
      <c r="M48" s="11" t="e">
        <f t="shared" si="6"/>
        <v>#VALUE!</v>
      </c>
      <c r="N48" s="39" t="s">
        <v>68</v>
      </c>
      <c r="O48" s="11">
        <f t="shared" si="0"/>
        <v>194</v>
      </c>
      <c r="P48" s="52">
        <f t="shared" si="8"/>
        <v>10942.799999999996</v>
      </c>
      <c r="Q48" s="52"/>
      <c r="R48" s="13">
        <f t="shared" si="9"/>
        <v>0.05</v>
      </c>
      <c r="S48" s="12">
        <f t="shared" si="3"/>
        <v>2008</v>
      </c>
      <c r="T48" s="2">
        <v>42088</v>
      </c>
      <c r="U48" s="29">
        <v>1.5474000000000001</v>
      </c>
      <c r="V48" s="21">
        <f t="shared" si="7"/>
        <v>5989.9999999999391</v>
      </c>
      <c r="W48" s="20">
        <f t="shared" si="4"/>
        <v>119.79999999999879</v>
      </c>
      <c r="X48" s="25"/>
    </row>
    <row r="49" spans="1:24" x14ac:dyDescent="0.15">
      <c r="B49" s="7">
        <v>40</v>
      </c>
      <c r="C49" s="52">
        <f t="shared" si="10"/>
        <v>553129.99999999965</v>
      </c>
      <c r="D49" s="52"/>
      <c r="E49" s="12">
        <v>2008</v>
      </c>
      <c r="F49" s="2">
        <v>42140</v>
      </c>
      <c r="G49" s="7" t="s">
        <v>80</v>
      </c>
      <c r="H49" s="53">
        <v>1.5550200000000001</v>
      </c>
      <c r="I49" s="53"/>
      <c r="J49" s="53">
        <v>1.5444500000000001</v>
      </c>
      <c r="K49" s="53"/>
      <c r="L49" s="27">
        <v>100</v>
      </c>
      <c r="M49" s="11" t="e">
        <f t="shared" si="6"/>
        <v>#VALUE!</v>
      </c>
      <c r="N49" s="39" t="s">
        <v>68</v>
      </c>
      <c r="O49" s="11">
        <f t="shared" si="0"/>
        <v>106</v>
      </c>
      <c r="P49" s="52">
        <f t="shared" si="8"/>
        <v>11062.599999999993</v>
      </c>
      <c r="Q49" s="52"/>
      <c r="R49" s="13">
        <f t="shared" si="9"/>
        <v>0.1</v>
      </c>
      <c r="S49" s="12">
        <f t="shared" si="3"/>
        <v>2008</v>
      </c>
      <c r="T49" s="2">
        <v>42146</v>
      </c>
      <c r="U49" s="29">
        <v>1.57273</v>
      </c>
      <c r="V49" s="21">
        <f t="shared" si="7"/>
        <v>17709.999999999891</v>
      </c>
      <c r="W49" s="20">
        <f t="shared" si="4"/>
        <v>177.09999999999891</v>
      </c>
      <c r="X49" s="25"/>
    </row>
    <row r="50" spans="1:24" x14ac:dyDescent="0.15">
      <c r="B50" s="7">
        <v>41</v>
      </c>
      <c r="C50" s="52">
        <f t="shared" si="10"/>
        <v>570839.99999999953</v>
      </c>
      <c r="D50" s="52"/>
      <c r="E50" s="12">
        <v>2008</v>
      </c>
      <c r="F50" s="2">
        <v>42175</v>
      </c>
      <c r="G50" s="7" t="s">
        <v>80</v>
      </c>
      <c r="H50" s="53">
        <v>1.5588</v>
      </c>
      <c r="I50" s="53"/>
      <c r="J50" s="53">
        <v>1.5465500000000001</v>
      </c>
      <c r="K50" s="53"/>
      <c r="L50" s="27">
        <v>100</v>
      </c>
      <c r="M50" s="11" t="e">
        <f t="shared" si="6"/>
        <v>#VALUE!</v>
      </c>
      <c r="N50" s="39" t="s">
        <v>68</v>
      </c>
      <c r="O50" s="11">
        <f t="shared" si="0"/>
        <v>123</v>
      </c>
      <c r="P50" s="52">
        <f t="shared" si="8"/>
        <v>11416.79999999999</v>
      </c>
      <c r="Q50" s="52"/>
      <c r="R50" s="13">
        <f t="shared" si="9"/>
        <v>0.09</v>
      </c>
      <c r="S50" s="12">
        <f t="shared" si="3"/>
        <v>2008</v>
      </c>
      <c r="T50" s="2">
        <v>42175</v>
      </c>
      <c r="U50" s="29">
        <v>1.5465500000000001</v>
      </c>
      <c r="V50" s="21">
        <f t="shared" si="7"/>
        <v>-11024.999999999885</v>
      </c>
      <c r="W50" s="20">
        <f t="shared" si="4"/>
        <v>-122.49999999999872</v>
      </c>
      <c r="X50" s="25"/>
    </row>
    <row r="51" spans="1:24" x14ac:dyDescent="0.15">
      <c r="B51" s="7">
        <v>42</v>
      </c>
      <c r="C51" s="52">
        <f t="shared" si="10"/>
        <v>559814.99999999965</v>
      </c>
      <c r="D51" s="52"/>
      <c r="E51" s="12">
        <v>2008</v>
      </c>
      <c r="F51" s="2">
        <v>42207</v>
      </c>
      <c r="G51" s="7" t="s">
        <v>74</v>
      </c>
      <c r="H51" s="53">
        <v>1.57823</v>
      </c>
      <c r="I51" s="53"/>
      <c r="J51" s="53">
        <v>1.5944199999999999</v>
      </c>
      <c r="K51" s="53"/>
      <c r="L51" s="27">
        <v>100</v>
      </c>
      <c r="M51" s="11" t="e">
        <f t="shared" si="6"/>
        <v>#VALUE!</v>
      </c>
      <c r="N51" s="39" t="s">
        <v>68</v>
      </c>
      <c r="O51" s="11">
        <f t="shared" si="0"/>
        <v>162</v>
      </c>
      <c r="P51" s="52">
        <f t="shared" si="8"/>
        <v>11196.299999999994</v>
      </c>
      <c r="Q51" s="52"/>
      <c r="R51" s="13">
        <f t="shared" si="9"/>
        <v>0.06</v>
      </c>
      <c r="S51" s="12">
        <f t="shared" si="3"/>
        <v>2008</v>
      </c>
      <c r="T51" s="2">
        <v>42212</v>
      </c>
      <c r="U51" s="29">
        <v>1.5710900000000001</v>
      </c>
      <c r="V51" s="21">
        <f t="shared" si="7"/>
        <v>4283.9999999999545</v>
      </c>
      <c r="W51" s="20">
        <f t="shared" si="4"/>
        <v>71.399999999999238</v>
      </c>
      <c r="X51" s="25"/>
    </row>
    <row r="52" spans="1:24" x14ac:dyDescent="0.15">
      <c r="B52" s="7">
        <v>43</v>
      </c>
      <c r="C52" s="52">
        <f t="shared" si="10"/>
        <v>564098.99999999965</v>
      </c>
      <c r="D52" s="52"/>
      <c r="E52" s="12">
        <v>2008</v>
      </c>
      <c r="F52" s="2">
        <v>42265</v>
      </c>
      <c r="G52" s="7" t="s">
        <v>80</v>
      </c>
      <c r="H52" s="53">
        <v>1.44807</v>
      </c>
      <c r="I52" s="53"/>
      <c r="J52" s="53">
        <v>1.40957</v>
      </c>
      <c r="K52" s="53"/>
      <c r="L52" s="27">
        <v>100</v>
      </c>
      <c r="M52" s="11" t="e">
        <f t="shared" si="6"/>
        <v>#VALUE!</v>
      </c>
      <c r="N52" s="39" t="s">
        <v>68</v>
      </c>
      <c r="O52" s="11">
        <f t="shared" si="0"/>
        <v>385</v>
      </c>
      <c r="P52" s="52">
        <f t="shared" si="8"/>
        <v>11281.979999999994</v>
      </c>
      <c r="Q52" s="52"/>
      <c r="R52" s="13">
        <f t="shared" si="9"/>
        <v>0.02</v>
      </c>
      <c r="S52" s="12">
        <f t="shared" si="3"/>
        <v>2008</v>
      </c>
      <c r="T52" s="2">
        <v>42271</v>
      </c>
      <c r="U52" s="29">
        <v>1.46157</v>
      </c>
      <c r="V52" s="21">
        <f t="shared" si="7"/>
        <v>2700.0000000000132</v>
      </c>
      <c r="W52" s="20">
        <f t="shared" si="4"/>
        <v>135.00000000000068</v>
      </c>
      <c r="X52" s="25"/>
    </row>
    <row r="53" spans="1:24" x14ac:dyDescent="0.15">
      <c r="B53" s="7">
        <v>44</v>
      </c>
      <c r="C53" s="52">
        <f t="shared" si="10"/>
        <v>566798.99999999965</v>
      </c>
      <c r="D53" s="52"/>
      <c r="E53" s="12">
        <v>2008</v>
      </c>
      <c r="F53" s="2">
        <v>42336</v>
      </c>
      <c r="G53" s="7" t="s">
        <v>74</v>
      </c>
      <c r="H53" s="53">
        <v>1.2840199999999999</v>
      </c>
      <c r="I53" s="53"/>
      <c r="J53" s="53">
        <v>1.2959000000000001</v>
      </c>
      <c r="K53" s="53"/>
      <c r="L53" s="27">
        <v>100</v>
      </c>
      <c r="M53" s="11" t="e">
        <f t="shared" si="6"/>
        <v>#VALUE!</v>
      </c>
      <c r="N53" s="39" t="s">
        <v>68</v>
      </c>
      <c r="O53" s="11">
        <f t="shared" si="0"/>
        <v>119</v>
      </c>
      <c r="P53" s="52">
        <f t="shared" si="8"/>
        <v>11335.979999999994</v>
      </c>
      <c r="Q53" s="52"/>
      <c r="R53" s="13">
        <f t="shared" si="9"/>
        <v>0.09</v>
      </c>
      <c r="S53" s="12">
        <f t="shared" si="3"/>
        <v>2008</v>
      </c>
      <c r="T53" s="2">
        <v>42340</v>
      </c>
      <c r="U53" s="29">
        <v>1.2688699999999999</v>
      </c>
      <c r="V53" s="21">
        <f t="shared" si="7"/>
        <v>13634.999999999995</v>
      </c>
      <c r="W53" s="20">
        <f t="shared" si="4"/>
        <v>151.49999999999997</v>
      </c>
      <c r="X53" s="25"/>
    </row>
    <row r="54" spans="1:24" x14ac:dyDescent="0.15">
      <c r="B54" s="7">
        <v>45</v>
      </c>
      <c r="C54" s="52">
        <f t="shared" si="10"/>
        <v>580433.99999999965</v>
      </c>
      <c r="D54" s="52"/>
      <c r="E54" s="12">
        <v>2009</v>
      </c>
      <c r="F54" s="2">
        <v>42033</v>
      </c>
      <c r="G54" s="7" t="s">
        <v>74</v>
      </c>
      <c r="H54" s="53">
        <v>1.30253</v>
      </c>
      <c r="I54" s="53"/>
      <c r="J54" s="53">
        <v>1.3180000000000001</v>
      </c>
      <c r="K54" s="53"/>
      <c r="L54" s="27">
        <v>100</v>
      </c>
      <c r="M54" s="11" t="e">
        <f t="shared" si="6"/>
        <v>#VALUE!</v>
      </c>
      <c r="N54" s="39" t="s">
        <v>68</v>
      </c>
      <c r="O54" s="11">
        <f t="shared" si="0"/>
        <v>155</v>
      </c>
      <c r="P54" s="52">
        <f t="shared" si="8"/>
        <v>11608.679999999993</v>
      </c>
      <c r="Q54" s="52"/>
      <c r="R54" s="13">
        <f t="shared" si="9"/>
        <v>7.0000000000000007E-2</v>
      </c>
      <c r="S54" s="12">
        <f t="shared" si="3"/>
        <v>2009</v>
      </c>
      <c r="T54" s="2">
        <v>42038</v>
      </c>
      <c r="U54" s="29">
        <v>1.2900799999999999</v>
      </c>
      <c r="V54" s="21">
        <f t="shared" si="7"/>
        <v>8715.0000000000509</v>
      </c>
      <c r="W54" s="20">
        <f t="shared" si="4"/>
        <v>124.50000000000072</v>
      </c>
      <c r="X54" s="25"/>
    </row>
    <row r="55" spans="1:24" x14ac:dyDescent="0.15">
      <c r="B55" s="7">
        <v>46</v>
      </c>
      <c r="C55" s="52">
        <f t="shared" si="10"/>
        <v>589148.99999999965</v>
      </c>
      <c r="D55" s="52"/>
      <c r="E55" s="12">
        <v>2009</v>
      </c>
      <c r="F55" s="2">
        <v>42060</v>
      </c>
      <c r="G55" s="7" t="s">
        <v>74</v>
      </c>
      <c r="H55" s="53">
        <v>1.27556</v>
      </c>
      <c r="I55" s="53"/>
      <c r="J55" s="53">
        <v>1.2898099999999999</v>
      </c>
      <c r="K55" s="53"/>
      <c r="L55" s="27">
        <v>100</v>
      </c>
      <c r="M55" s="11" t="e">
        <f t="shared" si="6"/>
        <v>#VALUE!</v>
      </c>
      <c r="N55" s="39" t="s">
        <v>68</v>
      </c>
      <c r="O55" s="11">
        <f t="shared" si="0"/>
        <v>143</v>
      </c>
      <c r="P55" s="52">
        <f t="shared" si="8"/>
        <v>11782.979999999994</v>
      </c>
      <c r="Q55" s="52"/>
      <c r="R55" s="13">
        <f t="shared" si="9"/>
        <v>0.08</v>
      </c>
      <c r="S55" s="12">
        <f t="shared" si="3"/>
        <v>2009</v>
      </c>
      <c r="T55" s="2">
        <v>42066</v>
      </c>
      <c r="U55" s="29">
        <v>1.2630999999999999</v>
      </c>
      <c r="V55" s="21">
        <f t="shared" si="7"/>
        <v>9968.000000000111</v>
      </c>
      <c r="W55" s="20">
        <f t="shared" si="4"/>
        <v>124.60000000000137</v>
      </c>
      <c r="X55" s="25"/>
    </row>
    <row r="56" spans="1:24" x14ac:dyDescent="0.15">
      <c r="B56" s="7">
        <v>47</v>
      </c>
      <c r="C56" s="52">
        <f t="shared" si="10"/>
        <v>599116.99999999977</v>
      </c>
      <c r="D56" s="52"/>
      <c r="E56" s="12">
        <v>2009</v>
      </c>
      <c r="F56" s="2">
        <v>42103</v>
      </c>
      <c r="G56" s="7" t="s">
        <v>74</v>
      </c>
      <c r="H56" s="53">
        <v>1.31447</v>
      </c>
      <c r="I56" s="53"/>
      <c r="J56" s="53">
        <v>1.3334699999999999</v>
      </c>
      <c r="K56" s="53"/>
      <c r="L56" s="27">
        <v>100</v>
      </c>
      <c r="M56" s="11" t="e">
        <f t="shared" si="6"/>
        <v>#VALUE!</v>
      </c>
      <c r="N56" s="39" t="s">
        <v>68</v>
      </c>
      <c r="O56" s="11">
        <f t="shared" si="0"/>
        <v>190</v>
      </c>
      <c r="P56" s="52">
        <f t="shared" si="8"/>
        <v>11982.339999999995</v>
      </c>
      <c r="Q56" s="52"/>
      <c r="R56" s="13">
        <f t="shared" si="9"/>
        <v>0.06</v>
      </c>
      <c r="S56" s="12">
        <f t="shared" si="3"/>
        <v>2009</v>
      </c>
      <c r="T56" s="2">
        <v>42103</v>
      </c>
      <c r="U56" s="29">
        <v>1.31447</v>
      </c>
      <c r="V56" s="21">
        <f t="shared" si="7"/>
        <v>0</v>
      </c>
      <c r="W56" s="20">
        <f t="shared" si="4"/>
        <v>0</v>
      </c>
      <c r="X56" s="25"/>
    </row>
    <row r="57" spans="1:24" x14ac:dyDescent="0.15">
      <c r="B57" s="7">
        <v>48</v>
      </c>
      <c r="C57" s="52">
        <f t="shared" si="10"/>
        <v>599116.99999999977</v>
      </c>
      <c r="D57" s="52"/>
      <c r="E57" s="12">
        <v>2009</v>
      </c>
      <c r="F57" s="2">
        <v>42123</v>
      </c>
      <c r="G57" s="7" t="s">
        <v>80</v>
      </c>
      <c r="H57" s="53">
        <v>1.3266</v>
      </c>
      <c r="I57" s="53"/>
      <c r="J57" s="53">
        <v>1.29653</v>
      </c>
      <c r="K57" s="53"/>
      <c r="L57" s="27">
        <v>100</v>
      </c>
      <c r="M57" s="11" t="e">
        <f t="shared" si="6"/>
        <v>#VALUE!</v>
      </c>
      <c r="N57" s="39" t="s">
        <v>68</v>
      </c>
      <c r="O57" s="11">
        <f t="shared" si="0"/>
        <v>301</v>
      </c>
      <c r="P57" s="52">
        <f t="shared" si="8"/>
        <v>11982.339999999995</v>
      </c>
      <c r="Q57" s="52"/>
      <c r="R57" s="13">
        <f t="shared" si="9"/>
        <v>0.03</v>
      </c>
      <c r="S57" s="12">
        <f t="shared" si="3"/>
        <v>2009</v>
      </c>
      <c r="T57" s="2">
        <v>42130</v>
      </c>
      <c r="U57" s="29">
        <v>1.3324199999999999</v>
      </c>
      <c r="V57" s="21">
        <f t="shared" si="7"/>
        <v>1745.9999999999809</v>
      </c>
      <c r="W57" s="20">
        <f t="shared" si="4"/>
        <v>58.199999999999363</v>
      </c>
      <c r="X57" s="25"/>
    </row>
    <row r="58" spans="1:24" x14ac:dyDescent="0.15">
      <c r="B58" s="7">
        <v>49</v>
      </c>
      <c r="C58" s="52">
        <f t="shared" si="10"/>
        <v>600862.99999999977</v>
      </c>
      <c r="D58" s="52"/>
      <c r="E58" s="12">
        <v>2009</v>
      </c>
      <c r="F58" s="2">
        <v>42160</v>
      </c>
      <c r="G58" s="7" t="s">
        <v>74</v>
      </c>
      <c r="H58" s="53">
        <v>1.40666</v>
      </c>
      <c r="I58" s="53"/>
      <c r="J58" s="53">
        <v>1.4264300000000001</v>
      </c>
      <c r="K58" s="53"/>
      <c r="L58" s="27">
        <v>100</v>
      </c>
      <c r="M58" s="11" t="e">
        <f t="shared" si="6"/>
        <v>#VALUE!</v>
      </c>
      <c r="N58" s="39" t="s">
        <v>68</v>
      </c>
      <c r="O58" s="11">
        <f t="shared" si="0"/>
        <v>198</v>
      </c>
      <c r="P58" s="52">
        <f t="shared" si="8"/>
        <v>12017.259999999995</v>
      </c>
      <c r="Q58" s="52"/>
      <c r="R58" s="13">
        <f t="shared" si="9"/>
        <v>0.06</v>
      </c>
      <c r="S58" s="12">
        <f t="shared" si="3"/>
        <v>2009</v>
      </c>
      <c r="T58" s="2">
        <v>42164</v>
      </c>
      <c r="U58" s="29">
        <v>1.39967</v>
      </c>
      <c r="V58" s="21">
        <f t="shared" si="7"/>
        <v>4194.0000000000309</v>
      </c>
      <c r="W58" s="20">
        <f t="shared" si="4"/>
        <v>69.900000000000517</v>
      </c>
      <c r="X58" s="25"/>
    </row>
    <row r="59" spans="1:24" x14ac:dyDescent="0.15">
      <c r="B59" s="7">
        <v>50</v>
      </c>
      <c r="C59" s="52">
        <f t="shared" si="10"/>
        <v>605056.99999999977</v>
      </c>
      <c r="D59" s="52"/>
      <c r="E59" s="12">
        <v>2009</v>
      </c>
      <c r="F59" s="2">
        <v>42200</v>
      </c>
      <c r="G59" s="7" t="s">
        <v>80</v>
      </c>
      <c r="H59" s="53">
        <v>1.40666</v>
      </c>
      <c r="I59" s="53"/>
      <c r="J59" s="53">
        <v>1.3911500000000001</v>
      </c>
      <c r="K59" s="53"/>
      <c r="L59" s="27">
        <v>100</v>
      </c>
      <c r="M59" s="11" t="e">
        <f t="shared" si="6"/>
        <v>#VALUE!</v>
      </c>
      <c r="N59" s="39" t="s">
        <v>68</v>
      </c>
      <c r="O59" s="11">
        <f t="shared" si="0"/>
        <v>156</v>
      </c>
      <c r="P59" s="52">
        <f t="shared" si="8"/>
        <v>12101.139999999996</v>
      </c>
      <c r="Q59" s="52"/>
      <c r="R59" s="13">
        <f t="shared" si="9"/>
        <v>7.0000000000000007E-2</v>
      </c>
      <c r="S59" s="12">
        <f t="shared" si="3"/>
        <v>2009</v>
      </c>
      <c r="T59" s="2">
        <v>42206</v>
      </c>
      <c r="U59" s="29">
        <v>1.4180600000000001</v>
      </c>
      <c r="V59" s="21">
        <f t="shared" si="7"/>
        <v>7980.0000000000546</v>
      </c>
      <c r="W59" s="20">
        <f t="shared" si="4"/>
        <v>114.00000000000077</v>
      </c>
      <c r="X59" s="25"/>
    </row>
    <row r="60" spans="1:24" x14ac:dyDescent="0.15">
      <c r="A60" t="s">
        <v>85</v>
      </c>
      <c r="B60" s="7">
        <v>51</v>
      </c>
      <c r="C60" s="52">
        <f t="shared" si="10"/>
        <v>613036.99999999977</v>
      </c>
      <c r="D60" s="52"/>
      <c r="E60" s="12">
        <v>2014</v>
      </c>
      <c r="F60" s="2">
        <v>42042</v>
      </c>
      <c r="G60" s="7" t="s">
        <v>80</v>
      </c>
      <c r="H60" s="53">
        <v>1.63504</v>
      </c>
      <c r="I60" s="53"/>
      <c r="J60" s="53">
        <v>1.6273299999999999</v>
      </c>
      <c r="K60" s="53"/>
      <c r="L60" s="27">
        <v>100</v>
      </c>
      <c r="M60" s="11" t="e">
        <f t="shared" si="6"/>
        <v>#VALUE!</v>
      </c>
      <c r="N60" s="39" t="s">
        <v>68</v>
      </c>
      <c r="O60" s="11">
        <f t="shared" si="0"/>
        <v>78</v>
      </c>
      <c r="P60" s="52">
        <f t="shared" si="8"/>
        <v>12260.739999999996</v>
      </c>
      <c r="Q60" s="52"/>
      <c r="R60" s="13">
        <f t="shared" si="9"/>
        <v>0.15</v>
      </c>
      <c r="S60" s="12">
        <f t="shared" si="3"/>
        <v>2014</v>
      </c>
      <c r="T60" s="2">
        <v>42052</v>
      </c>
      <c r="U60" s="29">
        <v>1.67228</v>
      </c>
      <c r="V60" s="21">
        <f t="shared" si="7"/>
        <v>55859.999999999905</v>
      </c>
      <c r="W60" s="20">
        <f t="shared" si="4"/>
        <v>372.39999999999941</v>
      </c>
      <c r="X60" s="25"/>
    </row>
    <row r="61" spans="1:24" x14ac:dyDescent="0.15">
      <c r="B61" s="7">
        <v>52</v>
      </c>
      <c r="C61" s="52">
        <f t="shared" si="10"/>
        <v>668896.99999999965</v>
      </c>
      <c r="D61" s="52"/>
      <c r="E61" s="12">
        <v>2014</v>
      </c>
      <c r="F61" s="2">
        <v>42137</v>
      </c>
      <c r="G61" s="7" t="s">
        <v>74</v>
      </c>
      <c r="H61" s="53">
        <v>1.68296</v>
      </c>
      <c r="I61" s="53"/>
      <c r="J61" s="53">
        <v>1.6902200000000001</v>
      </c>
      <c r="K61" s="53"/>
      <c r="L61" s="27">
        <v>100</v>
      </c>
      <c r="M61" s="11" t="e">
        <f t="shared" si="6"/>
        <v>#VALUE!</v>
      </c>
      <c r="N61" s="39" t="s">
        <v>68</v>
      </c>
      <c r="O61" s="11">
        <f t="shared" si="0"/>
        <v>73</v>
      </c>
      <c r="P61" s="52">
        <f t="shared" si="8"/>
        <v>13377.939999999993</v>
      </c>
      <c r="Q61" s="52"/>
      <c r="R61" s="13">
        <f t="shared" si="9"/>
        <v>0.18</v>
      </c>
      <c r="S61" s="12">
        <f t="shared" si="3"/>
        <v>2014</v>
      </c>
      <c r="T61" s="2">
        <v>42139</v>
      </c>
      <c r="U61" s="29">
        <v>1.6787300000000001</v>
      </c>
      <c r="V61" s="21">
        <f t="shared" si="7"/>
        <v>7613.99999999992</v>
      </c>
      <c r="W61" s="20">
        <f t="shared" si="4"/>
        <v>42.299999999999557</v>
      </c>
      <c r="X61" s="25"/>
    </row>
    <row r="62" spans="1:24" x14ac:dyDescent="0.15">
      <c r="B62" s="7">
        <v>53</v>
      </c>
      <c r="C62" s="52">
        <f t="shared" si="10"/>
        <v>676510.99999999953</v>
      </c>
      <c r="D62" s="52"/>
      <c r="E62" s="12">
        <v>2014</v>
      </c>
      <c r="F62" s="2">
        <v>42151</v>
      </c>
      <c r="G62" s="7" t="s">
        <v>74</v>
      </c>
      <c r="H62" s="53">
        <v>1.6811</v>
      </c>
      <c r="I62" s="53"/>
      <c r="J62" s="53">
        <v>1.68818</v>
      </c>
      <c r="K62" s="53"/>
      <c r="L62" s="27">
        <v>100</v>
      </c>
      <c r="M62" s="11" t="e">
        <f t="shared" si="6"/>
        <v>#VALUE!</v>
      </c>
      <c r="N62" s="41" t="s">
        <v>56</v>
      </c>
      <c r="O62" s="11">
        <f t="shared" si="0"/>
        <v>71</v>
      </c>
      <c r="P62" s="52">
        <f t="shared" si="8"/>
        <v>13530.21999999999</v>
      </c>
      <c r="Q62" s="52"/>
      <c r="R62" s="13">
        <f t="shared" si="9"/>
        <v>0.19</v>
      </c>
      <c r="S62" s="12">
        <f t="shared" si="3"/>
        <v>2014</v>
      </c>
      <c r="T62" s="2">
        <v>42154</v>
      </c>
      <c r="U62" s="29">
        <v>1.6744600000000001</v>
      </c>
      <c r="V62" s="21">
        <f t="shared" si="7"/>
        <v>12615.99999999996</v>
      </c>
      <c r="W62" s="20">
        <f t="shared" si="4"/>
        <v>66.399999999999793</v>
      </c>
      <c r="X62" s="25"/>
    </row>
    <row r="63" spans="1:24" x14ac:dyDescent="0.15">
      <c r="B63" s="7">
        <v>54</v>
      </c>
      <c r="C63" s="52">
        <f t="shared" si="10"/>
        <v>689126.99999999953</v>
      </c>
      <c r="D63" s="52"/>
      <c r="E63" s="12">
        <v>2014</v>
      </c>
      <c r="F63" s="2">
        <v>42272</v>
      </c>
      <c r="G63" s="7" t="s">
        <v>74</v>
      </c>
      <c r="H63" s="53">
        <v>1.6285700000000001</v>
      </c>
      <c r="I63" s="53"/>
      <c r="J63" s="53">
        <v>1.6414599999999999</v>
      </c>
      <c r="K63" s="53"/>
      <c r="L63" s="27">
        <v>100</v>
      </c>
      <c r="M63" s="11" t="e">
        <f t="shared" si="6"/>
        <v>#VALUE!</v>
      </c>
      <c r="N63" s="41" t="s">
        <v>56</v>
      </c>
      <c r="O63" s="11">
        <f t="shared" si="0"/>
        <v>129</v>
      </c>
      <c r="P63" s="52">
        <f t="shared" si="8"/>
        <v>13782.539999999992</v>
      </c>
      <c r="Q63" s="52"/>
      <c r="R63" s="13">
        <f t="shared" si="9"/>
        <v>0.1</v>
      </c>
      <c r="S63" s="12">
        <f t="shared" si="3"/>
        <v>2014</v>
      </c>
      <c r="T63" s="2">
        <v>42285</v>
      </c>
      <c r="U63" s="29">
        <v>1.61409</v>
      </c>
      <c r="V63" s="21">
        <f t="shared" si="7"/>
        <v>14480.000000000051</v>
      </c>
      <c r="W63" s="20">
        <f t="shared" si="4"/>
        <v>144.80000000000049</v>
      </c>
      <c r="X63" s="25"/>
    </row>
    <row r="64" spans="1:24" x14ac:dyDescent="0.15">
      <c r="B64" s="7">
        <v>55</v>
      </c>
      <c r="C64" s="52">
        <f t="shared" si="10"/>
        <v>703606.99999999953</v>
      </c>
      <c r="D64" s="52"/>
      <c r="E64" s="12">
        <v>2014</v>
      </c>
      <c r="F64" s="2">
        <v>42291</v>
      </c>
      <c r="G64" s="7" t="s">
        <v>74</v>
      </c>
      <c r="H64" s="53">
        <v>1.6006100000000001</v>
      </c>
      <c r="I64" s="53"/>
      <c r="J64" s="53">
        <v>1.6128800000000001</v>
      </c>
      <c r="K64" s="53"/>
      <c r="L64" s="27">
        <v>100</v>
      </c>
      <c r="M64" s="11" t="e">
        <f t="shared" si="6"/>
        <v>#VALUE!</v>
      </c>
      <c r="N64" s="41" t="s">
        <v>56</v>
      </c>
      <c r="O64" s="11">
        <f t="shared" si="0"/>
        <v>123</v>
      </c>
      <c r="P64" s="52">
        <f t="shared" si="8"/>
        <v>14072.13999999999</v>
      </c>
      <c r="Q64" s="52"/>
      <c r="R64" s="13">
        <f t="shared" si="9"/>
        <v>0.11</v>
      </c>
      <c r="S64" s="12">
        <f t="shared" si="3"/>
        <v>2014</v>
      </c>
      <c r="T64" s="2">
        <v>42291</v>
      </c>
      <c r="U64" s="29">
        <v>1.5898000000000001</v>
      </c>
      <c r="V64" s="21">
        <f t="shared" si="7"/>
        <v>11890.999999999985</v>
      </c>
      <c r="W64" s="20">
        <f t="shared" si="4"/>
        <v>108.09999999999987</v>
      </c>
      <c r="X64" s="25"/>
    </row>
    <row r="65" spans="1:24" x14ac:dyDescent="0.15">
      <c r="B65" s="7">
        <v>56</v>
      </c>
      <c r="C65" s="52">
        <f t="shared" si="10"/>
        <v>715497.99999999953</v>
      </c>
      <c r="D65" s="52"/>
      <c r="E65" s="12">
        <v>2015</v>
      </c>
      <c r="F65" s="2">
        <v>42108</v>
      </c>
      <c r="G65" s="7" t="s">
        <v>80</v>
      </c>
      <c r="H65" s="53">
        <v>1.4690099999999999</v>
      </c>
      <c r="I65" s="53"/>
      <c r="J65" s="53">
        <v>1.4601900000000001</v>
      </c>
      <c r="K65" s="53"/>
      <c r="L65" s="27">
        <v>100</v>
      </c>
      <c r="M65" s="11" t="e">
        <f t="shared" si="6"/>
        <v>#VALUE!</v>
      </c>
      <c r="N65" s="41" t="s">
        <v>56</v>
      </c>
      <c r="O65" s="11">
        <f t="shared" si="0"/>
        <v>89</v>
      </c>
      <c r="P65" s="52">
        <f t="shared" si="8"/>
        <v>14309.959999999992</v>
      </c>
      <c r="Q65" s="52"/>
      <c r="R65" s="13">
        <f t="shared" si="9"/>
        <v>0.16</v>
      </c>
      <c r="S65" s="12">
        <f t="shared" si="3"/>
        <v>2015</v>
      </c>
      <c r="T65" s="2">
        <v>42114</v>
      </c>
      <c r="U65" s="29">
        <v>1.49115</v>
      </c>
      <c r="V65" s="21">
        <f t="shared" si="7"/>
        <v>35424.00000000008</v>
      </c>
      <c r="W65" s="20">
        <f t="shared" si="4"/>
        <v>221.40000000000049</v>
      </c>
      <c r="X65" s="25"/>
    </row>
    <row r="66" spans="1:24" x14ac:dyDescent="0.15">
      <c r="B66" s="7">
        <v>57</v>
      </c>
      <c r="C66" s="52">
        <f t="shared" si="10"/>
        <v>750921.99999999965</v>
      </c>
      <c r="D66" s="52"/>
      <c r="E66" s="12">
        <v>2015</v>
      </c>
      <c r="F66" s="2">
        <v>42164</v>
      </c>
      <c r="G66" s="7" t="s">
        <v>80</v>
      </c>
      <c r="H66" s="53">
        <v>1.5371699999999999</v>
      </c>
      <c r="I66" s="53"/>
      <c r="J66" s="53">
        <v>1.5253099999999999</v>
      </c>
      <c r="K66" s="53"/>
      <c r="L66" s="27">
        <v>100</v>
      </c>
      <c r="M66" s="11" t="e">
        <f t="shared" si="6"/>
        <v>#VALUE!</v>
      </c>
      <c r="N66" s="41" t="s">
        <v>56</v>
      </c>
      <c r="O66" s="11">
        <f t="shared" si="0"/>
        <v>119</v>
      </c>
      <c r="P66" s="52">
        <f t="shared" si="8"/>
        <v>15018.439999999993</v>
      </c>
      <c r="Q66" s="52"/>
      <c r="R66" s="13">
        <f t="shared" si="9"/>
        <v>0.12</v>
      </c>
      <c r="S66" s="12">
        <f t="shared" si="3"/>
        <v>2015</v>
      </c>
      <c r="T66" s="2">
        <v>42178</v>
      </c>
      <c r="U66" s="29">
        <v>1.5801799999999999</v>
      </c>
      <c r="V66" s="21">
        <f t="shared" si="7"/>
        <v>51611.999999999993</v>
      </c>
      <c r="W66" s="20">
        <f t="shared" si="4"/>
        <v>430.09999999999991</v>
      </c>
      <c r="X66" s="25"/>
    </row>
    <row r="67" spans="1:24" x14ac:dyDescent="0.15">
      <c r="A67" t="s">
        <v>86</v>
      </c>
      <c r="B67" s="7">
        <v>58</v>
      </c>
      <c r="C67" s="52">
        <f t="shared" si="10"/>
        <v>802533.99999999965</v>
      </c>
      <c r="D67" s="52"/>
      <c r="E67" s="12">
        <v>2014</v>
      </c>
      <c r="F67" s="2">
        <v>42180</v>
      </c>
      <c r="G67" s="7" t="s">
        <v>74</v>
      </c>
      <c r="H67" s="53">
        <v>101.735</v>
      </c>
      <c r="I67" s="53"/>
      <c r="J67" s="53">
        <v>102.158</v>
      </c>
      <c r="K67" s="53"/>
      <c r="L67" s="27">
        <v>100</v>
      </c>
      <c r="M67" s="11" t="e">
        <f t="shared" si="6"/>
        <v>#VALUE!</v>
      </c>
      <c r="N67" s="41" t="s">
        <v>56</v>
      </c>
      <c r="O67" s="11">
        <f>IF(J67="","",ROUNDUP(IF(G67="買",H67-J67,J67-H67)*100,0))</f>
        <v>43</v>
      </c>
      <c r="P67" s="52">
        <f t="shared" si="8"/>
        <v>16050.679999999993</v>
      </c>
      <c r="Q67" s="52"/>
      <c r="R67" s="13">
        <f>IF(O67="","",ROUNDDOWN(P67/(O67/L67)/100000,2))</f>
        <v>0.37</v>
      </c>
      <c r="S67" s="12">
        <f t="shared" si="3"/>
        <v>2014</v>
      </c>
      <c r="T67" s="2">
        <v>42186</v>
      </c>
      <c r="U67" s="29">
        <v>101.425</v>
      </c>
      <c r="V67" s="21">
        <f t="shared" si="7"/>
        <v>11470.000000000084</v>
      </c>
      <c r="W67" s="20">
        <f>IF(T67="","",IF(G67="買",U67-H67,H67-U67)*100)</f>
        <v>31.000000000000227</v>
      </c>
      <c r="X67" s="25"/>
    </row>
    <row r="68" spans="1:24" x14ac:dyDescent="0.15">
      <c r="B68" s="7">
        <v>59</v>
      </c>
      <c r="C68" s="52">
        <f t="shared" si="10"/>
        <v>814003.99999999977</v>
      </c>
      <c r="D68" s="52"/>
      <c r="E68" s="12">
        <v>2015</v>
      </c>
      <c r="F68" s="2">
        <v>42165</v>
      </c>
      <c r="G68" s="7" t="s">
        <v>74</v>
      </c>
      <c r="H68" s="53">
        <v>123.82</v>
      </c>
      <c r="I68" s="53"/>
      <c r="J68" s="53">
        <v>124.60899999999999</v>
      </c>
      <c r="K68" s="53"/>
      <c r="L68" s="27">
        <v>100</v>
      </c>
      <c r="M68" s="11" t="e">
        <f t="shared" si="6"/>
        <v>#VALUE!</v>
      </c>
      <c r="N68" s="41" t="s">
        <v>56</v>
      </c>
      <c r="O68" s="11">
        <f>IF(J68="","",ROUNDUP(IF(G68="買",H68-J68,J68-H68)*100,0))</f>
        <v>79</v>
      </c>
      <c r="P68" s="52">
        <f t="shared" si="8"/>
        <v>16280.079999999996</v>
      </c>
      <c r="Q68" s="52"/>
      <c r="R68" s="13">
        <f t="shared" si="9"/>
        <v>0.2</v>
      </c>
      <c r="S68" s="12">
        <f t="shared" si="3"/>
        <v>2015</v>
      </c>
      <c r="T68" s="2">
        <v>42165</v>
      </c>
      <c r="U68" s="29">
        <v>123.345</v>
      </c>
      <c r="V68" s="21">
        <f t="shared" si="7"/>
        <v>9499.9999999998854</v>
      </c>
      <c r="W68" s="20">
        <f>IF(T68="","",IF(G68="買",U68-H68,H68-U68)*100)</f>
        <v>47.499999999999432</v>
      </c>
      <c r="X68" s="25"/>
    </row>
    <row r="69" spans="1:24" x14ac:dyDescent="0.15">
      <c r="A69" t="s">
        <v>51</v>
      </c>
      <c r="B69" s="7">
        <v>60</v>
      </c>
      <c r="C69" s="52">
        <f t="shared" si="10"/>
        <v>823503.99999999965</v>
      </c>
      <c r="D69" s="52"/>
      <c r="E69" s="12">
        <v>2014</v>
      </c>
      <c r="F69" s="2">
        <v>42271</v>
      </c>
      <c r="G69" s="7" t="s">
        <v>74</v>
      </c>
      <c r="H69" s="53">
        <v>139.23699999999999</v>
      </c>
      <c r="I69" s="53"/>
      <c r="J69" s="53">
        <v>140.21100000000001</v>
      </c>
      <c r="K69" s="53"/>
      <c r="L69" s="27">
        <v>100</v>
      </c>
      <c r="M69" s="11" t="e">
        <f t="shared" si="6"/>
        <v>#VALUE!</v>
      </c>
      <c r="N69" s="41" t="s">
        <v>56</v>
      </c>
      <c r="O69" s="11">
        <f t="shared" ref="O69:O109" si="11">IF(J69="","",ROUNDUP(IF(G69="買",H69-J69,J69-H69)*100,0))</f>
        <v>98</v>
      </c>
      <c r="P69" s="52">
        <f t="shared" si="8"/>
        <v>16470.079999999994</v>
      </c>
      <c r="Q69" s="52"/>
      <c r="R69" s="13">
        <f t="shared" si="9"/>
        <v>0.16</v>
      </c>
      <c r="S69" s="12">
        <f t="shared" si="3"/>
        <v>2014</v>
      </c>
      <c r="T69" s="2">
        <v>42271</v>
      </c>
      <c r="U69" s="29">
        <v>139.23699999999999</v>
      </c>
      <c r="V69" s="21">
        <f t="shared" si="7"/>
        <v>0</v>
      </c>
      <c r="W69" s="20">
        <f t="shared" ref="W69:W109" si="12">IF(T69="","",IF(G69="買",U69-H69,H69-U69)*100)</f>
        <v>0</v>
      </c>
      <c r="X69" s="25"/>
    </row>
    <row r="70" spans="1:24" x14ac:dyDescent="0.15">
      <c r="B70" s="7">
        <v>61</v>
      </c>
      <c r="C70" s="52">
        <f t="shared" si="10"/>
        <v>823503.99999999965</v>
      </c>
      <c r="D70" s="52"/>
      <c r="E70" s="12">
        <v>2014</v>
      </c>
      <c r="F70" s="2">
        <v>42347</v>
      </c>
      <c r="G70" s="7" t="s">
        <v>74</v>
      </c>
      <c r="H70" s="53">
        <v>148.13900000000001</v>
      </c>
      <c r="I70" s="53"/>
      <c r="J70" s="53">
        <v>148.82300000000001</v>
      </c>
      <c r="K70" s="53"/>
      <c r="L70" s="27">
        <v>100</v>
      </c>
      <c r="M70" s="11" t="e">
        <f t="shared" si="6"/>
        <v>#VALUE!</v>
      </c>
      <c r="N70" s="48" t="s">
        <v>56</v>
      </c>
      <c r="O70" s="11">
        <f t="shared" si="11"/>
        <v>69</v>
      </c>
      <c r="P70" s="52">
        <f t="shared" si="8"/>
        <v>16470.079999999994</v>
      </c>
      <c r="Q70" s="52"/>
      <c r="R70" s="13">
        <f t="shared" si="9"/>
        <v>0.23</v>
      </c>
      <c r="S70" s="12">
        <f t="shared" si="3"/>
        <v>2014</v>
      </c>
      <c r="T70" s="2">
        <v>42347</v>
      </c>
      <c r="U70" s="29">
        <v>148.13900000000001</v>
      </c>
      <c r="V70" s="21">
        <f t="shared" si="7"/>
        <v>0</v>
      </c>
      <c r="W70" s="20">
        <f t="shared" si="12"/>
        <v>0</v>
      </c>
      <c r="X70" s="25"/>
    </row>
    <row r="71" spans="1:24" x14ac:dyDescent="0.15">
      <c r="B71" s="7">
        <v>62</v>
      </c>
      <c r="C71" s="52">
        <f t="shared" si="10"/>
        <v>823503.99999999965</v>
      </c>
      <c r="D71" s="52"/>
      <c r="E71" s="12">
        <v>2015</v>
      </c>
      <c r="F71" s="2">
        <v>42061</v>
      </c>
      <c r="G71" s="7" t="s">
        <v>74</v>
      </c>
      <c r="H71" s="53">
        <v>134.50700000000001</v>
      </c>
      <c r="I71" s="53"/>
      <c r="J71" s="53">
        <v>135.34</v>
      </c>
      <c r="K71" s="53"/>
      <c r="L71" s="27">
        <v>100</v>
      </c>
      <c r="M71" s="11" t="e">
        <f t="shared" si="6"/>
        <v>#VALUE!</v>
      </c>
      <c r="N71" s="48" t="s">
        <v>56</v>
      </c>
      <c r="O71" s="11">
        <f t="shared" si="11"/>
        <v>84</v>
      </c>
      <c r="P71" s="52">
        <f t="shared" si="8"/>
        <v>16470.079999999994</v>
      </c>
      <c r="Q71" s="52"/>
      <c r="R71" s="13">
        <f t="shared" si="9"/>
        <v>0.19</v>
      </c>
      <c r="S71" s="12">
        <f t="shared" si="3"/>
        <v>2015</v>
      </c>
      <c r="T71" s="2">
        <v>42075</v>
      </c>
      <c r="U71" s="29">
        <v>133.803</v>
      </c>
      <c r="V71" s="21">
        <f t="shared" si="7"/>
        <v>13376.000000000147</v>
      </c>
      <c r="W71" s="20">
        <f t="shared" si="12"/>
        <v>70.400000000000773</v>
      </c>
      <c r="X71" s="25"/>
    </row>
    <row r="72" spans="1:24" x14ac:dyDescent="0.15">
      <c r="B72" s="7">
        <v>63</v>
      </c>
      <c r="C72" s="52">
        <f t="shared" si="10"/>
        <v>836879.99999999977</v>
      </c>
      <c r="D72" s="52"/>
      <c r="E72" s="12">
        <v>2015</v>
      </c>
      <c r="F72" s="2">
        <v>42101</v>
      </c>
      <c r="G72" s="7" t="s">
        <v>74</v>
      </c>
      <c r="H72" s="53">
        <v>130.41999999999999</v>
      </c>
      <c r="I72" s="53"/>
      <c r="J72" s="53">
        <v>131.01400000000001</v>
      </c>
      <c r="K72" s="53"/>
      <c r="L72" s="27">
        <v>100</v>
      </c>
      <c r="M72" s="11" t="e">
        <f t="shared" si="6"/>
        <v>#VALUE!</v>
      </c>
      <c r="N72" s="48" t="s">
        <v>56</v>
      </c>
      <c r="O72" s="11">
        <f t="shared" si="11"/>
        <v>60</v>
      </c>
      <c r="P72" s="52">
        <f t="shared" si="8"/>
        <v>16737.599999999995</v>
      </c>
      <c r="Q72" s="52"/>
      <c r="R72" s="13">
        <f t="shared" si="9"/>
        <v>0.27</v>
      </c>
      <c r="S72" s="12">
        <f t="shared" si="3"/>
        <v>2015</v>
      </c>
      <c r="T72" s="2">
        <v>42101</v>
      </c>
      <c r="U72" s="29">
        <v>130.41999999999999</v>
      </c>
      <c r="V72" s="21">
        <f t="shared" si="7"/>
        <v>0</v>
      </c>
      <c r="W72" s="20">
        <f t="shared" si="12"/>
        <v>0</v>
      </c>
      <c r="X72" s="25"/>
    </row>
    <row r="73" spans="1:24" x14ac:dyDescent="0.15">
      <c r="B73" s="7">
        <v>64</v>
      </c>
      <c r="C73" s="52">
        <f t="shared" si="10"/>
        <v>836879.99999999977</v>
      </c>
      <c r="D73" s="52"/>
      <c r="E73" s="12">
        <v>2015</v>
      </c>
      <c r="F73" s="2">
        <v>42110</v>
      </c>
      <c r="G73" s="7" t="s">
        <v>80</v>
      </c>
      <c r="H73" s="53">
        <v>127.505</v>
      </c>
      <c r="I73" s="53"/>
      <c r="J73" s="53">
        <v>126.253</v>
      </c>
      <c r="K73" s="53"/>
      <c r="L73" s="27">
        <v>100</v>
      </c>
      <c r="M73" s="11" t="e">
        <f t="shared" si="6"/>
        <v>#VALUE!</v>
      </c>
      <c r="N73" s="48" t="s">
        <v>56</v>
      </c>
      <c r="O73" s="11">
        <f t="shared" si="11"/>
        <v>126</v>
      </c>
      <c r="P73" s="52">
        <f t="shared" si="8"/>
        <v>16737.599999999995</v>
      </c>
      <c r="Q73" s="52"/>
      <c r="R73" s="13">
        <f t="shared" si="9"/>
        <v>0.13</v>
      </c>
      <c r="S73" s="12">
        <f t="shared" si="3"/>
        <v>2015</v>
      </c>
      <c r="T73" s="2">
        <v>42110</v>
      </c>
      <c r="U73" s="29">
        <v>127.505</v>
      </c>
      <c r="V73" s="21">
        <f t="shared" si="7"/>
        <v>0</v>
      </c>
      <c r="W73" s="20">
        <f t="shared" si="12"/>
        <v>0</v>
      </c>
      <c r="X73" s="25"/>
    </row>
    <row r="74" spans="1:24" x14ac:dyDescent="0.15">
      <c r="B74" s="7">
        <v>65</v>
      </c>
      <c r="C74" s="52">
        <f t="shared" si="10"/>
        <v>836879.99999999977</v>
      </c>
      <c r="D74" s="52"/>
      <c r="E74" s="12">
        <v>2015</v>
      </c>
      <c r="F74" s="2">
        <v>42178</v>
      </c>
      <c r="G74" s="7" t="s">
        <v>74</v>
      </c>
      <c r="H74" s="53">
        <v>139.17099999999999</v>
      </c>
      <c r="I74" s="53"/>
      <c r="J74" s="53">
        <v>140.619</v>
      </c>
      <c r="K74" s="53"/>
      <c r="L74" s="27">
        <v>100</v>
      </c>
      <c r="M74" s="11" t="e">
        <f t="shared" si="6"/>
        <v>#VALUE!</v>
      </c>
      <c r="N74" s="48" t="s">
        <v>56</v>
      </c>
      <c r="O74" s="11">
        <f t="shared" si="11"/>
        <v>145</v>
      </c>
      <c r="P74" s="52">
        <f t="shared" ref="P74:P109" si="13">IF(F74="","",C74*$P$2)</f>
        <v>16737.599999999995</v>
      </c>
      <c r="Q74" s="52"/>
      <c r="R74" s="13">
        <f t="shared" ref="R74:R109" si="14">IF(O74="","",ROUNDDOWN(P74/(O74/L74)/100000,2))</f>
        <v>0.11</v>
      </c>
      <c r="S74" s="12">
        <f t="shared" ref="S74:S109" si="15">E74</f>
        <v>2015</v>
      </c>
      <c r="T74" s="2">
        <v>42179</v>
      </c>
      <c r="U74" s="29">
        <v>139.17099999999999</v>
      </c>
      <c r="V74" s="21">
        <f t="shared" si="7"/>
        <v>0</v>
      </c>
      <c r="W74" s="20">
        <f t="shared" si="12"/>
        <v>0</v>
      </c>
      <c r="X74" s="25"/>
    </row>
    <row r="75" spans="1:24" x14ac:dyDescent="0.15">
      <c r="B75" s="7">
        <v>66</v>
      </c>
      <c r="C75" s="52">
        <f t="shared" ref="C75:C109" si="16">IF(V74="","",C74+V74)</f>
        <v>836879.99999999977</v>
      </c>
      <c r="D75" s="52"/>
      <c r="E75" s="12">
        <v>2015</v>
      </c>
      <c r="F75" s="2">
        <v>42268</v>
      </c>
      <c r="G75" s="7" t="s">
        <v>74</v>
      </c>
      <c r="H75" s="53">
        <v>135.239</v>
      </c>
      <c r="I75" s="53"/>
      <c r="J75" s="53">
        <v>136.126</v>
      </c>
      <c r="K75" s="53"/>
      <c r="L75" s="27">
        <v>100</v>
      </c>
      <c r="M75" s="11" t="e">
        <f t="shared" ref="M75:M109" si="17">IF(F75="","",ROUNDUP(IF(G75="買",N75-H75,H75-N75)*10000,0))</f>
        <v>#VALUE!</v>
      </c>
      <c r="N75" s="48" t="s">
        <v>56</v>
      </c>
      <c r="O75" s="11">
        <f t="shared" si="11"/>
        <v>89</v>
      </c>
      <c r="P75" s="52">
        <f t="shared" si="13"/>
        <v>16737.599999999995</v>
      </c>
      <c r="Q75" s="52"/>
      <c r="R75" s="13">
        <f t="shared" si="14"/>
        <v>0.18</v>
      </c>
      <c r="S75" s="12">
        <f t="shared" si="15"/>
        <v>2015</v>
      </c>
      <c r="T75" s="2">
        <v>42270</v>
      </c>
      <c r="U75" s="29">
        <v>133.66499999999999</v>
      </c>
      <c r="V75" s="21">
        <f t="shared" ref="V75:V109" si="18">IF(T75="","",W75*R75*100000/L75)</f>
        <v>28332.000000000218</v>
      </c>
      <c r="W75" s="20">
        <f t="shared" si="12"/>
        <v>157.40000000000123</v>
      </c>
      <c r="X75" s="25"/>
    </row>
    <row r="76" spans="1:24" x14ac:dyDescent="0.15">
      <c r="A76" t="s">
        <v>89</v>
      </c>
      <c r="B76" s="7">
        <v>67</v>
      </c>
      <c r="C76" s="52">
        <f t="shared" si="16"/>
        <v>865212</v>
      </c>
      <c r="D76" s="52"/>
      <c r="E76" s="12">
        <v>2006</v>
      </c>
      <c r="F76" s="2">
        <v>42027</v>
      </c>
      <c r="G76" s="7" t="s">
        <v>80</v>
      </c>
      <c r="H76" s="53">
        <v>204.476</v>
      </c>
      <c r="I76" s="53"/>
      <c r="J76" s="53">
        <v>202.34299999999999</v>
      </c>
      <c r="K76" s="53"/>
      <c r="L76" s="27">
        <v>100</v>
      </c>
      <c r="M76" s="11" t="e">
        <f t="shared" si="17"/>
        <v>#VALUE!</v>
      </c>
      <c r="N76" s="49" t="s">
        <v>56</v>
      </c>
      <c r="O76" s="11">
        <f t="shared" si="11"/>
        <v>214</v>
      </c>
      <c r="P76" s="52">
        <f t="shared" si="13"/>
        <v>17304.240000000002</v>
      </c>
      <c r="Q76" s="52"/>
      <c r="R76" s="13">
        <f t="shared" si="14"/>
        <v>0.08</v>
      </c>
      <c r="S76" s="12">
        <f t="shared" si="15"/>
        <v>2006</v>
      </c>
      <c r="T76" s="2">
        <v>42041</v>
      </c>
      <c r="U76" s="29">
        <v>209.22499999999999</v>
      </c>
      <c r="V76" s="21">
        <f t="shared" si="18"/>
        <v>37991.999999999964</v>
      </c>
      <c r="W76" s="20">
        <f t="shared" si="12"/>
        <v>474.89999999999952</v>
      </c>
      <c r="X76" s="25" t="s">
        <v>92</v>
      </c>
    </row>
    <row r="77" spans="1:24" x14ac:dyDescent="0.15">
      <c r="B77" s="7">
        <v>68</v>
      </c>
      <c r="C77" s="52">
        <f t="shared" si="16"/>
        <v>903204</v>
      </c>
      <c r="D77" s="52"/>
      <c r="E77" s="12">
        <v>2007</v>
      </c>
      <c r="F77" s="2">
        <v>42357</v>
      </c>
      <c r="G77" s="7" t="s">
        <v>74</v>
      </c>
      <c r="H77" s="53">
        <v>227.452</v>
      </c>
      <c r="I77" s="53"/>
      <c r="J77" s="53">
        <v>229.10900000000001</v>
      </c>
      <c r="K77" s="53"/>
      <c r="L77" s="27">
        <v>100</v>
      </c>
      <c r="M77" s="11" t="e">
        <f t="shared" si="17"/>
        <v>#VALUE!</v>
      </c>
      <c r="N77" s="49" t="s">
        <v>56</v>
      </c>
      <c r="O77" s="11">
        <f t="shared" si="11"/>
        <v>166</v>
      </c>
      <c r="P77" s="52">
        <f t="shared" si="13"/>
        <v>18064.080000000002</v>
      </c>
      <c r="Q77" s="52"/>
      <c r="R77" s="13">
        <f t="shared" si="14"/>
        <v>0.1</v>
      </c>
      <c r="S77" s="12">
        <f t="shared" si="15"/>
        <v>2007</v>
      </c>
      <c r="T77" s="2">
        <v>42359</v>
      </c>
      <c r="U77" s="29">
        <v>225.14</v>
      </c>
      <c r="V77" s="21">
        <f t="shared" si="18"/>
        <v>23120.000000000116</v>
      </c>
      <c r="W77" s="20">
        <f t="shared" si="12"/>
        <v>231.20000000000118</v>
      </c>
      <c r="X77" s="25" t="s">
        <v>92</v>
      </c>
    </row>
    <row r="78" spans="1:24" x14ac:dyDescent="0.15">
      <c r="B78" s="7">
        <v>69</v>
      </c>
      <c r="C78" s="52">
        <f t="shared" si="16"/>
        <v>926324.00000000012</v>
      </c>
      <c r="D78" s="52"/>
      <c r="E78" s="12">
        <v>2008</v>
      </c>
      <c r="F78" s="2">
        <v>42028</v>
      </c>
      <c r="G78" s="7" t="s">
        <v>80</v>
      </c>
      <c r="H78" s="53">
        <v>209.21600000000001</v>
      </c>
      <c r="I78" s="53"/>
      <c r="J78" s="53">
        <v>207.09800000000001</v>
      </c>
      <c r="K78" s="53"/>
      <c r="L78" s="27">
        <v>100</v>
      </c>
      <c r="M78" s="11" t="e">
        <f t="shared" si="17"/>
        <v>#VALUE!</v>
      </c>
      <c r="N78" s="49" t="s">
        <v>56</v>
      </c>
      <c r="O78" s="11">
        <f t="shared" si="11"/>
        <v>212</v>
      </c>
      <c r="P78" s="52">
        <f t="shared" si="13"/>
        <v>18526.480000000003</v>
      </c>
      <c r="Q78" s="52"/>
      <c r="R78" s="13">
        <f t="shared" si="14"/>
        <v>0.08</v>
      </c>
      <c r="S78" s="12">
        <f t="shared" si="15"/>
        <v>2008</v>
      </c>
      <c r="T78" s="2">
        <v>42029</v>
      </c>
      <c r="U78" s="29">
        <v>211.72800000000001</v>
      </c>
      <c r="V78" s="21">
        <f t="shared" si="18"/>
        <v>20096.000000000004</v>
      </c>
      <c r="W78" s="20">
        <f t="shared" si="12"/>
        <v>251.20000000000005</v>
      </c>
      <c r="X78" s="25" t="s">
        <v>92</v>
      </c>
    </row>
    <row r="79" spans="1:24" x14ac:dyDescent="0.15">
      <c r="B79" s="7">
        <v>70</v>
      </c>
      <c r="C79" s="52">
        <f t="shared" si="16"/>
        <v>946420.00000000012</v>
      </c>
      <c r="D79" s="52"/>
      <c r="E79" s="12">
        <v>2008</v>
      </c>
      <c r="F79" s="2">
        <v>42047</v>
      </c>
      <c r="G79" s="7" t="s">
        <v>80</v>
      </c>
      <c r="H79" s="53">
        <v>209.881</v>
      </c>
      <c r="I79" s="53"/>
      <c r="J79" s="53">
        <v>207.679</v>
      </c>
      <c r="K79" s="53"/>
      <c r="L79" s="27">
        <v>100</v>
      </c>
      <c r="M79" s="11" t="e">
        <f t="shared" si="17"/>
        <v>#VALUE!</v>
      </c>
      <c r="N79" s="49" t="s">
        <v>56</v>
      </c>
      <c r="O79" s="11">
        <f t="shared" si="11"/>
        <v>221</v>
      </c>
      <c r="P79" s="52">
        <f t="shared" si="13"/>
        <v>18928.400000000001</v>
      </c>
      <c r="Q79" s="52"/>
      <c r="R79" s="13">
        <f t="shared" si="14"/>
        <v>0.08</v>
      </c>
      <c r="S79" s="12">
        <f t="shared" si="15"/>
        <v>2008</v>
      </c>
      <c r="T79" s="2">
        <v>42050</v>
      </c>
      <c r="U79" s="29">
        <v>211.93100000000001</v>
      </c>
      <c r="V79" s="21">
        <f t="shared" si="18"/>
        <v>16400.000000000091</v>
      </c>
      <c r="W79" s="20">
        <f t="shared" si="12"/>
        <v>205.00000000000114</v>
      </c>
      <c r="X79" s="25" t="s">
        <v>92</v>
      </c>
    </row>
    <row r="80" spans="1:24" x14ac:dyDescent="0.15">
      <c r="B80" s="7">
        <v>71</v>
      </c>
      <c r="C80" s="52">
        <f t="shared" si="16"/>
        <v>962820.00000000023</v>
      </c>
      <c r="D80" s="52"/>
      <c r="E80" s="12">
        <v>2008</v>
      </c>
      <c r="F80" s="2">
        <v>42110</v>
      </c>
      <c r="G80" s="7" t="s">
        <v>80</v>
      </c>
      <c r="H80" s="53">
        <v>200.80799999999999</v>
      </c>
      <c r="I80" s="53"/>
      <c r="J80" s="53">
        <v>199.143</v>
      </c>
      <c r="K80" s="53"/>
      <c r="L80" s="27">
        <v>100</v>
      </c>
      <c r="M80" s="11" t="e">
        <f t="shared" si="17"/>
        <v>#VALUE!</v>
      </c>
      <c r="N80" s="49" t="s">
        <v>56</v>
      </c>
      <c r="O80" s="11">
        <f t="shared" si="11"/>
        <v>167</v>
      </c>
      <c r="P80" s="52">
        <f t="shared" si="13"/>
        <v>19256.400000000005</v>
      </c>
      <c r="Q80" s="52"/>
      <c r="R80" s="13">
        <f t="shared" si="14"/>
        <v>0.11</v>
      </c>
      <c r="S80" s="12">
        <f t="shared" si="15"/>
        <v>2008</v>
      </c>
      <c r="T80" s="2">
        <v>42112</v>
      </c>
      <c r="U80" s="29">
        <v>203.619</v>
      </c>
      <c r="V80" s="21">
        <f t="shared" si="18"/>
        <v>30921.00000000008</v>
      </c>
      <c r="W80" s="20">
        <f t="shared" si="12"/>
        <v>281.1000000000007</v>
      </c>
      <c r="X80" s="25" t="s">
        <v>92</v>
      </c>
    </row>
    <row r="81" spans="2:24" x14ac:dyDescent="0.15">
      <c r="B81" s="7">
        <v>72</v>
      </c>
      <c r="C81" s="52">
        <f t="shared" si="16"/>
        <v>993741.00000000035</v>
      </c>
      <c r="D81" s="52"/>
      <c r="E81" s="12">
        <v>2008</v>
      </c>
      <c r="F81" s="2">
        <v>42264</v>
      </c>
      <c r="G81" s="7" t="s">
        <v>80</v>
      </c>
      <c r="H81" s="53">
        <v>190.77099999999999</v>
      </c>
      <c r="I81" s="53"/>
      <c r="J81" s="53">
        <v>186.84100000000001</v>
      </c>
      <c r="K81" s="53"/>
      <c r="L81" s="27">
        <v>100</v>
      </c>
      <c r="M81" s="11" t="e">
        <f t="shared" si="17"/>
        <v>#VALUE!</v>
      </c>
      <c r="N81" s="49" t="s">
        <v>56</v>
      </c>
      <c r="O81" s="11">
        <f t="shared" si="11"/>
        <v>393</v>
      </c>
      <c r="P81" s="52">
        <f t="shared" si="13"/>
        <v>19874.820000000007</v>
      </c>
      <c r="Q81" s="52"/>
      <c r="R81" s="13">
        <f t="shared" si="14"/>
        <v>0.05</v>
      </c>
      <c r="S81" s="12">
        <f t="shared" si="15"/>
        <v>2008</v>
      </c>
      <c r="T81" s="2">
        <v>42270</v>
      </c>
      <c r="U81" s="29">
        <v>195.321</v>
      </c>
      <c r="V81" s="21">
        <f t="shared" si="18"/>
        <v>22750.000000000055</v>
      </c>
      <c r="W81" s="20">
        <f t="shared" si="12"/>
        <v>455.00000000000114</v>
      </c>
      <c r="X81" s="25" t="s">
        <v>92</v>
      </c>
    </row>
    <row r="82" spans="2:24" x14ac:dyDescent="0.15">
      <c r="B82" s="7">
        <v>73</v>
      </c>
      <c r="C82" s="52">
        <f t="shared" si="16"/>
        <v>1016491.0000000003</v>
      </c>
      <c r="D82" s="52"/>
      <c r="E82" s="12">
        <v>2009</v>
      </c>
      <c r="F82" s="2">
        <v>42030</v>
      </c>
      <c r="G82" s="7" t="s">
        <v>80</v>
      </c>
      <c r="H82" s="53">
        <v>122.854</v>
      </c>
      <c r="I82" s="53"/>
      <c r="J82" s="53">
        <v>119.435</v>
      </c>
      <c r="K82" s="53"/>
      <c r="L82" s="27">
        <v>100</v>
      </c>
      <c r="M82" s="11" t="e">
        <f t="shared" si="17"/>
        <v>#VALUE!</v>
      </c>
      <c r="N82" s="49" t="s">
        <v>56</v>
      </c>
      <c r="O82" s="11">
        <f t="shared" si="11"/>
        <v>342</v>
      </c>
      <c r="P82" s="52">
        <f t="shared" si="13"/>
        <v>20329.820000000007</v>
      </c>
      <c r="Q82" s="52"/>
      <c r="R82" s="13">
        <f t="shared" si="14"/>
        <v>0.05</v>
      </c>
      <c r="S82" s="12">
        <f t="shared" si="15"/>
        <v>2009</v>
      </c>
      <c r="T82" s="2">
        <v>42034</v>
      </c>
      <c r="U82" s="29">
        <v>127.48399999999999</v>
      </c>
      <c r="V82" s="21">
        <f t="shared" si="18"/>
        <v>23149.999999999978</v>
      </c>
      <c r="W82" s="20">
        <f t="shared" si="12"/>
        <v>462.99999999999955</v>
      </c>
      <c r="X82" s="25" t="s">
        <v>92</v>
      </c>
    </row>
    <row r="83" spans="2:24" x14ac:dyDescent="0.15">
      <c r="B83" s="7">
        <v>74</v>
      </c>
      <c r="C83" s="52">
        <f t="shared" si="16"/>
        <v>1039641.0000000003</v>
      </c>
      <c r="D83" s="52"/>
      <c r="E83" s="12">
        <v>2009</v>
      </c>
      <c r="F83" s="2">
        <v>42111</v>
      </c>
      <c r="G83" s="7" t="s">
        <v>74</v>
      </c>
      <c r="H83" s="53">
        <v>146.47999999999999</v>
      </c>
      <c r="I83" s="53"/>
      <c r="J83" s="53">
        <v>148.82400000000001</v>
      </c>
      <c r="K83" s="53"/>
      <c r="L83" s="27">
        <v>100</v>
      </c>
      <c r="M83" s="11" t="e">
        <f t="shared" si="17"/>
        <v>#VALUE!</v>
      </c>
      <c r="N83" s="49" t="s">
        <v>56</v>
      </c>
      <c r="O83" s="11">
        <f t="shared" si="11"/>
        <v>235</v>
      </c>
      <c r="P83" s="52">
        <f t="shared" si="13"/>
        <v>20792.820000000007</v>
      </c>
      <c r="Q83" s="52"/>
      <c r="R83" s="13">
        <f t="shared" si="14"/>
        <v>0.08</v>
      </c>
      <c r="S83" s="12">
        <f t="shared" si="15"/>
        <v>2009</v>
      </c>
      <c r="T83" s="2">
        <v>42117</v>
      </c>
      <c r="U83" s="29">
        <v>142.30199999999999</v>
      </c>
      <c r="V83" s="21">
        <f t="shared" si="18"/>
        <v>33423.999999999978</v>
      </c>
      <c r="W83" s="20">
        <f t="shared" si="12"/>
        <v>417.79999999999973</v>
      </c>
      <c r="X83" s="25" t="s">
        <v>92</v>
      </c>
    </row>
    <row r="84" spans="2:24" x14ac:dyDescent="0.15">
      <c r="B84" s="7">
        <v>75</v>
      </c>
      <c r="C84" s="52">
        <f t="shared" si="16"/>
        <v>1073065.0000000002</v>
      </c>
      <c r="D84" s="52"/>
      <c r="E84" s="12">
        <v>2010</v>
      </c>
      <c r="F84" s="2">
        <v>42129</v>
      </c>
      <c r="G84" s="7" t="s">
        <v>74</v>
      </c>
      <c r="H84" s="53">
        <v>141.52699999999999</v>
      </c>
      <c r="I84" s="53"/>
      <c r="J84" s="53">
        <v>144.00399999999999</v>
      </c>
      <c r="K84" s="53"/>
      <c r="L84" s="27">
        <v>100</v>
      </c>
      <c r="M84" s="11" t="e">
        <f t="shared" si="17"/>
        <v>#VALUE!</v>
      </c>
      <c r="N84" s="49" t="s">
        <v>56</v>
      </c>
      <c r="O84" s="11">
        <f t="shared" si="11"/>
        <v>248</v>
      </c>
      <c r="P84" s="52">
        <f t="shared" si="13"/>
        <v>21461.300000000007</v>
      </c>
      <c r="Q84" s="52"/>
      <c r="R84" s="13">
        <f t="shared" si="14"/>
        <v>0.08</v>
      </c>
      <c r="S84" s="12">
        <f t="shared" si="15"/>
        <v>2010</v>
      </c>
      <c r="T84" s="2">
        <v>42131</v>
      </c>
      <c r="U84" s="29">
        <v>138.21299999999999</v>
      </c>
      <c r="V84" s="21">
        <f t="shared" si="18"/>
        <v>26511.999999999945</v>
      </c>
      <c r="W84" s="20">
        <f t="shared" si="12"/>
        <v>331.3999999999993</v>
      </c>
      <c r="X84" s="25" t="s">
        <v>92</v>
      </c>
    </row>
    <row r="85" spans="2:24" x14ac:dyDescent="0.15">
      <c r="B85" s="7">
        <v>76</v>
      </c>
      <c r="C85" s="52">
        <f t="shared" si="16"/>
        <v>1099577.0000000002</v>
      </c>
      <c r="D85" s="52"/>
      <c r="E85" s="12">
        <v>2010</v>
      </c>
      <c r="F85" s="2">
        <v>42151</v>
      </c>
      <c r="G85" s="7" t="s">
        <v>80</v>
      </c>
      <c r="H85" s="53">
        <v>131.376</v>
      </c>
      <c r="I85" s="53"/>
      <c r="J85" s="53">
        <v>128.91200000000001</v>
      </c>
      <c r="K85" s="53"/>
      <c r="L85" s="27">
        <v>100</v>
      </c>
      <c r="M85" s="11" t="e">
        <f t="shared" si="17"/>
        <v>#VALUE!</v>
      </c>
      <c r="N85" s="49" t="s">
        <v>56</v>
      </c>
      <c r="O85" s="11">
        <f t="shared" si="11"/>
        <v>247</v>
      </c>
      <c r="P85" s="52">
        <f t="shared" si="13"/>
        <v>21991.540000000005</v>
      </c>
      <c r="Q85" s="52"/>
      <c r="R85" s="13">
        <f t="shared" si="14"/>
        <v>0.08</v>
      </c>
      <c r="S85" s="12">
        <f t="shared" si="15"/>
        <v>2010</v>
      </c>
      <c r="T85" s="2">
        <v>42155</v>
      </c>
      <c r="U85" s="29">
        <v>131.929</v>
      </c>
      <c r="V85" s="21">
        <f t="shared" si="18"/>
        <v>4423.9999999999782</v>
      </c>
      <c r="W85" s="20">
        <f t="shared" si="12"/>
        <v>55.299999999999727</v>
      </c>
      <c r="X85" s="25" t="s">
        <v>92</v>
      </c>
    </row>
    <row r="86" spans="2:24" x14ac:dyDescent="0.15">
      <c r="B86" s="7">
        <v>77</v>
      </c>
      <c r="C86" s="52">
        <f t="shared" si="16"/>
        <v>1104001.0000000002</v>
      </c>
      <c r="D86" s="52"/>
      <c r="E86" s="12"/>
      <c r="F86" s="2"/>
      <c r="G86" s="7"/>
      <c r="H86" s="53"/>
      <c r="I86" s="53"/>
      <c r="J86" s="53"/>
      <c r="K86" s="53"/>
      <c r="L86" s="27"/>
      <c r="M86" s="11" t="str">
        <f t="shared" si="17"/>
        <v/>
      </c>
      <c r="N86" s="36"/>
      <c r="O86" s="11" t="str">
        <f t="shared" si="11"/>
        <v/>
      </c>
      <c r="P86" s="52" t="str">
        <f t="shared" si="13"/>
        <v/>
      </c>
      <c r="Q86" s="52"/>
      <c r="R86" s="13" t="str">
        <f t="shared" si="14"/>
        <v/>
      </c>
      <c r="S86" s="12">
        <f t="shared" si="15"/>
        <v>0</v>
      </c>
      <c r="T86" s="2"/>
      <c r="U86" s="29"/>
      <c r="V86" s="21" t="str">
        <f t="shared" si="18"/>
        <v/>
      </c>
      <c r="W86" s="20" t="str">
        <f t="shared" si="12"/>
        <v/>
      </c>
      <c r="X86" s="25"/>
    </row>
    <row r="87" spans="2:24" x14ac:dyDescent="0.15">
      <c r="B87" s="7">
        <v>78</v>
      </c>
      <c r="C87" s="52" t="str">
        <f t="shared" si="16"/>
        <v/>
      </c>
      <c r="D87" s="52"/>
      <c r="E87" s="12"/>
      <c r="F87" s="2"/>
      <c r="G87" s="7"/>
      <c r="H87" s="53"/>
      <c r="I87" s="53"/>
      <c r="J87" s="53"/>
      <c r="K87" s="53"/>
      <c r="L87" s="27"/>
      <c r="M87" s="11" t="str">
        <f t="shared" si="17"/>
        <v/>
      </c>
      <c r="N87" s="34"/>
      <c r="O87" s="11" t="str">
        <f t="shared" si="11"/>
        <v/>
      </c>
      <c r="P87" s="52" t="str">
        <f t="shared" si="13"/>
        <v/>
      </c>
      <c r="Q87" s="52"/>
      <c r="R87" s="13" t="str">
        <f t="shared" si="14"/>
        <v/>
      </c>
      <c r="S87" s="12">
        <f t="shared" si="15"/>
        <v>0</v>
      </c>
      <c r="T87" s="2"/>
      <c r="U87" s="29"/>
      <c r="V87" s="21" t="str">
        <f t="shared" si="18"/>
        <v/>
      </c>
      <c r="W87" s="20" t="str">
        <f t="shared" si="12"/>
        <v/>
      </c>
      <c r="X87" s="25"/>
    </row>
    <row r="88" spans="2:24" x14ac:dyDescent="0.15">
      <c r="B88" s="7">
        <v>79</v>
      </c>
      <c r="C88" s="52" t="str">
        <f t="shared" si="16"/>
        <v/>
      </c>
      <c r="D88" s="52"/>
      <c r="E88" s="12"/>
      <c r="F88" s="2"/>
      <c r="G88" s="7"/>
      <c r="H88" s="53"/>
      <c r="I88" s="53"/>
      <c r="J88" s="53"/>
      <c r="K88" s="53"/>
      <c r="L88" s="27"/>
      <c r="M88" s="11" t="str">
        <f t="shared" si="17"/>
        <v/>
      </c>
      <c r="N88" s="17"/>
      <c r="O88" s="11" t="str">
        <f t="shared" si="11"/>
        <v/>
      </c>
      <c r="P88" s="52" t="str">
        <f t="shared" si="13"/>
        <v/>
      </c>
      <c r="Q88" s="52"/>
      <c r="R88" s="13" t="str">
        <f t="shared" si="14"/>
        <v/>
      </c>
      <c r="S88" s="12">
        <f t="shared" si="15"/>
        <v>0</v>
      </c>
      <c r="T88" s="2"/>
      <c r="U88" s="29"/>
      <c r="V88" s="21" t="str">
        <f t="shared" si="18"/>
        <v/>
      </c>
      <c r="W88" s="20" t="str">
        <f t="shared" si="12"/>
        <v/>
      </c>
      <c r="X88" s="25"/>
    </row>
    <row r="89" spans="2:24" x14ac:dyDescent="0.15">
      <c r="B89" s="7">
        <v>80</v>
      </c>
      <c r="C89" s="52" t="str">
        <f t="shared" si="16"/>
        <v/>
      </c>
      <c r="D89" s="52"/>
      <c r="E89" s="12"/>
      <c r="F89" s="2"/>
      <c r="G89" s="7"/>
      <c r="H89" s="53"/>
      <c r="I89" s="53"/>
      <c r="J89" s="53"/>
      <c r="K89" s="53"/>
      <c r="L89" s="27"/>
      <c r="M89" s="11" t="str">
        <f t="shared" si="17"/>
        <v/>
      </c>
      <c r="N89" s="17"/>
      <c r="O89" s="11" t="str">
        <f t="shared" si="11"/>
        <v/>
      </c>
      <c r="P89" s="52" t="str">
        <f t="shared" si="13"/>
        <v/>
      </c>
      <c r="Q89" s="52"/>
      <c r="R89" s="13" t="str">
        <f t="shared" si="14"/>
        <v/>
      </c>
      <c r="S89" s="12">
        <f t="shared" si="15"/>
        <v>0</v>
      </c>
      <c r="T89" s="2"/>
      <c r="U89" s="29"/>
      <c r="V89" s="21" t="str">
        <f t="shared" si="18"/>
        <v/>
      </c>
      <c r="W89" s="20" t="str">
        <f t="shared" si="12"/>
        <v/>
      </c>
      <c r="X89" s="25"/>
    </row>
    <row r="90" spans="2:24" x14ac:dyDescent="0.15">
      <c r="B90" s="7">
        <v>81</v>
      </c>
      <c r="C90" s="52" t="str">
        <f t="shared" si="16"/>
        <v/>
      </c>
      <c r="D90" s="52"/>
      <c r="E90" s="12"/>
      <c r="F90" s="2"/>
      <c r="G90" s="7"/>
      <c r="H90" s="53"/>
      <c r="I90" s="53"/>
      <c r="J90" s="53"/>
      <c r="K90" s="53"/>
      <c r="L90" s="27"/>
      <c r="M90" s="11" t="str">
        <f t="shared" si="17"/>
        <v/>
      </c>
      <c r="N90" s="17"/>
      <c r="O90" s="11" t="str">
        <f t="shared" si="11"/>
        <v/>
      </c>
      <c r="P90" s="52" t="str">
        <f t="shared" si="13"/>
        <v/>
      </c>
      <c r="Q90" s="52"/>
      <c r="R90" s="13" t="str">
        <f t="shared" si="14"/>
        <v/>
      </c>
      <c r="S90" s="12">
        <f t="shared" si="15"/>
        <v>0</v>
      </c>
      <c r="T90" s="2"/>
      <c r="U90" s="29"/>
      <c r="V90" s="21" t="str">
        <f t="shared" si="18"/>
        <v/>
      </c>
      <c r="W90" s="20" t="str">
        <f t="shared" si="12"/>
        <v/>
      </c>
      <c r="X90" s="25"/>
    </row>
    <row r="91" spans="2:24" x14ac:dyDescent="0.15">
      <c r="B91" s="7">
        <v>82</v>
      </c>
      <c r="C91" s="52" t="str">
        <f t="shared" si="16"/>
        <v/>
      </c>
      <c r="D91" s="52"/>
      <c r="E91" s="12"/>
      <c r="F91" s="2"/>
      <c r="G91" s="7"/>
      <c r="H91" s="53"/>
      <c r="I91" s="53"/>
      <c r="J91" s="53"/>
      <c r="K91" s="53"/>
      <c r="L91" s="27"/>
      <c r="M91" s="11" t="str">
        <f t="shared" si="17"/>
        <v/>
      </c>
      <c r="N91" s="17"/>
      <c r="O91" s="11" t="str">
        <f t="shared" si="11"/>
        <v/>
      </c>
      <c r="P91" s="52" t="str">
        <f t="shared" si="13"/>
        <v/>
      </c>
      <c r="Q91" s="52"/>
      <c r="R91" s="13" t="str">
        <f t="shared" si="14"/>
        <v/>
      </c>
      <c r="S91" s="12">
        <f t="shared" si="15"/>
        <v>0</v>
      </c>
      <c r="T91" s="2"/>
      <c r="U91" s="29"/>
      <c r="V91" s="21" t="str">
        <f t="shared" si="18"/>
        <v/>
      </c>
      <c r="W91" s="20" t="str">
        <f t="shared" si="12"/>
        <v/>
      </c>
      <c r="X91" s="25"/>
    </row>
    <row r="92" spans="2:24" x14ac:dyDescent="0.15">
      <c r="B92" s="7">
        <v>83</v>
      </c>
      <c r="C92" s="52" t="str">
        <f t="shared" si="16"/>
        <v/>
      </c>
      <c r="D92" s="52"/>
      <c r="E92" s="12"/>
      <c r="F92" s="2"/>
      <c r="G92" s="7"/>
      <c r="H92" s="53"/>
      <c r="I92" s="53"/>
      <c r="J92" s="53"/>
      <c r="K92" s="53"/>
      <c r="L92" s="27"/>
      <c r="M92" s="11" t="str">
        <f t="shared" si="17"/>
        <v/>
      </c>
      <c r="N92" s="17"/>
      <c r="O92" s="11" t="str">
        <f t="shared" si="11"/>
        <v/>
      </c>
      <c r="P92" s="52" t="str">
        <f t="shared" si="13"/>
        <v/>
      </c>
      <c r="Q92" s="52"/>
      <c r="R92" s="13" t="str">
        <f t="shared" si="14"/>
        <v/>
      </c>
      <c r="S92" s="12">
        <f t="shared" si="15"/>
        <v>0</v>
      </c>
      <c r="T92" s="2"/>
      <c r="U92" s="29"/>
      <c r="V92" s="21" t="str">
        <f t="shared" si="18"/>
        <v/>
      </c>
      <c r="W92" s="20" t="str">
        <f t="shared" si="12"/>
        <v/>
      </c>
      <c r="X92" s="25"/>
    </row>
    <row r="93" spans="2:24" x14ac:dyDescent="0.15">
      <c r="B93" s="7">
        <v>84</v>
      </c>
      <c r="C93" s="52" t="str">
        <f t="shared" si="16"/>
        <v/>
      </c>
      <c r="D93" s="52"/>
      <c r="E93" s="12"/>
      <c r="F93" s="2"/>
      <c r="G93" s="7"/>
      <c r="H93" s="53"/>
      <c r="I93" s="53"/>
      <c r="J93" s="53"/>
      <c r="K93" s="53"/>
      <c r="L93" s="27"/>
      <c r="M93" s="11" t="str">
        <f t="shared" si="17"/>
        <v/>
      </c>
      <c r="N93" s="36"/>
      <c r="O93" s="11" t="str">
        <f t="shared" si="11"/>
        <v/>
      </c>
      <c r="P93" s="52" t="str">
        <f t="shared" si="13"/>
        <v/>
      </c>
      <c r="Q93" s="52"/>
      <c r="R93" s="13" t="str">
        <f t="shared" si="14"/>
        <v/>
      </c>
      <c r="S93" s="12">
        <f t="shared" si="15"/>
        <v>0</v>
      </c>
      <c r="T93" s="2"/>
      <c r="U93" s="29"/>
      <c r="V93" s="21" t="str">
        <f t="shared" si="18"/>
        <v/>
      </c>
      <c r="W93" s="20" t="str">
        <f t="shared" si="12"/>
        <v/>
      </c>
      <c r="X93" s="25"/>
    </row>
    <row r="94" spans="2:24" x14ac:dyDescent="0.15">
      <c r="B94" s="7">
        <v>85</v>
      </c>
      <c r="C94" s="52" t="str">
        <f t="shared" si="16"/>
        <v/>
      </c>
      <c r="D94" s="52"/>
      <c r="E94" s="12"/>
      <c r="F94" s="2"/>
      <c r="G94" s="7"/>
      <c r="H94" s="53"/>
      <c r="I94" s="53"/>
      <c r="J94" s="53"/>
      <c r="K94" s="53"/>
      <c r="L94" s="27"/>
      <c r="M94" s="11" t="str">
        <f t="shared" si="17"/>
        <v/>
      </c>
      <c r="N94" s="36"/>
      <c r="O94" s="11" t="str">
        <f t="shared" si="11"/>
        <v/>
      </c>
      <c r="P94" s="52" t="str">
        <f t="shared" si="13"/>
        <v/>
      </c>
      <c r="Q94" s="52"/>
      <c r="R94" s="13" t="str">
        <f t="shared" si="14"/>
        <v/>
      </c>
      <c r="S94" s="12">
        <f t="shared" si="15"/>
        <v>0</v>
      </c>
      <c r="T94" s="2"/>
      <c r="U94" s="29"/>
      <c r="V94" s="21" t="str">
        <f t="shared" si="18"/>
        <v/>
      </c>
      <c r="W94" s="20" t="str">
        <f t="shared" si="12"/>
        <v/>
      </c>
      <c r="X94" s="25"/>
    </row>
    <row r="95" spans="2:24" x14ac:dyDescent="0.15">
      <c r="B95" s="7">
        <v>86</v>
      </c>
      <c r="C95" s="52" t="str">
        <f t="shared" si="16"/>
        <v/>
      </c>
      <c r="D95" s="52"/>
      <c r="E95" s="12"/>
      <c r="F95" s="2"/>
      <c r="G95" s="7"/>
      <c r="H95" s="53"/>
      <c r="I95" s="53"/>
      <c r="J95" s="53"/>
      <c r="K95" s="53"/>
      <c r="L95" s="27"/>
      <c r="M95" s="11" t="str">
        <f t="shared" si="17"/>
        <v/>
      </c>
      <c r="N95" s="34"/>
      <c r="O95" s="11" t="str">
        <f t="shared" si="11"/>
        <v/>
      </c>
      <c r="P95" s="52" t="str">
        <f t="shared" si="13"/>
        <v/>
      </c>
      <c r="Q95" s="52"/>
      <c r="R95" s="13" t="str">
        <f t="shared" si="14"/>
        <v/>
      </c>
      <c r="S95" s="12">
        <f t="shared" si="15"/>
        <v>0</v>
      </c>
      <c r="T95" s="2"/>
      <c r="U95" s="29"/>
      <c r="V95" s="21" t="str">
        <f t="shared" si="18"/>
        <v/>
      </c>
      <c r="W95" s="20" t="str">
        <f t="shared" si="12"/>
        <v/>
      </c>
      <c r="X95" s="25"/>
    </row>
    <row r="96" spans="2:24" x14ac:dyDescent="0.15">
      <c r="B96" s="7">
        <v>87</v>
      </c>
      <c r="C96" s="52" t="str">
        <f t="shared" si="16"/>
        <v/>
      </c>
      <c r="D96" s="52"/>
      <c r="E96" s="12"/>
      <c r="F96" s="2"/>
      <c r="G96" s="7"/>
      <c r="H96" s="53"/>
      <c r="I96" s="53"/>
      <c r="J96" s="53"/>
      <c r="K96" s="53"/>
      <c r="L96" s="27"/>
      <c r="M96" s="11" t="str">
        <f t="shared" si="17"/>
        <v/>
      </c>
      <c r="N96" s="34"/>
      <c r="O96" s="11" t="str">
        <f t="shared" si="11"/>
        <v/>
      </c>
      <c r="P96" s="52" t="str">
        <f t="shared" si="13"/>
        <v/>
      </c>
      <c r="Q96" s="52"/>
      <c r="R96" s="13" t="str">
        <f t="shared" si="14"/>
        <v/>
      </c>
      <c r="S96" s="12">
        <f t="shared" si="15"/>
        <v>0</v>
      </c>
      <c r="T96" s="2"/>
      <c r="U96" s="29"/>
      <c r="V96" s="21" t="str">
        <f t="shared" si="18"/>
        <v/>
      </c>
      <c r="W96" s="20" t="str">
        <f t="shared" si="12"/>
        <v/>
      </c>
      <c r="X96" s="25"/>
    </row>
    <row r="97" spans="2:24" x14ac:dyDescent="0.15">
      <c r="B97" s="7">
        <v>88</v>
      </c>
      <c r="C97" s="52" t="str">
        <f t="shared" si="16"/>
        <v/>
      </c>
      <c r="D97" s="52"/>
      <c r="E97" s="12"/>
      <c r="F97" s="2"/>
      <c r="G97" s="7"/>
      <c r="H97" s="53"/>
      <c r="I97" s="53"/>
      <c r="J97" s="53"/>
      <c r="K97" s="53"/>
      <c r="L97" s="27"/>
      <c r="M97" s="11" t="str">
        <f t="shared" si="17"/>
        <v/>
      </c>
      <c r="N97" s="17"/>
      <c r="O97" s="11" t="str">
        <f t="shared" si="11"/>
        <v/>
      </c>
      <c r="P97" s="52" t="str">
        <f t="shared" si="13"/>
        <v/>
      </c>
      <c r="Q97" s="52"/>
      <c r="R97" s="13" t="str">
        <f t="shared" si="14"/>
        <v/>
      </c>
      <c r="S97" s="12">
        <f t="shared" si="15"/>
        <v>0</v>
      </c>
      <c r="T97" s="2"/>
      <c r="U97" s="29"/>
      <c r="V97" s="21" t="str">
        <f t="shared" si="18"/>
        <v/>
      </c>
      <c r="W97" s="20" t="str">
        <f t="shared" si="12"/>
        <v/>
      </c>
      <c r="X97" s="25"/>
    </row>
    <row r="98" spans="2:24" x14ac:dyDescent="0.15">
      <c r="B98" s="7">
        <v>89</v>
      </c>
      <c r="C98" s="52" t="str">
        <f t="shared" si="16"/>
        <v/>
      </c>
      <c r="D98" s="52"/>
      <c r="E98" s="12"/>
      <c r="F98" s="2"/>
      <c r="G98" s="7"/>
      <c r="H98" s="53"/>
      <c r="I98" s="53"/>
      <c r="J98" s="53"/>
      <c r="K98" s="53"/>
      <c r="L98" s="27"/>
      <c r="M98" s="11" t="str">
        <f t="shared" si="17"/>
        <v/>
      </c>
      <c r="N98" s="34"/>
      <c r="O98" s="11" t="str">
        <f t="shared" si="11"/>
        <v/>
      </c>
      <c r="P98" s="52" t="str">
        <f t="shared" si="13"/>
        <v/>
      </c>
      <c r="Q98" s="52"/>
      <c r="R98" s="13" t="str">
        <f t="shared" si="14"/>
        <v/>
      </c>
      <c r="S98" s="12">
        <f t="shared" si="15"/>
        <v>0</v>
      </c>
      <c r="T98" s="2"/>
      <c r="U98" s="29"/>
      <c r="V98" s="21" t="str">
        <f t="shared" si="18"/>
        <v/>
      </c>
      <c r="W98" s="20" t="str">
        <f t="shared" si="12"/>
        <v/>
      </c>
      <c r="X98" s="25"/>
    </row>
    <row r="99" spans="2:24" x14ac:dyDescent="0.15">
      <c r="B99" s="7">
        <v>90</v>
      </c>
      <c r="C99" s="52" t="str">
        <f t="shared" si="16"/>
        <v/>
      </c>
      <c r="D99" s="52"/>
      <c r="E99" s="12"/>
      <c r="F99" s="2"/>
      <c r="G99" s="7"/>
      <c r="H99" s="53"/>
      <c r="I99" s="53"/>
      <c r="J99" s="53"/>
      <c r="K99" s="53"/>
      <c r="L99" s="27"/>
      <c r="M99" s="11" t="str">
        <f t="shared" si="17"/>
        <v/>
      </c>
      <c r="N99" s="36"/>
      <c r="O99" s="11" t="str">
        <f t="shared" si="11"/>
        <v/>
      </c>
      <c r="P99" s="52" t="str">
        <f t="shared" si="13"/>
        <v/>
      </c>
      <c r="Q99" s="52"/>
      <c r="R99" s="13" t="str">
        <f t="shared" si="14"/>
        <v/>
      </c>
      <c r="S99" s="12">
        <f t="shared" si="15"/>
        <v>0</v>
      </c>
      <c r="T99" s="2"/>
      <c r="U99" s="29"/>
      <c r="V99" s="21" t="str">
        <f t="shared" si="18"/>
        <v/>
      </c>
      <c r="W99" s="20" t="str">
        <f t="shared" si="12"/>
        <v/>
      </c>
      <c r="X99" s="25"/>
    </row>
    <row r="100" spans="2:24" x14ac:dyDescent="0.15">
      <c r="B100" s="7">
        <v>91</v>
      </c>
      <c r="C100" s="52" t="str">
        <f t="shared" si="16"/>
        <v/>
      </c>
      <c r="D100" s="52"/>
      <c r="E100" s="12"/>
      <c r="F100" s="2"/>
      <c r="G100" s="7"/>
      <c r="H100" s="53"/>
      <c r="I100" s="53"/>
      <c r="J100" s="53"/>
      <c r="K100" s="53"/>
      <c r="L100" s="27"/>
      <c r="M100" s="11" t="str">
        <f t="shared" si="17"/>
        <v/>
      </c>
      <c r="N100" s="36"/>
      <c r="O100" s="11" t="str">
        <f t="shared" si="11"/>
        <v/>
      </c>
      <c r="P100" s="52" t="str">
        <f t="shared" si="13"/>
        <v/>
      </c>
      <c r="Q100" s="52"/>
      <c r="R100" s="13" t="str">
        <f t="shared" si="14"/>
        <v/>
      </c>
      <c r="S100" s="12">
        <f t="shared" si="15"/>
        <v>0</v>
      </c>
      <c r="T100" s="2"/>
      <c r="U100" s="29"/>
      <c r="V100" s="21" t="str">
        <f t="shared" si="18"/>
        <v/>
      </c>
      <c r="W100" s="20" t="str">
        <f t="shared" si="12"/>
        <v/>
      </c>
      <c r="X100" s="25"/>
    </row>
    <row r="101" spans="2:24" x14ac:dyDescent="0.15">
      <c r="B101" s="7">
        <v>92</v>
      </c>
      <c r="C101" s="52" t="str">
        <f t="shared" si="16"/>
        <v/>
      </c>
      <c r="D101" s="52"/>
      <c r="E101" s="12"/>
      <c r="F101" s="2"/>
      <c r="G101" s="7"/>
      <c r="H101" s="53"/>
      <c r="I101" s="53"/>
      <c r="J101" s="53"/>
      <c r="K101" s="53"/>
      <c r="L101" s="27"/>
      <c r="M101" s="11" t="str">
        <f t="shared" si="17"/>
        <v/>
      </c>
      <c r="N101" s="17"/>
      <c r="O101" s="11" t="str">
        <f t="shared" si="11"/>
        <v/>
      </c>
      <c r="P101" s="52" t="str">
        <f t="shared" si="13"/>
        <v/>
      </c>
      <c r="Q101" s="52"/>
      <c r="R101" s="13" t="str">
        <f t="shared" si="14"/>
        <v/>
      </c>
      <c r="S101" s="12">
        <f t="shared" si="15"/>
        <v>0</v>
      </c>
      <c r="T101" s="2"/>
      <c r="U101" s="29"/>
      <c r="V101" s="21" t="str">
        <f t="shared" si="18"/>
        <v/>
      </c>
      <c r="W101" s="20" t="str">
        <f t="shared" si="12"/>
        <v/>
      </c>
      <c r="X101" s="25"/>
    </row>
    <row r="102" spans="2:24" x14ac:dyDescent="0.15">
      <c r="B102" s="7">
        <v>93</v>
      </c>
      <c r="C102" s="52" t="str">
        <f t="shared" si="16"/>
        <v/>
      </c>
      <c r="D102" s="52"/>
      <c r="E102" s="12"/>
      <c r="F102" s="2"/>
      <c r="G102" s="7"/>
      <c r="H102" s="53"/>
      <c r="I102" s="53"/>
      <c r="J102" s="53"/>
      <c r="K102" s="53"/>
      <c r="L102" s="27"/>
      <c r="M102" s="11" t="str">
        <f t="shared" si="17"/>
        <v/>
      </c>
      <c r="N102" s="17"/>
      <c r="O102" s="11" t="str">
        <f t="shared" si="11"/>
        <v/>
      </c>
      <c r="P102" s="52" t="str">
        <f t="shared" si="13"/>
        <v/>
      </c>
      <c r="Q102" s="52"/>
      <c r="R102" s="13" t="str">
        <f t="shared" si="14"/>
        <v/>
      </c>
      <c r="S102" s="12">
        <f t="shared" si="15"/>
        <v>0</v>
      </c>
      <c r="T102" s="2"/>
      <c r="U102" s="29"/>
      <c r="V102" s="21" t="str">
        <f t="shared" si="18"/>
        <v/>
      </c>
      <c r="W102" s="20" t="str">
        <f t="shared" si="12"/>
        <v/>
      </c>
      <c r="X102" s="25"/>
    </row>
    <row r="103" spans="2:24" x14ac:dyDescent="0.15">
      <c r="B103" s="7">
        <v>94</v>
      </c>
      <c r="C103" s="52" t="str">
        <f t="shared" si="16"/>
        <v/>
      </c>
      <c r="D103" s="52"/>
      <c r="E103" s="12"/>
      <c r="F103" s="2"/>
      <c r="G103" s="7"/>
      <c r="H103" s="53"/>
      <c r="I103" s="53"/>
      <c r="J103" s="53"/>
      <c r="K103" s="53"/>
      <c r="L103" s="27"/>
      <c r="M103" s="11" t="str">
        <f t="shared" si="17"/>
        <v/>
      </c>
      <c r="N103" s="17"/>
      <c r="O103" s="11" t="str">
        <f t="shared" si="11"/>
        <v/>
      </c>
      <c r="P103" s="52" t="str">
        <f t="shared" si="13"/>
        <v/>
      </c>
      <c r="Q103" s="52"/>
      <c r="R103" s="13" t="str">
        <f t="shared" si="14"/>
        <v/>
      </c>
      <c r="S103" s="12">
        <f t="shared" si="15"/>
        <v>0</v>
      </c>
      <c r="T103" s="2"/>
      <c r="U103" s="29"/>
      <c r="V103" s="21" t="str">
        <f t="shared" si="18"/>
        <v/>
      </c>
      <c r="W103" s="20" t="str">
        <f t="shared" si="12"/>
        <v/>
      </c>
      <c r="X103" s="25"/>
    </row>
    <row r="104" spans="2:24" x14ac:dyDescent="0.15">
      <c r="B104" s="7">
        <v>95</v>
      </c>
      <c r="C104" s="52" t="str">
        <f t="shared" si="16"/>
        <v/>
      </c>
      <c r="D104" s="52"/>
      <c r="E104" s="12"/>
      <c r="F104" s="2"/>
      <c r="G104" s="7"/>
      <c r="H104" s="53"/>
      <c r="I104" s="53"/>
      <c r="J104" s="53"/>
      <c r="K104" s="53"/>
      <c r="L104" s="27"/>
      <c r="M104" s="11" t="str">
        <f t="shared" si="17"/>
        <v/>
      </c>
      <c r="N104" s="36"/>
      <c r="O104" s="11" t="str">
        <f t="shared" si="11"/>
        <v/>
      </c>
      <c r="P104" s="52" t="str">
        <f t="shared" si="13"/>
        <v/>
      </c>
      <c r="Q104" s="52"/>
      <c r="R104" s="13" t="str">
        <f t="shared" si="14"/>
        <v/>
      </c>
      <c r="S104" s="12">
        <f t="shared" si="15"/>
        <v>0</v>
      </c>
      <c r="T104" s="2"/>
      <c r="U104" s="29"/>
      <c r="V104" s="21" t="str">
        <f t="shared" si="18"/>
        <v/>
      </c>
      <c r="W104" s="20" t="str">
        <f t="shared" si="12"/>
        <v/>
      </c>
      <c r="X104" s="25"/>
    </row>
    <row r="105" spans="2:24" x14ac:dyDescent="0.15">
      <c r="B105" s="7">
        <v>96</v>
      </c>
      <c r="C105" s="52" t="str">
        <f t="shared" si="16"/>
        <v/>
      </c>
      <c r="D105" s="52"/>
      <c r="E105" s="12"/>
      <c r="F105" s="2"/>
      <c r="G105" s="7"/>
      <c r="H105" s="53"/>
      <c r="I105" s="53"/>
      <c r="J105" s="53"/>
      <c r="K105" s="53"/>
      <c r="L105" s="27"/>
      <c r="M105" s="11" t="str">
        <f t="shared" si="17"/>
        <v/>
      </c>
      <c r="N105" s="17"/>
      <c r="O105" s="11" t="str">
        <f t="shared" si="11"/>
        <v/>
      </c>
      <c r="P105" s="52" t="str">
        <f t="shared" si="13"/>
        <v/>
      </c>
      <c r="Q105" s="52"/>
      <c r="R105" s="13" t="str">
        <f t="shared" si="14"/>
        <v/>
      </c>
      <c r="S105" s="12">
        <f t="shared" si="15"/>
        <v>0</v>
      </c>
      <c r="T105" s="2"/>
      <c r="U105" s="29"/>
      <c r="V105" s="21" t="str">
        <f t="shared" si="18"/>
        <v/>
      </c>
      <c r="W105" s="20" t="str">
        <f t="shared" si="12"/>
        <v/>
      </c>
      <c r="X105" s="25"/>
    </row>
    <row r="106" spans="2:24" x14ac:dyDescent="0.15">
      <c r="B106" s="7">
        <v>97</v>
      </c>
      <c r="C106" s="52" t="str">
        <f t="shared" si="16"/>
        <v/>
      </c>
      <c r="D106" s="52"/>
      <c r="E106" s="12"/>
      <c r="F106" s="2"/>
      <c r="G106" s="7"/>
      <c r="H106" s="53"/>
      <c r="I106" s="53"/>
      <c r="J106" s="53"/>
      <c r="K106" s="53"/>
      <c r="L106" s="27"/>
      <c r="M106" s="11" t="str">
        <f t="shared" si="17"/>
        <v/>
      </c>
      <c r="N106" s="34"/>
      <c r="O106" s="11" t="str">
        <f t="shared" si="11"/>
        <v/>
      </c>
      <c r="P106" s="52" t="str">
        <f t="shared" si="13"/>
        <v/>
      </c>
      <c r="Q106" s="52"/>
      <c r="R106" s="13" t="str">
        <f t="shared" si="14"/>
        <v/>
      </c>
      <c r="S106" s="12">
        <f t="shared" si="15"/>
        <v>0</v>
      </c>
      <c r="T106" s="2"/>
      <c r="U106" s="29"/>
      <c r="V106" s="21" t="str">
        <f t="shared" si="18"/>
        <v/>
      </c>
      <c r="W106" s="20" t="str">
        <f t="shared" si="12"/>
        <v/>
      </c>
      <c r="X106" s="25"/>
    </row>
    <row r="107" spans="2:24" x14ac:dyDescent="0.15">
      <c r="B107" s="7">
        <v>98</v>
      </c>
      <c r="C107" s="52" t="str">
        <f t="shared" si="16"/>
        <v/>
      </c>
      <c r="D107" s="52"/>
      <c r="E107" s="12"/>
      <c r="F107" s="2"/>
      <c r="G107" s="7"/>
      <c r="H107" s="53"/>
      <c r="I107" s="53"/>
      <c r="J107" s="53"/>
      <c r="K107" s="53"/>
      <c r="L107" s="27"/>
      <c r="M107" s="11" t="str">
        <f t="shared" si="17"/>
        <v/>
      </c>
      <c r="N107" s="36"/>
      <c r="O107" s="11" t="str">
        <f t="shared" si="11"/>
        <v/>
      </c>
      <c r="P107" s="52" t="str">
        <f t="shared" si="13"/>
        <v/>
      </c>
      <c r="Q107" s="52"/>
      <c r="R107" s="13" t="str">
        <f t="shared" si="14"/>
        <v/>
      </c>
      <c r="S107" s="12">
        <f t="shared" si="15"/>
        <v>0</v>
      </c>
      <c r="T107" s="2"/>
      <c r="U107" s="29"/>
      <c r="V107" s="21" t="str">
        <f t="shared" si="18"/>
        <v/>
      </c>
      <c r="W107" s="20" t="str">
        <f t="shared" si="12"/>
        <v/>
      </c>
      <c r="X107" s="25"/>
    </row>
    <row r="108" spans="2:24" x14ac:dyDescent="0.15">
      <c r="B108" s="7">
        <v>99</v>
      </c>
      <c r="C108" s="52" t="str">
        <f t="shared" si="16"/>
        <v/>
      </c>
      <c r="D108" s="52"/>
      <c r="E108" s="12"/>
      <c r="F108" s="2"/>
      <c r="G108" s="7"/>
      <c r="H108" s="53"/>
      <c r="I108" s="53"/>
      <c r="J108" s="53"/>
      <c r="K108" s="53"/>
      <c r="L108" s="27"/>
      <c r="M108" s="11" t="str">
        <f t="shared" si="17"/>
        <v/>
      </c>
      <c r="N108" s="17"/>
      <c r="O108" s="11" t="str">
        <f t="shared" si="11"/>
        <v/>
      </c>
      <c r="P108" s="52" t="str">
        <f t="shared" si="13"/>
        <v/>
      </c>
      <c r="Q108" s="52"/>
      <c r="R108" s="13" t="str">
        <f t="shared" si="14"/>
        <v/>
      </c>
      <c r="S108" s="12">
        <f t="shared" si="15"/>
        <v>0</v>
      </c>
      <c r="T108" s="2"/>
      <c r="U108" s="29"/>
      <c r="V108" s="21" t="str">
        <f t="shared" si="18"/>
        <v/>
      </c>
      <c r="W108" s="20" t="str">
        <f t="shared" si="12"/>
        <v/>
      </c>
      <c r="X108" s="25"/>
    </row>
    <row r="109" spans="2:24" x14ac:dyDescent="0.15">
      <c r="B109" s="7">
        <v>100</v>
      </c>
      <c r="C109" s="52" t="str">
        <f t="shared" si="16"/>
        <v/>
      </c>
      <c r="D109" s="52"/>
      <c r="E109" s="12"/>
      <c r="F109" s="2"/>
      <c r="G109" s="7"/>
      <c r="H109" s="53"/>
      <c r="I109" s="53"/>
      <c r="J109" s="53"/>
      <c r="K109" s="53"/>
      <c r="L109" s="27"/>
      <c r="M109" s="11" t="str">
        <f t="shared" si="17"/>
        <v/>
      </c>
      <c r="N109" s="36"/>
      <c r="O109" s="11" t="str">
        <f t="shared" si="11"/>
        <v/>
      </c>
      <c r="P109" s="52" t="str">
        <f t="shared" si="13"/>
        <v/>
      </c>
      <c r="Q109" s="52"/>
      <c r="R109" s="13" t="str">
        <f t="shared" si="14"/>
        <v/>
      </c>
      <c r="S109" s="12">
        <f t="shared" si="15"/>
        <v>0</v>
      </c>
      <c r="T109" s="2"/>
      <c r="U109" s="29"/>
      <c r="V109" s="21" t="str">
        <f t="shared" si="18"/>
        <v/>
      </c>
      <c r="W109" s="20" t="str">
        <f t="shared" si="12"/>
        <v/>
      </c>
      <c r="X109" s="25"/>
    </row>
  </sheetData>
  <mergeCells count="438">
    <mergeCell ref="R8:R9"/>
    <mergeCell ref="M8:N8"/>
    <mergeCell ref="X8:X9"/>
    <mergeCell ref="B2:D2"/>
    <mergeCell ref="E2:G2"/>
    <mergeCell ref="H2:J2"/>
    <mergeCell ref="K2:M2"/>
    <mergeCell ref="N2:O2"/>
    <mergeCell ref="P2:Q2"/>
    <mergeCell ref="N4:O4"/>
    <mergeCell ref="P4:Q4"/>
    <mergeCell ref="J5:K5"/>
    <mergeCell ref="L5:M5"/>
    <mergeCell ref="N5:O5"/>
    <mergeCell ref="P5:Q5"/>
    <mergeCell ref="B3:C3"/>
    <mergeCell ref="D3:I3"/>
    <mergeCell ref="J3:K3"/>
    <mergeCell ref="L3:Q3"/>
    <mergeCell ref="L4:M4"/>
    <mergeCell ref="B4:C4"/>
    <mergeCell ref="D4:E4"/>
    <mergeCell ref="F4:G4"/>
    <mergeCell ref="H4:I4"/>
    <mergeCell ref="J4:K4"/>
    <mergeCell ref="C13:D13"/>
    <mergeCell ref="H13:I13"/>
    <mergeCell ref="J13:K13"/>
    <mergeCell ref="P13:Q13"/>
    <mergeCell ref="C12:D12"/>
    <mergeCell ref="H12:I12"/>
    <mergeCell ref="J12:K12"/>
    <mergeCell ref="P12:Q12"/>
    <mergeCell ref="C11:D11"/>
    <mergeCell ref="H11:I11"/>
    <mergeCell ref="J11:K11"/>
    <mergeCell ref="P11:Q11"/>
    <mergeCell ref="C10:D10"/>
    <mergeCell ref="H10:I10"/>
    <mergeCell ref="J10:K10"/>
    <mergeCell ref="P10:Q10"/>
    <mergeCell ref="H9:I9"/>
    <mergeCell ref="J9:K9"/>
    <mergeCell ref="P9:Q9"/>
    <mergeCell ref="B6:D6"/>
    <mergeCell ref="E6:H6"/>
    <mergeCell ref="I6:J6"/>
    <mergeCell ref="K6:M6"/>
    <mergeCell ref="C17:D17"/>
    <mergeCell ref="H17:I17"/>
    <mergeCell ref="J17:K17"/>
    <mergeCell ref="P17:Q17"/>
    <mergeCell ref="N6:Q6"/>
    <mergeCell ref="B8:B9"/>
    <mergeCell ref="C8:D9"/>
    <mergeCell ref="E8:K8"/>
    <mergeCell ref="O8:Q8"/>
    <mergeCell ref="C16:D16"/>
    <mergeCell ref="H16:I16"/>
    <mergeCell ref="J16:K16"/>
    <mergeCell ref="P16:Q16"/>
    <mergeCell ref="C15:D15"/>
    <mergeCell ref="H15:I15"/>
    <mergeCell ref="J15:K15"/>
    <mergeCell ref="P15:Q15"/>
    <mergeCell ref="C14:D14"/>
    <mergeCell ref="H14:I14"/>
    <mergeCell ref="J14:K14"/>
    <mergeCell ref="P14:Q14"/>
    <mergeCell ref="C20:D20"/>
    <mergeCell ref="H20:I20"/>
    <mergeCell ref="J20:K20"/>
    <mergeCell ref="P20:Q20"/>
    <mergeCell ref="C19:D19"/>
    <mergeCell ref="H19:I19"/>
    <mergeCell ref="J19:K19"/>
    <mergeCell ref="P19:Q19"/>
    <mergeCell ref="C18:D18"/>
    <mergeCell ref="H18:I18"/>
    <mergeCell ref="J18:K18"/>
    <mergeCell ref="P18:Q18"/>
    <mergeCell ref="C23:D23"/>
    <mergeCell ref="H23:I23"/>
    <mergeCell ref="J23:K23"/>
    <mergeCell ref="P23:Q23"/>
    <mergeCell ref="C22:D22"/>
    <mergeCell ref="H22:I22"/>
    <mergeCell ref="J22:K22"/>
    <mergeCell ref="P22:Q22"/>
    <mergeCell ref="C21:D21"/>
    <mergeCell ref="H21:I21"/>
    <mergeCell ref="J21:K21"/>
    <mergeCell ref="P21:Q21"/>
    <mergeCell ref="C26:D26"/>
    <mergeCell ref="H26:I26"/>
    <mergeCell ref="J26:K26"/>
    <mergeCell ref="P26:Q26"/>
    <mergeCell ref="C25:D25"/>
    <mergeCell ref="H25:I25"/>
    <mergeCell ref="J25:K25"/>
    <mergeCell ref="P25:Q25"/>
    <mergeCell ref="C24:D24"/>
    <mergeCell ref="H24:I24"/>
    <mergeCell ref="J24:K24"/>
    <mergeCell ref="P24:Q24"/>
    <mergeCell ref="C29:D29"/>
    <mergeCell ref="H29:I29"/>
    <mergeCell ref="J29:K29"/>
    <mergeCell ref="P29:Q29"/>
    <mergeCell ref="C28:D28"/>
    <mergeCell ref="H28:I28"/>
    <mergeCell ref="J28:K28"/>
    <mergeCell ref="P28:Q28"/>
    <mergeCell ref="C27:D27"/>
    <mergeCell ref="H27:I27"/>
    <mergeCell ref="J27:K27"/>
    <mergeCell ref="P27:Q27"/>
    <mergeCell ref="C32:D32"/>
    <mergeCell ref="H32:I32"/>
    <mergeCell ref="J32:K32"/>
    <mergeCell ref="P32:Q32"/>
    <mergeCell ref="C31:D31"/>
    <mergeCell ref="H31:I31"/>
    <mergeCell ref="J31:K31"/>
    <mergeCell ref="P31:Q31"/>
    <mergeCell ref="C30:D30"/>
    <mergeCell ref="H30:I30"/>
    <mergeCell ref="J30:K30"/>
    <mergeCell ref="P30:Q30"/>
    <mergeCell ref="C35:D35"/>
    <mergeCell ref="H35:I35"/>
    <mergeCell ref="J35:K35"/>
    <mergeCell ref="P35:Q35"/>
    <mergeCell ref="C34:D34"/>
    <mergeCell ref="H34:I34"/>
    <mergeCell ref="J34:K34"/>
    <mergeCell ref="P34:Q34"/>
    <mergeCell ref="C33:D33"/>
    <mergeCell ref="H33:I33"/>
    <mergeCell ref="J33:K33"/>
    <mergeCell ref="P33:Q33"/>
    <mergeCell ref="C38:D38"/>
    <mergeCell ref="H38:I38"/>
    <mergeCell ref="J38:K38"/>
    <mergeCell ref="P38:Q38"/>
    <mergeCell ref="C37:D37"/>
    <mergeCell ref="H37:I37"/>
    <mergeCell ref="J37:K37"/>
    <mergeCell ref="P37:Q37"/>
    <mergeCell ref="C36:D36"/>
    <mergeCell ref="H36:I36"/>
    <mergeCell ref="J36:K36"/>
    <mergeCell ref="P36:Q36"/>
    <mergeCell ref="C41:D41"/>
    <mergeCell ref="H41:I41"/>
    <mergeCell ref="J41:K41"/>
    <mergeCell ref="P41:Q41"/>
    <mergeCell ref="C40:D40"/>
    <mergeCell ref="H40:I40"/>
    <mergeCell ref="J40:K40"/>
    <mergeCell ref="P40:Q40"/>
    <mergeCell ref="C39:D39"/>
    <mergeCell ref="H39:I39"/>
    <mergeCell ref="J39:K39"/>
    <mergeCell ref="P39:Q39"/>
    <mergeCell ref="C44:D44"/>
    <mergeCell ref="H44:I44"/>
    <mergeCell ref="J44:K44"/>
    <mergeCell ref="P44:Q44"/>
    <mergeCell ref="C43:D43"/>
    <mergeCell ref="H43:I43"/>
    <mergeCell ref="J43:K43"/>
    <mergeCell ref="P43:Q43"/>
    <mergeCell ref="C42:D42"/>
    <mergeCell ref="H42:I42"/>
    <mergeCell ref="J42:K42"/>
    <mergeCell ref="P42:Q42"/>
    <mergeCell ref="C47:D47"/>
    <mergeCell ref="H47:I47"/>
    <mergeCell ref="J47:K47"/>
    <mergeCell ref="P47:Q47"/>
    <mergeCell ref="C46:D46"/>
    <mergeCell ref="H46:I46"/>
    <mergeCell ref="J46:K46"/>
    <mergeCell ref="P46:Q46"/>
    <mergeCell ref="C45:D45"/>
    <mergeCell ref="H45:I45"/>
    <mergeCell ref="J45:K45"/>
    <mergeCell ref="P45:Q45"/>
    <mergeCell ref="C50:D50"/>
    <mergeCell ref="H50:I50"/>
    <mergeCell ref="J50:K50"/>
    <mergeCell ref="P50:Q50"/>
    <mergeCell ref="C49:D49"/>
    <mergeCell ref="H49:I49"/>
    <mergeCell ref="J49:K49"/>
    <mergeCell ref="P49:Q49"/>
    <mergeCell ref="C48:D48"/>
    <mergeCell ref="H48:I48"/>
    <mergeCell ref="J48:K48"/>
    <mergeCell ref="P48:Q48"/>
    <mergeCell ref="C53:D53"/>
    <mergeCell ref="H53:I53"/>
    <mergeCell ref="J53:K53"/>
    <mergeCell ref="P53:Q53"/>
    <mergeCell ref="C52:D52"/>
    <mergeCell ref="H52:I52"/>
    <mergeCell ref="J52:K52"/>
    <mergeCell ref="P52:Q52"/>
    <mergeCell ref="C51:D51"/>
    <mergeCell ref="H51:I51"/>
    <mergeCell ref="J51:K51"/>
    <mergeCell ref="P51:Q51"/>
    <mergeCell ref="C56:D56"/>
    <mergeCell ref="H56:I56"/>
    <mergeCell ref="J56:K56"/>
    <mergeCell ref="P56:Q56"/>
    <mergeCell ref="C55:D55"/>
    <mergeCell ref="H55:I55"/>
    <mergeCell ref="J55:K55"/>
    <mergeCell ref="P55:Q55"/>
    <mergeCell ref="C54:D54"/>
    <mergeCell ref="H54:I54"/>
    <mergeCell ref="J54:K54"/>
    <mergeCell ref="P54:Q54"/>
    <mergeCell ref="C59:D59"/>
    <mergeCell ref="H59:I59"/>
    <mergeCell ref="J59:K59"/>
    <mergeCell ref="P59:Q59"/>
    <mergeCell ref="C58:D58"/>
    <mergeCell ref="H58:I58"/>
    <mergeCell ref="J58:K58"/>
    <mergeCell ref="P58:Q58"/>
    <mergeCell ref="C57:D57"/>
    <mergeCell ref="H57:I57"/>
    <mergeCell ref="J57:K57"/>
    <mergeCell ref="P57:Q57"/>
    <mergeCell ref="C62:D62"/>
    <mergeCell ref="H62:I62"/>
    <mergeCell ref="J62:K62"/>
    <mergeCell ref="P62:Q62"/>
    <mergeCell ref="C61:D61"/>
    <mergeCell ref="H61:I61"/>
    <mergeCell ref="J61:K61"/>
    <mergeCell ref="P61:Q61"/>
    <mergeCell ref="C60:D60"/>
    <mergeCell ref="H60:I60"/>
    <mergeCell ref="J60:K60"/>
    <mergeCell ref="P60:Q60"/>
    <mergeCell ref="C65:D65"/>
    <mergeCell ref="H65:I65"/>
    <mergeCell ref="J65:K65"/>
    <mergeCell ref="P65:Q65"/>
    <mergeCell ref="C64:D64"/>
    <mergeCell ref="H64:I64"/>
    <mergeCell ref="J64:K64"/>
    <mergeCell ref="P64:Q64"/>
    <mergeCell ref="C63:D63"/>
    <mergeCell ref="H63:I63"/>
    <mergeCell ref="J63:K63"/>
    <mergeCell ref="P63:Q63"/>
    <mergeCell ref="C68:D68"/>
    <mergeCell ref="H68:I68"/>
    <mergeCell ref="J68:K68"/>
    <mergeCell ref="P68:Q68"/>
    <mergeCell ref="C67:D67"/>
    <mergeCell ref="H67:I67"/>
    <mergeCell ref="J67:K67"/>
    <mergeCell ref="P67:Q67"/>
    <mergeCell ref="C66:D66"/>
    <mergeCell ref="H66:I66"/>
    <mergeCell ref="J66:K66"/>
    <mergeCell ref="P66:Q66"/>
    <mergeCell ref="C71:D71"/>
    <mergeCell ref="H71:I71"/>
    <mergeCell ref="J71:K71"/>
    <mergeCell ref="P71:Q71"/>
    <mergeCell ref="C70:D70"/>
    <mergeCell ref="H70:I70"/>
    <mergeCell ref="J70:K70"/>
    <mergeCell ref="P70:Q70"/>
    <mergeCell ref="C69:D69"/>
    <mergeCell ref="H69:I69"/>
    <mergeCell ref="J69:K69"/>
    <mergeCell ref="P69:Q69"/>
    <mergeCell ref="C74:D74"/>
    <mergeCell ref="H74:I74"/>
    <mergeCell ref="J74:K74"/>
    <mergeCell ref="P74:Q74"/>
    <mergeCell ref="C73:D73"/>
    <mergeCell ref="H73:I73"/>
    <mergeCell ref="J73:K73"/>
    <mergeCell ref="P73:Q73"/>
    <mergeCell ref="C72:D72"/>
    <mergeCell ref="H72:I72"/>
    <mergeCell ref="J72:K72"/>
    <mergeCell ref="P72:Q72"/>
    <mergeCell ref="C77:D77"/>
    <mergeCell ref="H77:I77"/>
    <mergeCell ref="J77:K77"/>
    <mergeCell ref="P77:Q77"/>
    <mergeCell ref="C76:D76"/>
    <mergeCell ref="H76:I76"/>
    <mergeCell ref="J76:K76"/>
    <mergeCell ref="P76:Q76"/>
    <mergeCell ref="C75:D75"/>
    <mergeCell ref="H75:I75"/>
    <mergeCell ref="J75:K75"/>
    <mergeCell ref="P75:Q75"/>
    <mergeCell ref="C80:D80"/>
    <mergeCell ref="H80:I80"/>
    <mergeCell ref="J80:K80"/>
    <mergeCell ref="P80:Q80"/>
    <mergeCell ref="C79:D79"/>
    <mergeCell ref="H79:I79"/>
    <mergeCell ref="J79:K79"/>
    <mergeCell ref="P79:Q79"/>
    <mergeCell ref="C78:D78"/>
    <mergeCell ref="H78:I78"/>
    <mergeCell ref="J78:K78"/>
    <mergeCell ref="P78:Q78"/>
    <mergeCell ref="C83:D83"/>
    <mergeCell ref="H83:I83"/>
    <mergeCell ref="J83:K83"/>
    <mergeCell ref="P83:Q83"/>
    <mergeCell ref="C82:D82"/>
    <mergeCell ref="H82:I82"/>
    <mergeCell ref="J82:K82"/>
    <mergeCell ref="P82:Q82"/>
    <mergeCell ref="C81:D81"/>
    <mergeCell ref="H81:I81"/>
    <mergeCell ref="J81:K81"/>
    <mergeCell ref="P81:Q81"/>
    <mergeCell ref="C86:D86"/>
    <mergeCell ref="H86:I86"/>
    <mergeCell ref="J86:K86"/>
    <mergeCell ref="P86:Q86"/>
    <mergeCell ref="C85:D85"/>
    <mergeCell ref="H85:I85"/>
    <mergeCell ref="J85:K85"/>
    <mergeCell ref="P85:Q85"/>
    <mergeCell ref="C84:D84"/>
    <mergeCell ref="H84:I84"/>
    <mergeCell ref="J84:K84"/>
    <mergeCell ref="P84:Q84"/>
    <mergeCell ref="C89:D89"/>
    <mergeCell ref="H89:I89"/>
    <mergeCell ref="J89:K89"/>
    <mergeCell ref="P89:Q89"/>
    <mergeCell ref="C88:D88"/>
    <mergeCell ref="H88:I88"/>
    <mergeCell ref="J88:K88"/>
    <mergeCell ref="P88:Q88"/>
    <mergeCell ref="C87:D87"/>
    <mergeCell ref="H87:I87"/>
    <mergeCell ref="J87:K87"/>
    <mergeCell ref="P87:Q87"/>
    <mergeCell ref="C92:D92"/>
    <mergeCell ref="H92:I92"/>
    <mergeCell ref="J92:K92"/>
    <mergeCell ref="P92:Q92"/>
    <mergeCell ref="C91:D91"/>
    <mergeCell ref="H91:I91"/>
    <mergeCell ref="J91:K91"/>
    <mergeCell ref="P91:Q91"/>
    <mergeCell ref="C90:D90"/>
    <mergeCell ref="H90:I90"/>
    <mergeCell ref="J90:K90"/>
    <mergeCell ref="P90:Q90"/>
    <mergeCell ref="C95:D95"/>
    <mergeCell ref="H95:I95"/>
    <mergeCell ref="J95:K95"/>
    <mergeCell ref="P95:Q95"/>
    <mergeCell ref="C94:D94"/>
    <mergeCell ref="H94:I94"/>
    <mergeCell ref="J94:K94"/>
    <mergeCell ref="P94:Q94"/>
    <mergeCell ref="C93:D93"/>
    <mergeCell ref="H93:I93"/>
    <mergeCell ref="J93:K93"/>
    <mergeCell ref="P93:Q93"/>
    <mergeCell ref="C98:D98"/>
    <mergeCell ref="H98:I98"/>
    <mergeCell ref="J98:K98"/>
    <mergeCell ref="P98:Q98"/>
    <mergeCell ref="C97:D97"/>
    <mergeCell ref="H97:I97"/>
    <mergeCell ref="J97:K97"/>
    <mergeCell ref="P97:Q97"/>
    <mergeCell ref="C96:D96"/>
    <mergeCell ref="H96:I96"/>
    <mergeCell ref="J96:K96"/>
    <mergeCell ref="P96:Q96"/>
    <mergeCell ref="C101:D101"/>
    <mergeCell ref="H101:I101"/>
    <mergeCell ref="J101:K101"/>
    <mergeCell ref="P101:Q101"/>
    <mergeCell ref="C100:D100"/>
    <mergeCell ref="H100:I100"/>
    <mergeCell ref="J100:K100"/>
    <mergeCell ref="P100:Q100"/>
    <mergeCell ref="C99:D99"/>
    <mergeCell ref="H99:I99"/>
    <mergeCell ref="J99:K99"/>
    <mergeCell ref="P99:Q99"/>
    <mergeCell ref="P104:Q104"/>
    <mergeCell ref="C103:D103"/>
    <mergeCell ref="H103:I103"/>
    <mergeCell ref="J103:K103"/>
    <mergeCell ref="P103:Q103"/>
    <mergeCell ref="C102:D102"/>
    <mergeCell ref="H102:I102"/>
    <mergeCell ref="J102:K102"/>
    <mergeCell ref="P102:Q102"/>
    <mergeCell ref="A8:A9"/>
    <mergeCell ref="C109:D109"/>
    <mergeCell ref="H109:I109"/>
    <mergeCell ref="J109:K109"/>
    <mergeCell ref="P109:Q109"/>
    <mergeCell ref="C108:D108"/>
    <mergeCell ref="H108:I108"/>
    <mergeCell ref="J108:K108"/>
    <mergeCell ref="P108:Q108"/>
    <mergeCell ref="C107:D107"/>
    <mergeCell ref="H107:I107"/>
    <mergeCell ref="J107:K107"/>
    <mergeCell ref="P107:Q107"/>
    <mergeCell ref="C106:D106"/>
    <mergeCell ref="H106:I106"/>
    <mergeCell ref="J106:K106"/>
    <mergeCell ref="P106:Q106"/>
    <mergeCell ref="C105:D105"/>
    <mergeCell ref="H105:I105"/>
    <mergeCell ref="J105:K105"/>
    <mergeCell ref="P105:Q105"/>
    <mergeCell ref="C104:D104"/>
    <mergeCell ref="H104:I104"/>
    <mergeCell ref="J104:K104"/>
  </mergeCells>
  <phoneticPr fontId="1"/>
  <conditionalFormatting sqref="G10:G15 G19:G72">
    <cfRule type="cellIs" dxfId="35" priority="11" operator="equal">
      <formula>"買"</formula>
    </cfRule>
    <cfRule type="cellIs" dxfId="34" priority="12" operator="equal">
      <formula>"売"</formula>
    </cfRule>
  </conditionalFormatting>
  <conditionalFormatting sqref="G16:G18">
    <cfRule type="cellIs" dxfId="33" priority="13" operator="equal">
      <formula>"買"</formula>
    </cfRule>
    <cfRule type="cellIs" dxfId="32" priority="14" operator="equal">
      <formula>"売"</formula>
    </cfRule>
  </conditionalFormatting>
  <conditionalFormatting sqref="G95:G100">
    <cfRule type="cellIs" dxfId="31" priority="1" operator="equal">
      <formula>"買"</formula>
    </cfRule>
    <cfRule type="cellIs" dxfId="30" priority="2" operator="equal">
      <formula>"売"</formula>
    </cfRule>
  </conditionalFormatting>
  <conditionalFormatting sqref="G73:G82">
    <cfRule type="cellIs" dxfId="29" priority="7" operator="equal">
      <formula>"買"</formula>
    </cfRule>
    <cfRule type="cellIs" dxfId="28" priority="8" operator="equal">
      <formula>"売"</formula>
    </cfRule>
  </conditionalFormatting>
  <conditionalFormatting sqref="G83:G94">
    <cfRule type="cellIs" dxfId="27" priority="5" operator="equal">
      <formula>"買"</formula>
    </cfRule>
    <cfRule type="cellIs" dxfId="26" priority="6" operator="equal">
      <formula>"売"</formula>
    </cfRule>
  </conditionalFormatting>
  <conditionalFormatting sqref="G101:G109">
    <cfRule type="cellIs" dxfId="25" priority="3" operator="equal">
      <formula>"買"</formula>
    </cfRule>
    <cfRule type="cellIs" dxfId="24" priority="4" operator="equal">
      <formula>"売"</formula>
    </cfRule>
  </conditionalFormatting>
  <dataValidations count="1">
    <dataValidation type="list" allowBlank="1" showInputMessage="1" showErrorMessage="1" sqref="G10:G109">
      <formula1>"買,売"</formula1>
    </dataValidation>
  </dataValidations>
  <pageMargins left="0.7" right="0.7" top="0.75" bottom="0.75" header="0.3" footer="0.3"/>
  <pageSetup paperSize="9" orientation="portrait" horizontalDpi="4294967292"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X109"/>
  <sheetViews>
    <sheetView topLeftCell="L1" zoomScale="115" zoomScaleNormal="115" workbookViewId="0">
      <pane ySplit="1" topLeftCell="A2" activePane="bottomLeft" state="frozen"/>
      <selection pane="bottomLeft" activeCell="N6" sqref="N6:Q6"/>
    </sheetView>
  </sheetViews>
  <sheetFormatPr defaultRowHeight="13.5" x14ac:dyDescent="0.15"/>
  <cols>
    <col min="1" max="1" width="9.5" customWidth="1"/>
    <col min="2" max="11" width="6.625" style="1" customWidth="1"/>
    <col min="12" max="12" width="10.875" style="1" customWidth="1"/>
    <col min="13" max="13" width="6.25" style="1" bestFit="1" customWidth="1"/>
    <col min="14" max="14" width="8.5" style="1" bestFit="1" customWidth="1"/>
    <col min="15" max="20" width="6.625" style="1" customWidth="1"/>
    <col min="21" max="21" width="10.5" style="1" bestFit="1" customWidth="1"/>
    <col min="22" max="22" width="9.75" style="1" bestFit="1" customWidth="1"/>
    <col min="23" max="23" width="12.125" customWidth="1"/>
    <col min="24" max="24" width="41.375" bestFit="1" customWidth="1"/>
  </cols>
  <sheetData>
    <row r="2" spans="1:24" x14ac:dyDescent="0.15">
      <c r="B2" s="86" t="s">
        <v>19</v>
      </c>
      <c r="C2" s="86"/>
      <c r="D2" s="86"/>
      <c r="E2" s="87" t="s">
        <v>35</v>
      </c>
      <c r="F2" s="87"/>
      <c r="G2" s="87"/>
      <c r="H2" s="86" t="s">
        <v>20</v>
      </c>
      <c r="I2" s="86"/>
      <c r="J2" s="86"/>
      <c r="K2" s="87" t="s">
        <v>79</v>
      </c>
      <c r="L2" s="87"/>
      <c r="M2" s="87"/>
      <c r="N2" s="86" t="s">
        <v>28</v>
      </c>
      <c r="O2" s="86"/>
      <c r="P2" s="88">
        <v>0.02</v>
      </c>
      <c r="Q2" s="87"/>
    </row>
    <row r="3" spans="1:24" ht="85.5" customHeight="1" x14ac:dyDescent="0.15">
      <c r="B3" s="86" t="s">
        <v>15</v>
      </c>
      <c r="C3" s="86"/>
      <c r="D3" s="94" t="s">
        <v>77</v>
      </c>
      <c r="E3" s="94"/>
      <c r="F3" s="94"/>
      <c r="G3" s="94"/>
      <c r="H3" s="94"/>
      <c r="I3" s="94"/>
      <c r="J3" s="86" t="s">
        <v>16</v>
      </c>
      <c r="K3" s="86"/>
      <c r="L3" s="95" t="s">
        <v>70</v>
      </c>
      <c r="M3" s="96"/>
      <c r="N3" s="96"/>
      <c r="O3" s="96"/>
      <c r="P3" s="96"/>
      <c r="Q3" s="97"/>
    </row>
    <row r="4" spans="1:24" x14ac:dyDescent="0.15">
      <c r="B4" s="86" t="s">
        <v>13</v>
      </c>
      <c r="C4" s="86"/>
      <c r="D4" s="89">
        <f>SUM($V$10:$V$947)</f>
        <v>36679.999999999854</v>
      </c>
      <c r="E4" s="89"/>
      <c r="F4" s="86" t="s">
        <v>12</v>
      </c>
      <c r="G4" s="86"/>
      <c r="H4" s="99">
        <f>SUM($W$10:$W$947)</f>
        <v>1328.4999999999968</v>
      </c>
      <c r="I4" s="100"/>
      <c r="J4" s="70" t="s">
        <v>23</v>
      </c>
      <c r="K4" s="70"/>
      <c r="L4" s="98">
        <f>MAX($C$10:$D$944)-E6</f>
        <v>36679.999999999796</v>
      </c>
      <c r="M4" s="98"/>
      <c r="N4" s="70" t="s">
        <v>17</v>
      </c>
      <c r="O4" s="70"/>
      <c r="P4" s="89">
        <f>MIN($C$10:$D$944)-E6</f>
        <v>-5870.0000000001455</v>
      </c>
      <c r="Q4" s="89"/>
      <c r="S4" s="14"/>
      <c r="T4" s="15" t="s">
        <v>32</v>
      </c>
    </row>
    <row r="5" spans="1:24" ht="14.25" thickBot="1" x14ac:dyDescent="0.2">
      <c r="B5" s="47" t="s">
        <v>21</v>
      </c>
      <c r="C5" s="10">
        <f>COUNTIF($V$10:$V$947,"&gt;0")</f>
        <v>15</v>
      </c>
      <c r="D5" s="47" t="s">
        <v>22</v>
      </c>
      <c r="E5" s="10">
        <f>COUNTIF($V$10:$V$947,"&lt;0")</f>
        <v>7</v>
      </c>
      <c r="F5" s="47" t="s">
        <v>24</v>
      </c>
      <c r="G5" s="10">
        <f>COUNTIF($V$10:$V$947,"=0")</f>
        <v>6</v>
      </c>
      <c r="H5" s="47" t="s">
        <v>10</v>
      </c>
      <c r="I5" s="9">
        <f>IF(C5=0,"0",C5/SUM(C5,E5))</f>
        <v>0.68181818181818177</v>
      </c>
      <c r="J5" s="86" t="s">
        <v>25</v>
      </c>
      <c r="K5" s="90"/>
      <c r="L5" s="91">
        <v>4</v>
      </c>
      <c r="M5" s="91"/>
      <c r="N5" s="92" t="s">
        <v>26</v>
      </c>
      <c r="O5" s="93"/>
      <c r="P5" s="91">
        <v>0</v>
      </c>
      <c r="Q5" s="91"/>
      <c r="S5" s="12"/>
      <c r="T5" s="15" t="s">
        <v>33</v>
      </c>
    </row>
    <row r="6" spans="1:24" ht="21.75" thickBot="1" x14ac:dyDescent="0.2">
      <c r="B6" s="75" t="s">
        <v>14</v>
      </c>
      <c r="C6" s="76"/>
      <c r="D6" s="77"/>
      <c r="E6" s="78">
        <v>200000</v>
      </c>
      <c r="F6" s="78"/>
      <c r="G6" s="78"/>
      <c r="H6" s="79"/>
      <c r="I6" s="80" t="s">
        <v>29</v>
      </c>
      <c r="J6" s="80"/>
      <c r="K6" s="75" t="s">
        <v>11</v>
      </c>
      <c r="L6" s="76"/>
      <c r="M6" s="77"/>
      <c r="N6" s="56">
        <f>E6+D4</f>
        <v>236679.99999999985</v>
      </c>
      <c r="O6" s="57"/>
      <c r="P6" s="57"/>
      <c r="Q6" s="58"/>
    </row>
    <row r="7" spans="1:24" x14ac:dyDescent="0.15">
      <c r="P7" s="3"/>
    </row>
    <row r="8" spans="1:24" ht="27" x14ac:dyDescent="0.15">
      <c r="A8" s="50" t="s">
        <v>69</v>
      </c>
      <c r="B8" s="59" t="s">
        <v>18</v>
      </c>
      <c r="C8" s="60" t="s">
        <v>6</v>
      </c>
      <c r="D8" s="61"/>
      <c r="E8" s="64" t="s">
        <v>2</v>
      </c>
      <c r="F8" s="65"/>
      <c r="G8" s="65"/>
      <c r="H8" s="65"/>
      <c r="I8" s="65"/>
      <c r="J8" s="65"/>
      <c r="K8" s="66"/>
      <c r="L8" s="19" t="s">
        <v>40</v>
      </c>
      <c r="M8" s="82" t="s">
        <v>37</v>
      </c>
      <c r="N8" s="83"/>
      <c r="O8" s="67" t="s">
        <v>48</v>
      </c>
      <c r="P8" s="68"/>
      <c r="Q8" s="69"/>
      <c r="R8" s="81" t="s">
        <v>8</v>
      </c>
      <c r="S8" s="22" t="s">
        <v>5</v>
      </c>
      <c r="T8" s="23"/>
      <c r="U8" s="23"/>
      <c r="V8" s="23"/>
      <c r="W8" s="23"/>
      <c r="X8" s="84" t="s">
        <v>36</v>
      </c>
    </row>
    <row r="9" spans="1:24" x14ac:dyDescent="0.15">
      <c r="A9" s="51"/>
      <c r="B9" s="59"/>
      <c r="C9" s="62"/>
      <c r="D9" s="63"/>
      <c r="E9" s="45" t="s">
        <v>1</v>
      </c>
      <c r="F9" s="45" t="s">
        <v>0</v>
      </c>
      <c r="G9" s="45" t="s">
        <v>3</v>
      </c>
      <c r="H9" s="71" t="s">
        <v>31</v>
      </c>
      <c r="I9" s="72"/>
      <c r="J9" s="73" t="s">
        <v>30</v>
      </c>
      <c r="K9" s="74"/>
      <c r="L9" s="46" t="s">
        <v>34</v>
      </c>
      <c r="M9" s="28" t="s">
        <v>39</v>
      </c>
      <c r="N9" s="19" t="s">
        <v>37</v>
      </c>
      <c r="O9" s="4" t="s">
        <v>7</v>
      </c>
      <c r="P9" s="67" t="s">
        <v>9</v>
      </c>
      <c r="Q9" s="69"/>
      <c r="R9" s="81"/>
      <c r="S9" s="24" t="s">
        <v>1</v>
      </c>
      <c r="T9" s="24" t="s">
        <v>0</v>
      </c>
      <c r="U9" s="22" t="s">
        <v>4</v>
      </c>
      <c r="V9" s="24" t="s">
        <v>13</v>
      </c>
      <c r="W9" s="24" t="s">
        <v>12</v>
      </c>
      <c r="X9" s="85"/>
    </row>
    <row r="10" spans="1:24" x14ac:dyDescent="0.15">
      <c r="A10" s="40"/>
      <c r="B10" s="7">
        <v>2</v>
      </c>
      <c r="C10" s="52">
        <f>E6</f>
        <v>200000</v>
      </c>
      <c r="D10" s="52"/>
      <c r="E10" s="12">
        <v>2005</v>
      </c>
      <c r="F10" s="2">
        <v>42105</v>
      </c>
      <c r="G10" s="7" t="s">
        <v>80</v>
      </c>
      <c r="H10" s="53">
        <v>1.2974000000000001</v>
      </c>
      <c r="I10" s="53"/>
      <c r="J10" s="53">
        <v>1.2919</v>
      </c>
      <c r="K10" s="53"/>
      <c r="L10" s="27">
        <v>100</v>
      </c>
      <c r="M10" s="11" t="e">
        <f>IF(F10="","",ROUNDUP(IF(G10="買",N10-H10,H10-N10)*10000,0))</f>
        <v>#VALUE!</v>
      </c>
      <c r="N10" s="44" t="s">
        <v>56</v>
      </c>
      <c r="O10" s="11">
        <f t="shared" ref="O10:O30" si="0">IF(J10="","",ROUNDUP(IF(G10="買",H10-J10,J10-H10)*10000,0))</f>
        <v>56</v>
      </c>
      <c r="P10" s="52">
        <f t="shared" ref="P10:P73" si="1">IF(F10="","",C10*$P$2)</f>
        <v>4000</v>
      </c>
      <c r="Q10" s="52"/>
      <c r="R10" s="13">
        <f t="shared" ref="R10:R73" si="2">IF(O10="","",ROUNDDOWN(P10/(O10/L10)/100000,2))</f>
        <v>7.0000000000000007E-2</v>
      </c>
      <c r="S10" s="12">
        <f t="shared" ref="S10:S73" si="3">E10</f>
        <v>2005</v>
      </c>
      <c r="T10" s="2">
        <v>42106</v>
      </c>
      <c r="U10" s="29">
        <v>1.2970999999999999</v>
      </c>
      <c r="V10" s="21">
        <f>IF(T10="","",W10*R10*100000/L10)</f>
        <v>-210.0000000001323</v>
      </c>
      <c r="W10" s="20">
        <f t="shared" ref="W10:W30" si="4">IF(T10="","",IF(G10="買",U10-H10,H10-U10)*10000)</f>
        <v>-3.00000000000189</v>
      </c>
      <c r="X10" s="25"/>
    </row>
    <row r="11" spans="1:24" x14ac:dyDescent="0.15">
      <c r="A11" s="40"/>
      <c r="B11" s="7">
        <v>3</v>
      </c>
      <c r="C11" s="52">
        <f t="shared" ref="C11:C74" si="5">IF(V10="","",C10+V10)</f>
        <v>199789.99999999985</v>
      </c>
      <c r="D11" s="52"/>
      <c r="E11" s="12">
        <v>2005</v>
      </c>
      <c r="F11" s="2">
        <v>42112</v>
      </c>
      <c r="G11" s="7" t="s">
        <v>80</v>
      </c>
      <c r="H11" s="53">
        <v>1.2987</v>
      </c>
      <c r="I11" s="53"/>
      <c r="J11" s="53">
        <v>1.2884</v>
      </c>
      <c r="K11" s="53"/>
      <c r="L11" s="27">
        <v>100</v>
      </c>
      <c r="M11" s="11" t="e">
        <f t="shared" ref="M11:M74" si="6">IF(F11="","",ROUNDUP(IF(G11="買",N11-H11,H11-N11)*10000,0))</f>
        <v>#VALUE!</v>
      </c>
      <c r="N11" s="44" t="s">
        <v>56</v>
      </c>
      <c r="O11" s="11">
        <f t="shared" si="0"/>
        <v>103</v>
      </c>
      <c r="P11" s="52">
        <f t="shared" si="1"/>
        <v>3995.799999999997</v>
      </c>
      <c r="Q11" s="52"/>
      <c r="R11" s="13">
        <f t="shared" si="2"/>
        <v>0.03</v>
      </c>
      <c r="S11" s="12">
        <f t="shared" si="3"/>
        <v>2005</v>
      </c>
      <c r="T11" s="2">
        <v>42115</v>
      </c>
      <c r="U11" s="29">
        <v>1.3053999999999999</v>
      </c>
      <c r="V11" s="21">
        <f t="shared" ref="V11:V74" si="7">IF(T11="","",W11*R11*100000/L11)</f>
        <v>2009.9999999999784</v>
      </c>
      <c r="W11" s="20">
        <f t="shared" si="4"/>
        <v>66.999999999999289</v>
      </c>
      <c r="X11" s="25"/>
    </row>
    <row r="12" spans="1:24" x14ac:dyDescent="0.15">
      <c r="A12" s="40"/>
      <c r="B12" s="7">
        <v>12</v>
      </c>
      <c r="C12" s="52">
        <f t="shared" si="5"/>
        <v>201799.99999999983</v>
      </c>
      <c r="D12" s="52"/>
      <c r="E12" s="12">
        <v>2006</v>
      </c>
      <c r="F12" s="2">
        <v>42037</v>
      </c>
      <c r="G12" s="7" t="s">
        <v>74</v>
      </c>
      <c r="H12" s="53">
        <v>1.2032</v>
      </c>
      <c r="I12" s="53"/>
      <c r="J12" s="53">
        <v>1.2075</v>
      </c>
      <c r="K12" s="53"/>
      <c r="L12" s="27">
        <v>100</v>
      </c>
      <c r="M12" s="11" t="e">
        <f t="shared" si="6"/>
        <v>#VALUE!</v>
      </c>
      <c r="N12" s="44" t="s">
        <v>56</v>
      </c>
      <c r="O12" s="11">
        <f t="shared" si="0"/>
        <v>43</v>
      </c>
      <c r="P12" s="52">
        <f t="shared" si="1"/>
        <v>4035.9999999999968</v>
      </c>
      <c r="Q12" s="52"/>
      <c r="R12" s="13">
        <f t="shared" si="2"/>
        <v>0.09</v>
      </c>
      <c r="S12" s="12">
        <f t="shared" si="3"/>
        <v>2006</v>
      </c>
      <c r="T12" s="2">
        <v>42037</v>
      </c>
      <c r="U12" s="29">
        <v>1.2075</v>
      </c>
      <c r="V12" s="21">
        <f t="shared" si="7"/>
        <v>-3869.9999999999732</v>
      </c>
      <c r="W12" s="20">
        <f t="shared" si="4"/>
        <v>-42.999999999999702</v>
      </c>
      <c r="X12" s="25"/>
    </row>
    <row r="13" spans="1:24" x14ac:dyDescent="0.15">
      <c r="A13" s="40"/>
      <c r="B13" s="7">
        <v>13</v>
      </c>
      <c r="C13" s="52">
        <f t="shared" si="5"/>
        <v>197929.99999999985</v>
      </c>
      <c r="D13" s="52"/>
      <c r="E13" s="12">
        <v>2006</v>
      </c>
      <c r="F13" s="2">
        <v>42065</v>
      </c>
      <c r="G13" s="7" t="s">
        <v>81</v>
      </c>
      <c r="H13" s="53">
        <v>1.2021999999999999</v>
      </c>
      <c r="I13" s="53"/>
      <c r="J13" s="53">
        <v>1.1928000000000001</v>
      </c>
      <c r="K13" s="53"/>
      <c r="L13" s="27">
        <v>100</v>
      </c>
      <c r="M13" s="11" t="e">
        <f t="shared" si="6"/>
        <v>#VALUE!</v>
      </c>
      <c r="N13" s="44" t="s">
        <v>56</v>
      </c>
      <c r="O13" s="11">
        <f t="shared" si="0"/>
        <v>94</v>
      </c>
      <c r="P13" s="52">
        <f t="shared" si="1"/>
        <v>3958.5999999999972</v>
      </c>
      <c r="Q13" s="52"/>
      <c r="R13" s="13">
        <f t="shared" si="2"/>
        <v>0.04</v>
      </c>
      <c r="S13" s="12">
        <f t="shared" si="3"/>
        <v>2006</v>
      </c>
      <c r="T13" s="2">
        <v>42066</v>
      </c>
      <c r="U13" s="29">
        <v>1.2021999999999999</v>
      </c>
      <c r="V13" s="21">
        <f t="shared" si="7"/>
        <v>0</v>
      </c>
      <c r="W13" s="20">
        <f t="shared" si="4"/>
        <v>0</v>
      </c>
      <c r="X13" s="25"/>
    </row>
    <row r="14" spans="1:24" x14ac:dyDescent="0.15">
      <c r="A14" s="40"/>
      <c r="B14" s="7">
        <v>14</v>
      </c>
      <c r="C14" s="52">
        <f t="shared" si="5"/>
        <v>197929.99999999985</v>
      </c>
      <c r="D14" s="52"/>
      <c r="E14" s="12">
        <v>2006</v>
      </c>
      <c r="F14" s="2">
        <v>42077</v>
      </c>
      <c r="G14" s="7" t="s">
        <v>81</v>
      </c>
      <c r="H14" s="53">
        <v>1.1978</v>
      </c>
      <c r="I14" s="53"/>
      <c r="J14" s="53">
        <v>1.1958</v>
      </c>
      <c r="K14" s="53"/>
      <c r="L14" s="27">
        <v>100</v>
      </c>
      <c r="M14" s="11" t="e">
        <f t="shared" si="6"/>
        <v>#VALUE!</v>
      </c>
      <c r="N14" s="44" t="s">
        <v>56</v>
      </c>
      <c r="O14" s="11">
        <f t="shared" si="0"/>
        <v>20</v>
      </c>
      <c r="P14" s="52">
        <f t="shared" si="1"/>
        <v>3958.5999999999972</v>
      </c>
      <c r="Q14" s="52"/>
      <c r="R14" s="13">
        <f t="shared" si="2"/>
        <v>0.19</v>
      </c>
      <c r="S14" s="12">
        <f t="shared" si="3"/>
        <v>2006</v>
      </c>
      <c r="T14" s="2">
        <v>42077</v>
      </c>
      <c r="U14" s="29">
        <v>1.1958</v>
      </c>
      <c r="V14" s="21">
        <f t="shared" si="7"/>
        <v>-3800.0000000000036</v>
      </c>
      <c r="W14" s="20">
        <f t="shared" si="4"/>
        <v>-20.000000000000018</v>
      </c>
      <c r="X14" s="25"/>
    </row>
    <row r="15" spans="1:24" x14ac:dyDescent="0.15">
      <c r="A15" s="40"/>
      <c r="B15" s="7">
        <v>16</v>
      </c>
      <c r="C15" s="52">
        <f t="shared" si="5"/>
        <v>194129.99999999985</v>
      </c>
      <c r="D15" s="52"/>
      <c r="E15" s="12">
        <v>2006</v>
      </c>
      <c r="F15" s="2">
        <v>42184</v>
      </c>
      <c r="G15" s="7" t="s">
        <v>81</v>
      </c>
      <c r="H15" s="53">
        <v>1.2665999999999999</v>
      </c>
      <c r="I15" s="53"/>
      <c r="J15" s="53">
        <v>1.2521</v>
      </c>
      <c r="K15" s="53"/>
      <c r="L15" s="27">
        <v>100</v>
      </c>
      <c r="M15" s="11" t="e">
        <f t="shared" si="6"/>
        <v>#VALUE!</v>
      </c>
      <c r="N15" s="44" t="s">
        <v>56</v>
      </c>
      <c r="O15" s="11">
        <f t="shared" si="0"/>
        <v>145</v>
      </c>
      <c r="P15" s="52">
        <f t="shared" si="1"/>
        <v>3882.5999999999972</v>
      </c>
      <c r="Q15" s="52"/>
      <c r="R15" s="13">
        <f t="shared" si="2"/>
        <v>0.02</v>
      </c>
      <c r="S15" s="12">
        <f t="shared" si="3"/>
        <v>2006</v>
      </c>
      <c r="T15" s="2">
        <v>42189</v>
      </c>
      <c r="U15" s="29">
        <v>1.2798</v>
      </c>
      <c r="V15" s="21">
        <f t="shared" si="7"/>
        <v>2640.0000000000205</v>
      </c>
      <c r="W15" s="20">
        <f t="shared" si="4"/>
        <v>132.00000000000099</v>
      </c>
      <c r="X15" s="25"/>
    </row>
    <row r="16" spans="1:24" x14ac:dyDescent="0.15">
      <c r="A16" s="40"/>
      <c r="B16" s="7">
        <v>21</v>
      </c>
      <c r="C16" s="52">
        <f t="shared" si="5"/>
        <v>196769.99999999988</v>
      </c>
      <c r="D16" s="52"/>
      <c r="E16" s="12">
        <v>2006</v>
      </c>
      <c r="F16" s="2">
        <v>42268</v>
      </c>
      <c r="G16" s="7" t="s">
        <v>81</v>
      </c>
      <c r="H16" s="53">
        <v>1.2788999999999999</v>
      </c>
      <c r="I16" s="53"/>
      <c r="J16" s="53">
        <v>1.2712000000000001</v>
      </c>
      <c r="K16" s="53"/>
      <c r="L16" s="27">
        <v>100</v>
      </c>
      <c r="M16" s="11" t="e">
        <f t="shared" si="6"/>
        <v>#VALUE!</v>
      </c>
      <c r="N16" s="44" t="s">
        <v>56</v>
      </c>
      <c r="O16" s="11">
        <f t="shared" si="0"/>
        <v>77</v>
      </c>
      <c r="P16" s="52">
        <f t="shared" si="1"/>
        <v>3935.3999999999978</v>
      </c>
      <c r="Q16" s="52"/>
      <c r="R16" s="13">
        <f t="shared" si="2"/>
        <v>0.05</v>
      </c>
      <c r="S16" s="12">
        <f t="shared" si="3"/>
        <v>2006</v>
      </c>
      <c r="T16" s="2">
        <v>42269</v>
      </c>
      <c r="U16" s="29">
        <v>1.2777000000000001</v>
      </c>
      <c r="V16" s="21">
        <f t="shared" si="7"/>
        <v>-599.99999999993395</v>
      </c>
      <c r="W16" s="20">
        <f t="shared" si="4"/>
        <v>-11.999999999998678</v>
      </c>
      <c r="X16" s="25"/>
    </row>
    <row r="17" spans="1:24" x14ac:dyDescent="0.15">
      <c r="A17" s="40"/>
      <c r="B17" s="7">
        <v>22</v>
      </c>
      <c r="C17" s="52">
        <f t="shared" si="5"/>
        <v>196169.99999999994</v>
      </c>
      <c r="D17" s="52"/>
      <c r="E17" s="12">
        <v>2006</v>
      </c>
      <c r="F17" s="2">
        <v>42283</v>
      </c>
      <c r="G17" s="7" t="s">
        <v>74</v>
      </c>
      <c r="H17" s="53">
        <v>1.2595000000000001</v>
      </c>
      <c r="I17" s="53"/>
      <c r="J17" s="53">
        <v>1.2710999999999999</v>
      </c>
      <c r="K17" s="53"/>
      <c r="L17" s="27">
        <v>100</v>
      </c>
      <c r="M17" s="11" t="e">
        <f t="shared" si="6"/>
        <v>#VALUE!</v>
      </c>
      <c r="N17" s="44" t="s">
        <v>56</v>
      </c>
      <c r="O17" s="11">
        <f t="shared" si="0"/>
        <v>116</v>
      </c>
      <c r="P17" s="52">
        <f t="shared" si="1"/>
        <v>3923.3999999999987</v>
      </c>
      <c r="Q17" s="52"/>
      <c r="R17" s="13">
        <f t="shared" si="2"/>
        <v>0.03</v>
      </c>
      <c r="S17" s="12">
        <f t="shared" si="3"/>
        <v>2006</v>
      </c>
      <c r="T17" s="2">
        <v>42283</v>
      </c>
      <c r="U17" s="29">
        <v>1.2537</v>
      </c>
      <c r="V17" s="21">
        <f t="shared" si="7"/>
        <v>1740.000000000008</v>
      </c>
      <c r="W17" s="20">
        <f t="shared" si="4"/>
        <v>58.00000000000027</v>
      </c>
      <c r="X17" s="25"/>
    </row>
    <row r="18" spans="1:24" x14ac:dyDescent="0.15">
      <c r="A18" s="40"/>
      <c r="B18" s="7">
        <v>23</v>
      </c>
      <c r="C18" s="52">
        <f t="shared" si="5"/>
        <v>197909.99999999994</v>
      </c>
      <c r="D18" s="52"/>
      <c r="E18" s="12">
        <v>2006</v>
      </c>
      <c r="F18" s="2">
        <v>42296</v>
      </c>
      <c r="G18" s="7" t="s">
        <v>80</v>
      </c>
      <c r="H18" s="53">
        <v>1.2614000000000001</v>
      </c>
      <c r="I18" s="53"/>
      <c r="J18" s="53">
        <v>1.2562</v>
      </c>
      <c r="K18" s="53"/>
      <c r="L18" s="27">
        <v>100</v>
      </c>
      <c r="M18" s="11" t="e">
        <f t="shared" si="6"/>
        <v>#VALUE!</v>
      </c>
      <c r="N18" s="44" t="s">
        <v>56</v>
      </c>
      <c r="O18" s="11">
        <f t="shared" si="0"/>
        <v>53</v>
      </c>
      <c r="P18" s="52">
        <f t="shared" si="1"/>
        <v>3958.1999999999989</v>
      </c>
      <c r="Q18" s="52"/>
      <c r="R18" s="13">
        <f t="shared" si="2"/>
        <v>7.0000000000000007E-2</v>
      </c>
      <c r="S18" s="12">
        <f t="shared" si="3"/>
        <v>2006</v>
      </c>
      <c r="T18" s="2">
        <v>42296</v>
      </c>
      <c r="U18" s="29">
        <v>1.2562</v>
      </c>
      <c r="V18" s="21">
        <f t="shared" si="7"/>
        <v>-3640.0000000000659</v>
      </c>
      <c r="W18" s="20">
        <f t="shared" si="4"/>
        <v>-52.000000000000938</v>
      </c>
      <c r="X18" s="25"/>
    </row>
    <row r="19" spans="1:24" x14ac:dyDescent="0.15">
      <c r="A19" s="40"/>
      <c r="B19" s="7">
        <v>25</v>
      </c>
      <c r="C19" s="52">
        <f t="shared" si="5"/>
        <v>194269.99999999988</v>
      </c>
      <c r="D19" s="52"/>
      <c r="E19" s="12">
        <v>2006</v>
      </c>
      <c r="F19" s="2">
        <v>42352</v>
      </c>
      <c r="G19" s="7" t="s">
        <v>74</v>
      </c>
      <c r="H19" s="53">
        <v>1.3165</v>
      </c>
      <c r="I19" s="53"/>
      <c r="J19" s="53">
        <v>1.3226</v>
      </c>
      <c r="K19" s="53"/>
      <c r="L19" s="27">
        <v>100</v>
      </c>
      <c r="M19" s="11" t="e">
        <f t="shared" si="6"/>
        <v>#VALUE!</v>
      </c>
      <c r="N19" s="44" t="s">
        <v>56</v>
      </c>
      <c r="O19" s="11">
        <f t="shared" si="0"/>
        <v>61</v>
      </c>
      <c r="P19" s="52">
        <f t="shared" si="1"/>
        <v>3885.3999999999978</v>
      </c>
      <c r="Q19" s="52"/>
      <c r="R19" s="13">
        <f t="shared" si="2"/>
        <v>0.06</v>
      </c>
      <c r="S19" s="12">
        <f t="shared" si="3"/>
        <v>2006</v>
      </c>
      <c r="T19" s="2">
        <v>42356</v>
      </c>
      <c r="U19" s="29">
        <v>1.3118000000000001</v>
      </c>
      <c r="V19" s="21">
        <f t="shared" si="7"/>
        <v>2819.999999999955</v>
      </c>
      <c r="W19" s="20">
        <f t="shared" si="4"/>
        <v>46.999999999999261</v>
      </c>
      <c r="X19" s="25"/>
    </row>
    <row r="20" spans="1:24" x14ac:dyDescent="0.15">
      <c r="A20" s="40"/>
      <c r="B20" s="7">
        <v>28</v>
      </c>
      <c r="C20" s="52">
        <f t="shared" si="5"/>
        <v>197089.99999999983</v>
      </c>
      <c r="D20" s="52"/>
      <c r="E20" s="12">
        <v>2007</v>
      </c>
      <c r="F20" s="2">
        <v>42075</v>
      </c>
      <c r="G20" s="7" t="s">
        <v>80</v>
      </c>
      <c r="H20" s="53">
        <v>1.3176099999999999</v>
      </c>
      <c r="I20" s="53"/>
      <c r="J20" s="53">
        <v>1.3110200000000001</v>
      </c>
      <c r="K20" s="53"/>
      <c r="L20" s="27">
        <v>100</v>
      </c>
      <c r="M20" s="11" t="e">
        <f t="shared" si="6"/>
        <v>#VALUE!</v>
      </c>
      <c r="N20" s="44" t="s">
        <v>56</v>
      </c>
      <c r="O20" s="11">
        <f t="shared" si="0"/>
        <v>66</v>
      </c>
      <c r="P20" s="52">
        <f t="shared" si="1"/>
        <v>3941.7999999999965</v>
      </c>
      <c r="Q20" s="52"/>
      <c r="R20" s="13">
        <f t="shared" si="2"/>
        <v>0.05</v>
      </c>
      <c r="S20" s="12">
        <f t="shared" si="3"/>
        <v>2007</v>
      </c>
      <c r="T20" s="2">
        <v>42086</v>
      </c>
      <c r="U20" s="29">
        <v>1.3285899999999999</v>
      </c>
      <c r="V20" s="21">
        <f t="shared" si="7"/>
        <v>5489.9999999999955</v>
      </c>
      <c r="W20" s="20">
        <f t="shared" si="4"/>
        <v>109.7999999999999</v>
      </c>
      <c r="X20" s="25"/>
    </row>
    <row r="21" spans="1:24" x14ac:dyDescent="0.15">
      <c r="A21" s="40"/>
      <c r="B21" s="7">
        <v>33</v>
      </c>
      <c r="C21" s="52">
        <f t="shared" si="5"/>
        <v>202579.99999999983</v>
      </c>
      <c r="D21" s="52"/>
      <c r="E21" s="12">
        <v>2007</v>
      </c>
      <c r="F21" s="2">
        <v>42280</v>
      </c>
      <c r="G21" s="7" t="s">
        <v>74</v>
      </c>
      <c r="H21" s="53">
        <v>1.41106</v>
      </c>
      <c r="I21" s="53"/>
      <c r="J21" s="53">
        <v>1.41892</v>
      </c>
      <c r="K21" s="53"/>
      <c r="L21" s="27">
        <v>100</v>
      </c>
      <c r="M21" s="11" t="e">
        <f t="shared" si="6"/>
        <v>#VALUE!</v>
      </c>
      <c r="N21" s="44" t="s">
        <v>56</v>
      </c>
      <c r="O21" s="11">
        <f t="shared" si="0"/>
        <v>79</v>
      </c>
      <c r="P21" s="52">
        <f t="shared" si="1"/>
        <v>4051.5999999999967</v>
      </c>
      <c r="Q21" s="52"/>
      <c r="R21" s="13">
        <f t="shared" si="2"/>
        <v>0.05</v>
      </c>
      <c r="S21" s="12">
        <f t="shared" si="3"/>
        <v>2007</v>
      </c>
      <c r="T21" s="2">
        <v>42280</v>
      </c>
      <c r="U21" s="29">
        <v>1.41106</v>
      </c>
      <c r="V21" s="21">
        <f t="shared" si="7"/>
        <v>0</v>
      </c>
      <c r="W21" s="20">
        <f t="shared" si="4"/>
        <v>0</v>
      </c>
      <c r="X21" s="25"/>
    </row>
    <row r="22" spans="1:24" x14ac:dyDescent="0.15">
      <c r="A22" s="40"/>
      <c r="B22" s="7">
        <v>34</v>
      </c>
      <c r="C22" s="52">
        <f t="shared" si="5"/>
        <v>202579.99999999983</v>
      </c>
      <c r="D22" s="52"/>
      <c r="E22" s="12">
        <v>2007</v>
      </c>
      <c r="F22" s="2">
        <v>42336</v>
      </c>
      <c r="G22" s="7" t="s">
        <v>74</v>
      </c>
      <c r="H22" s="53">
        <v>1.4720599999999999</v>
      </c>
      <c r="I22" s="53"/>
      <c r="J22" s="53">
        <v>1.48248</v>
      </c>
      <c r="K22" s="53"/>
      <c r="L22" s="27">
        <v>100</v>
      </c>
      <c r="M22" s="11" t="e">
        <f t="shared" si="6"/>
        <v>#VALUE!</v>
      </c>
      <c r="N22" s="44" t="s">
        <v>56</v>
      </c>
      <c r="O22" s="11">
        <f t="shared" si="0"/>
        <v>105</v>
      </c>
      <c r="P22" s="52">
        <f t="shared" si="1"/>
        <v>4051.5999999999967</v>
      </c>
      <c r="Q22" s="52"/>
      <c r="R22" s="13">
        <f t="shared" si="2"/>
        <v>0.03</v>
      </c>
      <c r="S22" s="12">
        <f t="shared" si="3"/>
        <v>2007</v>
      </c>
      <c r="T22" s="2">
        <v>42336</v>
      </c>
      <c r="U22" s="29">
        <v>1.48248</v>
      </c>
      <c r="V22" s="21">
        <f t="shared" si="7"/>
        <v>-3126.0000000000286</v>
      </c>
      <c r="W22" s="20">
        <f t="shared" si="4"/>
        <v>-104.20000000000095</v>
      </c>
      <c r="X22" s="25"/>
    </row>
    <row r="23" spans="1:24" x14ac:dyDescent="0.15">
      <c r="A23" s="40"/>
      <c r="B23" s="7">
        <v>36</v>
      </c>
      <c r="C23" s="52">
        <f t="shared" si="5"/>
        <v>199453.9999999998</v>
      </c>
      <c r="D23" s="52"/>
      <c r="E23" s="12">
        <v>2008</v>
      </c>
      <c r="F23" s="2">
        <v>42020</v>
      </c>
      <c r="G23" s="7" t="s">
        <v>74</v>
      </c>
      <c r="H23" s="53">
        <v>1.4595499999999999</v>
      </c>
      <c r="I23" s="53"/>
      <c r="J23" s="53">
        <v>1.4834799999999999</v>
      </c>
      <c r="K23" s="53"/>
      <c r="L23" s="27">
        <v>100</v>
      </c>
      <c r="M23" s="11" t="e">
        <f t="shared" si="6"/>
        <v>#VALUE!</v>
      </c>
      <c r="N23" s="44" t="s">
        <v>56</v>
      </c>
      <c r="O23" s="11">
        <f t="shared" si="0"/>
        <v>240</v>
      </c>
      <c r="P23" s="52">
        <f t="shared" si="1"/>
        <v>3989.0799999999958</v>
      </c>
      <c r="Q23" s="52"/>
      <c r="R23" s="13">
        <f t="shared" si="2"/>
        <v>0.01</v>
      </c>
      <c r="S23" s="12">
        <f t="shared" si="3"/>
        <v>2008</v>
      </c>
      <c r="T23" s="2">
        <v>42026</v>
      </c>
      <c r="U23" s="29">
        <v>1.4470400000000001</v>
      </c>
      <c r="V23" s="21">
        <f t="shared" si="7"/>
        <v>1250.99999999998</v>
      </c>
      <c r="W23" s="20">
        <f t="shared" si="4"/>
        <v>125.09999999999799</v>
      </c>
      <c r="X23" s="25"/>
    </row>
    <row r="24" spans="1:24" x14ac:dyDescent="0.15">
      <c r="A24" s="40"/>
      <c r="B24" s="7">
        <v>37</v>
      </c>
      <c r="C24" s="52">
        <f t="shared" si="5"/>
        <v>200704.99999999977</v>
      </c>
      <c r="D24" s="52"/>
      <c r="E24" s="12">
        <v>2008</v>
      </c>
      <c r="F24" s="2">
        <v>42040</v>
      </c>
      <c r="G24" s="7" t="s">
        <v>74</v>
      </c>
      <c r="H24" s="53">
        <v>1.46997</v>
      </c>
      <c r="I24" s="53"/>
      <c r="J24" s="53">
        <v>1.48207</v>
      </c>
      <c r="K24" s="53"/>
      <c r="L24" s="27">
        <v>100</v>
      </c>
      <c r="M24" s="11" t="e">
        <f t="shared" si="6"/>
        <v>#VALUE!</v>
      </c>
      <c r="N24" s="44" t="s">
        <v>56</v>
      </c>
      <c r="O24" s="11">
        <f t="shared" si="0"/>
        <v>121</v>
      </c>
      <c r="P24" s="52">
        <f t="shared" si="1"/>
        <v>4014.0999999999954</v>
      </c>
      <c r="Q24" s="52"/>
      <c r="R24" s="13">
        <f t="shared" si="2"/>
        <v>0.03</v>
      </c>
      <c r="S24" s="12">
        <f t="shared" si="3"/>
        <v>2008</v>
      </c>
      <c r="T24" s="2">
        <v>42046</v>
      </c>
      <c r="U24" s="29">
        <v>1.4552700000000001</v>
      </c>
      <c r="V24" s="21">
        <f t="shared" si="7"/>
        <v>4409.9999999999809</v>
      </c>
      <c r="W24" s="20">
        <f t="shared" si="4"/>
        <v>146.99999999999935</v>
      </c>
      <c r="X24" s="25"/>
    </row>
    <row r="25" spans="1:24" x14ac:dyDescent="0.15">
      <c r="A25" s="40"/>
      <c r="B25" s="7">
        <v>38</v>
      </c>
      <c r="C25" s="52">
        <f t="shared" si="5"/>
        <v>205114.99999999974</v>
      </c>
      <c r="D25" s="52"/>
      <c r="E25" s="12">
        <v>2008</v>
      </c>
      <c r="F25" s="2">
        <v>42047</v>
      </c>
      <c r="G25" s="7" t="s">
        <v>80</v>
      </c>
      <c r="H25" s="53">
        <v>1.4558899999999999</v>
      </c>
      <c r="I25" s="53"/>
      <c r="J25" s="53">
        <v>1.45018</v>
      </c>
      <c r="K25" s="53"/>
      <c r="L25" s="27">
        <v>100</v>
      </c>
      <c r="M25" s="11" t="e">
        <f t="shared" si="6"/>
        <v>#VALUE!</v>
      </c>
      <c r="N25" s="44" t="s">
        <v>56</v>
      </c>
      <c r="O25" s="11">
        <f t="shared" si="0"/>
        <v>58</v>
      </c>
      <c r="P25" s="52">
        <f t="shared" si="1"/>
        <v>4102.2999999999947</v>
      </c>
      <c r="Q25" s="52"/>
      <c r="R25" s="13">
        <f t="shared" si="2"/>
        <v>7.0000000000000007E-2</v>
      </c>
      <c r="S25" s="12">
        <f t="shared" si="3"/>
        <v>2008</v>
      </c>
      <c r="T25" s="2">
        <v>42047</v>
      </c>
      <c r="U25" s="29">
        <v>1.4558899999999999</v>
      </c>
      <c r="V25" s="21">
        <f t="shared" si="7"/>
        <v>0</v>
      </c>
      <c r="W25" s="20">
        <f t="shared" si="4"/>
        <v>0</v>
      </c>
      <c r="X25" s="25"/>
    </row>
    <row r="26" spans="1:24" x14ac:dyDescent="0.15">
      <c r="B26" s="7">
        <v>39</v>
      </c>
      <c r="C26" s="52">
        <f t="shared" si="5"/>
        <v>205114.99999999974</v>
      </c>
      <c r="D26" s="52"/>
      <c r="E26" s="12">
        <v>2008</v>
      </c>
      <c r="F26" s="2">
        <v>42083</v>
      </c>
      <c r="G26" s="7" t="s">
        <v>74</v>
      </c>
      <c r="H26" s="53">
        <v>1.55681</v>
      </c>
      <c r="I26" s="53"/>
      <c r="J26" s="53">
        <v>1.5653600000000001</v>
      </c>
      <c r="K26" s="53"/>
      <c r="L26" s="27">
        <v>100</v>
      </c>
      <c r="M26" s="11" t="e">
        <f t="shared" si="6"/>
        <v>#VALUE!</v>
      </c>
      <c r="N26" s="44" t="s">
        <v>56</v>
      </c>
      <c r="O26" s="11">
        <f t="shared" si="0"/>
        <v>86</v>
      </c>
      <c r="P26" s="52">
        <f t="shared" si="1"/>
        <v>4102.2999999999947</v>
      </c>
      <c r="Q26" s="52"/>
      <c r="R26" s="13">
        <f t="shared" si="2"/>
        <v>0.04</v>
      </c>
      <c r="S26" s="12">
        <f t="shared" si="3"/>
        <v>2008</v>
      </c>
      <c r="T26" s="2">
        <v>42088</v>
      </c>
      <c r="U26" s="29">
        <v>1.5474000000000001</v>
      </c>
      <c r="V26" s="21">
        <f t="shared" si="7"/>
        <v>3763.9999999999673</v>
      </c>
      <c r="W26" s="20">
        <f t="shared" si="4"/>
        <v>94.099999999999184</v>
      </c>
      <c r="X26" s="25"/>
    </row>
    <row r="27" spans="1:24" x14ac:dyDescent="0.15">
      <c r="B27" s="7">
        <v>40</v>
      </c>
      <c r="C27" s="52">
        <f t="shared" si="5"/>
        <v>208878.99999999971</v>
      </c>
      <c r="D27" s="52"/>
      <c r="E27" s="12">
        <v>2008</v>
      </c>
      <c r="F27" s="2">
        <v>42140</v>
      </c>
      <c r="G27" s="7" t="s">
        <v>80</v>
      </c>
      <c r="H27" s="53">
        <v>1.56016</v>
      </c>
      <c r="I27" s="53"/>
      <c r="J27" s="53">
        <v>1.54531</v>
      </c>
      <c r="K27" s="53"/>
      <c r="L27" s="27">
        <v>100</v>
      </c>
      <c r="M27" s="11" t="e">
        <f t="shared" si="6"/>
        <v>#VALUE!</v>
      </c>
      <c r="N27" s="44" t="s">
        <v>56</v>
      </c>
      <c r="O27" s="11">
        <f t="shared" si="0"/>
        <v>149</v>
      </c>
      <c r="P27" s="52">
        <f t="shared" si="1"/>
        <v>4177.5799999999945</v>
      </c>
      <c r="Q27" s="52"/>
      <c r="R27" s="13">
        <f t="shared" si="2"/>
        <v>0.02</v>
      </c>
      <c r="S27" s="12">
        <f t="shared" si="3"/>
        <v>2008</v>
      </c>
      <c r="T27" s="2">
        <v>42146</v>
      </c>
      <c r="U27" s="29">
        <v>1.57273</v>
      </c>
      <c r="V27" s="21">
        <f t="shared" si="7"/>
        <v>2513.9999999999941</v>
      </c>
      <c r="W27" s="20">
        <f t="shared" si="4"/>
        <v>125.6999999999997</v>
      </c>
      <c r="X27" s="25"/>
    </row>
    <row r="28" spans="1:24" x14ac:dyDescent="0.15">
      <c r="B28" s="7">
        <v>45</v>
      </c>
      <c r="C28" s="52">
        <f t="shared" si="5"/>
        <v>211392.99999999971</v>
      </c>
      <c r="D28" s="52"/>
      <c r="E28" s="12">
        <v>2009</v>
      </c>
      <c r="F28" s="2">
        <v>42033</v>
      </c>
      <c r="G28" s="7" t="s">
        <v>74</v>
      </c>
      <c r="H28" s="53">
        <v>1.29257</v>
      </c>
      <c r="I28" s="53"/>
      <c r="J28" s="53">
        <v>1.31782</v>
      </c>
      <c r="K28" s="53"/>
      <c r="L28" s="27">
        <v>100</v>
      </c>
      <c r="M28" s="11" t="e">
        <f t="shared" si="6"/>
        <v>#VALUE!</v>
      </c>
      <c r="N28" s="44" t="s">
        <v>56</v>
      </c>
      <c r="O28" s="11">
        <f t="shared" si="0"/>
        <v>253</v>
      </c>
      <c r="P28" s="52">
        <f t="shared" si="1"/>
        <v>4227.8599999999942</v>
      </c>
      <c r="Q28" s="52"/>
      <c r="R28" s="13">
        <f t="shared" si="2"/>
        <v>0.01</v>
      </c>
      <c r="S28" s="12">
        <f t="shared" si="3"/>
        <v>2009</v>
      </c>
      <c r="T28" s="2">
        <v>42038</v>
      </c>
      <c r="U28" s="29">
        <v>1.2900799999999999</v>
      </c>
      <c r="V28" s="21">
        <f t="shared" si="7"/>
        <v>249.00000000001035</v>
      </c>
      <c r="W28" s="20">
        <f t="shared" si="4"/>
        <v>24.900000000001032</v>
      </c>
      <c r="X28" s="25"/>
    </row>
    <row r="29" spans="1:24" x14ac:dyDescent="0.15">
      <c r="A29" t="s">
        <v>88</v>
      </c>
      <c r="B29" s="7">
        <v>56</v>
      </c>
      <c r="C29" s="52">
        <f t="shared" si="5"/>
        <v>211641.99999999971</v>
      </c>
      <c r="D29" s="52"/>
      <c r="E29" s="12">
        <v>2014</v>
      </c>
      <c r="F29" s="2">
        <v>42291</v>
      </c>
      <c r="G29" s="7" t="s">
        <v>74</v>
      </c>
      <c r="H29" s="53">
        <v>1.5956399999999999</v>
      </c>
      <c r="I29" s="53"/>
      <c r="J29" s="53">
        <v>1.6080700000000001</v>
      </c>
      <c r="K29" s="53"/>
      <c r="L29" s="27">
        <v>100</v>
      </c>
      <c r="M29" s="11" t="e">
        <f t="shared" si="6"/>
        <v>#VALUE!</v>
      </c>
      <c r="N29" s="44" t="s">
        <v>56</v>
      </c>
      <c r="O29" s="11">
        <f t="shared" si="0"/>
        <v>125</v>
      </c>
      <c r="P29" s="52">
        <f t="shared" si="1"/>
        <v>4232.8399999999947</v>
      </c>
      <c r="Q29" s="52"/>
      <c r="R29" s="13">
        <f t="shared" si="2"/>
        <v>0.03</v>
      </c>
      <c r="S29" s="12">
        <f t="shared" si="3"/>
        <v>2014</v>
      </c>
      <c r="T29" s="2">
        <v>42291</v>
      </c>
      <c r="U29" s="29">
        <v>1.5898000000000001</v>
      </c>
      <c r="V29" s="21">
        <f t="shared" si="7"/>
        <v>1751.9999999999536</v>
      </c>
      <c r="W29" s="20">
        <f t="shared" si="4"/>
        <v>58.399999999998457</v>
      </c>
      <c r="X29" s="25"/>
    </row>
    <row r="30" spans="1:24" x14ac:dyDescent="0.15">
      <c r="B30" s="7">
        <v>57</v>
      </c>
      <c r="C30" s="52">
        <f t="shared" si="5"/>
        <v>213393.99999999965</v>
      </c>
      <c r="D30" s="52"/>
      <c r="E30" s="12">
        <v>2015</v>
      </c>
      <c r="F30" s="2">
        <v>42108</v>
      </c>
      <c r="G30" s="7" t="s">
        <v>80</v>
      </c>
      <c r="H30" s="53">
        <v>1.47384</v>
      </c>
      <c r="I30" s="53"/>
      <c r="J30" s="53">
        <v>1.4605300000000001</v>
      </c>
      <c r="K30" s="53"/>
      <c r="L30" s="27">
        <v>100</v>
      </c>
      <c r="M30" s="11" t="e">
        <f t="shared" si="6"/>
        <v>#VALUE!</v>
      </c>
      <c r="N30" s="44" t="s">
        <v>56</v>
      </c>
      <c r="O30" s="11">
        <f t="shared" si="0"/>
        <v>134</v>
      </c>
      <c r="P30" s="52">
        <f t="shared" si="1"/>
        <v>4267.8799999999928</v>
      </c>
      <c r="Q30" s="52"/>
      <c r="R30" s="13">
        <f t="shared" si="2"/>
        <v>0.03</v>
      </c>
      <c r="S30" s="12">
        <f t="shared" si="3"/>
        <v>2015</v>
      </c>
      <c r="T30" s="2">
        <v>42109</v>
      </c>
      <c r="U30" s="29">
        <v>1.47384</v>
      </c>
      <c r="V30" s="21">
        <f t="shared" si="7"/>
        <v>0</v>
      </c>
      <c r="W30" s="20">
        <f t="shared" si="4"/>
        <v>0</v>
      </c>
      <c r="X30" s="25"/>
    </row>
    <row r="31" spans="1:24" x14ac:dyDescent="0.15">
      <c r="B31" s="7">
        <v>58</v>
      </c>
      <c r="C31" s="52">
        <f t="shared" si="5"/>
        <v>213393.99999999965</v>
      </c>
      <c r="D31" s="52"/>
      <c r="E31" s="12">
        <v>2014</v>
      </c>
      <c r="F31" s="2">
        <v>42180</v>
      </c>
      <c r="G31" s="7" t="s">
        <v>74</v>
      </c>
      <c r="H31" s="53">
        <v>101.619</v>
      </c>
      <c r="I31" s="53"/>
      <c r="J31" s="53">
        <v>101.941</v>
      </c>
      <c r="K31" s="53"/>
      <c r="L31" s="27">
        <v>100</v>
      </c>
      <c r="M31" s="11" t="e">
        <f t="shared" si="6"/>
        <v>#VALUE!</v>
      </c>
      <c r="N31" s="44" t="s">
        <v>56</v>
      </c>
      <c r="O31" s="11">
        <f>IF(J31="","",ROUNDUP(IF(G31="買",H31-J31,J31-H31)*100,0))</f>
        <v>33</v>
      </c>
      <c r="P31" s="52">
        <f t="shared" si="1"/>
        <v>4267.8799999999928</v>
      </c>
      <c r="Q31" s="52"/>
      <c r="R31" s="13">
        <f t="shared" si="2"/>
        <v>0.12</v>
      </c>
      <c r="S31" s="12">
        <f t="shared" si="3"/>
        <v>2014</v>
      </c>
      <c r="T31" s="2">
        <v>42186</v>
      </c>
      <c r="U31" s="29">
        <v>101.425</v>
      </c>
      <c r="V31" s="21">
        <f t="shared" si="7"/>
        <v>2328.0000000000314</v>
      </c>
      <c r="W31" s="20">
        <f>IF(T31="","",IF(G31="買",U31-H31,H31-U31)*100)</f>
        <v>19.400000000000261</v>
      </c>
      <c r="X31" s="25"/>
    </row>
    <row r="32" spans="1:24" x14ac:dyDescent="0.15">
      <c r="B32" s="7">
        <v>59</v>
      </c>
      <c r="C32" s="52">
        <f t="shared" si="5"/>
        <v>215721.99999999968</v>
      </c>
      <c r="D32" s="52"/>
      <c r="E32" s="12">
        <v>2015</v>
      </c>
      <c r="F32" s="2">
        <v>42165</v>
      </c>
      <c r="G32" s="7" t="s">
        <v>74</v>
      </c>
      <c r="H32" s="53">
        <v>122.768</v>
      </c>
      <c r="I32" s="53"/>
      <c r="J32" s="53">
        <v>124.622</v>
      </c>
      <c r="K32" s="53"/>
      <c r="L32" s="27">
        <v>100</v>
      </c>
      <c r="M32" s="11" t="e">
        <f t="shared" si="6"/>
        <v>#VALUE!</v>
      </c>
      <c r="N32" s="44" t="s">
        <v>56</v>
      </c>
      <c r="O32" s="11">
        <f t="shared" ref="O32:O95" si="8">IF(J32="","",ROUNDUP(IF(G32="買",H32-J32,J32-H32)*100,0))</f>
        <v>186</v>
      </c>
      <c r="P32" s="52">
        <f t="shared" si="1"/>
        <v>4314.4399999999932</v>
      </c>
      <c r="Q32" s="52"/>
      <c r="R32" s="13">
        <f t="shared" si="2"/>
        <v>0.02</v>
      </c>
      <c r="S32" s="12">
        <f t="shared" si="3"/>
        <v>2015</v>
      </c>
      <c r="T32" s="2">
        <v>42165</v>
      </c>
      <c r="U32" s="29">
        <v>123.35599999999999</v>
      </c>
      <c r="V32" s="21">
        <f t="shared" si="7"/>
        <v>-1175.9999999999877</v>
      </c>
      <c r="W32" s="20">
        <f t="shared" ref="W32:W95" si="9">IF(T32="","",IF(G32="買",U32-H32,H32-U32)*100)</f>
        <v>-58.799999999999386</v>
      </c>
      <c r="X32" s="25"/>
    </row>
    <row r="33" spans="1:24" x14ac:dyDescent="0.15">
      <c r="A33" t="s">
        <v>87</v>
      </c>
      <c r="B33" s="7">
        <v>62</v>
      </c>
      <c r="C33" s="52">
        <f t="shared" si="5"/>
        <v>214545.99999999968</v>
      </c>
      <c r="D33" s="52"/>
      <c r="E33" s="12">
        <v>2014</v>
      </c>
      <c r="F33" s="2">
        <v>42347</v>
      </c>
      <c r="G33" s="7" t="s">
        <v>74</v>
      </c>
      <c r="H33" s="53">
        <v>147.76599999999999</v>
      </c>
      <c r="I33" s="53"/>
      <c r="J33" s="53">
        <v>148.745</v>
      </c>
      <c r="K33" s="53"/>
      <c r="L33" s="27">
        <v>100</v>
      </c>
      <c r="M33" s="11" t="e">
        <f t="shared" si="6"/>
        <v>#VALUE!</v>
      </c>
      <c r="N33" s="44" t="s">
        <v>56</v>
      </c>
      <c r="O33" s="11">
        <f t="shared" si="8"/>
        <v>98</v>
      </c>
      <c r="P33" s="52">
        <f t="shared" si="1"/>
        <v>4290.9199999999937</v>
      </c>
      <c r="Q33" s="52"/>
      <c r="R33" s="13">
        <f t="shared" si="2"/>
        <v>0.04</v>
      </c>
      <c r="S33" s="12">
        <f t="shared" si="3"/>
        <v>2014</v>
      </c>
      <c r="T33" s="2">
        <v>42347</v>
      </c>
      <c r="U33" s="29">
        <v>147.76599999999999</v>
      </c>
      <c r="V33" s="21">
        <f t="shared" si="7"/>
        <v>0</v>
      </c>
      <c r="W33" s="20">
        <f t="shared" si="9"/>
        <v>0</v>
      </c>
      <c r="X33" s="25"/>
    </row>
    <row r="34" spans="1:24" x14ac:dyDescent="0.15">
      <c r="B34" s="7">
        <v>63</v>
      </c>
      <c r="C34" s="52">
        <f t="shared" si="5"/>
        <v>214545.99999999968</v>
      </c>
      <c r="D34" s="52"/>
      <c r="E34" s="12">
        <v>2015</v>
      </c>
      <c r="F34" s="2">
        <v>42101</v>
      </c>
      <c r="G34" s="7" t="s">
        <v>74</v>
      </c>
      <c r="H34" s="53">
        <v>130.054</v>
      </c>
      <c r="I34" s="53"/>
      <c r="J34" s="53">
        <v>131.01400000000001</v>
      </c>
      <c r="K34" s="53"/>
      <c r="L34" s="27">
        <v>100</v>
      </c>
      <c r="M34" s="11" t="e">
        <f t="shared" si="6"/>
        <v>#VALUE!</v>
      </c>
      <c r="N34" s="44" t="s">
        <v>56</v>
      </c>
      <c r="O34" s="11">
        <f t="shared" si="8"/>
        <v>97</v>
      </c>
      <c r="P34" s="52">
        <f t="shared" si="1"/>
        <v>4290.9199999999937</v>
      </c>
      <c r="Q34" s="52"/>
      <c r="R34" s="13">
        <f t="shared" si="2"/>
        <v>0.04</v>
      </c>
      <c r="S34" s="12">
        <f t="shared" si="3"/>
        <v>2015</v>
      </c>
      <c r="T34" s="2">
        <v>42110</v>
      </c>
      <c r="U34" s="29">
        <v>127.483</v>
      </c>
      <c r="V34" s="21">
        <f t="shared" si="7"/>
        <v>10283.999999999993</v>
      </c>
      <c r="W34" s="20">
        <f t="shared" si="9"/>
        <v>257.0999999999998</v>
      </c>
      <c r="X34" s="25"/>
    </row>
    <row r="35" spans="1:24" x14ac:dyDescent="0.15">
      <c r="B35" s="7">
        <v>66</v>
      </c>
      <c r="C35" s="52">
        <f t="shared" si="5"/>
        <v>224829.99999999968</v>
      </c>
      <c r="D35" s="52"/>
      <c r="E35" s="12">
        <v>2015</v>
      </c>
      <c r="F35" s="2">
        <v>42268</v>
      </c>
      <c r="G35" s="7" t="s">
        <v>74</v>
      </c>
      <c r="H35" s="53">
        <v>135.32300000000001</v>
      </c>
      <c r="I35" s="53"/>
      <c r="J35" s="53">
        <v>135.96799999999999</v>
      </c>
      <c r="K35" s="53"/>
      <c r="L35" s="27">
        <v>100</v>
      </c>
      <c r="M35" s="11" t="e">
        <f t="shared" si="6"/>
        <v>#VALUE!</v>
      </c>
      <c r="N35" s="44" t="s">
        <v>56</v>
      </c>
      <c r="O35" s="11">
        <f t="shared" si="8"/>
        <v>65</v>
      </c>
      <c r="P35" s="52">
        <f t="shared" si="1"/>
        <v>4496.599999999994</v>
      </c>
      <c r="Q35" s="52"/>
      <c r="R35" s="13">
        <f t="shared" si="2"/>
        <v>0.06</v>
      </c>
      <c r="S35" s="12">
        <f t="shared" si="3"/>
        <v>2015</v>
      </c>
      <c r="T35" s="2">
        <v>42270</v>
      </c>
      <c r="U35" s="29">
        <v>133.66499999999999</v>
      </c>
      <c r="V35" s="21">
        <f t="shared" si="7"/>
        <v>9948.0000000000928</v>
      </c>
      <c r="W35" s="20">
        <f t="shared" si="9"/>
        <v>165.80000000000155</v>
      </c>
      <c r="X35" s="25"/>
    </row>
    <row r="36" spans="1:24" x14ac:dyDescent="0.15">
      <c r="B36" s="7">
        <v>68</v>
      </c>
      <c r="C36" s="52">
        <f t="shared" si="5"/>
        <v>234777.99999999977</v>
      </c>
      <c r="D36" s="52"/>
      <c r="E36" s="12">
        <v>2007</v>
      </c>
      <c r="F36" s="2">
        <v>42357</v>
      </c>
      <c r="G36" s="7" t="s">
        <v>74</v>
      </c>
      <c r="H36" s="53">
        <v>226.18100000000001</v>
      </c>
      <c r="I36" s="53"/>
      <c r="J36" s="53">
        <v>228.268</v>
      </c>
      <c r="K36" s="53"/>
      <c r="L36" s="27">
        <v>100</v>
      </c>
      <c r="M36" s="11" t="e">
        <f t="shared" si="6"/>
        <v>#VALUE!</v>
      </c>
      <c r="N36" s="44" t="s">
        <v>56</v>
      </c>
      <c r="O36" s="11">
        <f t="shared" si="8"/>
        <v>209</v>
      </c>
      <c r="P36" s="52">
        <f t="shared" si="1"/>
        <v>4695.5599999999959</v>
      </c>
      <c r="Q36" s="52"/>
      <c r="R36" s="13">
        <f t="shared" si="2"/>
        <v>0.02</v>
      </c>
      <c r="S36" s="12">
        <f t="shared" si="3"/>
        <v>2007</v>
      </c>
      <c r="T36" s="2">
        <v>42359</v>
      </c>
      <c r="U36" s="29">
        <v>226.18100000000001</v>
      </c>
      <c r="V36" s="21">
        <f t="shared" si="7"/>
        <v>0</v>
      </c>
      <c r="W36" s="20">
        <f t="shared" si="9"/>
        <v>0</v>
      </c>
      <c r="X36" s="25" t="s">
        <v>91</v>
      </c>
    </row>
    <row r="37" spans="1:24" x14ac:dyDescent="0.15">
      <c r="B37" s="7">
        <v>69</v>
      </c>
      <c r="C37" s="52">
        <f t="shared" si="5"/>
        <v>234777.99999999977</v>
      </c>
      <c r="D37" s="52"/>
      <c r="E37" s="12">
        <v>2008</v>
      </c>
      <c r="F37" s="2">
        <v>42028</v>
      </c>
      <c r="G37" s="7" t="s">
        <v>80</v>
      </c>
      <c r="H37" s="53">
        <v>209.82599999999999</v>
      </c>
      <c r="I37" s="53"/>
      <c r="J37" s="53">
        <v>207.08</v>
      </c>
      <c r="K37" s="53"/>
      <c r="L37" s="27">
        <v>100</v>
      </c>
      <c r="M37" s="11" t="e">
        <f t="shared" si="6"/>
        <v>#VALUE!</v>
      </c>
      <c r="N37" s="44" t="s">
        <v>56</v>
      </c>
      <c r="O37" s="11">
        <f t="shared" si="8"/>
        <v>275</v>
      </c>
      <c r="P37" s="52">
        <f t="shared" si="1"/>
        <v>4695.5599999999959</v>
      </c>
      <c r="Q37" s="52"/>
      <c r="R37" s="13">
        <f t="shared" si="2"/>
        <v>0.01</v>
      </c>
      <c r="S37" s="12">
        <f t="shared" si="3"/>
        <v>2008</v>
      </c>
      <c r="T37" s="2">
        <v>42029</v>
      </c>
      <c r="U37" s="29">
        <v>211.72800000000001</v>
      </c>
      <c r="V37" s="21">
        <f t="shared" si="7"/>
        <v>1902.0000000000152</v>
      </c>
      <c r="W37" s="20">
        <f t="shared" si="9"/>
        <v>190.20000000000152</v>
      </c>
      <c r="X37" s="25"/>
    </row>
    <row r="38" spans="1:24" s="8" customFormat="1" x14ac:dyDescent="0.15">
      <c r="B38" s="7"/>
      <c r="C38" s="52">
        <f t="shared" si="5"/>
        <v>236679.9999999998</v>
      </c>
      <c r="D38" s="52"/>
      <c r="E38" s="12"/>
      <c r="F38" s="2"/>
      <c r="G38" s="7"/>
      <c r="H38" s="53"/>
      <c r="I38" s="53"/>
      <c r="J38" s="53"/>
      <c r="K38" s="53"/>
      <c r="L38" s="27"/>
      <c r="M38" s="11" t="str">
        <f t="shared" si="6"/>
        <v/>
      </c>
      <c r="N38" s="44" t="s">
        <v>56</v>
      </c>
      <c r="O38" s="11" t="str">
        <f t="shared" si="8"/>
        <v/>
      </c>
      <c r="P38" s="52" t="str">
        <f t="shared" si="1"/>
        <v/>
      </c>
      <c r="Q38" s="52"/>
      <c r="R38" s="13" t="str">
        <f t="shared" si="2"/>
        <v/>
      </c>
      <c r="S38" s="12">
        <f t="shared" si="3"/>
        <v>0</v>
      </c>
      <c r="T38" s="2"/>
      <c r="U38" s="29"/>
      <c r="V38" s="21" t="str">
        <f t="shared" si="7"/>
        <v/>
      </c>
      <c r="W38" s="20" t="str">
        <f t="shared" si="9"/>
        <v/>
      </c>
      <c r="X38" s="26"/>
    </row>
    <row r="39" spans="1:24" x14ac:dyDescent="0.15">
      <c r="B39" s="7"/>
      <c r="C39" s="52" t="str">
        <f t="shared" si="5"/>
        <v/>
      </c>
      <c r="D39" s="52"/>
      <c r="E39" s="12"/>
      <c r="F39" s="2"/>
      <c r="G39" s="7"/>
      <c r="H39" s="53"/>
      <c r="I39" s="53"/>
      <c r="J39" s="53"/>
      <c r="K39" s="53"/>
      <c r="L39" s="27"/>
      <c r="M39" s="11" t="str">
        <f t="shared" si="6"/>
        <v/>
      </c>
      <c r="N39" s="44" t="s">
        <v>56</v>
      </c>
      <c r="O39" s="11" t="str">
        <f t="shared" si="8"/>
        <v/>
      </c>
      <c r="P39" s="52" t="str">
        <f t="shared" si="1"/>
        <v/>
      </c>
      <c r="Q39" s="52"/>
      <c r="R39" s="13" t="str">
        <f t="shared" si="2"/>
        <v/>
      </c>
      <c r="S39" s="12">
        <f t="shared" si="3"/>
        <v>0</v>
      </c>
      <c r="T39" s="2"/>
      <c r="U39" s="29"/>
      <c r="V39" s="21" t="str">
        <f t="shared" si="7"/>
        <v/>
      </c>
      <c r="W39" s="20" t="str">
        <f t="shared" si="9"/>
        <v/>
      </c>
      <c r="X39" s="25"/>
    </row>
    <row r="40" spans="1:24" x14ac:dyDescent="0.15">
      <c r="B40" s="7"/>
      <c r="C40" s="52" t="str">
        <f t="shared" si="5"/>
        <v/>
      </c>
      <c r="D40" s="52"/>
      <c r="E40" s="12"/>
      <c r="F40" s="2"/>
      <c r="G40" s="7"/>
      <c r="H40" s="53"/>
      <c r="I40" s="53"/>
      <c r="J40" s="53"/>
      <c r="K40" s="53"/>
      <c r="L40" s="27"/>
      <c r="M40" s="11" t="str">
        <f t="shared" si="6"/>
        <v/>
      </c>
      <c r="N40" s="44" t="s">
        <v>56</v>
      </c>
      <c r="O40" s="11" t="str">
        <f t="shared" si="8"/>
        <v/>
      </c>
      <c r="P40" s="52" t="str">
        <f t="shared" si="1"/>
        <v/>
      </c>
      <c r="Q40" s="52"/>
      <c r="R40" s="13" t="str">
        <f t="shared" si="2"/>
        <v/>
      </c>
      <c r="S40" s="12">
        <f t="shared" si="3"/>
        <v>0</v>
      </c>
      <c r="T40" s="2"/>
      <c r="U40" s="29"/>
      <c r="V40" s="21" t="str">
        <f t="shared" si="7"/>
        <v/>
      </c>
      <c r="W40" s="20" t="str">
        <f t="shared" si="9"/>
        <v/>
      </c>
      <c r="X40" s="25"/>
    </row>
    <row r="41" spans="1:24" x14ac:dyDescent="0.15">
      <c r="B41" s="7"/>
      <c r="C41" s="52" t="str">
        <f t="shared" si="5"/>
        <v/>
      </c>
      <c r="D41" s="52"/>
      <c r="E41" s="12"/>
      <c r="F41" s="2"/>
      <c r="G41" s="7"/>
      <c r="H41" s="53"/>
      <c r="I41" s="53"/>
      <c r="J41" s="53"/>
      <c r="K41" s="53"/>
      <c r="L41" s="27"/>
      <c r="M41" s="11" t="str">
        <f t="shared" si="6"/>
        <v/>
      </c>
      <c r="N41" s="44" t="s">
        <v>56</v>
      </c>
      <c r="O41" s="11" t="str">
        <f t="shared" si="8"/>
        <v/>
      </c>
      <c r="P41" s="52" t="str">
        <f t="shared" si="1"/>
        <v/>
      </c>
      <c r="Q41" s="52"/>
      <c r="R41" s="13" t="str">
        <f t="shared" si="2"/>
        <v/>
      </c>
      <c r="S41" s="12">
        <f t="shared" si="3"/>
        <v>0</v>
      </c>
      <c r="T41" s="2"/>
      <c r="U41" s="29"/>
      <c r="V41" s="21" t="str">
        <f t="shared" si="7"/>
        <v/>
      </c>
      <c r="W41" s="20" t="str">
        <f t="shared" si="9"/>
        <v/>
      </c>
      <c r="X41" s="25"/>
    </row>
    <row r="42" spans="1:24" x14ac:dyDescent="0.15">
      <c r="B42" s="7"/>
      <c r="C42" s="52" t="str">
        <f t="shared" si="5"/>
        <v/>
      </c>
      <c r="D42" s="52"/>
      <c r="E42" s="12"/>
      <c r="F42" s="2"/>
      <c r="G42" s="7"/>
      <c r="H42" s="53"/>
      <c r="I42" s="53"/>
      <c r="J42" s="53"/>
      <c r="K42" s="53"/>
      <c r="L42" s="27"/>
      <c r="M42" s="11" t="str">
        <f t="shared" si="6"/>
        <v/>
      </c>
      <c r="N42" s="44" t="s">
        <v>56</v>
      </c>
      <c r="O42" s="11" t="str">
        <f t="shared" si="8"/>
        <v/>
      </c>
      <c r="P42" s="52" t="str">
        <f t="shared" si="1"/>
        <v/>
      </c>
      <c r="Q42" s="52"/>
      <c r="R42" s="13" t="str">
        <f t="shared" si="2"/>
        <v/>
      </c>
      <c r="S42" s="12">
        <f t="shared" si="3"/>
        <v>0</v>
      </c>
      <c r="T42" s="2"/>
      <c r="U42" s="29"/>
      <c r="V42" s="21" t="str">
        <f t="shared" si="7"/>
        <v/>
      </c>
      <c r="W42" s="20" t="str">
        <f t="shared" si="9"/>
        <v/>
      </c>
      <c r="X42" s="25"/>
    </row>
    <row r="43" spans="1:24" x14ac:dyDescent="0.15">
      <c r="B43" s="7"/>
      <c r="C43" s="52" t="str">
        <f t="shared" si="5"/>
        <v/>
      </c>
      <c r="D43" s="52"/>
      <c r="E43" s="12"/>
      <c r="F43" s="2"/>
      <c r="G43" s="7"/>
      <c r="H43" s="53"/>
      <c r="I43" s="53"/>
      <c r="J43" s="53"/>
      <c r="K43" s="53"/>
      <c r="L43" s="27"/>
      <c r="M43" s="11" t="str">
        <f t="shared" si="6"/>
        <v/>
      </c>
      <c r="N43" s="44" t="s">
        <v>56</v>
      </c>
      <c r="O43" s="11" t="str">
        <f t="shared" si="8"/>
        <v/>
      </c>
      <c r="P43" s="52" t="str">
        <f t="shared" si="1"/>
        <v/>
      </c>
      <c r="Q43" s="52"/>
      <c r="R43" s="13" t="str">
        <f t="shared" si="2"/>
        <v/>
      </c>
      <c r="S43" s="12">
        <f t="shared" si="3"/>
        <v>0</v>
      </c>
      <c r="T43" s="2"/>
      <c r="U43" s="29"/>
      <c r="V43" s="21" t="str">
        <f t="shared" si="7"/>
        <v/>
      </c>
      <c r="W43" s="20" t="str">
        <f t="shared" si="9"/>
        <v/>
      </c>
      <c r="X43" s="25"/>
    </row>
    <row r="44" spans="1:24" x14ac:dyDescent="0.15">
      <c r="B44" s="7"/>
      <c r="C44" s="52" t="str">
        <f t="shared" si="5"/>
        <v/>
      </c>
      <c r="D44" s="52"/>
      <c r="E44" s="12"/>
      <c r="F44" s="2"/>
      <c r="G44" s="7"/>
      <c r="H44" s="53"/>
      <c r="I44" s="53"/>
      <c r="J44" s="53"/>
      <c r="K44" s="53"/>
      <c r="L44" s="27"/>
      <c r="M44" s="11" t="str">
        <f t="shared" si="6"/>
        <v/>
      </c>
      <c r="N44" s="44" t="s">
        <v>56</v>
      </c>
      <c r="O44" s="11" t="str">
        <f t="shared" si="8"/>
        <v/>
      </c>
      <c r="P44" s="52" t="str">
        <f t="shared" si="1"/>
        <v/>
      </c>
      <c r="Q44" s="52"/>
      <c r="R44" s="13" t="str">
        <f t="shared" si="2"/>
        <v/>
      </c>
      <c r="S44" s="12">
        <f t="shared" si="3"/>
        <v>0</v>
      </c>
      <c r="T44" s="2"/>
      <c r="U44" s="29"/>
      <c r="V44" s="21" t="str">
        <f t="shared" si="7"/>
        <v/>
      </c>
      <c r="W44" s="20" t="str">
        <f t="shared" si="9"/>
        <v/>
      </c>
      <c r="X44" s="25"/>
    </row>
    <row r="45" spans="1:24" x14ac:dyDescent="0.15">
      <c r="B45" s="7"/>
      <c r="C45" s="52" t="str">
        <f t="shared" si="5"/>
        <v/>
      </c>
      <c r="D45" s="52"/>
      <c r="E45" s="12"/>
      <c r="F45" s="2"/>
      <c r="G45" s="7"/>
      <c r="H45" s="53"/>
      <c r="I45" s="53"/>
      <c r="J45" s="53"/>
      <c r="K45" s="53"/>
      <c r="L45" s="27"/>
      <c r="M45" s="11" t="str">
        <f t="shared" si="6"/>
        <v/>
      </c>
      <c r="N45" s="44" t="s">
        <v>56</v>
      </c>
      <c r="O45" s="11" t="str">
        <f t="shared" si="8"/>
        <v/>
      </c>
      <c r="P45" s="52" t="str">
        <f t="shared" si="1"/>
        <v/>
      </c>
      <c r="Q45" s="52"/>
      <c r="R45" s="13" t="str">
        <f t="shared" si="2"/>
        <v/>
      </c>
      <c r="S45" s="12">
        <f t="shared" si="3"/>
        <v>0</v>
      </c>
      <c r="T45" s="2"/>
      <c r="U45" s="29"/>
      <c r="V45" s="21" t="str">
        <f t="shared" si="7"/>
        <v/>
      </c>
      <c r="W45" s="20" t="str">
        <f t="shared" si="9"/>
        <v/>
      </c>
      <c r="X45" s="25"/>
    </row>
    <row r="46" spans="1:24" x14ac:dyDescent="0.15">
      <c r="B46" s="7"/>
      <c r="C46" s="52" t="str">
        <f t="shared" si="5"/>
        <v/>
      </c>
      <c r="D46" s="52"/>
      <c r="E46" s="12"/>
      <c r="F46" s="2"/>
      <c r="G46" s="7"/>
      <c r="H46" s="53"/>
      <c r="I46" s="53"/>
      <c r="J46" s="53"/>
      <c r="K46" s="53"/>
      <c r="L46" s="27"/>
      <c r="M46" s="11" t="str">
        <f t="shared" si="6"/>
        <v/>
      </c>
      <c r="N46" s="44" t="s">
        <v>56</v>
      </c>
      <c r="O46" s="11" t="str">
        <f t="shared" si="8"/>
        <v/>
      </c>
      <c r="P46" s="52" t="str">
        <f t="shared" si="1"/>
        <v/>
      </c>
      <c r="Q46" s="52"/>
      <c r="R46" s="13" t="str">
        <f t="shared" si="2"/>
        <v/>
      </c>
      <c r="S46" s="12">
        <f t="shared" si="3"/>
        <v>0</v>
      </c>
      <c r="T46" s="2"/>
      <c r="U46" s="29"/>
      <c r="V46" s="21" t="str">
        <f t="shared" si="7"/>
        <v/>
      </c>
      <c r="W46" s="20" t="str">
        <f t="shared" si="9"/>
        <v/>
      </c>
      <c r="X46" s="25"/>
    </row>
    <row r="47" spans="1:24" x14ac:dyDescent="0.15">
      <c r="B47" s="7"/>
      <c r="C47" s="52" t="str">
        <f t="shared" si="5"/>
        <v/>
      </c>
      <c r="D47" s="52"/>
      <c r="E47" s="12"/>
      <c r="F47" s="2"/>
      <c r="G47" s="7"/>
      <c r="H47" s="53"/>
      <c r="I47" s="53"/>
      <c r="J47" s="53"/>
      <c r="K47" s="53"/>
      <c r="L47" s="27"/>
      <c r="M47" s="11" t="str">
        <f t="shared" si="6"/>
        <v/>
      </c>
      <c r="N47" s="44" t="s">
        <v>56</v>
      </c>
      <c r="O47" s="11" t="str">
        <f t="shared" si="8"/>
        <v/>
      </c>
      <c r="P47" s="52" t="str">
        <f t="shared" si="1"/>
        <v/>
      </c>
      <c r="Q47" s="52"/>
      <c r="R47" s="13" t="str">
        <f t="shared" si="2"/>
        <v/>
      </c>
      <c r="S47" s="12">
        <f t="shared" si="3"/>
        <v>0</v>
      </c>
      <c r="T47" s="2"/>
      <c r="U47" s="29"/>
      <c r="V47" s="21" t="str">
        <f t="shared" si="7"/>
        <v/>
      </c>
      <c r="W47" s="20" t="str">
        <f t="shared" si="9"/>
        <v/>
      </c>
      <c r="X47" s="25"/>
    </row>
    <row r="48" spans="1:24" x14ac:dyDescent="0.15">
      <c r="B48" s="7"/>
      <c r="C48" s="52" t="str">
        <f t="shared" si="5"/>
        <v/>
      </c>
      <c r="D48" s="52"/>
      <c r="E48" s="12"/>
      <c r="F48" s="2"/>
      <c r="G48" s="7"/>
      <c r="H48" s="54"/>
      <c r="I48" s="55"/>
      <c r="J48" s="54"/>
      <c r="K48" s="55"/>
      <c r="L48" s="27"/>
      <c r="M48" s="11" t="str">
        <f t="shared" si="6"/>
        <v/>
      </c>
      <c r="N48" s="44" t="s">
        <v>56</v>
      </c>
      <c r="O48" s="11" t="str">
        <f t="shared" si="8"/>
        <v/>
      </c>
      <c r="P48" s="52" t="str">
        <f t="shared" si="1"/>
        <v/>
      </c>
      <c r="Q48" s="52"/>
      <c r="R48" s="13" t="str">
        <f t="shared" si="2"/>
        <v/>
      </c>
      <c r="S48" s="12">
        <f t="shared" si="3"/>
        <v>0</v>
      </c>
      <c r="T48" s="2"/>
      <c r="U48" s="29"/>
      <c r="V48" s="21" t="str">
        <f t="shared" si="7"/>
        <v/>
      </c>
      <c r="W48" s="20" t="str">
        <f t="shared" si="9"/>
        <v/>
      </c>
      <c r="X48" s="25"/>
    </row>
    <row r="49" spans="2:24" x14ac:dyDescent="0.15">
      <c r="B49" s="7"/>
      <c r="C49" s="52" t="str">
        <f t="shared" si="5"/>
        <v/>
      </c>
      <c r="D49" s="52"/>
      <c r="E49" s="12"/>
      <c r="F49" s="2"/>
      <c r="G49" s="7"/>
      <c r="H49" s="53"/>
      <c r="I49" s="53"/>
      <c r="J49" s="53"/>
      <c r="K49" s="53"/>
      <c r="L49" s="27"/>
      <c r="M49" s="11" t="str">
        <f t="shared" si="6"/>
        <v/>
      </c>
      <c r="N49" s="44" t="s">
        <v>56</v>
      </c>
      <c r="O49" s="11" t="str">
        <f t="shared" si="8"/>
        <v/>
      </c>
      <c r="P49" s="52" t="str">
        <f t="shared" si="1"/>
        <v/>
      </c>
      <c r="Q49" s="52"/>
      <c r="R49" s="13" t="str">
        <f t="shared" si="2"/>
        <v/>
      </c>
      <c r="S49" s="12">
        <f t="shared" si="3"/>
        <v>0</v>
      </c>
      <c r="T49" s="2"/>
      <c r="U49" s="29"/>
      <c r="V49" s="21" t="str">
        <f t="shared" si="7"/>
        <v/>
      </c>
      <c r="W49" s="20" t="str">
        <f t="shared" si="9"/>
        <v/>
      </c>
      <c r="X49" s="25"/>
    </row>
    <row r="50" spans="2:24" x14ac:dyDescent="0.15">
      <c r="B50" s="7"/>
      <c r="C50" s="52" t="str">
        <f t="shared" si="5"/>
        <v/>
      </c>
      <c r="D50" s="52"/>
      <c r="E50" s="12"/>
      <c r="F50" s="2"/>
      <c r="G50" s="7"/>
      <c r="H50" s="53"/>
      <c r="I50" s="53"/>
      <c r="J50" s="53"/>
      <c r="K50" s="53"/>
      <c r="L50" s="27"/>
      <c r="M50" s="11" t="str">
        <f t="shared" si="6"/>
        <v/>
      </c>
      <c r="N50" s="44" t="s">
        <v>56</v>
      </c>
      <c r="O50" s="11" t="str">
        <f t="shared" si="8"/>
        <v/>
      </c>
      <c r="P50" s="52" t="str">
        <f t="shared" si="1"/>
        <v/>
      </c>
      <c r="Q50" s="52"/>
      <c r="R50" s="13" t="str">
        <f t="shared" si="2"/>
        <v/>
      </c>
      <c r="S50" s="12">
        <f t="shared" si="3"/>
        <v>0</v>
      </c>
      <c r="T50" s="2"/>
      <c r="U50" s="29"/>
      <c r="V50" s="21" t="str">
        <f t="shared" si="7"/>
        <v/>
      </c>
      <c r="W50" s="20" t="str">
        <f t="shared" si="9"/>
        <v/>
      </c>
      <c r="X50" s="25"/>
    </row>
    <row r="51" spans="2:24" x14ac:dyDescent="0.15">
      <c r="B51" s="7"/>
      <c r="C51" s="52" t="str">
        <f t="shared" si="5"/>
        <v/>
      </c>
      <c r="D51" s="52"/>
      <c r="E51" s="12"/>
      <c r="F51" s="2"/>
      <c r="G51" s="7"/>
      <c r="H51" s="53"/>
      <c r="I51" s="53"/>
      <c r="J51" s="53"/>
      <c r="K51" s="53"/>
      <c r="L51" s="27"/>
      <c r="M51" s="11" t="str">
        <f t="shared" si="6"/>
        <v/>
      </c>
      <c r="N51" s="44" t="s">
        <v>56</v>
      </c>
      <c r="O51" s="11" t="str">
        <f t="shared" si="8"/>
        <v/>
      </c>
      <c r="P51" s="52" t="str">
        <f t="shared" si="1"/>
        <v/>
      </c>
      <c r="Q51" s="52"/>
      <c r="R51" s="13" t="str">
        <f t="shared" si="2"/>
        <v/>
      </c>
      <c r="S51" s="12">
        <f t="shared" si="3"/>
        <v>0</v>
      </c>
      <c r="T51" s="2"/>
      <c r="U51" s="29"/>
      <c r="V51" s="21" t="str">
        <f t="shared" si="7"/>
        <v/>
      </c>
      <c r="W51" s="20" t="str">
        <f t="shared" si="9"/>
        <v/>
      </c>
      <c r="X51" s="25"/>
    </row>
    <row r="52" spans="2:24" x14ac:dyDescent="0.15">
      <c r="B52" s="7"/>
      <c r="C52" s="52" t="str">
        <f t="shared" si="5"/>
        <v/>
      </c>
      <c r="D52" s="52"/>
      <c r="E52" s="12"/>
      <c r="F52" s="2"/>
      <c r="G52" s="7"/>
      <c r="H52" s="53"/>
      <c r="I52" s="53"/>
      <c r="J52" s="53"/>
      <c r="K52" s="53"/>
      <c r="L52" s="27"/>
      <c r="M52" s="11" t="str">
        <f t="shared" si="6"/>
        <v/>
      </c>
      <c r="N52" s="44" t="s">
        <v>56</v>
      </c>
      <c r="O52" s="11" t="str">
        <f t="shared" si="8"/>
        <v/>
      </c>
      <c r="P52" s="52" t="str">
        <f t="shared" si="1"/>
        <v/>
      </c>
      <c r="Q52" s="52"/>
      <c r="R52" s="13" t="str">
        <f t="shared" si="2"/>
        <v/>
      </c>
      <c r="S52" s="12">
        <f t="shared" si="3"/>
        <v>0</v>
      </c>
      <c r="T52" s="2"/>
      <c r="U52" s="29"/>
      <c r="V52" s="21" t="str">
        <f t="shared" si="7"/>
        <v/>
      </c>
      <c r="W52" s="20" t="str">
        <f t="shared" si="9"/>
        <v/>
      </c>
      <c r="X52" s="25"/>
    </row>
    <row r="53" spans="2:24" x14ac:dyDescent="0.15">
      <c r="B53" s="7"/>
      <c r="C53" s="52" t="str">
        <f t="shared" si="5"/>
        <v/>
      </c>
      <c r="D53" s="52"/>
      <c r="E53" s="12"/>
      <c r="F53" s="2"/>
      <c r="G53" s="7"/>
      <c r="H53" s="53"/>
      <c r="I53" s="53"/>
      <c r="J53" s="53"/>
      <c r="K53" s="53"/>
      <c r="L53" s="27"/>
      <c r="M53" s="11" t="str">
        <f t="shared" si="6"/>
        <v/>
      </c>
      <c r="N53" s="44" t="s">
        <v>56</v>
      </c>
      <c r="O53" s="11" t="str">
        <f t="shared" si="8"/>
        <v/>
      </c>
      <c r="P53" s="52" t="str">
        <f t="shared" si="1"/>
        <v/>
      </c>
      <c r="Q53" s="52"/>
      <c r="R53" s="13" t="str">
        <f t="shared" si="2"/>
        <v/>
      </c>
      <c r="S53" s="12">
        <f t="shared" si="3"/>
        <v>0</v>
      </c>
      <c r="T53" s="2"/>
      <c r="U53" s="29"/>
      <c r="V53" s="21" t="str">
        <f t="shared" si="7"/>
        <v/>
      </c>
      <c r="W53" s="20" t="str">
        <f t="shared" si="9"/>
        <v/>
      </c>
      <c r="X53" s="25"/>
    </row>
    <row r="54" spans="2:24" x14ac:dyDescent="0.15">
      <c r="B54" s="7"/>
      <c r="C54" s="52" t="str">
        <f t="shared" si="5"/>
        <v/>
      </c>
      <c r="D54" s="52"/>
      <c r="E54" s="12"/>
      <c r="F54" s="2"/>
      <c r="G54" s="7"/>
      <c r="H54" s="53"/>
      <c r="I54" s="53"/>
      <c r="J54" s="53"/>
      <c r="K54" s="53"/>
      <c r="L54" s="27"/>
      <c r="M54" s="11" t="str">
        <f t="shared" si="6"/>
        <v/>
      </c>
      <c r="N54" s="44" t="s">
        <v>56</v>
      </c>
      <c r="O54" s="11" t="str">
        <f t="shared" si="8"/>
        <v/>
      </c>
      <c r="P54" s="52" t="str">
        <f t="shared" si="1"/>
        <v/>
      </c>
      <c r="Q54" s="52"/>
      <c r="R54" s="13" t="str">
        <f t="shared" si="2"/>
        <v/>
      </c>
      <c r="S54" s="12">
        <f t="shared" si="3"/>
        <v>0</v>
      </c>
      <c r="T54" s="2"/>
      <c r="U54" s="29"/>
      <c r="V54" s="21" t="str">
        <f t="shared" si="7"/>
        <v/>
      </c>
      <c r="W54" s="20" t="str">
        <f t="shared" si="9"/>
        <v/>
      </c>
      <c r="X54" s="25"/>
    </row>
    <row r="55" spans="2:24" x14ac:dyDescent="0.15">
      <c r="B55" s="7"/>
      <c r="C55" s="52" t="str">
        <f t="shared" si="5"/>
        <v/>
      </c>
      <c r="D55" s="52"/>
      <c r="E55" s="12"/>
      <c r="F55" s="2"/>
      <c r="G55" s="7"/>
      <c r="H55" s="53"/>
      <c r="I55" s="53"/>
      <c r="J55" s="53"/>
      <c r="K55" s="53"/>
      <c r="L55" s="27"/>
      <c r="M55" s="11" t="str">
        <f t="shared" si="6"/>
        <v/>
      </c>
      <c r="N55" s="44" t="s">
        <v>56</v>
      </c>
      <c r="O55" s="11" t="str">
        <f t="shared" si="8"/>
        <v/>
      </c>
      <c r="P55" s="52" t="str">
        <f t="shared" si="1"/>
        <v/>
      </c>
      <c r="Q55" s="52"/>
      <c r="R55" s="13" t="str">
        <f t="shared" si="2"/>
        <v/>
      </c>
      <c r="S55" s="12">
        <f t="shared" si="3"/>
        <v>0</v>
      </c>
      <c r="T55" s="2"/>
      <c r="U55" s="29"/>
      <c r="V55" s="21" t="str">
        <f t="shared" si="7"/>
        <v/>
      </c>
      <c r="W55" s="20" t="str">
        <f t="shared" si="9"/>
        <v/>
      </c>
      <c r="X55" s="25"/>
    </row>
    <row r="56" spans="2:24" x14ac:dyDescent="0.15">
      <c r="B56" s="7"/>
      <c r="C56" s="52" t="str">
        <f t="shared" si="5"/>
        <v/>
      </c>
      <c r="D56" s="52"/>
      <c r="E56" s="12"/>
      <c r="F56" s="2"/>
      <c r="G56" s="7"/>
      <c r="H56" s="53"/>
      <c r="I56" s="53"/>
      <c r="J56" s="53"/>
      <c r="K56" s="53"/>
      <c r="L56" s="27"/>
      <c r="M56" s="11" t="str">
        <f t="shared" si="6"/>
        <v/>
      </c>
      <c r="N56" s="44" t="s">
        <v>56</v>
      </c>
      <c r="O56" s="11" t="str">
        <f t="shared" si="8"/>
        <v/>
      </c>
      <c r="P56" s="52" t="str">
        <f t="shared" si="1"/>
        <v/>
      </c>
      <c r="Q56" s="52"/>
      <c r="R56" s="13" t="str">
        <f t="shared" si="2"/>
        <v/>
      </c>
      <c r="S56" s="12">
        <f t="shared" si="3"/>
        <v>0</v>
      </c>
      <c r="T56" s="2"/>
      <c r="U56" s="29"/>
      <c r="V56" s="21" t="str">
        <f t="shared" si="7"/>
        <v/>
      </c>
      <c r="W56" s="20" t="str">
        <f t="shared" si="9"/>
        <v/>
      </c>
      <c r="X56" s="25"/>
    </row>
    <row r="57" spans="2:24" x14ac:dyDescent="0.15">
      <c r="B57" s="7"/>
      <c r="C57" s="52" t="str">
        <f t="shared" si="5"/>
        <v/>
      </c>
      <c r="D57" s="52"/>
      <c r="E57" s="12"/>
      <c r="F57" s="2"/>
      <c r="G57" s="7"/>
      <c r="H57" s="53"/>
      <c r="I57" s="53"/>
      <c r="J57" s="53"/>
      <c r="K57" s="53"/>
      <c r="L57" s="27"/>
      <c r="M57" s="11" t="str">
        <f t="shared" si="6"/>
        <v/>
      </c>
      <c r="N57" s="44" t="s">
        <v>56</v>
      </c>
      <c r="O57" s="11" t="str">
        <f t="shared" si="8"/>
        <v/>
      </c>
      <c r="P57" s="52" t="str">
        <f t="shared" si="1"/>
        <v/>
      </c>
      <c r="Q57" s="52"/>
      <c r="R57" s="13" t="str">
        <f t="shared" si="2"/>
        <v/>
      </c>
      <c r="S57" s="12">
        <f t="shared" si="3"/>
        <v>0</v>
      </c>
      <c r="T57" s="2"/>
      <c r="U57" s="29"/>
      <c r="V57" s="21" t="str">
        <f t="shared" si="7"/>
        <v/>
      </c>
      <c r="W57" s="20" t="str">
        <f t="shared" si="9"/>
        <v/>
      </c>
      <c r="X57" s="25"/>
    </row>
    <row r="58" spans="2:24" x14ac:dyDescent="0.15">
      <c r="B58" s="7"/>
      <c r="C58" s="52" t="str">
        <f t="shared" si="5"/>
        <v/>
      </c>
      <c r="D58" s="52"/>
      <c r="E58" s="12"/>
      <c r="F58" s="2"/>
      <c r="G58" s="7"/>
      <c r="H58" s="53"/>
      <c r="I58" s="53"/>
      <c r="J58" s="53"/>
      <c r="K58" s="53"/>
      <c r="L58" s="27"/>
      <c r="M58" s="11" t="str">
        <f t="shared" si="6"/>
        <v/>
      </c>
      <c r="N58" s="44" t="s">
        <v>56</v>
      </c>
      <c r="O58" s="11" t="str">
        <f t="shared" si="8"/>
        <v/>
      </c>
      <c r="P58" s="52" t="str">
        <f t="shared" si="1"/>
        <v/>
      </c>
      <c r="Q58" s="52"/>
      <c r="R58" s="13" t="str">
        <f t="shared" si="2"/>
        <v/>
      </c>
      <c r="S58" s="12">
        <f t="shared" si="3"/>
        <v>0</v>
      </c>
      <c r="T58" s="2"/>
      <c r="U58" s="29"/>
      <c r="V58" s="21" t="str">
        <f t="shared" si="7"/>
        <v/>
      </c>
      <c r="W58" s="20" t="str">
        <f t="shared" si="9"/>
        <v/>
      </c>
      <c r="X58" s="25"/>
    </row>
    <row r="59" spans="2:24" x14ac:dyDescent="0.15">
      <c r="B59" s="7"/>
      <c r="C59" s="52" t="str">
        <f t="shared" si="5"/>
        <v/>
      </c>
      <c r="D59" s="52"/>
      <c r="E59" s="12"/>
      <c r="F59" s="2"/>
      <c r="G59" s="7"/>
      <c r="H59" s="53"/>
      <c r="I59" s="53"/>
      <c r="J59" s="53"/>
      <c r="K59" s="53"/>
      <c r="L59" s="27"/>
      <c r="M59" s="11" t="str">
        <f t="shared" si="6"/>
        <v/>
      </c>
      <c r="N59" s="44" t="s">
        <v>56</v>
      </c>
      <c r="O59" s="11" t="str">
        <f t="shared" si="8"/>
        <v/>
      </c>
      <c r="P59" s="52" t="str">
        <f t="shared" si="1"/>
        <v/>
      </c>
      <c r="Q59" s="52"/>
      <c r="R59" s="13" t="str">
        <f t="shared" si="2"/>
        <v/>
      </c>
      <c r="S59" s="12">
        <f t="shared" si="3"/>
        <v>0</v>
      </c>
      <c r="T59" s="2"/>
      <c r="U59" s="29"/>
      <c r="V59" s="21" t="str">
        <f t="shared" si="7"/>
        <v/>
      </c>
      <c r="W59" s="20" t="str">
        <f t="shared" si="9"/>
        <v/>
      </c>
      <c r="X59" s="25"/>
    </row>
    <row r="60" spans="2:24" x14ac:dyDescent="0.15">
      <c r="B60" s="7"/>
      <c r="C60" s="52" t="str">
        <f t="shared" si="5"/>
        <v/>
      </c>
      <c r="D60" s="52"/>
      <c r="E60" s="12"/>
      <c r="F60" s="2"/>
      <c r="G60" s="7"/>
      <c r="H60" s="53"/>
      <c r="I60" s="53"/>
      <c r="J60" s="53"/>
      <c r="K60" s="53"/>
      <c r="L60" s="27"/>
      <c r="M60" s="11" t="str">
        <f t="shared" si="6"/>
        <v/>
      </c>
      <c r="N60" s="44" t="s">
        <v>56</v>
      </c>
      <c r="O60" s="11" t="str">
        <f t="shared" si="8"/>
        <v/>
      </c>
      <c r="P60" s="52" t="str">
        <f t="shared" si="1"/>
        <v/>
      </c>
      <c r="Q60" s="52"/>
      <c r="R60" s="13" t="str">
        <f t="shared" si="2"/>
        <v/>
      </c>
      <c r="S60" s="12">
        <f t="shared" si="3"/>
        <v>0</v>
      </c>
      <c r="T60" s="2"/>
      <c r="U60" s="29"/>
      <c r="V60" s="21" t="str">
        <f t="shared" si="7"/>
        <v/>
      </c>
      <c r="W60" s="20" t="str">
        <f t="shared" si="9"/>
        <v/>
      </c>
      <c r="X60" s="25"/>
    </row>
    <row r="61" spans="2:24" x14ac:dyDescent="0.15">
      <c r="B61" s="7"/>
      <c r="C61" s="52" t="str">
        <f t="shared" si="5"/>
        <v/>
      </c>
      <c r="D61" s="52"/>
      <c r="E61" s="12"/>
      <c r="F61" s="2"/>
      <c r="G61" s="7"/>
      <c r="H61" s="53"/>
      <c r="I61" s="53"/>
      <c r="J61" s="53"/>
      <c r="K61" s="53"/>
      <c r="L61" s="27"/>
      <c r="M61" s="11" t="str">
        <f t="shared" si="6"/>
        <v/>
      </c>
      <c r="N61" s="44" t="s">
        <v>56</v>
      </c>
      <c r="O61" s="11" t="str">
        <f t="shared" si="8"/>
        <v/>
      </c>
      <c r="P61" s="52" t="str">
        <f t="shared" si="1"/>
        <v/>
      </c>
      <c r="Q61" s="52"/>
      <c r="R61" s="13" t="str">
        <f t="shared" si="2"/>
        <v/>
      </c>
      <c r="S61" s="12">
        <f t="shared" si="3"/>
        <v>0</v>
      </c>
      <c r="T61" s="2"/>
      <c r="U61" s="29"/>
      <c r="V61" s="21" t="str">
        <f t="shared" si="7"/>
        <v/>
      </c>
      <c r="W61" s="20" t="str">
        <f t="shared" si="9"/>
        <v/>
      </c>
      <c r="X61" s="25"/>
    </row>
    <row r="62" spans="2:24" x14ac:dyDescent="0.15">
      <c r="B62" s="7"/>
      <c r="C62" s="52" t="str">
        <f t="shared" si="5"/>
        <v/>
      </c>
      <c r="D62" s="52"/>
      <c r="E62" s="12"/>
      <c r="F62" s="2"/>
      <c r="G62" s="7"/>
      <c r="H62" s="53"/>
      <c r="I62" s="53"/>
      <c r="J62" s="53"/>
      <c r="K62" s="53"/>
      <c r="L62" s="27"/>
      <c r="M62" s="11" t="str">
        <f t="shared" si="6"/>
        <v/>
      </c>
      <c r="N62" s="44" t="s">
        <v>56</v>
      </c>
      <c r="O62" s="11" t="str">
        <f t="shared" si="8"/>
        <v/>
      </c>
      <c r="P62" s="52" t="str">
        <f t="shared" si="1"/>
        <v/>
      </c>
      <c r="Q62" s="52"/>
      <c r="R62" s="13" t="str">
        <f t="shared" si="2"/>
        <v/>
      </c>
      <c r="S62" s="12">
        <f t="shared" si="3"/>
        <v>0</v>
      </c>
      <c r="T62" s="2"/>
      <c r="U62" s="29"/>
      <c r="V62" s="21" t="str">
        <f t="shared" si="7"/>
        <v/>
      </c>
      <c r="W62" s="20" t="str">
        <f t="shared" si="9"/>
        <v/>
      </c>
      <c r="X62" s="25"/>
    </row>
    <row r="63" spans="2:24" x14ac:dyDescent="0.15">
      <c r="B63" s="7"/>
      <c r="C63" s="52" t="str">
        <f t="shared" si="5"/>
        <v/>
      </c>
      <c r="D63" s="52"/>
      <c r="E63" s="12"/>
      <c r="F63" s="2"/>
      <c r="G63" s="7"/>
      <c r="H63" s="53"/>
      <c r="I63" s="53"/>
      <c r="J63" s="53"/>
      <c r="K63" s="53"/>
      <c r="L63" s="27"/>
      <c r="M63" s="11" t="str">
        <f t="shared" si="6"/>
        <v/>
      </c>
      <c r="N63" s="44" t="s">
        <v>56</v>
      </c>
      <c r="O63" s="11" t="str">
        <f t="shared" si="8"/>
        <v/>
      </c>
      <c r="P63" s="52" t="str">
        <f t="shared" si="1"/>
        <v/>
      </c>
      <c r="Q63" s="52"/>
      <c r="R63" s="13" t="str">
        <f t="shared" si="2"/>
        <v/>
      </c>
      <c r="S63" s="12">
        <f t="shared" si="3"/>
        <v>0</v>
      </c>
      <c r="T63" s="2"/>
      <c r="U63" s="29"/>
      <c r="V63" s="21" t="str">
        <f t="shared" si="7"/>
        <v/>
      </c>
      <c r="W63" s="20" t="str">
        <f t="shared" si="9"/>
        <v/>
      </c>
      <c r="X63" s="25"/>
    </row>
    <row r="64" spans="2:24" x14ac:dyDescent="0.15">
      <c r="B64" s="7"/>
      <c r="C64" s="52" t="str">
        <f t="shared" si="5"/>
        <v/>
      </c>
      <c r="D64" s="52"/>
      <c r="E64" s="12"/>
      <c r="F64" s="2"/>
      <c r="G64" s="7"/>
      <c r="H64" s="53"/>
      <c r="I64" s="53"/>
      <c r="J64" s="53"/>
      <c r="K64" s="53"/>
      <c r="L64" s="27"/>
      <c r="M64" s="11" t="str">
        <f t="shared" si="6"/>
        <v/>
      </c>
      <c r="N64" s="44" t="s">
        <v>56</v>
      </c>
      <c r="O64" s="11" t="str">
        <f t="shared" si="8"/>
        <v/>
      </c>
      <c r="P64" s="52" t="str">
        <f t="shared" si="1"/>
        <v/>
      </c>
      <c r="Q64" s="52"/>
      <c r="R64" s="13" t="str">
        <f t="shared" si="2"/>
        <v/>
      </c>
      <c r="S64" s="12">
        <f t="shared" si="3"/>
        <v>0</v>
      </c>
      <c r="T64" s="2"/>
      <c r="U64" s="29"/>
      <c r="V64" s="21" t="str">
        <f t="shared" si="7"/>
        <v/>
      </c>
      <c r="W64" s="20" t="str">
        <f t="shared" si="9"/>
        <v/>
      </c>
      <c r="X64" s="25"/>
    </row>
    <row r="65" spans="2:24" x14ac:dyDescent="0.15">
      <c r="B65" s="7"/>
      <c r="C65" s="52" t="str">
        <f t="shared" si="5"/>
        <v/>
      </c>
      <c r="D65" s="52"/>
      <c r="E65" s="12"/>
      <c r="F65" s="2"/>
      <c r="G65" s="7"/>
      <c r="H65" s="53"/>
      <c r="I65" s="53"/>
      <c r="J65" s="53"/>
      <c r="K65" s="53"/>
      <c r="L65" s="27"/>
      <c r="M65" s="11" t="str">
        <f t="shared" si="6"/>
        <v/>
      </c>
      <c r="N65" s="44" t="s">
        <v>56</v>
      </c>
      <c r="O65" s="11" t="str">
        <f t="shared" si="8"/>
        <v/>
      </c>
      <c r="P65" s="52" t="str">
        <f t="shared" si="1"/>
        <v/>
      </c>
      <c r="Q65" s="52"/>
      <c r="R65" s="13" t="str">
        <f t="shared" si="2"/>
        <v/>
      </c>
      <c r="S65" s="12">
        <f t="shared" si="3"/>
        <v>0</v>
      </c>
      <c r="T65" s="2"/>
      <c r="U65" s="29"/>
      <c r="V65" s="21" t="str">
        <f t="shared" si="7"/>
        <v/>
      </c>
      <c r="W65" s="20" t="str">
        <f t="shared" si="9"/>
        <v/>
      </c>
      <c r="X65" s="25"/>
    </row>
    <row r="66" spans="2:24" x14ac:dyDescent="0.15">
      <c r="B66" s="7"/>
      <c r="C66" s="52" t="str">
        <f t="shared" si="5"/>
        <v/>
      </c>
      <c r="D66" s="52"/>
      <c r="E66" s="12"/>
      <c r="F66" s="2"/>
      <c r="G66" s="7"/>
      <c r="H66" s="53"/>
      <c r="I66" s="53"/>
      <c r="J66" s="53"/>
      <c r="K66" s="53"/>
      <c r="L66" s="27"/>
      <c r="M66" s="11" t="str">
        <f t="shared" si="6"/>
        <v/>
      </c>
      <c r="N66" s="44" t="s">
        <v>56</v>
      </c>
      <c r="O66" s="11" t="str">
        <f t="shared" si="8"/>
        <v/>
      </c>
      <c r="P66" s="52" t="str">
        <f t="shared" si="1"/>
        <v/>
      </c>
      <c r="Q66" s="52"/>
      <c r="R66" s="13" t="str">
        <f t="shared" si="2"/>
        <v/>
      </c>
      <c r="S66" s="12">
        <f t="shared" si="3"/>
        <v>0</v>
      </c>
      <c r="T66" s="2"/>
      <c r="U66" s="29"/>
      <c r="V66" s="21" t="str">
        <f t="shared" si="7"/>
        <v/>
      </c>
      <c r="W66" s="20" t="str">
        <f t="shared" si="9"/>
        <v/>
      </c>
      <c r="X66" s="25"/>
    </row>
    <row r="67" spans="2:24" x14ac:dyDescent="0.15">
      <c r="B67" s="7"/>
      <c r="C67" s="52" t="str">
        <f t="shared" si="5"/>
        <v/>
      </c>
      <c r="D67" s="52"/>
      <c r="E67" s="12"/>
      <c r="F67" s="2"/>
      <c r="G67" s="7"/>
      <c r="H67" s="53"/>
      <c r="I67" s="53"/>
      <c r="J67" s="53"/>
      <c r="K67" s="53"/>
      <c r="L67" s="27"/>
      <c r="M67" s="11" t="str">
        <f t="shared" si="6"/>
        <v/>
      </c>
      <c r="N67" s="44" t="s">
        <v>56</v>
      </c>
      <c r="O67" s="11" t="str">
        <f t="shared" si="8"/>
        <v/>
      </c>
      <c r="P67" s="52" t="str">
        <f t="shared" si="1"/>
        <v/>
      </c>
      <c r="Q67" s="52"/>
      <c r="R67" s="13" t="str">
        <f t="shared" si="2"/>
        <v/>
      </c>
      <c r="S67" s="12">
        <f t="shared" si="3"/>
        <v>0</v>
      </c>
      <c r="T67" s="2"/>
      <c r="U67" s="29"/>
      <c r="V67" s="21" t="str">
        <f t="shared" si="7"/>
        <v/>
      </c>
      <c r="W67" s="20" t="str">
        <f t="shared" si="9"/>
        <v/>
      </c>
      <c r="X67" s="25"/>
    </row>
    <row r="68" spans="2:24" x14ac:dyDescent="0.15">
      <c r="B68" s="7"/>
      <c r="C68" s="52" t="str">
        <f t="shared" si="5"/>
        <v/>
      </c>
      <c r="D68" s="52"/>
      <c r="E68" s="12"/>
      <c r="F68" s="2"/>
      <c r="G68" s="7"/>
      <c r="H68" s="53"/>
      <c r="I68" s="53"/>
      <c r="J68" s="53"/>
      <c r="K68" s="53"/>
      <c r="L68" s="27"/>
      <c r="M68" s="11" t="str">
        <f t="shared" si="6"/>
        <v/>
      </c>
      <c r="N68" s="44" t="s">
        <v>56</v>
      </c>
      <c r="O68" s="11" t="str">
        <f t="shared" si="8"/>
        <v/>
      </c>
      <c r="P68" s="52" t="str">
        <f t="shared" si="1"/>
        <v/>
      </c>
      <c r="Q68" s="52"/>
      <c r="R68" s="13" t="str">
        <f t="shared" si="2"/>
        <v/>
      </c>
      <c r="S68" s="12">
        <f t="shared" si="3"/>
        <v>0</v>
      </c>
      <c r="T68" s="2"/>
      <c r="U68" s="29"/>
      <c r="V68" s="21" t="str">
        <f t="shared" si="7"/>
        <v/>
      </c>
      <c r="W68" s="20" t="str">
        <f t="shared" si="9"/>
        <v/>
      </c>
      <c r="X68" s="25"/>
    </row>
    <row r="69" spans="2:24" x14ac:dyDescent="0.15">
      <c r="B69" s="7"/>
      <c r="C69" s="52" t="str">
        <f t="shared" si="5"/>
        <v/>
      </c>
      <c r="D69" s="52"/>
      <c r="E69" s="12"/>
      <c r="F69" s="2"/>
      <c r="G69" s="7"/>
      <c r="H69" s="53"/>
      <c r="I69" s="53"/>
      <c r="J69" s="53"/>
      <c r="K69" s="53"/>
      <c r="L69" s="27"/>
      <c r="M69" s="11" t="str">
        <f t="shared" si="6"/>
        <v/>
      </c>
      <c r="N69" s="44" t="s">
        <v>56</v>
      </c>
      <c r="O69" s="11" t="str">
        <f t="shared" si="8"/>
        <v/>
      </c>
      <c r="P69" s="52" t="str">
        <f t="shared" si="1"/>
        <v/>
      </c>
      <c r="Q69" s="52"/>
      <c r="R69" s="13" t="str">
        <f t="shared" si="2"/>
        <v/>
      </c>
      <c r="S69" s="12">
        <f t="shared" si="3"/>
        <v>0</v>
      </c>
      <c r="T69" s="2"/>
      <c r="U69" s="29"/>
      <c r="V69" s="21" t="str">
        <f t="shared" si="7"/>
        <v/>
      </c>
      <c r="W69" s="20" t="str">
        <f t="shared" si="9"/>
        <v/>
      </c>
      <c r="X69" s="25"/>
    </row>
    <row r="70" spans="2:24" x14ac:dyDescent="0.15">
      <c r="B70" s="7"/>
      <c r="C70" s="52" t="str">
        <f t="shared" si="5"/>
        <v/>
      </c>
      <c r="D70" s="52"/>
      <c r="E70" s="12"/>
      <c r="F70" s="2"/>
      <c r="G70" s="7"/>
      <c r="H70" s="53"/>
      <c r="I70" s="53"/>
      <c r="J70" s="53"/>
      <c r="K70" s="53"/>
      <c r="L70" s="27"/>
      <c r="M70" s="11" t="str">
        <f t="shared" si="6"/>
        <v/>
      </c>
      <c r="N70" s="44"/>
      <c r="O70" s="11" t="str">
        <f t="shared" si="8"/>
        <v/>
      </c>
      <c r="P70" s="52" t="str">
        <f t="shared" si="1"/>
        <v/>
      </c>
      <c r="Q70" s="52"/>
      <c r="R70" s="13" t="str">
        <f t="shared" si="2"/>
        <v/>
      </c>
      <c r="S70" s="12">
        <f t="shared" si="3"/>
        <v>0</v>
      </c>
      <c r="T70" s="2"/>
      <c r="U70" s="29"/>
      <c r="V70" s="21" t="str">
        <f t="shared" si="7"/>
        <v/>
      </c>
      <c r="W70" s="20" t="str">
        <f t="shared" si="9"/>
        <v/>
      </c>
      <c r="X70" s="25"/>
    </row>
    <row r="71" spans="2:24" x14ac:dyDescent="0.15">
      <c r="B71" s="7"/>
      <c r="C71" s="52" t="str">
        <f t="shared" si="5"/>
        <v/>
      </c>
      <c r="D71" s="52"/>
      <c r="E71" s="12"/>
      <c r="F71" s="2"/>
      <c r="G71" s="7"/>
      <c r="H71" s="53"/>
      <c r="I71" s="53"/>
      <c r="J71" s="53"/>
      <c r="K71" s="53"/>
      <c r="L71" s="27"/>
      <c r="M71" s="11" t="str">
        <f t="shared" si="6"/>
        <v/>
      </c>
      <c r="N71" s="44"/>
      <c r="O71" s="11" t="str">
        <f t="shared" si="8"/>
        <v/>
      </c>
      <c r="P71" s="52" t="str">
        <f t="shared" si="1"/>
        <v/>
      </c>
      <c r="Q71" s="52"/>
      <c r="R71" s="13" t="str">
        <f t="shared" si="2"/>
        <v/>
      </c>
      <c r="S71" s="12">
        <f t="shared" si="3"/>
        <v>0</v>
      </c>
      <c r="T71" s="2"/>
      <c r="U71" s="29"/>
      <c r="V71" s="21" t="str">
        <f t="shared" si="7"/>
        <v/>
      </c>
      <c r="W71" s="20" t="str">
        <f t="shared" si="9"/>
        <v/>
      </c>
      <c r="X71" s="25"/>
    </row>
    <row r="72" spans="2:24" x14ac:dyDescent="0.15">
      <c r="B72" s="7"/>
      <c r="C72" s="52" t="str">
        <f t="shared" si="5"/>
        <v/>
      </c>
      <c r="D72" s="52"/>
      <c r="E72" s="12"/>
      <c r="F72" s="2"/>
      <c r="G72" s="7"/>
      <c r="H72" s="53"/>
      <c r="I72" s="53"/>
      <c r="J72" s="53"/>
      <c r="K72" s="53"/>
      <c r="L72" s="27"/>
      <c r="M72" s="11" t="str">
        <f t="shared" si="6"/>
        <v/>
      </c>
      <c r="N72" s="44"/>
      <c r="O72" s="11" t="str">
        <f t="shared" si="8"/>
        <v/>
      </c>
      <c r="P72" s="52" t="str">
        <f t="shared" si="1"/>
        <v/>
      </c>
      <c r="Q72" s="52"/>
      <c r="R72" s="13" t="str">
        <f t="shared" si="2"/>
        <v/>
      </c>
      <c r="S72" s="12">
        <f t="shared" si="3"/>
        <v>0</v>
      </c>
      <c r="T72" s="2"/>
      <c r="U72" s="29"/>
      <c r="V72" s="21" t="str">
        <f t="shared" si="7"/>
        <v/>
      </c>
      <c r="W72" s="20" t="str">
        <f t="shared" si="9"/>
        <v/>
      </c>
      <c r="X72" s="25"/>
    </row>
    <row r="73" spans="2:24" x14ac:dyDescent="0.15">
      <c r="B73" s="7"/>
      <c r="C73" s="52" t="str">
        <f t="shared" si="5"/>
        <v/>
      </c>
      <c r="D73" s="52"/>
      <c r="E73" s="12"/>
      <c r="F73" s="2"/>
      <c r="G73" s="7"/>
      <c r="H73" s="53"/>
      <c r="I73" s="53"/>
      <c r="J73" s="53"/>
      <c r="K73" s="53"/>
      <c r="L73" s="27"/>
      <c r="M73" s="11" t="str">
        <f t="shared" si="6"/>
        <v/>
      </c>
      <c r="N73" s="44"/>
      <c r="O73" s="11" t="str">
        <f t="shared" si="8"/>
        <v/>
      </c>
      <c r="P73" s="52" t="str">
        <f t="shared" si="1"/>
        <v/>
      </c>
      <c r="Q73" s="52"/>
      <c r="R73" s="13" t="str">
        <f t="shared" si="2"/>
        <v/>
      </c>
      <c r="S73" s="12">
        <f t="shared" si="3"/>
        <v>0</v>
      </c>
      <c r="T73" s="2"/>
      <c r="U73" s="29"/>
      <c r="V73" s="21" t="str">
        <f t="shared" si="7"/>
        <v/>
      </c>
      <c r="W73" s="20" t="str">
        <f t="shared" si="9"/>
        <v/>
      </c>
      <c r="X73" s="25"/>
    </row>
    <row r="74" spans="2:24" x14ac:dyDescent="0.15">
      <c r="B74" s="7"/>
      <c r="C74" s="52" t="str">
        <f t="shared" si="5"/>
        <v/>
      </c>
      <c r="D74" s="52"/>
      <c r="E74" s="12"/>
      <c r="F74" s="2"/>
      <c r="G74" s="7"/>
      <c r="H74" s="53"/>
      <c r="I74" s="53"/>
      <c r="J74" s="53"/>
      <c r="K74" s="53"/>
      <c r="L74" s="27"/>
      <c r="M74" s="11" t="str">
        <f t="shared" si="6"/>
        <v/>
      </c>
      <c r="N74" s="44"/>
      <c r="O74" s="11" t="str">
        <f t="shared" si="8"/>
        <v/>
      </c>
      <c r="P74" s="52" t="str">
        <f t="shared" ref="P74:P109" si="10">IF(F74="","",C74*$P$2)</f>
        <v/>
      </c>
      <c r="Q74" s="52"/>
      <c r="R74" s="13" t="str">
        <f t="shared" ref="R74:R109" si="11">IF(O74="","",ROUNDDOWN(P74/(O74/L74)/100000,2))</f>
        <v/>
      </c>
      <c r="S74" s="12">
        <f t="shared" ref="S74:S109" si="12">E74</f>
        <v>0</v>
      </c>
      <c r="T74" s="2"/>
      <c r="U74" s="29"/>
      <c r="V74" s="21" t="str">
        <f t="shared" si="7"/>
        <v/>
      </c>
      <c r="W74" s="20" t="str">
        <f t="shared" si="9"/>
        <v/>
      </c>
      <c r="X74" s="25"/>
    </row>
    <row r="75" spans="2:24" x14ac:dyDescent="0.15">
      <c r="B75" s="7"/>
      <c r="C75" s="52" t="str">
        <f t="shared" ref="C75:C109" si="13">IF(V74="","",C74+V74)</f>
        <v/>
      </c>
      <c r="D75" s="52"/>
      <c r="E75" s="12"/>
      <c r="F75" s="2"/>
      <c r="G75" s="7"/>
      <c r="H75" s="53"/>
      <c r="I75" s="53"/>
      <c r="J75" s="53"/>
      <c r="K75" s="53"/>
      <c r="L75" s="27"/>
      <c r="M75" s="11" t="str">
        <f t="shared" ref="M75:M109" si="14">IF(F75="","",ROUNDUP(IF(G75="買",N75-H75,H75-N75)*10000,0))</f>
        <v/>
      </c>
      <c r="N75" s="44"/>
      <c r="O75" s="11" t="str">
        <f t="shared" si="8"/>
        <v/>
      </c>
      <c r="P75" s="52" t="str">
        <f t="shared" si="10"/>
        <v/>
      </c>
      <c r="Q75" s="52"/>
      <c r="R75" s="13" t="str">
        <f t="shared" si="11"/>
        <v/>
      </c>
      <c r="S75" s="12">
        <f t="shared" si="12"/>
        <v>0</v>
      </c>
      <c r="T75" s="2"/>
      <c r="U75" s="29"/>
      <c r="V75" s="21" t="str">
        <f t="shared" ref="V75:V109" si="15">IF(T75="","",W75*R75*100000/L75)</f>
        <v/>
      </c>
      <c r="W75" s="20" t="str">
        <f t="shared" si="9"/>
        <v/>
      </c>
      <c r="X75" s="25"/>
    </row>
    <row r="76" spans="2:24" x14ac:dyDescent="0.15">
      <c r="B76" s="7"/>
      <c r="C76" s="52" t="str">
        <f t="shared" si="13"/>
        <v/>
      </c>
      <c r="D76" s="52"/>
      <c r="E76" s="12"/>
      <c r="F76" s="2"/>
      <c r="G76" s="7"/>
      <c r="H76" s="53"/>
      <c r="I76" s="53"/>
      <c r="J76" s="53"/>
      <c r="K76" s="53"/>
      <c r="L76" s="27"/>
      <c r="M76" s="11" t="str">
        <f t="shared" si="14"/>
        <v/>
      </c>
      <c r="N76" s="44"/>
      <c r="O76" s="11" t="str">
        <f t="shared" si="8"/>
        <v/>
      </c>
      <c r="P76" s="52" t="str">
        <f t="shared" si="10"/>
        <v/>
      </c>
      <c r="Q76" s="52"/>
      <c r="R76" s="13" t="str">
        <f t="shared" si="11"/>
        <v/>
      </c>
      <c r="S76" s="12">
        <f t="shared" si="12"/>
        <v>0</v>
      </c>
      <c r="T76" s="2"/>
      <c r="U76" s="29"/>
      <c r="V76" s="21" t="str">
        <f t="shared" si="15"/>
        <v/>
      </c>
      <c r="W76" s="20" t="str">
        <f t="shared" si="9"/>
        <v/>
      </c>
      <c r="X76" s="25"/>
    </row>
    <row r="77" spans="2:24" x14ac:dyDescent="0.15">
      <c r="B77" s="7"/>
      <c r="C77" s="52" t="str">
        <f t="shared" si="13"/>
        <v/>
      </c>
      <c r="D77" s="52"/>
      <c r="E77" s="12"/>
      <c r="F77" s="2"/>
      <c r="G77" s="7"/>
      <c r="H77" s="53"/>
      <c r="I77" s="53"/>
      <c r="J77" s="53"/>
      <c r="K77" s="53"/>
      <c r="L77" s="27"/>
      <c r="M77" s="11" t="str">
        <f t="shared" si="14"/>
        <v/>
      </c>
      <c r="N77" s="44"/>
      <c r="O77" s="11" t="str">
        <f t="shared" si="8"/>
        <v/>
      </c>
      <c r="P77" s="52" t="str">
        <f t="shared" si="10"/>
        <v/>
      </c>
      <c r="Q77" s="52"/>
      <c r="R77" s="13" t="str">
        <f t="shared" si="11"/>
        <v/>
      </c>
      <c r="S77" s="12">
        <f t="shared" si="12"/>
        <v>0</v>
      </c>
      <c r="T77" s="2"/>
      <c r="U77" s="29"/>
      <c r="V77" s="21" t="str">
        <f t="shared" si="15"/>
        <v/>
      </c>
      <c r="W77" s="20" t="str">
        <f t="shared" si="9"/>
        <v/>
      </c>
      <c r="X77" s="25"/>
    </row>
    <row r="78" spans="2:24" x14ac:dyDescent="0.15">
      <c r="B78" s="7"/>
      <c r="C78" s="52" t="str">
        <f t="shared" si="13"/>
        <v/>
      </c>
      <c r="D78" s="52"/>
      <c r="E78" s="12"/>
      <c r="F78" s="2"/>
      <c r="G78" s="7"/>
      <c r="H78" s="53"/>
      <c r="I78" s="53"/>
      <c r="J78" s="53"/>
      <c r="K78" s="53"/>
      <c r="L78" s="27"/>
      <c r="M78" s="11" t="str">
        <f t="shared" si="14"/>
        <v/>
      </c>
      <c r="N78" s="44"/>
      <c r="O78" s="11" t="str">
        <f t="shared" si="8"/>
        <v/>
      </c>
      <c r="P78" s="52" t="str">
        <f t="shared" si="10"/>
        <v/>
      </c>
      <c r="Q78" s="52"/>
      <c r="R78" s="13" t="str">
        <f t="shared" si="11"/>
        <v/>
      </c>
      <c r="S78" s="12">
        <f t="shared" si="12"/>
        <v>0</v>
      </c>
      <c r="T78" s="2"/>
      <c r="U78" s="29"/>
      <c r="V78" s="21" t="str">
        <f t="shared" si="15"/>
        <v/>
      </c>
      <c r="W78" s="20" t="str">
        <f t="shared" si="9"/>
        <v/>
      </c>
      <c r="X78" s="25"/>
    </row>
    <row r="79" spans="2:24" x14ac:dyDescent="0.15">
      <c r="B79" s="7"/>
      <c r="C79" s="52" t="str">
        <f t="shared" si="13"/>
        <v/>
      </c>
      <c r="D79" s="52"/>
      <c r="E79" s="12"/>
      <c r="F79" s="2"/>
      <c r="G79" s="7"/>
      <c r="H79" s="53"/>
      <c r="I79" s="53"/>
      <c r="J79" s="53"/>
      <c r="K79" s="53"/>
      <c r="L79" s="27"/>
      <c r="M79" s="11" t="str">
        <f t="shared" si="14"/>
        <v/>
      </c>
      <c r="N79" s="44"/>
      <c r="O79" s="11" t="str">
        <f t="shared" si="8"/>
        <v/>
      </c>
      <c r="P79" s="52" t="str">
        <f t="shared" si="10"/>
        <v/>
      </c>
      <c r="Q79" s="52"/>
      <c r="R79" s="13" t="str">
        <f t="shared" si="11"/>
        <v/>
      </c>
      <c r="S79" s="12">
        <f t="shared" si="12"/>
        <v>0</v>
      </c>
      <c r="T79" s="2"/>
      <c r="U79" s="29"/>
      <c r="V79" s="21" t="str">
        <f t="shared" si="15"/>
        <v/>
      </c>
      <c r="W79" s="20" t="str">
        <f t="shared" si="9"/>
        <v/>
      </c>
      <c r="X79" s="25"/>
    </row>
    <row r="80" spans="2:24" x14ac:dyDescent="0.15">
      <c r="B80" s="7"/>
      <c r="C80" s="52" t="str">
        <f t="shared" si="13"/>
        <v/>
      </c>
      <c r="D80" s="52"/>
      <c r="E80" s="12"/>
      <c r="F80" s="2"/>
      <c r="G80" s="7"/>
      <c r="H80" s="53"/>
      <c r="I80" s="53"/>
      <c r="J80" s="53"/>
      <c r="K80" s="53"/>
      <c r="L80" s="27"/>
      <c r="M80" s="11" t="str">
        <f t="shared" si="14"/>
        <v/>
      </c>
      <c r="N80" s="44"/>
      <c r="O80" s="11" t="str">
        <f t="shared" si="8"/>
        <v/>
      </c>
      <c r="P80" s="52" t="str">
        <f t="shared" si="10"/>
        <v/>
      </c>
      <c r="Q80" s="52"/>
      <c r="R80" s="13" t="str">
        <f t="shared" si="11"/>
        <v/>
      </c>
      <c r="S80" s="12">
        <f t="shared" si="12"/>
        <v>0</v>
      </c>
      <c r="T80" s="2"/>
      <c r="U80" s="29"/>
      <c r="V80" s="21" t="str">
        <f t="shared" si="15"/>
        <v/>
      </c>
      <c r="W80" s="20" t="str">
        <f t="shared" si="9"/>
        <v/>
      </c>
      <c r="X80" s="25"/>
    </row>
    <row r="81" spans="2:24" x14ac:dyDescent="0.15">
      <c r="B81" s="7"/>
      <c r="C81" s="52" t="str">
        <f t="shared" si="13"/>
        <v/>
      </c>
      <c r="D81" s="52"/>
      <c r="E81" s="12"/>
      <c r="F81" s="2"/>
      <c r="G81" s="7"/>
      <c r="H81" s="53"/>
      <c r="I81" s="53"/>
      <c r="J81" s="53"/>
      <c r="K81" s="53"/>
      <c r="L81" s="27"/>
      <c r="M81" s="11" t="str">
        <f t="shared" si="14"/>
        <v/>
      </c>
      <c r="N81" s="44"/>
      <c r="O81" s="11" t="str">
        <f t="shared" si="8"/>
        <v/>
      </c>
      <c r="P81" s="52" t="str">
        <f t="shared" si="10"/>
        <v/>
      </c>
      <c r="Q81" s="52"/>
      <c r="R81" s="13" t="str">
        <f t="shared" si="11"/>
        <v/>
      </c>
      <c r="S81" s="12">
        <f t="shared" si="12"/>
        <v>0</v>
      </c>
      <c r="T81" s="2"/>
      <c r="U81" s="29"/>
      <c r="V81" s="21" t="str">
        <f t="shared" si="15"/>
        <v/>
      </c>
      <c r="W81" s="20" t="str">
        <f t="shared" si="9"/>
        <v/>
      </c>
      <c r="X81" s="25"/>
    </row>
    <row r="82" spans="2:24" x14ac:dyDescent="0.15">
      <c r="B82" s="7"/>
      <c r="C82" s="52" t="str">
        <f t="shared" si="13"/>
        <v/>
      </c>
      <c r="D82" s="52"/>
      <c r="E82" s="12"/>
      <c r="F82" s="2"/>
      <c r="G82" s="7"/>
      <c r="H82" s="53"/>
      <c r="I82" s="53"/>
      <c r="J82" s="53"/>
      <c r="K82" s="53"/>
      <c r="L82" s="27"/>
      <c r="M82" s="11" t="str">
        <f t="shared" si="14"/>
        <v/>
      </c>
      <c r="N82" s="44"/>
      <c r="O82" s="11" t="str">
        <f t="shared" si="8"/>
        <v/>
      </c>
      <c r="P82" s="52" t="str">
        <f t="shared" si="10"/>
        <v/>
      </c>
      <c r="Q82" s="52"/>
      <c r="R82" s="13" t="str">
        <f t="shared" si="11"/>
        <v/>
      </c>
      <c r="S82" s="12">
        <f t="shared" si="12"/>
        <v>0</v>
      </c>
      <c r="T82" s="2"/>
      <c r="U82" s="29"/>
      <c r="V82" s="21" t="str">
        <f t="shared" si="15"/>
        <v/>
      </c>
      <c r="W82" s="20" t="str">
        <f t="shared" si="9"/>
        <v/>
      </c>
      <c r="X82" s="25"/>
    </row>
    <row r="83" spans="2:24" x14ac:dyDescent="0.15">
      <c r="B83" s="7"/>
      <c r="C83" s="52" t="str">
        <f t="shared" si="13"/>
        <v/>
      </c>
      <c r="D83" s="52"/>
      <c r="E83" s="12"/>
      <c r="F83" s="2"/>
      <c r="G83" s="7"/>
      <c r="H83" s="53"/>
      <c r="I83" s="53"/>
      <c r="J83" s="53"/>
      <c r="K83" s="53"/>
      <c r="L83" s="27"/>
      <c r="M83" s="11" t="str">
        <f t="shared" si="14"/>
        <v/>
      </c>
      <c r="N83" s="44"/>
      <c r="O83" s="11" t="str">
        <f t="shared" si="8"/>
        <v/>
      </c>
      <c r="P83" s="52" t="str">
        <f t="shared" si="10"/>
        <v/>
      </c>
      <c r="Q83" s="52"/>
      <c r="R83" s="13" t="str">
        <f t="shared" si="11"/>
        <v/>
      </c>
      <c r="S83" s="12">
        <f t="shared" si="12"/>
        <v>0</v>
      </c>
      <c r="T83" s="2"/>
      <c r="U83" s="29"/>
      <c r="V83" s="21" t="str">
        <f t="shared" si="15"/>
        <v/>
      </c>
      <c r="W83" s="20" t="str">
        <f t="shared" si="9"/>
        <v/>
      </c>
      <c r="X83" s="25"/>
    </row>
    <row r="84" spans="2:24" x14ac:dyDescent="0.15">
      <c r="B84" s="7"/>
      <c r="C84" s="52" t="str">
        <f t="shared" si="13"/>
        <v/>
      </c>
      <c r="D84" s="52"/>
      <c r="E84" s="12"/>
      <c r="F84" s="2"/>
      <c r="G84" s="7"/>
      <c r="H84" s="53"/>
      <c r="I84" s="53"/>
      <c r="J84" s="53"/>
      <c r="K84" s="53"/>
      <c r="L84" s="27"/>
      <c r="M84" s="11" t="str">
        <f t="shared" si="14"/>
        <v/>
      </c>
      <c r="N84" s="44"/>
      <c r="O84" s="11" t="str">
        <f t="shared" si="8"/>
        <v/>
      </c>
      <c r="P84" s="52" t="str">
        <f t="shared" si="10"/>
        <v/>
      </c>
      <c r="Q84" s="52"/>
      <c r="R84" s="13" t="str">
        <f t="shared" si="11"/>
        <v/>
      </c>
      <c r="S84" s="12">
        <f t="shared" si="12"/>
        <v>0</v>
      </c>
      <c r="T84" s="2"/>
      <c r="U84" s="29"/>
      <c r="V84" s="21" t="str">
        <f t="shared" si="15"/>
        <v/>
      </c>
      <c r="W84" s="20" t="str">
        <f t="shared" si="9"/>
        <v/>
      </c>
      <c r="X84" s="25"/>
    </row>
    <row r="85" spans="2:24" x14ac:dyDescent="0.15">
      <c r="B85" s="7"/>
      <c r="C85" s="52" t="str">
        <f t="shared" si="13"/>
        <v/>
      </c>
      <c r="D85" s="52"/>
      <c r="E85" s="12"/>
      <c r="F85" s="2"/>
      <c r="G85" s="7"/>
      <c r="H85" s="53"/>
      <c r="I85" s="53"/>
      <c r="J85" s="53"/>
      <c r="K85" s="53"/>
      <c r="L85" s="27"/>
      <c r="M85" s="11" t="str">
        <f t="shared" si="14"/>
        <v/>
      </c>
      <c r="N85" s="44"/>
      <c r="O85" s="11" t="str">
        <f t="shared" si="8"/>
        <v/>
      </c>
      <c r="P85" s="52" t="str">
        <f t="shared" si="10"/>
        <v/>
      </c>
      <c r="Q85" s="52"/>
      <c r="R85" s="13" t="str">
        <f t="shared" si="11"/>
        <v/>
      </c>
      <c r="S85" s="12">
        <f t="shared" si="12"/>
        <v>0</v>
      </c>
      <c r="T85" s="2"/>
      <c r="U85" s="29"/>
      <c r="V85" s="21" t="str">
        <f t="shared" si="15"/>
        <v/>
      </c>
      <c r="W85" s="20" t="str">
        <f t="shared" si="9"/>
        <v/>
      </c>
      <c r="X85" s="25"/>
    </row>
    <row r="86" spans="2:24" x14ac:dyDescent="0.15">
      <c r="B86" s="7"/>
      <c r="C86" s="52" t="str">
        <f t="shared" si="13"/>
        <v/>
      </c>
      <c r="D86" s="52"/>
      <c r="E86" s="12"/>
      <c r="F86" s="2"/>
      <c r="G86" s="7"/>
      <c r="H86" s="53"/>
      <c r="I86" s="53"/>
      <c r="J86" s="53"/>
      <c r="K86" s="53"/>
      <c r="L86" s="27"/>
      <c r="M86" s="11" t="str">
        <f t="shared" si="14"/>
        <v/>
      </c>
      <c r="N86" s="44"/>
      <c r="O86" s="11" t="str">
        <f t="shared" si="8"/>
        <v/>
      </c>
      <c r="P86" s="52" t="str">
        <f t="shared" si="10"/>
        <v/>
      </c>
      <c r="Q86" s="52"/>
      <c r="R86" s="13" t="str">
        <f t="shared" si="11"/>
        <v/>
      </c>
      <c r="S86" s="12">
        <f t="shared" si="12"/>
        <v>0</v>
      </c>
      <c r="T86" s="2"/>
      <c r="U86" s="29"/>
      <c r="V86" s="21" t="str">
        <f t="shared" si="15"/>
        <v/>
      </c>
      <c r="W86" s="20" t="str">
        <f t="shared" si="9"/>
        <v/>
      </c>
      <c r="X86" s="25"/>
    </row>
    <row r="87" spans="2:24" x14ac:dyDescent="0.15">
      <c r="B87" s="7"/>
      <c r="C87" s="52" t="str">
        <f t="shared" si="13"/>
        <v/>
      </c>
      <c r="D87" s="52"/>
      <c r="E87" s="12"/>
      <c r="F87" s="2"/>
      <c r="G87" s="7"/>
      <c r="H87" s="53"/>
      <c r="I87" s="53"/>
      <c r="J87" s="53"/>
      <c r="K87" s="53"/>
      <c r="L87" s="27"/>
      <c r="M87" s="11" t="str">
        <f t="shared" si="14"/>
        <v/>
      </c>
      <c r="N87" s="44"/>
      <c r="O87" s="11" t="str">
        <f t="shared" si="8"/>
        <v/>
      </c>
      <c r="P87" s="52" t="str">
        <f t="shared" si="10"/>
        <v/>
      </c>
      <c r="Q87" s="52"/>
      <c r="R87" s="13" t="str">
        <f t="shared" si="11"/>
        <v/>
      </c>
      <c r="S87" s="12">
        <f t="shared" si="12"/>
        <v>0</v>
      </c>
      <c r="T87" s="2"/>
      <c r="U87" s="29"/>
      <c r="V87" s="21" t="str">
        <f t="shared" si="15"/>
        <v/>
      </c>
      <c r="W87" s="20" t="str">
        <f t="shared" si="9"/>
        <v/>
      </c>
      <c r="X87" s="25"/>
    </row>
    <row r="88" spans="2:24" x14ac:dyDescent="0.15">
      <c r="B88" s="7"/>
      <c r="C88" s="52" t="str">
        <f t="shared" si="13"/>
        <v/>
      </c>
      <c r="D88" s="52"/>
      <c r="E88" s="12"/>
      <c r="F88" s="2"/>
      <c r="G88" s="7"/>
      <c r="H88" s="53"/>
      <c r="I88" s="53"/>
      <c r="J88" s="53"/>
      <c r="K88" s="53"/>
      <c r="L88" s="27"/>
      <c r="M88" s="11" t="str">
        <f t="shared" si="14"/>
        <v/>
      </c>
      <c r="N88" s="44"/>
      <c r="O88" s="11" t="str">
        <f t="shared" si="8"/>
        <v/>
      </c>
      <c r="P88" s="52" t="str">
        <f t="shared" si="10"/>
        <v/>
      </c>
      <c r="Q88" s="52"/>
      <c r="R88" s="13" t="str">
        <f t="shared" si="11"/>
        <v/>
      </c>
      <c r="S88" s="12">
        <f t="shared" si="12"/>
        <v>0</v>
      </c>
      <c r="T88" s="2"/>
      <c r="U88" s="29"/>
      <c r="V88" s="21" t="str">
        <f t="shared" si="15"/>
        <v/>
      </c>
      <c r="W88" s="20" t="str">
        <f t="shared" si="9"/>
        <v/>
      </c>
      <c r="X88" s="25"/>
    </row>
    <row r="89" spans="2:24" x14ac:dyDescent="0.15">
      <c r="B89" s="7"/>
      <c r="C89" s="52" t="str">
        <f t="shared" si="13"/>
        <v/>
      </c>
      <c r="D89" s="52"/>
      <c r="E89" s="12"/>
      <c r="F89" s="2"/>
      <c r="G89" s="7"/>
      <c r="H89" s="53"/>
      <c r="I89" s="53"/>
      <c r="J89" s="53"/>
      <c r="K89" s="53"/>
      <c r="L89" s="27"/>
      <c r="M89" s="11" t="str">
        <f t="shared" si="14"/>
        <v/>
      </c>
      <c r="N89" s="44"/>
      <c r="O89" s="11" t="str">
        <f t="shared" si="8"/>
        <v/>
      </c>
      <c r="P89" s="52" t="str">
        <f t="shared" si="10"/>
        <v/>
      </c>
      <c r="Q89" s="52"/>
      <c r="R89" s="13" t="str">
        <f t="shared" si="11"/>
        <v/>
      </c>
      <c r="S89" s="12">
        <f t="shared" si="12"/>
        <v>0</v>
      </c>
      <c r="T89" s="2"/>
      <c r="U89" s="29"/>
      <c r="V89" s="21" t="str">
        <f t="shared" si="15"/>
        <v/>
      </c>
      <c r="W89" s="20" t="str">
        <f t="shared" si="9"/>
        <v/>
      </c>
      <c r="X89" s="25"/>
    </row>
    <row r="90" spans="2:24" x14ac:dyDescent="0.15">
      <c r="B90" s="7"/>
      <c r="C90" s="52" t="str">
        <f t="shared" si="13"/>
        <v/>
      </c>
      <c r="D90" s="52"/>
      <c r="E90" s="12"/>
      <c r="F90" s="2"/>
      <c r="G90" s="7"/>
      <c r="H90" s="53"/>
      <c r="I90" s="53"/>
      <c r="J90" s="53"/>
      <c r="K90" s="53"/>
      <c r="L90" s="27"/>
      <c r="M90" s="11" t="str">
        <f t="shared" si="14"/>
        <v/>
      </c>
      <c r="N90" s="44"/>
      <c r="O90" s="11" t="str">
        <f t="shared" si="8"/>
        <v/>
      </c>
      <c r="P90" s="52" t="str">
        <f t="shared" si="10"/>
        <v/>
      </c>
      <c r="Q90" s="52"/>
      <c r="R90" s="13" t="str">
        <f t="shared" si="11"/>
        <v/>
      </c>
      <c r="S90" s="12">
        <f t="shared" si="12"/>
        <v>0</v>
      </c>
      <c r="T90" s="2"/>
      <c r="U90" s="29"/>
      <c r="V90" s="21" t="str">
        <f t="shared" si="15"/>
        <v/>
      </c>
      <c r="W90" s="20" t="str">
        <f t="shared" si="9"/>
        <v/>
      </c>
      <c r="X90" s="25"/>
    </row>
    <row r="91" spans="2:24" x14ac:dyDescent="0.15">
      <c r="B91" s="7"/>
      <c r="C91" s="52" t="str">
        <f t="shared" si="13"/>
        <v/>
      </c>
      <c r="D91" s="52"/>
      <c r="E91" s="12"/>
      <c r="F91" s="2"/>
      <c r="G91" s="7"/>
      <c r="H91" s="53"/>
      <c r="I91" s="53"/>
      <c r="J91" s="53"/>
      <c r="K91" s="53"/>
      <c r="L91" s="27"/>
      <c r="M91" s="11" t="str">
        <f t="shared" si="14"/>
        <v/>
      </c>
      <c r="N91" s="44"/>
      <c r="O91" s="11" t="str">
        <f t="shared" si="8"/>
        <v/>
      </c>
      <c r="P91" s="52" t="str">
        <f t="shared" si="10"/>
        <v/>
      </c>
      <c r="Q91" s="52"/>
      <c r="R91" s="13" t="str">
        <f t="shared" si="11"/>
        <v/>
      </c>
      <c r="S91" s="12">
        <f t="shared" si="12"/>
        <v>0</v>
      </c>
      <c r="T91" s="2"/>
      <c r="U91" s="29"/>
      <c r="V91" s="21" t="str">
        <f t="shared" si="15"/>
        <v/>
      </c>
      <c r="W91" s="20" t="str">
        <f t="shared" si="9"/>
        <v/>
      </c>
      <c r="X91" s="25"/>
    </row>
    <row r="92" spans="2:24" x14ac:dyDescent="0.15">
      <c r="B92" s="7"/>
      <c r="C92" s="52" t="str">
        <f t="shared" si="13"/>
        <v/>
      </c>
      <c r="D92" s="52"/>
      <c r="E92" s="12"/>
      <c r="F92" s="2"/>
      <c r="G92" s="7"/>
      <c r="H92" s="53"/>
      <c r="I92" s="53"/>
      <c r="J92" s="53"/>
      <c r="K92" s="53"/>
      <c r="L92" s="27"/>
      <c r="M92" s="11" t="str">
        <f t="shared" si="14"/>
        <v/>
      </c>
      <c r="N92" s="44"/>
      <c r="O92" s="11" t="str">
        <f t="shared" si="8"/>
        <v/>
      </c>
      <c r="P92" s="52" t="str">
        <f t="shared" si="10"/>
        <v/>
      </c>
      <c r="Q92" s="52"/>
      <c r="R92" s="13" t="str">
        <f t="shared" si="11"/>
        <v/>
      </c>
      <c r="S92" s="12">
        <f t="shared" si="12"/>
        <v>0</v>
      </c>
      <c r="T92" s="2"/>
      <c r="U92" s="29"/>
      <c r="V92" s="21" t="str">
        <f t="shared" si="15"/>
        <v/>
      </c>
      <c r="W92" s="20" t="str">
        <f t="shared" si="9"/>
        <v/>
      </c>
      <c r="X92" s="25"/>
    </row>
    <row r="93" spans="2:24" x14ac:dyDescent="0.15">
      <c r="B93" s="7"/>
      <c r="C93" s="52" t="str">
        <f t="shared" si="13"/>
        <v/>
      </c>
      <c r="D93" s="52"/>
      <c r="E93" s="12"/>
      <c r="F93" s="2"/>
      <c r="G93" s="7"/>
      <c r="H93" s="53"/>
      <c r="I93" s="53"/>
      <c r="J93" s="53"/>
      <c r="K93" s="53"/>
      <c r="L93" s="27"/>
      <c r="M93" s="11" t="str">
        <f t="shared" si="14"/>
        <v/>
      </c>
      <c r="N93" s="44"/>
      <c r="O93" s="11" t="str">
        <f t="shared" si="8"/>
        <v/>
      </c>
      <c r="P93" s="52" t="str">
        <f t="shared" si="10"/>
        <v/>
      </c>
      <c r="Q93" s="52"/>
      <c r="R93" s="13" t="str">
        <f t="shared" si="11"/>
        <v/>
      </c>
      <c r="S93" s="12">
        <f t="shared" si="12"/>
        <v>0</v>
      </c>
      <c r="T93" s="2"/>
      <c r="U93" s="29"/>
      <c r="V93" s="21" t="str">
        <f t="shared" si="15"/>
        <v/>
      </c>
      <c r="W93" s="20" t="str">
        <f t="shared" si="9"/>
        <v/>
      </c>
      <c r="X93" s="25"/>
    </row>
    <row r="94" spans="2:24" x14ac:dyDescent="0.15">
      <c r="B94" s="7"/>
      <c r="C94" s="52" t="str">
        <f t="shared" si="13"/>
        <v/>
      </c>
      <c r="D94" s="52"/>
      <c r="E94" s="12"/>
      <c r="F94" s="2"/>
      <c r="G94" s="7"/>
      <c r="H94" s="53"/>
      <c r="I94" s="53"/>
      <c r="J94" s="53"/>
      <c r="K94" s="53"/>
      <c r="L94" s="27"/>
      <c r="M94" s="11" t="str">
        <f t="shared" si="14"/>
        <v/>
      </c>
      <c r="N94" s="44"/>
      <c r="O94" s="11" t="str">
        <f t="shared" si="8"/>
        <v/>
      </c>
      <c r="P94" s="52" t="str">
        <f t="shared" si="10"/>
        <v/>
      </c>
      <c r="Q94" s="52"/>
      <c r="R94" s="13" t="str">
        <f t="shared" si="11"/>
        <v/>
      </c>
      <c r="S94" s="12">
        <f t="shared" si="12"/>
        <v>0</v>
      </c>
      <c r="T94" s="2"/>
      <c r="U94" s="29"/>
      <c r="V94" s="21" t="str">
        <f t="shared" si="15"/>
        <v/>
      </c>
      <c r="W94" s="20" t="str">
        <f t="shared" si="9"/>
        <v/>
      </c>
      <c r="X94" s="25"/>
    </row>
    <row r="95" spans="2:24" x14ac:dyDescent="0.15">
      <c r="B95" s="7"/>
      <c r="C95" s="52" t="str">
        <f t="shared" si="13"/>
        <v/>
      </c>
      <c r="D95" s="52"/>
      <c r="E95" s="12"/>
      <c r="F95" s="2"/>
      <c r="G95" s="7"/>
      <c r="H95" s="53"/>
      <c r="I95" s="53"/>
      <c r="J95" s="53"/>
      <c r="K95" s="53"/>
      <c r="L95" s="27"/>
      <c r="M95" s="11" t="str">
        <f t="shared" si="14"/>
        <v/>
      </c>
      <c r="N95" s="44"/>
      <c r="O95" s="11" t="str">
        <f t="shared" si="8"/>
        <v/>
      </c>
      <c r="P95" s="52" t="str">
        <f t="shared" si="10"/>
        <v/>
      </c>
      <c r="Q95" s="52"/>
      <c r="R95" s="13" t="str">
        <f t="shared" si="11"/>
        <v/>
      </c>
      <c r="S95" s="12">
        <f t="shared" si="12"/>
        <v>0</v>
      </c>
      <c r="T95" s="2"/>
      <c r="U95" s="29"/>
      <c r="V95" s="21" t="str">
        <f t="shared" si="15"/>
        <v/>
      </c>
      <c r="W95" s="20" t="str">
        <f t="shared" si="9"/>
        <v/>
      </c>
      <c r="X95" s="25"/>
    </row>
    <row r="96" spans="2:24" x14ac:dyDescent="0.15">
      <c r="B96" s="7"/>
      <c r="C96" s="52" t="str">
        <f t="shared" si="13"/>
        <v/>
      </c>
      <c r="D96" s="52"/>
      <c r="E96" s="12"/>
      <c r="F96" s="2"/>
      <c r="G96" s="7"/>
      <c r="H96" s="53"/>
      <c r="I96" s="53"/>
      <c r="J96" s="53"/>
      <c r="K96" s="53"/>
      <c r="L96" s="27"/>
      <c r="M96" s="11" t="str">
        <f t="shared" si="14"/>
        <v/>
      </c>
      <c r="N96" s="44"/>
      <c r="O96" s="11" t="str">
        <f t="shared" ref="O96:O109" si="16">IF(J96="","",ROUNDUP(IF(G96="買",H96-J96,J96-H96)*100,0))</f>
        <v/>
      </c>
      <c r="P96" s="52" t="str">
        <f t="shared" si="10"/>
        <v/>
      </c>
      <c r="Q96" s="52"/>
      <c r="R96" s="13" t="str">
        <f t="shared" si="11"/>
        <v/>
      </c>
      <c r="S96" s="12">
        <f t="shared" si="12"/>
        <v>0</v>
      </c>
      <c r="T96" s="2"/>
      <c r="U96" s="29"/>
      <c r="V96" s="21" t="str">
        <f t="shared" si="15"/>
        <v/>
      </c>
      <c r="W96" s="20" t="str">
        <f t="shared" ref="W96:W109" si="17">IF(T96="","",IF(G96="買",U96-H96,H96-U96)*100)</f>
        <v/>
      </c>
      <c r="X96" s="25"/>
    </row>
    <row r="97" spans="2:24" x14ac:dyDescent="0.15">
      <c r="B97" s="7"/>
      <c r="C97" s="52" t="str">
        <f t="shared" si="13"/>
        <v/>
      </c>
      <c r="D97" s="52"/>
      <c r="E97" s="12"/>
      <c r="F97" s="2"/>
      <c r="G97" s="7"/>
      <c r="H97" s="53"/>
      <c r="I97" s="53"/>
      <c r="J97" s="53"/>
      <c r="K97" s="53"/>
      <c r="L97" s="27"/>
      <c r="M97" s="11" t="str">
        <f t="shared" si="14"/>
        <v/>
      </c>
      <c r="N97" s="44"/>
      <c r="O97" s="11" t="str">
        <f t="shared" si="16"/>
        <v/>
      </c>
      <c r="P97" s="52" t="str">
        <f t="shared" si="10"/>
        <v/>
      </c>
      <c r="Q97" s="52"/>
      <c r="R97" s="13" t="str">
        <f t="shared" si="11"/>
        <v/>
      </c>
      <c r="S97" s="12">
        <f t="shared" si="12"/>
        <v>0</v>
      </c>
      <c r="T97" s="2"/>
      <c r="U97" s="29"/>
      <c r="V97" s="21" t="str">
        <f t="shared" si="15"/>
        <v/>
      </c>
      <c r="W97" s="20" t="str">
        <f t="shared" si="17"/>
        <v/>
      </c>
      <c r="X97" s="25"/>
    </row>
    <row r="98" spans="2:24" x14ac:dyDescent="0.15">
      <c r="B98" s="7"/>
      <c r="C98" s="52" t="str">
        <f t="shared" si="13"/>
        <v/>
      </c>
      <c r="D98" s="52"/>
      <c r="E98" s="12"/>
      <c r="F98" s="2"/>
      <c r="G98" s="7"/>
      <c r="H98" s="53"/>
      <c r="I98" s="53"/>
      <c r="J98" s="53"/>
      <c r="K98" s="53"/>
      <c r="L98" s="27"/>
      <c r="M98" s="11" t="str">
        <f t="shared" si="14"/>
        <v/>
      </c>
      <c r="N98" s="44"/>
      <c r="O98" s="11" t="str">
        <f t="shared" si="16"/>
        <v/>
      </c>
      <c r="P98" s="52" t="str">
        <f t="shared" si="10"/>
        <v/>
      </c>
      <c r="Q98" s="52"/>
      <c r="R98" s="13" t="str">
        <f t="shared" si="11"/>
        <v/>
      </c>
      <c r="S98" s="12">
        <f t="shared" si="12"/>
        <v>0</v>
      </c>
      <c r="T98" s="2"/>
      <c r="U98" s="29"/>
      <c r="V98" s="21" t="str">
        <f t="shared" si="15"/>
        <v/>
      </c>
      <c r="W98" s="20" t="str">
        <f t="shared" si="17"/>
        <v/>
      </c>
      <c r="X98" s="25"/>
    </row>
    <row r="99" spans="2:24" x14ac:dyDescent="0.15">
      <c r="B99" s="7"/>
      <c r="C99" s="52" t="str">
        <f t="shared" si="13"/>
        <v/>
      </c>
      <c r="D99" s="52"/>
      <c r="E99" s="12"/>
      <c r="F99" s="2"/>
      <c r="G99" s="7"/>
      <c r="H99" s="53"/>
      <c r="I99" s="53"/>
      <c r="J99" s="53"/>
      <c r="K99" s="53"/>
      <c r="L99" s="27"/>
      <c r="M99" s="11" t="str">
        <f t="shared" si="14"/>
        <v/>
      </c>
      <c r="N99" s="44"/>
      <c r="O99" s="11" t="str">
        <f t="shared" si="16"/>
        <v/>
      </c>
      <c r="P99" s="52" t="str">
        <f t="shared" si="10"/>
        <v/>
      </c>
      <c r="Q99" s="52"/>
      <c r="R99" s="13" t="str">
        <f t="shared" si="11"/>
        <v/>
      </c>
      <c r="S99" s="12">
        <f t="shared" si="12"/>
        <v>0</v>
      </c>
      <c r="T99" s="2"/>
      <c r="U99" s="29"/>
      <c r="V99" s="21" t="str">
        <f t="shared" si="15"/>
        <v/>
      </c>
      <c r="W99" s="20" t="str">
        <f t="shared" si="17"/>
        <v/>
      </c>
      <c r="X99" s="25"/>
    </row>
    <row r="100" spans="2:24" x14ac:dyDescent="0.15">
      <c r="B100" s="7"/>
      <c r="C100" s="52" t="str">
        <f t="shared" si="13"/>
        <v/>
      </c>
      <c r="D100" s="52"/>
      <c r="E100" s="12"/>
      <c r="F100" s="2"/>
      <c r="G100" s="7"/>
      <c r="H100" s="53"/>
      <c r="I100" s="53"/>
      <c r="J100" s="53"/>
      <c r="K100" s="53"/>
      <c r="L100" s="27"/>
      <c r="M100" s="11" t="str">
        <f t="shared" si="14"/>
        <v/>
      </c>
      <c r="N100" s="44"/>
      <c r="O100" s="11" t="str">
        <f t="shared" si="16"/>
        <v/>
      </c>
      <c r="P100" s="52" t="str">
        <f t="shared" si="10"/>
        <v/>
      </c>
      <c r="Q100" s="52"/>
      <c r="R100" s="13" t="str">
        <f t="shared" si="11"/>
        <v/>
      </c>
      <c r="S100" s="12">
        <f t="shared" si="12"/>
        <v>0</v>
      </c>
      <c r="T100" s="2"/>
      <c r="U100" s="29"/>
      <c r="V100" s="21" t="str">
        <f t="shared" si="15"/>
        <v/>
      </c>
      <c r="W100" s="20" t="str">
        <f t="shared" si="17"/>
        <v/>
      </c>
      <c r="X100" s="25"/>
    </row>
    <row r="101" spans="2:24" x14ac:dyDescent="0.15">
      <c r="B101" s="7"/>
      <c r="C101" s="52" t="str">
        <f t="shared" si="13"/>
        <v/>
      </c>
      <c r="D101" s="52"/>
      <c r="E101" s="12"/>
      <c r="F101" s="2"/>
      <c r="G101" s="7"/>
      <c r="H101" s="53"/>
      <c r="I101" s="53"/>
      <c r="J101" s="53"/>
      <c r="K101" s="53"/>
      <c r="L101" s="27"/>
      <c r="M101" s="11" t="str">
        <f t="shared" si="14"/>
        <v/>
      </c>
      <c r="N101" s="44"/>
      <c r="O101" s="11" t="str">
        <f t="shared" si="16"/>
        <v/>
      </c>
      <c r="P101" s="52" t="str">
        <f t="shared" si="10"/>
        <v/>
      </c>
      <c r="Q101" s="52"/>
      <c r="R101" s="13" t="str">
        <f t="shared" si="11"/>
        <v/>
      </c>
      <c r="S101" s="12">
        <f t="shared" si="12"/>
        <v>0</v>
      </c>
      <c r="T101" s="2"/>
      <c r="U101" s="29"/>
      <c r="V101" s="21" t="str">
        <f t="shared" si="15"/>
        <v/>
      </c>
      <c r="W101" s="20" t="str">
        <f t="shared" si="17"/>
        <v/>
      </c>
      <c r="X101" s="25"/>
    </row>
    <row r="102" spans="2:24" x14ac:dyDescent="0.15">
      <c r="B102" s="7"/>
      <c r="C102" s="52" t="str">
        <f t="shared" si="13"/>
        <v/>
      </c>
      <c r="D102" s="52"/>
      <c r="E102" s="12"/>
      <c r="F102" s="2"/>
      <c r="G102" s="7"/>
      <c r="H102" s="53"/>
      <c r="I102" s="53"/>
      <c r="J102" s="53"/>
      <c r="K102" s="53"/>
      <c r="L102" s="27"/>
      <c r="M102" s="11" t="str">
        <f t="shared" si="14"/>
        <v/>
      </c>
      <c r="N102" s="44"/>
      <c r="O102" s="11" t="str">
        <f t="shared" si="16"/>
        <v/>
      </c>
      <c r="P102" s="52" t="str">
        <f t="shared" si="10"/>
        <v/>
      </c>
      <c r="Q102" s="52"/>
      <c r="R102" s="13" t="str">
        <f t="shared" si="11"/>
        <v/>
      </c>
      <c r="S102" s="12">
        <f t="shared" si="12"/>
        <v>0</v>
      </c>
      <c r="T102" s="2"/>
      <c r="U102" s="29"/>
      <c r="V102" s="21" t="str">
        <f t="shared" si="15"/>
        <v/>
      </c>
      <c r="W102" s="20" t="str">
        <f t="shared" si="17"/>
        <v/>
      </c>
      <c r="X102" s="25"/>
    </row>
    <row r="103" spans="2:24" x14ac:dyDescent="0.15">
      <c r="B103" s="7"/>
      <c r="C103" s="52" t="str">
        <f t="shared" si="13"/>
        <v/>
      </c>
      <c r="D103" s="52"/>
      <c r="E103" s="12"/>
      <c r="F103" s="2"/>
      <c r="G103" s="7"/>
      <c r="H103" s="53"/>
      <c r="I103" s="53"/>
      <c r="J103" s="53"/>
      <c r="K103" s="53"/>
      <c r="L103" s="27"/>
      <c r="M103" s="11" t="str">
        <f t="shared" si="14"/>
        <v/>
      </c>
      <c r="N103" s="44"/>
      <c r="O103" s="11" t="str">
        <f t="shared" si="16"/>
        <v/>
      </c>
      <c r="P103" s="52" t="str">
        <f t="shared" si="10"/>
        <v/>
      </c>
      <c r="Q103" s="52"/>
      <c r="R103" s="13" t="str">
        <f t="shared" si="11"/>
        <v/>
      </c>
      <c r="S103" s="12">
        <f t="shared" si="12"/>
        <v>0</v>
      </c>
      <c r="T103" s="2"/>
      <c r="U103" s="29"/>
      <c r="V103" s="21" t="str">
        <f t="shared" si="15"/>
        <v/>
      </c>
      <c r="W103" s="20" t="str">
        <f t="shared" si="17"/>
        <v/>
      </c>
      <c r="X103" s="25"/>
    </row>
    <row r="104" spans="2:24" x14ac:dyDescent="0.15">
      <c r="B104" s="7"/>
      <c r="C104" s="52" t="str">
        <f t="shared" si="13"/>
        <v/>
      </c>
      <c r="D104" s="52"/>
      <c r="E104" s="12"/>
      <c r="F104" s="2"/>
      <c r="G104" s="7"/>
      <c r="H104" s="53"/>
      <c r="I104" s="53"/>
      <c r="J104" s="53"/>
      <c r="K104" s="53"/>
      <c r="L104" s="27"/>
      <c r="M104" s="11" t="str">
        <f t="shared" si="14"/>
        <v/>
      </c>
      <c r="N104" s="44"/>
      <c r="O104" s="11" t="str">
        <f t="shared" si="16"/>
        <v/>
      </c>
      <c r="P104" s="52" t="str">
        <f t="shared" si="10"/>
        <v/>
      </c>
      <c r="Q104" s="52"/>
      <c r="R104" s="13" t="str">
        <f t="shared" si="11"/>
        <v/>
      </c>
      <c r="S104" s="12">
        <f t="shared" si="12"/>
        <v>0</v>
      </c>
      <c r="T104" s="2"/>
      <c r="U104" s="29"/>
      <c r="V104" s="21" t="str">
        <f t="shared" si="15"/>
        <v/>
      </c>
      <c r="W104" s="20" t="str">
        <f t="shared" si="17"/>
        <v/>
      </c>
      <c r="X104" s="25"/>
    </row>
    <row r="105" spans="2:24" x14ac:dyDescent="0.15">
      <c r="B105" s="7"/>
      <c r="C105" s="52" t="str">
        <f t="shared" si="13"/>
        <v/>
      </c>
      <c r="D105" s="52"/>
      <c r="E105" s="12"/>
      <c r="F105" s="2"/>
      <c r="G105" s="7"/>
      <c r="H105" s="53"/>
      <c r="I105" s="53"/>
      <c r="J105" s="53"/>
      <c r="K105" s="53"/>
      <c r="L105" s="27"/>
      <c r="M105" s="11" t="str">
        <f t="shared" si="14"/>
        <v/>
      </c>
      <c r="N105" s="44"/>
      <c r="O105" s="11" t="str">
        <f t="shared" si="16"/>
        <v/>
      </c>
      <c r="P105" s="52" t="str">
        <f t="shared" si="10"/>
        <v/>
      </c>
      <c r="Q105" s="52"/>
      <c r="R105" s="13" t="str">
        <f t="shared" si="11"/>
        <v/>
      </c>
      <c r="S105" s="12">
        <f t="shared" si="12"/>
        <v>0</v>
      </c>
      <c r="T105" s="2"/>
      <c r="U105" s="29"/>
      <c r="V105" s="21" t="str">
        <f t="shared" si="15"/>
        <v/>
      </c>
      <c r="W105" s="20" t="str">
        <f t="shared" si="17"/>
        <v/>
      </c>
      <c r="X105" s="25"/>
    </row>
    <row r="106" spans="2:24" x14ac:dyDescent="0.15">
      <c r="B106" s="7"/>
      <c r="C106" s="52" t="str">
        <f t="shared" si="13"/>
        <v/>
      </c>
      <c r="D106" s="52"/>
      <c r="E106" s="12"/>
      <c r="F106" s="2"/>
      <c r="G106" s="7"/>
      <c r="H106" s="53"/>
      <c r="I106" s="53"/>
      <c r="J106" s="53"/>
      <c r="K106" s="53"/>
      <c r="L106" s="27"/>
      <c r="M106" s="11" t="str">
        <f t="shared" si="14"/>
        <v/>
      </c>
      <c r="N106" s="44"/>
      <c r="O106" s="11" t="str">
        <f t="shared" si="16"/>
        <v/>
      </c>
      <c r="P106" s="52" t="str">
        <f t="shared" si="10"/>
        <v/>
      </c>
      <c r="Q106" s="52"/>
      <c r="R106" s="13" t="str">
        <f t="shared" si="11"/>
        <v/>
      </c>
      <c r="S106" s="12">
        <f t="shared" si="12"/>
        <v>0</v>
      </c>
      <c r="T106" s="2"/>
      <c r="U106" s="29"/>
      <c r="V106" s="21" t="str">
        <f t="shared" si="15"/>
        <v/>
      </c>
      <c r="W106" s="20" t="str">
        <f t="shared" si="17"/>
        <v/>
      </c>
      <c r="X106" s="25"/>
    </row>
    <row r="107" spans="2:24" x14ac:dyDescent="0.15">
      <c r="B107" s="7"/>
      <c r="C107" s="52" t="str">
        <f t="shared" si="13"/>
        <v/>
      </c>
      <c r="D107" s="52"/>
      <c r="E107" s="12"/>
      <c r="F107" s="2"/>
      <c r="G107" s="7"/>
      <c r="H107" s="53"/>
      <c r="I107" s="53"/>
      <c r="J107" s="53"/>
      <c r="K107" s="53"/>
      <c r="L107" s="27"/>
      <c r="M107" s="11" t="str">
        <f t="shared" si="14"/>
        <v/>
      </c>
      <c r="N107" s="44"/>
      <c r="O107" s="11" t="str">
        <f t="shared" si="16"/>
        <v/>
      </c>
      <c r="P107" s="52" t="str">
        <f t="shared" si="10"/>
        <v/>
      </c>
      <c r="Q107" s="52"/>
      <c r="R107" s="13" t="str">
        <f t="shared" si="11"/>
        <v/>
      </c>
      <c r="S107" s="12">
        <f t="shared" si="12"/>
        <v>0</v>
      </c>
      <c r="T107" s="2"/>
      <c r="U107" s="29"/>
      <c r="V107" s="21" t="str">
        <f t="shared" si="15"/>
        <v/>
      </c>
      <c r="W107" s="20" t="str">
        <f t="shared" si="17"/>
        <v/>
      </c>
      <c r="X107" s="25"/>
    </row>
    <row r="108" spans="2:24" x14ac:dyDescent="0.15">
      <c r="B108" s="7"/>
      <c r="C108" s="52" t="str">
        <f t="shared" si="13"/>
        <v/>
      </c>
      <c r="D108" s="52"/>
      <c r="E108" s="12"/>
      <c r="F108" s="2"/>
      <c r="G108" s="7"/>
      <c r="H108" s="53"/>
      <c r="I108" s="53"/>
      <c r="J108" s="53"/>
      <c r="K108" s="53"/>
      <c r="L108" s="27"/>
      <c r="M108" s="11" t="str">
        <f t="shared" si="14"/>
        <v/>
      </c>
      <c r="N108" s="44"/>
      <c r="O108" s="11" t="str">
        <f t="shared" si="16"/>
        <v/>
      </c>
      <c r="P108" s="52" t="str">
        <f t="shared" si="10"/>
        <v/>
      </c>
      <c r="Q108" s="52"/>
      <c r="R108" s="13" t="str">
        <f t="shared" si="11"/>
        <v/>
      </c>
      <c r="S108" s="12">
        <f t="shared" si="12"/>
        <v>0</v>
      </c>
      <c r="T108" s="2"/>
      <c r="U108" s="29"/>
      <c r="V108" s="21" t="str">
        <f t="shared" si="15"/>
        <v/>
      </c>
      <c r="W108" s="20" t="str">
        <f t="shared" si="17"/>
        <v/>
      </c>
      <c r="X108" s="25"/>
    </row>
    <row r="109" spans="2:24" x14ac:dyDescent="0.15">
      <c r="B109" s="7"/>
      <c r="C109" s="52" t="str">
        <f t="shared" si="13"/>
        <v/>
      </c>
      <c r="D109" s="52"/>
      <c r="E109" s="12"/>
      <c r="F109" s="2"/>
      <c r="G109" s="7"/>
      <c r="H109" s="53"/>
      <c r="I109" s="53"/>
      <c r="J109" s="53"/>
      <c r="K109" s="53"/>
      <c r="L109" s="27"/>
      <c r="M109" s="11" t="str">
        <f t="shared" si="14"/>
        <v/>
      </c>
      <c r="N109" s="44"/>
      <c r="O109" s="11" t="str">
        <f t="shared" si="16"/>
        <v/>
      </c>
      <c r="P109" s="52" t="str">
        <f t="shared" si="10"/>
        <v/>
      </c>
      <c r="Q109" s="52"/>
      <c r="R109" s="13" t="str">
        <f t="shared" si="11"/>
        <v/>
      </c>
      <c r="S109" s="12">
        <f t="shared" si="12"/>
        <v>0</v>
      </c>
      <c r="T109" s="2"/>
      <c r="U109" s="29"/>
      <c r="V109" s="21" t="str">
        <f t="shared" si="15"/>
        <v/>
      </c>
      <c r="W109" s="20" t="str">
        <f t="shared" si="17"/>
        <v/>
      </c>
      <c r="X109" s="25"/>
    </row>
  </sheetData>
  <mergeCells count="438">
    <mergeCell ref="B2:D2"/>
    <mergeCell ref="E2:G2"/>
    <mergeCell ref="H2:J2"/>
    <mergeCell ref="K2:M2"/>
    <mergeCell ref="N2:O2"/>
    <mergeCell ref="P2:Q2"/>
    <mergeCell ref="B3:C3"/>
    <mergeCell ref="D3:I3"/>
    <mergeCell ref="J3:K3"/>
    <mergeCell ref="L3:Q3"/>
    <mergeCell ref="B4:C4"/>
    <mergeCell ref="D4:E4"/>
    <mergeCell ref="F4:G4"/>
    <mergeCell ref="H4:I4"/>
    <mergeCell ref="J4:K4"/>
    <mergeCell ref="L4:M4"/>
    <mergeCell ref="A8:A9"/>
    <mergeCell ref="B8:B9"/>
    <mergeCell ref="C8:D9"/>
    <mergeCell ref="E8:K8"/>
    <mergeCell ref="M8:N8"/>
    <mergeCell ref="N4:O4"/>
    <mergeCell ref="B6:D6"/>
    <mergeCell ref="P4:Q4"/>
    <mergeCell ref="J5:K5"/>
    <mergeCell ref="L5:M5"/>
    <mergeCell ref="N5:O5"/>
    <mergeCell ref="P5:Q5"/>
    <mergeCell ref="O8:Q8"/>
    <mergeCell ref="R8:R9"/>
    <mergeCell ref="X8:X9"/>
    <mergeCell ref="H9:I9"/>
    <mergeCell ref="J9:K9"/>
    <mergeCell ref="P9:Q9"/>
    <mergeCell ref="E6:H6"/>
    <mergeCell ref="I6:J6"/>
    <mergeCell ref="K6:M6"/>
    <mergeCell ref="N6:Q6"/>
    <mergeCell ref="C12:D12"/>
    <mergeCell ref="H12:I12"/>
    <mergeCell ref="J12:K12"/>
    <mergeCell ref="P12:Q12"/>
    <mergeCell ref="C13:D13"/>
    <mergeCell ref="H13:I13"/>
    <mergeCell ref="J13:K13"/>
    <mergeCell ref="P13:Q13"/>
    <mergeCell ref="C10:D10"/>
    <mergeCell ref="H10:I10"/>
    <mergeCell ref="J10:K10"/>
    <mergeCell ref="P10:Q10"/>
    <mergeCell ref="C11:D11"/>
    <mergeCell ref="H11:I11"/>
    <mergeCell ref="J11:K11"/>
    <mergeCell ref="P11:Q11"/>
    <mergeCell ref="C16:D16"/>
    <mergeCell ref="H16:I16"/>
    <mergeCell ref="J16:K16"/>
    <mergeCell ref="P16:Q16"/>
    <mergeCell ref="C17:D17"/>
    <mergeCell ref="H17:I17"/>
    <mergeCell ref="J17:K17"/>
    <mergeCell ref="P17:Q17"/>
    <mergeCell ref="C14:D14"/>
    <mergeCell ref="H14:I14"/>
    <mergeCell ref="J14:K14"/>
    <mergeCell ref="P14:Q14"/>
    <mergeCell ref="C15:D15"/>
    <mergeCell ref="H15:I15"/>
    <mergeCell ref="J15:K15"/>
    <mergeCell ref="P15:Q15"/>
    <mergeCell ref="C20:D20"/>
    <mergeCell ref="H20:I20"/>
    <mergeCell ref="J20:K20"/>
    <mergeCell ref="P20:Q20"/>
    <mergeCell ref="C21:D21"/>
    <mergeCell ref="H21:I21"/>
    <mergeCell ref="J21:K21"/>
    <mergeCell ref="P21:Q21"/>
    <mergeCell ref="C18:D18"/>
    <mergeCell ref="H18:I18"/>
    <mergeCell ref="J18:K18"/>
    <mergeCell ref="P18:Q18"/>
    <mergeCell ref="C19:D19"/>
    <mergeCell ref="H19:I19"/>
    <mergeCell ref="J19:K19"/>
    <mergeCell ref="P19:Q19"/>
    <mergeCell ref="C24:D24"/>
    <mergeCell ref="H24:I24"/>
    <mergeCell ref="J24:K24"/>
    <mergeCell ref="P24:Q24"/>
    <mergeCell ref="C25:D25"/>
    <mergeCell ref="H25:I25"/>
    <mergeCell ref="J25:K25"/>
    <mergeCell ref="P25:Q25"/>
    <mergeCell ref="C22:D22"/>
    <mergeCell ref="H22:I22"/>
    <mergeCell ref="J22:K22"/>
    <mergeCell ref="P22:Q22"/>
    <mergeCell ref="C23:D23"/>
    <mergeCell ref="H23:I23"/>
    <mergeCell ref="J23:K23"/>
    <mergeCell ref="P23:Q23"/>
    <mergeCell ref="C28:D28"/>
    <mergeCell ref="H28:I28"/>
    <mergeCell ref="J28:K28"/>
    <mergeCell ref="P28:Q28"/>
    <mergeCell ref="C29:D29"/>
    <mergeCell ref="H29:I29"/>
    <mergeCell ref="J29:K29"/>
    <mergeCell ref="P29:Q29"/>
    <mergeCell ref="C26:D26"/>
    <mergeCell ref="H26:I26"/>
    <mergeCell ref="J26:K26"/>
    <mergeCell ref="P26:Q26"/>
    <mergeCell ref="C27:D27"/>
    <mergeCell ref="H27:I27"/>
    <mergeCell ref="J27:K27"/>
    <mergeCell ref="P27:Q27"/>
    <mergeCell ref="C32:D32"/>
    <mergeCell ref="H32:I32"/>
    <mergeCell ref="J32:K32"/>
    <mergeCell ref="P32:Q32"/>
    <mergeCell ref="C33:D33"/>
    <mergeCell ref="H33:I33"/>
    <mergeCell ref="J33:K33"/>
    <mergeCell ref="P33:Q33"/>
    <mergeCell ref="C30:D30"/>
    <mergeCell ref="H30:I30"/>
    <mergeCell ref="J30:K30"/>
    <mergeCell ref="P30:Q30"/>
    <mergeCell ref="C31:D31"/>
    <mergeCell ref="H31:I31"/>
    <mergeCell ref="J31:K31"/>
    <mergeCell ref="P31:Q31"/>
    <mergeCell ref="C36:D36"/>
    <mergeCell ref="H36:I36"/>
    <mergeCell ref="J36:K36"/>
    <mergeCell ref="P36:Q36"/>
    <mergeCell ref="C37:D37"/>
    <mergeCell ref="H37:I37"/>
    <mergeCell ref="J37:K37"/>
    <mergeCell ref="P37:Q37"/>
    <mergeCell ref="C34:D34"/>
    <mergeCell ref="H34:I34"/>
    <mergeCell ref="J34:K34"/>
    <mergeCell ref="P34:Q34"/>
    <mergeCell ref="C35:D35"/>
    <mergeCell ref="H35:I35"/>
    <mergeCell ref="J35:K35"/>
    <mergeCell ref="P35:Q35"/>
    <mergeCell ref="C40:D40"/>
    <mergeCell ref="H40:I40"/>
    <mergeCell ref="J40:K40"/>
    <mergeCell ref="P40:Q40"/>
    <mergeCell ref="C41:D41"/>
    <mergeCell ref="H41:I41"/>
    <mergeCell ref="J41:K41"/>
    <mergeCell ref="P41:Q41"/>
    <mergeCell ref="C38:D38"/>
    <mergeCell ref="H38:I38"/>
    <mergeCell ref="J38:K38"/>
    <mergeCell ref="P38:Q38"/>
    <mergeCell ref="C39:D39"/>
    <mergeCell ref="H39:I39"/>
    <mergeCell ref="J39:K39"/>
    <mergeCell ref="P39:Q39"/>
    <mergeCell ref="C44:D44"/>
    <mergeCell ref="H44:I44"/>
    <mergeCell ref="J44:K44"/>
    <mergeCell ref="P44:Q44"/>
    <mergeCell ref="C45:D45"/>
    <mergeCell ref="H45:I45"/>
    <mergeCell ref="J45:K45"/>
    <mergeCell ref="P45:Q45"/>
    <mergeCell ref="C42:D42"/>
    <mergeCell ref="H42:I42"/>
    <mergeCell ref="J42:K42"/>
    <mergeCell ref="P42:Q42"/>
    <mergeCell ref="C43:D43"/>
    <mergeCell ref="H43:I43"/>
    <mergeCell ref="J43:K43"/>
    <mergeCell ref="P43:Q43"/>
    <mergeCell ref="C48:D48"/>
    <mergeCell ref="H48:I48"/>
    <mergeCell ref="J48:K48"/>
    <mergeCell ref="P48:Q48"/>
    <mergeCell ref="C49:D49"/>
    <mergeCell ref="H49:I49"/>
    <mergeCell ref="J49:K49"/>
    <mergeCell ref="P49:Q49"/>
    <mergeCell ref="C46:D46"/>
    <mergeCell ref="H46:I46"/>
    <mergeCell ref="J46:K46"/>
    <mergeCell ref="P46:Q46"/>
    <mergeCell ref="C47:D47"/>
    <mergeCell ref="H47:I47"/>
    <mergeCell ref="J47:K47"/>
    <mergeCell ref="P47:Q47"/>
    <mergeCell ref="C52:D52"/>
    <mergeCell ref="H52:I52"/>
    <mergeCell ref="J52:K52"/>
    <mergeCell ref="P52:Q52"/>
    <mergeCell ref="C53:D53"/>
    <mergeCell ref="H53:I53"/>
    <mergeCell ref="J53:K53"/>
    <mergeCell ref="P53:Q53"/>
    <mergeCell ref="C50:D50"/>
    <mergeCell ref="H50:I50"/>
    <mergeCell ref="J50:K50"/>
    <mergeCell ref="P50:Q50"/>
    <mergeCell ref="C51:D51"/>
    <mergeCell ref="H51:I51"/>
    <mergeCell ref="J51:K51"/>
    <mergeCell ref="P51:Q51"/>
    <mergeCell ref="C56:D56"/>
    <mergeCell ref="H56:I56"/>
    <mergeCell ref="J56:K56"/>
    <mergeCell ref="P56:Q56"/>
    <mergeCell ref="C57:D57"/>
    <mergeCell ref="H57:I57"/>
    <mergeCell ref="J57:K57"/>
    <mergeCell ref="P57:Q57"/>
    <mergeCell ref="C54:D54"/>
    <mergeCell ref="H54:I54"/>
    <mergeCell ref="J54:K54"/>
    <mergeCell ref="P54:Q54"/>
    <mergeCell ref="C55:D55"/>
    <mergeCell ref="H55:I55"/>
    <mergeCell ref="J55:K55"/>
    <mergeCell ref="P55:Q55"/>
    <mergeCell ref="C60:D60"/>
    <mergeCell ref="H60:I60"/>
    <mergeCell ref="J60:K60"/>
    <mergeCell ref="P60:Q60"/>
    <mergeCell ref="C61:D61"/>
    <mergeCell ref="H61:I61"/>
    <mergeCell ref="J61:K61"/>
    <mergeCell ref="P61:Q61"/>
    <mergeCell ref="C58:D58"/>
    <mergeCell ref="H58:I58"/>
    <mergeCell ref="J58:K58"/>
    <mergeCell ref="P58:Q58"/>
    <mergeCell ref="C59:D59"/>
    <mergeCell ref="H59:I59"/>
    <mergeCell ref="J59:K59"/>
    <mergeCell ref="P59:Q59"/>
    <mergeCell ref="C64:D64"/>
    <mergeCell ref="H64:I64"/>
    <mergeCell ref="J64:K64"/>
    <mergeCell ref="P64:Q64"/>
    <mergeCell ref="C65:D65"/>
    <mergeCell ref="H65:I65"/>
    <mergeCell ref="J65:K65"/>
    <mergeCell ref="P65:Q65"/>
    <mergeCell ref="C62:D62"/>
    <mergeCell ref="H62:I62"/>
    <mergeCell ref="J62:K62"/>
    <mergeCell ref="P62:Q62"/>
    <mergeCell ref="C63:D63"/>
    <mergeCell ref="H63:I63"/>
    <mergeCell ref="J63:K63"/>
    <mergeCell ref="P63:Q63"/>
    <mergeCell ref="C68:D68"/>
    <mergeCell ref="H68:I68"/>
    <mergeCell ref="J68:K68"/>
    <mergeCell ref="P68:Q68"/>
    <mergeCell ref="C69:D69"/>
    <mergeCell ref="H69:I69"/>
    <mergeCell ref="J69:K69"/>
    <mergeCell ref="P69:Q69"/>
    <mergeCell ref="C66:D66"/>
    <mergeCell ref="H66:I66"/>
    <mergeCell ref="J66:K66"/>
    <mergeCell ref="P66:Q66"/>
    <mergeCell ref="C67:D67"/>
    <mergeCell ref="H67:I67"/>
    <mergeCell ref="J67:K67"/>
    <mergeCell ref="P67:Q67"/>
    <mergeCell ref="C72:D72"/>
    <mergeCell ref="H72:I72"/>
    <mergeCell ref="J72:K72"/>
    <mergeCell ref="P72:Q72"/>
    <mergeCell ref="C73:D73"/>
    <mergeCell ref="H73:I73"/>
    <mergeCell ref="J73:K73"/>
    <mergeCell ref="P73:Q73"/>
    <mergeCell ref="C70:D70"/>
    <mergeCell ref="H70:I70"/>
    <mergeCell ref="J70:K70"/>
    <mergeCell ref="P70:Q70"/>
    <mergeCell ref="C71:D71"/>
    <mergeCell ref="H71:I71"/>
    <mergeCell ref="J71:K71"/>
    <mergeCell ref="P71:Q71"/>
    <mergeCell ref="C76:D76"/>
    <mergeCell ref="H76:I76"/>
    <mergeCell ref="J76:K76"/>
    <mergeCell ref="P76:Q76"/>
    <mergeCell ref="C77:D77"/>
    <mergeCell ref="H77:I77"/>
    <mergeCell ref="J77:K77"/>
    <mergeCell ref="P77:Q77"/>
    <mergeCell ref="C74:D74"/>
    <mergeCell ref="H74:I74"/>
    <mergeCell ref="J74:K74"/>
    <mergeCell ref="P74:Q74"/>
    <mergeCell ref="C75:D75"/>
    <mergeCell ref="H75:I75"/>
    <mergeCell ref="J75:K75"/>
    <mergeCell ref="P75:Q75"/>
    <mergeCell ref="C80:D80"/>
    <mergeCell ref="H80:I80"/>
    <mergeCell ref="J80:K80"/>
    <mergeCell ref="P80:Q80"/>
    <mergeCell ref="C81:D81"/>
    <mergeCell ref="H81:I81"/>
    <mergeCell ref="J81:K81"/>
    <mergeCell ref="P81:Q81"/>
    <mergeCell ref="C78:D78"/>
    <mergeCell ref="H78:I78"/>
    <mergeCell ref="J78:K78"/>
    <mergeCell ref="P78:Q78"/>
    <mergeCell ref="C79:D79"/>
    <mergeCell ref="H79:I79"/>
    <mergeCell ref="J79:K79"/>
    <mergeCell ref="P79:Q79"/>
    <mergeCell ref="C84:D84"/>
    <mergeCell ref="H84:I84"/>
    <mergeCell ref="J84:K84"/>
    <mergeCell ref="P84:Q84"/>
    <mergeCell ref="C85:D85"/>
    <mergeCell ref="H85:I85"/>
    <mergeCell ref="J85:K85"/>
    <mergeCell ref="P85:Q85"/>
    <mergeCell ref="C82:D82"/>
    <mergeCell ref="H82:I82"/>
    <mergeCell ref="J82:K82"/>
    <mergeCell ref="P82:Q82"/>
    <mergeCell ref="C83:D83"/>
    <mergeCell ref="H83:I83"/>
    <mergeCell ref="J83:K83"/>
    <mergeCell ref="P83:Q83"/>
    <mergeCell ref="C88:D88"/>
    <mergeCell ref="H88:I88"/>
    <mergeCell ref="J88:K88"/>
    <mergeCell ref="P88:Q88"/>
    <mergeCell ref="C89:D89"/>
    <mergeCell ref="H89:I89"/>
    <mergeCell ref="J89:K89"/>
    <mergeCell ref="P89:Q89"/>
    <mergeCell ref="C86:D86"/>
    <mergeCell ref="H86:I86"/>
    <mergeCell ref="J86:K86"/>
    <mergeCell ref="P86:Q86"/>
    <mergeCell ref="C87:D87"/>
    <mergeCell ref="H87:I87"/>
    <mergeCell ref="J87:K87"/>
    <mergeCell ref="P87:Q87"/>
    <mergeCell ref="C92:D92"/>
    <mergeCell ref="H92:I92"/>
    <mergeCell ref="J92:K92"/>
    <mergeCell ref="P92:Q92"/>
    <mergeCell ref="C93:D93"/>
    <mergeCell ref="H93:I93"/>
    <mergeCell ref="J93:K93"/>
    <mergeCell ref="P93:Q93"/>
    <mergeCell ref="C90:D90"/>
    <mergeCell ref="H90:I90"/>
    <mergeCell ref="J90:K90"/>
    <mergeCell ref="P90:Q90"/>
    <mergeCell ref="C91:D91"/>
    <mergeCell ref="H91:I91"/>
    <mergeCell ref="J91:K91"/>
    <mergeCell ref="P91:Q91"/>
    <mergeCell ref="C96:D96"/>
    <mergeCell ref="H96:I96"/>
    <mergeCell ref="J96:K96"/>
    <mergeCell ref="P96:Q96"/>
    <mergeCell ref="C97:D97"/>
    <mergeCell ref="H97:I97"/>
    <mergeCell ref="J97:K97"/>
    <mergeCell ref="P97:Q97"/>
    <mergeCell ref="C94:D94"/>
    <mergeCell ref="H94:I94"/>
    <mergeCell ref="J94:K94"/>
    <mergeCell ref="P94:Q94"/>
    <mergeCell ref="C95:D95"/>
    <mergeCell ref="H95:I95"/>
    <mergeCell ref="J95:K95"/>
    <mergeCell ref="P95:Q95"/>
    <mergeCell ref="C100:D100"/>
    <mergeCell ref="H100:I100"/>
    <mergeCell ref="J100:K100"/>
    <mergeCell ref="P100:Q100"/>
    <mergeCell ref="C101:D101"/>
    <mergeCell ref="H101:I101"/>
    <mergeCell ref="J101:K101"/>
    <mergeCell ref="P101:Q101"/>
    <mergeCell ref="C98:D98"/>
    <mergeCell ref="H98:I98"/>
    <mergeCell ref="J98:K98"/>
    <mergeCell ref="P98:Q98"/>
    <mergeCell ref="C99:D99"/>
    <mergeCell ref="H99:I99"/>
    <mergeCell ref="J99:K99"/>
    <mergeCell ref="P99:Q99"/>
    <mergeCell ref="C104:D104"/>
    <mergeCell ref="H104:I104"/>
    <mergeCell ref="J104:K104"/>
    <mergeCell ref="P104:Q104"/>
    <mergeCell ref="C105:D105"/>
    <mergeCell ref="H105:I105"/>
    <mergeCell ref="J105:K105"/>
    <mergeCell ref="P105:Q105"/>
    <mergeCell ref="C102:D102"/>
    <mergeCell ref="H102:I102"/>
    <mergeCell ref="J102:K102"/>
    <mergeCell ref="P102:Q102"/>
    <mergeCell ref="C103:D103"/>
    <mergeCell ref="H103:I103"/>
    <mergeCell ref="J103:K103"/>
    <mergeCell ref="P103:Q103"/>
    <mergeCell ref="C108:D108"/>
    <mergeCell ref="H108:I108"/>
    <mergeCell ref="J108:K108"/>
    <mergeCell ref="P108:Q108"/>
    <mergeCell ref="C109:D109"/>
    <mergeCell ref="H109:I109"/>
    <mergeCell ref="J109:K109"/>
    <mergeCell ref="P109:Q109"/>
    <mergeCell ref="C106:D106"/>
    <mergeCell ref="H106:I106"/>
    <mergeCell ref="J106:K106"/>
    <mergeCell ref="P106:Q106"/>
    <mergeCell ref="C107:D107"/>
    <mergeCell ref="H107:I107"/>
    <mergeCell ref="J107:K107"/>
    <mergeCell ref="P107:Q107"/>
  </mergeCells>
  <phoneticPr fontId="1"/>
  <conditionalFormatting sqref="G10:G16 G19:G69">
    <cfRule type="cellIs" dxfId="23" priority="9" operator="equal">
      <formula>"買"</formula>
    </cfRule>
    <cfRule type="cellIs" dxfId="22" priority="10" operator="equal">
      <formula>"売"</formula>
    </cfRule>
  </conditionalFormatting>
  <conditionalFormatting sqref="G17:G18">
    <cfRule type="cellIs" dxfId="21" priority="11" operator="equal">
      <formula>"買"</formula>
    </cfRule>
    <cfRule type="cellIs" dxfId="20" priority="12" operator="equal">
      <formula>"売"</formula>
    </cfRule>
  </conditionalFormatting>
  <conditionalFormatting sqref="G95:G100">
    <cfRule type="cellIs" dxfId="19" priority="1" operator="equal">
      <formula>"買"</formula>
    </cfRule>
    <cfRule type="cellIs" dxfId="18" priority="2" operator="equal">
      <formula>"売"</formula>
    </cfRule>
  </conditionalFormatting>
  <conditionalFormatting sqref="G70:G82">
    <cfRule type="cellIs" dxfId="17" priority="7" operator="equal">
      <formula>"買"</formula>
    </cfRule>
    <cfRule type="cellIs" dxfId="16" priority="8" operator="equal">
      <formula>"売"</formula>
    </cfRule>
  </conditionalFormatting>
  <conditionalFormatting sqref="G83:G94">
    <cfRule type="cellIs" dxfId="15" priority="5" operator="equal">
      <formula>"買"</formula>
    </cfRule>
    <cfRule type="cellIs" dxfId="14" priority="6" operator="equal">
      <formula>"売"</formula>
    </cfRule>
  </conditionalFormatting>
  <conditionalFormatting sqref="G101:G109">
    <cfRule type="cellIs" dxfId="13" priority="3" operator="equal">
      <formula>"買"</formula>
    </cfRule>
    <cfRule type="cellIs" dxfId="12" priority="4" operator="equal">
      <formula>"売"</formula>
    </cfRule>
  </conditionalFormatting>
  <dataValidations count="1">
    <dataValidation type="list" allowBlank="1" showInputMessage="1" showErrorMessage="1" sqref="G10:G109">
      <formula1>"買,売"</formula1>
    </dataValidation>
  </dataValidations>
  <pageMargins left="0.7" right="0.7" top="0.75" bottom="0.75" header="0.3" footer="0.3"/>
  <pageSetup paperSize="9" orientation="portrait" horizontalDpi="4294967292"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X109"/>
  <sheetViews>
    <sheetView zoomScale="115" zoomScaleNormal="115" workbookViewId="0">
      <pane ySplit="1" topLeftCell="A35" activePane="bottomLeft" state="frozen"/>
      <selection pane="bottomLeft" activeCell="N6" sqref="N6:Q6"/>
    </sheetView>
  </sheetViews>
  <sheetFormatPr defaultRowHeight="13.5" x14ac:dyDescent="0.15"/>
  <cols>
    <col min="1" max="1" width="9.5" customWidth="1"/>
    <col min="2" max="11" width="6.625" style="1" customWidth="1"/>
    <col min="12" max="12" width="10.875" style="1" customWidth="1"/>
    <col min="13" max="13" width="6.25" style="1" bestFit="1" customWidth="1"/>
    <col min="14" max="14" width="8.5" style="1" bestFit="1" customWidth="1"/>
    <col min="15" max="20" width="6.625" style="1" customWidth="1"/>
    <col min="21" max="21" width="10.5" style="1" bestFit="1" customWidth="1"/>
    <col min="22" max="22" width="9.75" style="1" bestFit="1" customWidth="1"/>
    <col min="23" max="23" width="12.125" customWidth="1"/>
    <col min="24" max="24" width="41.375" bestFit="1" customWidth="1"/>
  </cols>
  <sheetData>
    <row r="2" spans="1:24" x14ac:dyDescent="0.15">
      <c r="B2" s="86" t="s">
        <v>19</v>
      </c>
      <c r="C2" s="86"/>
      <c r="D2" s="86"/>
      <c r="E2" s="87" t="s">
        <v>35</v>
      </c>
      <c r="F2" s="87"/>
      <c r="G2" s="87"/>
      <c r="H2" s="86" t="s">
        <v>20</v>
      </c>
      <c r="I2" s="86"/>
      <c r="J2" s="86"/>
      <c r="K2" s="87" t="s">
        <v>79</v>
      </c>
      <c r="L2" s="87"/>
      <c r="M2" s="87"/>
      <c r="N2" s="86" t="s">
        <v>28</v>
      </c>
      <c r="O2" s="86"/>
      <c r="P2" s="88">
        <v>0.02</v>
      </c>
      <c r="Q2" s="87"/>
    </row>
    <row r="3" spans="1:24" ht="85.5" customHeight="1" x14ac:dyDescent="0.15">
      <c r="B3" s="86" t="s">
        <v>15</v>
      </c>
      <c r="C3" s="86"/>
      <c r="D3" s="94" t="s">
        <v>78</v>
      </c>
      <c r="E3" s="94"/>
      <c r="F3" s="94"/>
      <c r="G3" s="94"/>
      <c r="H3" s="94"/>
      <c r="I3" s="94"/>
      <c r="J3" s="86" t="s">
        <v>16</v>
      </c>
      <c r="K3" s="86"/>
      <c r="L3" s="95" t="s">
        <v>70</v>
      </c>
      <c r="M3" s="96"/>
      <c r="N3" s="96"/>
      <c r="O3" s="96"/>
      <c r="P3" s="96"/>
      <c r="Q3" s="97"/>
    </row>
    <row r="4" spans="1:24" x14ac:dyDescent="0.15">
      <c r="B4" s="86" t="s">
        <v>13</v>
      </c>
      <c r="C4" s="86"/>
      <c r="D4" s="89">
        <f>SUM($V$10:$V$947)</f>
        <v>396251.99999999924</v>
      </c>
      <c r="E4" s="89"/>
      <c r="F4" s="86" t="s">
        <v>12</v>
      </c>
      <c r="G4" s="86"/>
      <c r="H4" s="99">
        <f>SUM($W$10:$W$947)</f>
        <v>3161.2999999999965</v>
      </c>
      <c r="I4" s="100"/>
      <c r="J4" s="70" t="s">
        <v>23</v>
      </c>
      <c r="K4" s="70"/>
      <c r="L4" s="98">
        <f>MAX($C$10:$D$944)-E6</f>
        <v>396251.9999999993</v>
      </c>
      <c r="M4" s="98"/>
      <c r="N4" s="70" t="s">
        <v>17</v>
      </c>
      <c r="O4" s="70"/>
      <c r="P4" s="89">
        <f>MIN($C$10:$D$944)-E6</f>
        <v>-4140.0000000001164</v>
      </c>
      <c r="Q4" s="89"/>
      <c r="S4" s="14"/>
      <c r="T4" s="15" t="s">
        <v>32</v>
      </c>
    </row>
    <row r="5" spans="1:24" ht="14.25" thickBot="1" x14ac:dyDescent="0.2">
      <c r="B5" s="47" t="s">
        <v>21</v>
      </c>
      <c r="C5" s="10">
        <f>COUNTIF($V$10:$V$947,"&gt;0")</f>
        <v>25</v>
      </c>
      <c r="D5" s="47" t="s">
        <v>22</v>
      </c>
      <c r="E5" s="10">
        <f>COUNTIF($V$10:$V$947,"&lt;0")</f>
        <v>7</v>
      </c>
      <c r="F5" s="47" t="s">
        <v>24</v>
      </c>
      <c r="G5" s="10">
        <f>COUNTIF($V$10:$V$947,"=0")</f>
        <v>14</v>
      </c>
      <c r="H5" s="47" t="s">
        <v>10</v>
      </c>
      <c r="I5" s="9">
        <f>IF(C5=0,"0",C5/SUM(C5,E5))</f>
        <v>0.78125</v>
      </c>
      <c r="J5" s="86" t="s">
        <v>25</v>
      </c>
      <c r="K5" s="90"/>
      <c r="L5" s="91">
        <v>4</v>
      </c>
      <c r="M5" s="91"/>
      <c r="N5" s="92" t="s">
        <v>26</v>
      </c>
      <c r="O5" s="93"/>
      <c r="P5" s="91">
        <v>0</v>
      </c>
      <c r="Q5" s="91"/>
      <c r="S5" s="12"/>
      <c r="T5" s="15" t="s">
        <v>33</v>
      </c>
    </row>
    <row r="6" spans="1:24" ht="21.75" thickBot="1" x14ac:dyDescent="0.2">
      <c r="B6" s="75" t="s">
        <v>14</v>
      </c>
      <c r="C6" s="76"/>
      <c r="D6" s="77"/>
      <c r="E6" s="78">
        <v>200000</v>
      </c>
      <c r="F6" s="78"/>
      <c r="G6" s="78"/>
      <c r="H6" s="79"/>
      <c r="I6" s="80" t="s">
        <v>29</v>
      </c>
      <c r="J6" s="80"/>
      <c r="K6" s="75" t="s">
        <v>11</v>
      </c>
      <c r="L6" s="76"/>
      <c r="M6" s="77"/>
      <c r="N6" s="56">
        <f>E6+D4</f>
        <v>596251.9999999993</v>
      </c>
      <c r="O6" s="57"/>
      <c r="P6" s="57"/>
      <c r="Q6" s="58"/>
    </row>
    <row r="7" spans="1:24" x14ac:dyDescent="0.15">
      <c r="P7" s="3"/>
    </row>
    <row r="8" spans="1:24" ht="27" x14ac:dyDescent="0.15">
      <c r="A8" s="50" t="s">
        <v>69</v>
      </c>
      <c r="B8" s="59" t="s">
        <v>18</v>
      </c>
      <c r="C8" s="60" t="s">
        <v>6</v>
      </c>
      <c r="D8" s="61"/>
      <c r="E8" s="64" t="s">
        <v>2</v>
      </c>
      <c r="F8" s="65"/>
      <c r="G8" s="65"/>
      <c r="H8" s="65"/>
      <c r="I8" s="65"/>
      <c r="J8" s="65"/>
      <c r="K8" s="66"/>
      <c r="L8" s="19" t="s">
        <v>40</v>
      </c>
      <c r="M8" s="82" t="s">
        <v>37</v>
      </c>
      <c r="N8" s="83"/>
      <c r="O8" s="67" t="s">
        <v>48</v>
      </c>
      <c r="P8" s="68"/>
      <c r="Q8" s="69"/>
      <c r="R8" s="81" t="s">
        <v>8</v>
      </c>
      <c r="S8" s="22" t="s">
        <v>5</v>
      </c>
      <c r="T8" s="23"/>
      <c r="U8" s="23"/>
      <c r="V8" s="23"/>
      <c r="W8" s="23"/>
      <c r="X8" s="84" t="s">
        <v>36</v>
      </c>
    </row>
    <row r="9" spans="1:24" x14ac:dyDescent="0.15">
      <c r="A9" s="51"/>
      <c r="B9" s="59"/>
      <c r="C9" s="62"/>
      <c r="D9" s="63"/>
      <c r="E9" s="45" t="s">
        <v>1</v>
      </c>
      <c r="F9" s="45" t="s">
        <v>0</v>
      </c>
      <c r="G9" s="45" t="s">
        <v>3</v>
      </c>
      <c r="H9" s="71" t="s">
        <v>31</v>
      </c>
      <c r="I9" s="72"/>
      <c r="J9" s="73" t="s">
        <v>30</v>
      </c>
      <c r="K9" s="74"/>
      <c r="L9" s="46" t="s">
        <v>34</v>
      </c>
      <c r="M9" s="28" t="s">
        <v>39</v>
      </c>
      <c r="N9" s="19" t="s">
        <v>37</v>
      </c>
      <c r="O9" s="4" t="s">
        <v>7</v>
      </c>
      <c r="P9" s="67" t="s">
        <v>9</v>
      </c>
      <c r="Q9" s="69"/>
      <c r="R9" s="81"/>
      <c r="S9" s="24" t="s">
        <v>1</v>
      </c>
      <c r="T9" s="24" t="s">
        <v>0</v>
      </c>
      <c r="U9" s="22" t="s">
        <v>4</v>
      </c>
      <c r="V9" s="24" t="s">
        <v>13</v>
      </c>
      <c r="W9" s="24" t="s">
        <v>12</v>
      </c>
      <c r="X9" s="85"/>
    </row>
    <row r="10" spans="1:24" x14ac:dyDescent="0.15">
      <c r="A10" s="40"/>
      <c r="B10" s="7">
        <v>1</v>
      </c>
      <c r="C10" s="52">
        <f>E6</f>
        <v>200000</v>
      </c>
      <c r="D10" s="52"/>
      <c r="E10" s="12">
        <v>2005</v>
      </c>
      <c r="F10" s="2">
        <v>42023</v>
      </c>
      <c r="G10" s="7" t="s">
        <v>74</v>
      </c>
      <c r="H10" s="53">
        <v>1.3018000000000001</v>
      </c>
      <c r="I10" s="53"/>
      <c r="J10" s="53">
        <v>1.3035000000000001</v>
      </c>
      <c r="K10" s="53"/>
      <c r="L10" s="27">
        <v>100</v>
      </c>
      <c r="M10" s="11" t="e">
        <f>IF(F10="","",ROUNDUP(IF(G10="買",N10-H10,H10-N10)*10000,0))</f>
        <v>#VALUE!</v>
      </c>
      <c r="N10" s="44" t="s">
        <v>56</v>
      </c>
      <c r="O10" s="11">
        <f t="shared" ref="O10:O41" si="0">IF(J10="","",ROUNDUP(IF(G10="買",H10-J10,J10-H10)*10000,0))</f>
        <v>18</v>
      </c>
      <c r="P10" s="52">
        <f t="shared" ref="P10:P73" si="1">IF(F10="","",C10*$P$2)</f>
        <v>4000</v>
      </c>
      <c r="Q10" s="52"/>
      <c r="R10" s="13">
        <f t="shared" ref="R10:R73" si="2">IF(O10="","",ROUNDDOWN(P10/(O10/L10)/100000,2))</f>
        <v>0.22</v>
      </c>
      <c r="S10" s="12">
        <f t="shared" ref="S10:S73" si="3">E10</f>
        <v>2005</v>
      </c>
      <c r="T10" s="2">
        <v>42023</v>
      </c>
      <c r="U10" s="29">
        <v>1.3035000000000001</v>
      </c>
      <c r="V10" s="21">
        <f>IF(T10="","",W10*R10*100000/L10)</f>
        <v>-3740.0000000000769</v>
      </c>
      <c r="W10" s="20">
        <f t="shared" ref="W10:W41" si="4">IF(T10="","",IF(G10="買",U10-H10,H10-U10)*10000)</f>
        <v>-17.000000000000348</v>
      </c>
      <c r="X10" s="25"/>
    </row>
    <row r="11" spans="1:24" x14ac:dyDescent="0.15">
      <c r="A11" s="40"/>
      <c r="B11" s="7">
        <v>4</v>
      </c>
      <c r="C11" s="52">
        <f t="shared" ref="C11:C74" si="5">IF(V10="","",C10+V10)</f>
        <v>196259.99999999991</v>
      </c>
      <c r="D11" s="52"/>
      <c r="E11" s="12">
        <v>2005</v>
      </c>
      <c r="F11" s="2">
        <v>42119</v>
      </c>
      <c r="G11" s="7" t="s">
        <v>74</v>
      </c>
      <c r="H11" s="53">
        <v>1.2982</v>
      </c>
      <c r="I11" s="53"/>
      <c r="J11" s="53">
        <v>1.3044</v>
      </c>
      <c r="K11" s="53"/>
      <c r="L11" s="27">
        <v>100</v>
      </c>
      <c r="M11" s="11" t="e">
        <f t="shared" ref="M11:M74" si="6">IF(F11="","",ROUNDUP(IF(G11="買",N11-H11,H11-N11)*10000,0))</f>
        <v>#VALUE!</v>
      </c>
      <c r="N11" s="44" t="s">
        <v>56</v>
      </c>
      <c r="O11" s="11">
        <f t="shared" si="0"/>
        <v>62</v>
      </c>
      <c r="P11" s="52">
        <f t="shared" si="1"/>
        <v>3925.1999999999985</v>
      </c>
      <c r="Q11" s="52"/>
      <c r="R11" s="13">
        <f t="shared" si="2"/>
        <v>0.06</v>
      </c>
      <c r="S11" s="12">
        <f t="shared" si="3"/>
        <v>2005</v>
      </c>
      <c r="T11" s="2">
        <v>42123</v>
      </c>
      <c r="U11" s="29">
        <v>1.2927999999999999</v>
      </c>
      <c r="V11" s="21">
        <f t="shared" ref="V11:V74" si="7">IF(T11="","",W11*R11*100000/L11)</f>
        <v>3240.0000000000423</v>
      </c>
      <c r="W11" s="20">
        <f t="shared" si="4"/>
        <v>54.000000000000711</v>
      </c>
      <c r="X11" s="25"/>
    </row>
    <row r="12" spans="1:24" x14ac:dyDescent="0.15">
      <c r="A12" s="40"/>
      <c r="B12" s="7">
        <v>5</v>
      </c>
      <c r="C12" s="52">
        <f t="shared" si="5"/>
        <v>199499.99999999994</v>
      </c>
      <c r="D12" s="52"/>
      <c r="E12" s="12">
        <v>2005</v>
      </c>
      <c r="F12" s="2">
        <v>42175</v>
      </c>
      <c r="G12" s="7" t="s">
        <v>80</v>
      </c>
      <c r="H12" s="53">
        <v>1.2232000000000001</v>
      </c>
      <c r="I12" s="53"/>
      <c r="J12" s="53">
        <v>1.218</v>
      </c>
      <c r="K12" s="53"/>
      <c r="L12" s="27">
        <v>100</v>
      </c>
      <c r="M12" s="11" t="e">
        <f t="shared" si="6"/>
        <v>#VALUE!</v>
      </c>
      <c r="N12" s="44" t="s">
        <v>56</v>
      </c>
      <c r="O12" s="11">
        <f t="shared" si="0"/>
        <v>53</v>
      </c>
      <c r="P12" s="52">
        <f t="shared" si="1"/>
        <v>3989.9999999999991</v>
      </c>
      <c r="Q12" s="52"/>
      <c r="R12" s="13">
        <f t="shared" si="2"/>
        <v>7.0000000000000007E-2</v>
      </c>
      <c r="S12" s="12">
        <f t="shared" si="3"/>
        <v>2005</v>
      </c>
      <c r="T12" s="2">
        <v>42175</v>
      </c>
      <c r="U12" s="29">
        <v>1.218</v>
      </c>
      <c r="V12" s="21">
        <f t="shared" si="7"/>
        <v>-3640.0000000000659</v>
      </c>
      <c r="W12" s="20">
        <f t="shared" si="4"/>
        <v>-52.000000000000938</v>
      </c>
      <c r="X12" s="25"/>
    </row>
    <row r="13" spans="1:24" x14ac:dyDescent="0.15">
      <c r="A13" s="40"/>
      <c r="B13" s="7">
        <v>7</v>
      </c>
      <c r="C13" s="52">
        <f t="shared" si="5"/>
        <v>195859.99999999988</v>
      </c>
      <c r="D13" s="52"/>
      <c r="E13" s="12">
        <v>2005</v>
      </c>
      <c r="F13" s="2">
        <v>42233</v>
      </c>
      <c r="G13" s="7" t="s">
        <v>74</v>
      </c>
      <c r="H13" s="53">
        <v>1.2261</v>
      </c>
      <c r="I13" s="53"/>
      <c r="J13" s="53">
        <v>1.2314000000000001</v>
      </c>
      <c r="K13" s="53"/>
      <c r="L13" s="27">
        <v>100</v>
      </c>
      <c r="M13" s="11" t="e">
        <f t="shared" si="6"/>
        <v>#VALUE!</v>
      </c>
      <c r="N13" s="44" t="s">
        <v>56</v>
      </c>
      <c r="O13" s="11">
        <f t="shared" si="0"/>
        <v>54</v>
      </c>
      <c r="P13" s="52">
        <f t="shared" si="1"/>
        <v>3917.1999999999975</v>
      </c>
      <c r="Q13" s="52"/>
      <c r="R13" s="13">
        <f t="shared" si="2"/>
        <v>7.0000000000000007E-2</v>
      </c>
      <c r="S13" s="12">
        <f t="shared" si="3"/>
        <v>2005</v>
      </c>
      <c r="T13" s="2">
        <v>42235</v>
      </c>
      <c r="U13" s="29">
        <v>1.2186999999999999</v>
      </c>
      <c r="V13" s="21">
        <f t="shared" si="7"/>
        <v>5180.0000000000528</v>
      </c>
      <c r="W13" s="20">
        <f t="shared" si="4"/>
        <v>74.000000000000739</v>
      </c>
      <c r="X13" s="25"/>
    </row>
    <row r="14" spans="1:24" x14ac:dyDescent="0.15">
      <c r="A14" s="40"/>
      <c r="B14" s="7">
        <v>8</v>
      </c>
      <c r="C14" s="52">
        <f t="shared" si="5"/>
        <v>201039.99999999994</v>
      </c>
      <c r="D14" s="52"/>
      <c r="E14" s="12">
        <v>2005</v>
      </c>
      <c r="F14" s="2">
        <v>42304</v>
      </c>
      <c r="G14" s="7" t="s">
        <v>80</v>
      </c>
      <c r="H14" s="53">
        <v>1.2097</v>
      </c>
      <c r="I14" s="53"/>
      <c r="J14" s="53">
        <v>1.2041999999999999</v>
      </c>
      <c r="K14" s="53"/>
      <c r="L14" s="27">
        <v>100</v>
      </c>
      <c r="M14" s="11" t="e">
        <f t="shared" si="6"/>
        <v>#VALUE!</v>
      </c>
      <c r="N14" s="44" t="s">
        <v>56</v>
      </c>
      <c r="O14" s="11">
        <f t="shared" si="0"/>
        <v>56</v>
      </c>
      <c r="P14" s="52">
        <f t="shared" si="1"/>
        <v>4020.7999999999988</v>
      </c>
      <c r="Q14" s="52"/>
      <c r="R14" s="13">
        <f t="shared" si="2"/>
        <v>7.0000000000000007E-2</v>
      </c>
      <c r="S14" s="12">
        <f t="shared" si="3"/>
        <v>2005</v>
      </c>
      <c r="T14" s="2">
        <v>42305</v>
      </c>
      <c r="U14" s="29">
        <v>1.2121999999999999</v>
      </c>
      <c r="V14" s="21">
        <f t="shared" si="7"/>
        <v>1749.9999999999629</v>
      </c>
      <c r="W14" s="20">
        <f t="shared" si="4"/>
        <v>24.999999999999467</v>
      </c>
      <c r="X14" s="25"/>
    </row>
    <row r="15" spans="1:24" x14ac:dyDescent="0.15">
      <c r="A15" s="40"/>
      <c r="B15" s="7">
        <v>10</v>
      </c>
      <c r="C15" s="52">
        <f t="shared" si="5"/>
        <v>202789.99999999991</v>
      </c>
      <c r="D15" s="52"/>
      <c r="E15" s="12">
        <v>2005</v>
      </c>
      <c r="F15" s="2">
        <v>42350</v>
      </c>
      <c r="G15" s="7" t="s">
        <v>80</v>
      </c>
      <c r="H15" s="53">
        <v>1.1839</v>
      </c>
      <c r="I15" s="53"/>
      <c r="J15" s="53">
        <v>1.1777</v>
      </c>
      <c r="K15" s="53"/>
      <c r="L15" s="27">
        <v>100</v>
      </c>
      <c r="M15" s="11" t="e">
        <f t="shared" si="6"/>
        <v>#VALUE!</v>
      </c>
      <c r="N15" s="44" t="s">
        <v>56</v>
      </c>
      <c r="O15" s="11">
        <f t="shared" si="0"/>
        <v>62</v>
      </c>
      <c r="P15" s="52">
        <f t="shared" si="1"/>
        <v>4055.7999999999984</v>
      </c>
      <c r="Q15" s="52"/>
      <c r="R15" s="13">
        <f t="shared" si="2"/>
        <v>0.06</v>
      </c>
      <c r="S15" s="12">
        <f t="shared" si="3"/>
        <v>2005</v>
      </c>
      <c r="T15" s="2">
        <v>42353</v>
      </c>
      <c r="U15" s="29">
        <v>1.1984999999999999</v>
      </c>
      <c r="V15" s="21">
        <f t="shared" si="7"/>
        <v>8759.9999999999673</v>
      </c>
      <c r="W15" s="20">
        <f t="shared" si="4"/>
        <v>145.99999999999946</v>
      </c>
      <c r="X15" s="25"/>
    </row>
    <row r="16" spans="1:24" x14ac:dyDescent="0.15">
      <c r="A16" s="40"/>
      <c r="B16" s="7">
        <v>11</v>
      </c>
      <c r="C16" s="52">
        <f t="shared" si="5"/>
        <v>211549.99999999988</v>
      </c>
      <c r="D16" s="52"/>
      <c r="E16" s="12">
        <v>2005</v>
      </c>
      <c r="F16" s="2">
        <v>42359</v>
      </c>
      <c r="G16" s="7" t="s">
        <v>74</v>
      </c>
      <c r="H16" s="53">
        <v>1.1863999999999999</v>
      </c>
      <c r="I16" s="53"/>
      <c r="J16" s="53">
        <v>1.1911</v>
      </c>
      <c r="K16" s="53"/>
      <c r="L16" s="27">
        <v>100</v>
      </c>
      <c r="M16" s="11" t="e">
        <f t="shared" si="6"/>
        <v>#VALUE!</v>
      </c>
      <c r="N16" s="44" t="s">
        <v>56</v>
      </c>
      <c r="O16" s="11">
        <f t="shared" si="0"/>
        <v>48</v>
      </c>
      <c r="P16" s="52">
        <f t="shared" si="1"/>
        <v>4230.9999999999982</v>
      </c>
      <c r="Q16" s="52"/>
      <c r="R16" s="13">
        <f t="shared" si="2"/>
        <v>0.08</v>
      </c>
      <c r="S16" s="12">
        <f t="shared" si="3"/>
        <v>2005</v>
      </c>
      <c r="T16" s="2">
        <v>42360</v>
      </c>
      <c r="U16" s="29">
        <v>1.1848000000000001</v>
      </c>
      <c r="V16" s="21">
        <f t="shared" si="7"/>
        <v>1279.999999999859</v>
      </c>
      <c r="W16" s="20">
        <f t="shared" si="4"/>
        <v>15.999999999998238</v>
      </c>
      <c r="X16" s="25"/>
    </row>
    <row r="17" spans="1:24" x14ac:dyDescent="0.15">
      <c r="A17" s="40"/>
      <c r="B17" s="7">
        <v>12</v>
      </c>
      <c r="C17" s="52">
        <f t="shared" si="5"/>
        <v>212829.99999999974</v>
      </c>
      <c r="D17" s="52"/>
      <c r="E17" s="12">
        <v>2006</v>
      </c>
      <c r="F17" s="2">
        <v>42038</v>
      </c>
      <c r="G17" s="7" t="s">
        <v>74</v>
      </c>
      <c r="H17" s="53">
        <v>1.1996</v>
      </c>
      <c r="I17" s="53"/>
      <c r="J17" s="53">
        <v>1.21</v>
      </c>
      <c r="K17" s="53"/>
      <c r="L17" s="27">
        <v>100</v>
      </c>
      <c r="M17" s="11" t="e">
        <f t="shared" si="6"/>
        <v>#VALUE!</v>
      </c>
      <c r="N17" s="44" t="s">
        <v>56</v>
      </c>
      <c r="O17" s="11">
        <f t="shared" si="0"/>
        <v>104</v>
      </c>
      <c r="P17" s="52">
        <f t="shared" si="1"/>
        <v>4256.5999999999949</v>
      </c>
      <c r="Q17" s="52"/>
      <c r="R17" s="13">
        <f t="shared" si="2"/>
        <v>0.04</v>
      </c>
      <c r="S17" s="12">
        <f t="shared" si="3"/>
        <v>2006</v>
      </c>
      <c r="T17" s="2">
        <v>42038</v>
      </c>
      <c r="U17" s="29">
        <v>1.1996</v>
      </c>
      <c r="V17" s="21">
        <f t="shared" si="7"/>
        <v>0</v>
      </c>
      <c r="W17" s="20">
        <f t="shared" si="4"/>
        <v>0</v>
      </c>
      <c r="X17" s="25"/>
    </row>
    <row r="18" spans="1:24" x14ac:dyDescent="0.15">
      <c r="A18" s="40"/>
      <c r="B18" s="7">
        <v>14</v>
      </c>
      <c r="C18" s="52">
        <f t="shared" si="5"/>
        <v>212829.99999999974</v>
      </c>
      <c r="D18" s="52"/>
      <c r="E18" s="12">
        <v>2006</v>
      </c>
      <c r="F18" s="2">
        <v>42077</v>
      </c>
      <c r="G18" s="7" t="s">
        <v>80</v>
      </c>
      <c r="H18" s="53">
        <v>1.2031000000000001</v>
      </c>
      <c r="I18" s="53"/>
      <c r="J18" s="53">
        <v>1.1952</v>
      </c>
      <c r="K18" s="53"/>
      <c r="L18" s="27">
        <v>100</v>
      </c>
      <c r="M18" s="11" t="e">
        <f t="shared" si="6"/>
        <v>#VALUE!</v>
      </c>
      <c r="N18" s="44" t="s">
        <v>56</v>
      </c>
      <c r="O18" s="11">
        <f t="shared" si="0"/>
        <v>80</v>
      </c>
      <c r="P18" s="52">
        <f t="shared" si="1"/>
        <v>4256.5999999999949</v>
      </c>
      <c r="Q18" s="52"/>
      <c r="R18" s="13">
        <f t="shared" si="2"/>
        <v>0.05</v>
      </c>
      <c r="S18" s="12">
        <f t="shared" si="3"/>
        <v>2006</v>
      </c>
      <c r="T18" s="2">
        <v>42080</v>
      </c>
      <c r="U18" s="29">
        <v>1.2149000000000001</v>
      </c>
      <c r="V18" s="21">
        <f t="shared" si="7"/>
        <v>5900.0000000000164</v>
      </c>
      <c r="W18" s="20">
        <f t="shared" si="4"/>
        <v>118.00000000000033</v>
      </c>
      <c r="X18" s="25"/>
    </row>
    <row r="19" spans="1:24" x14ac:dyDescent="0.15">
      <c r="A19" s="40"/>
      <c r="B19" s="7">
        <v>17</v>
      </c>
      <c r="C19" s="52">
        <f t="shared" si="5"/>
        <v>218729.99999999977</v>
      </c>
      <c r="D19" s="52"/>
      <c r="E19" s="12">
        <v>2006</v>
      </c>
      <c r="F19" s="2">
        <v>42198</v>
      </c>
      <c r="G19" s="7" t="s">
        <v>74</v>
      </c>
      <c r="H19" s="53">
        <v>1.2684</v>
      </c>
      <c r="I19" s="53"/>
      <c r="J19" s="53">
        <v>1.2723</v>
      </c>
      <c r="K19" s="53"/>
      <c r="L19" s="27">
        <v>100</v>
      </c>
      <c r="M19" s="11" t="e">
        <f t="shared" si="6"/>
        <v>#VALUE!</v>
      </c>
      <c r="N19" s="44" t="s">
        <v>56</v>
      </c>
      <c r="O19" s="11">
        <f t="shared" si="0"/>
        <v>40</v>
      </c>
      <c r="P19" s="52">
        <f t="shared" si="1"/>
        <v>4374.5999999999958</v>
      </c>
      <c r="Q19" s="52"/>
      <c r="R19" s="13">
        <f t="shared" si="2"/>
        <v>0.1</v>
      </c>
      <c r="S19" s="12">
        <f t="shared" si="3"/>
        <v>2006</v>
      </c>
      <c r="T19" s="2">
        <v>42204</v>
      </c>
      <c r="U19" s="29">
        <v>1.2511000000000001</v>
      </c>
      <c r="V19" s="21">
        <f t="shared" si="7"/>
        <v>17299.999999999873</v>
      </c>
      <c r="W19" s="20">
        <f t="shared" si="4"/>
        <v>172.99999999999872</v>
      </c>
      <c r="X19" s="25"/>
    </row>
    <row r="20" spans="1:24" x14ac:dyDescent="0.15">
      <c r="A20" s="40"/>
      <c r="B20" s="7">
        <v>18</v>
      </c>
      <c r="C20" s="52">
        <f t="shared" si="5"/>
        <v>236029.99999999965</v>
      </c>
      <c r="D20" s="52"/>
      <c r="E20" s="12">
        <v>2006</v>
      </c>
      <c r="F20" s="2">
        <v>42227</v>
      </c>
      <c r="G20" s="7" t="s">
        <v>74</v>
      </c>
      <c r="H20" s="53">
        <v>1.2722</v>
      </c>
      <c r="I20" s="53"/>
      <c r="J20" s="53">
        <v>1.2778</v>
      </c>
      <c r="K20" s="53"/>
      <c r="L20" s="27">
        <v>100</v>
      </c>
      <c r="M20" s="11" t="e">
        <f t="shared" si="6"/>
        <v>#VALUE!</v>
      </c>
      <c r="N20" s="44" t="s">
        <v>56</v>
      </c>
      <c r="O20" s="11">
        <f t="shared" si="0"/>
        <v>57</v>
      </c>
      <c r="P20" s="52">
        <f t="shared" si="1"/>
        <v>4720.5999999999931</v>
      </c>
      <c r="Q20" s="52"/>
      <c r="R20" s="13">
        <f t="shared" si="2"/>
        <v>0.08</v>
      </c>
      <c r="S20" s="12">
        <f t="shared" si="3"/>
        <v>2006</v>
      </c>
      <c r="T20" s="2">
        <v>42227</v>
      </c>
      <c r="U20" s="29">
        <v>1.2722</v>
      </c>
      <c r="V20" s="21">
        <f t="shared" si="7"/>
        <v>0</v>
      </c>
      <c r="W20" s="20">
        <f t="shared" si="4"/>
        <v>0</v>
      </c>
      <c r="X20" s="25"/>
    </row>
    <row r="21" spans="1:24" x14ac:dyDescent="0.15">
      <c r="A21" s="40"/>
      <c r="B21" s="7">
        <v>19</v>
      </c>
      <c r="C21" s="52">
        <f t="shared" si="5"/>
        <v>236029.99999999965</v>
      </c>
      <c r="D21" s="52"/>
      <c r="E21" s="12">
        <v>2006</v>
      </c>
      <c r="F21" s="2">
        <v>42240</v>
      </c>
      <c r="G21" s="7" t="s">
        <v>74</v>
      </c>
      <c r="H21" s="53">
        <v>1.2776000000000001</v>
      </c>
      <c r="I21" s="53"/>
      <c r="J21" s="53">
        <v>1.2791999999999999</v>
      </c>
      <c r="K21" s="53"/>
      <c r="L21" s="27">
        <v>100</v>
      </c>
      <c r="M21" s="11" t="e">
        <f t="shared" si="6"/>
        <v>#VALUE!</v>
      </c>
      <c r="N21" s="44" t="s">
        <v>56</v>
      </c>
      <c r="O21" s="11">
        <f t="shared" si="0"/>
        <v>16</v>
      </c>
      <c r="P21" s="52">
        <f t="shared" si="1"/>
        <v>4720.5999999999931</v>
      </c>
      <c r="Q21" s="52"/>
      <c r="R21" s="13">
        <f t="shared" si="2"/>
        <v>0.28999999999999998</v>
      </c>
      <c r="S21" s="12">
        <f t="shared" si="3"/>
        <v>2006</v>
      </c>
      <c r="T21" s="2">
        <v>42240</v>
      </c>
      <c r="U21" s="29">
        <v>1.2776000000000001</v>
      </c>
      <c r="V21" s="21">
        <f t="shared" si="7"/>
        <v>0</v>
      </c>
      <c r="W21" s="20">
        <f t="shared" si="4"/>
        <v>0</v>
      </c>
      <c r="X21" s="25"/>
    </row>
    <row r="22" spans="1:24" x14ac:dyDescent="0.15">
      <c r="A22" s="40"/>
      <c r="B22" s="7">
        <v>23</v>
      </c>
      <c r="C22" s="52">
        <f t="shared" si="5"/>
        <v>236029.99999999965</v>
      </c>
      <c r="D22" s="52"/>
      <c r="E22" s="12">
        <v>2006</v>
      </c>
      <c r="F22" s="2">
        <v>42302</v>
      </c>
      <c r="G22" s="7" t="s">
        <v>80</v>
      </c>
      <c r="H22" s="53">
        <v>1.2598</v>
      </c>
      <c r="I22" s="53"/>
      <c r="J22" s="53">
        <v>1.2571000000000001</v>
      </c>
      <c r="K22" s="53"/>
      <c r="L22" s="27">
        <v>100</v>
      </c>
      <c r="M22" s="11" t="e">
        <f t="shared" si="6"/>
        <v>#VALUE!</v>
      </c>
      <c r="N22" s="44" t="s">
        <v>56</v>
      </c>
      <c r="O22" s="11">
        <f t="shared" si="0"/>
        <v>27</v>
      </c>
      <c r="P22" s="52">
        <f t="shared" si="1"/>
        <v>4720.5999999999931</v>
      </c>
      <c r="Q22" s="52"/>
      <c r="R22" s="13">
        <f t="shared" si="2"/>
        <v>0.17</v>
      </c>
      <c r="S22" s="12">
        <f t="shared" si="3"/>
        <v>2006</v>
      </c>
      <c r="T22" s="2">
        <v>42310</v>
      </c>
      <c r="U22" s="29">
        <v>1.2745</v>
      </c>
      <c r="V22" s="21">
        <f t="shared" si="7"/>
        <v>24989.999999999894</v>
      </c>
      <c r="W22" s="20">
        <f t="shared" si="4"/>
        <v>146.99999999999935</v>
      </c>
      <c r="X22" s="25"/>
    </row>
    <row r="23" spans="1:24" x14ac:dyDescent="0.15">
      <c r="A23" s="40"/>
      <c r="B23" s="7">
        <v>27</v>
      </c>
      <c r="C23" s="52">
        <f t="shared" si="5"/>
        <v>261019.99999999953</v>
      </c>
      <c r="D23" s="52"/>
      <c r="E23" s="12">
        <v>2007</v>
      </c>
      <c r="F23" s="2">
        <v>42068</v>
      </c>
      <c r="G23" s="7" t="s">
        <v>74</v>
      </c>
      <c r="H23" s="53">
        <v>1.31169</v>
      </c>
      <c r="I23" s="53"/>
      <c r="J23" s="53">
        <v>1.3208899999999999</v>
      </c>
      <c r="K23" s="53"/>
      <c r="L23" s="27">
        <v>100</v>
      </c>
      <c r="M23" s="11" t="e">
        <f t="shared" si="6"/>
        <v>#VALUE!</v>
      </c>
      <c r="N23" s="44" t="s">
        <v>56</v>
      </c>
      <c r="O23" s="11">
        <f t="shared" si="0"/>
        <v>92</v>
      </c>
      <c r="P23" s="52">
        <f t="shared" si="1"/>
        <v>5220.3999999999905</v>
      </c>
      <c r="Q23" s="52"/>
      <c r="R23" s="13">
        <f t="shared" si="2"/>
        <v>0.05</v>
      </c>
      <c r="S23" s="12">
        <f t="shared" si="3"/>
        <v>2007</v>
      </c>
      <c r="T23" s="2">
        <v>42068</v>
      </c>
      <c r="U23" s="29">
        <v>1.31169</v>
      </c>
      <c r="V23" s="21">
        <f t="shared" si="7"/>
        <v>0</v>
      </c>
      <c r="W23" s="20">
        <f t="shared" si="4"/>
        <v>0</v>
      </c>
      <c r="X23" s="25"/>
    </row>
    <row r="24" spans="1:24" x14ac:dyDescent="0.15">
      <c r="A24" s="40"/>
      <c r="B24" s="7">
        <v>28</v>
      </c>
      <c r="C24" s="52">
        <f t="shared" si="5"/>
        <v>261019.99999999953</v>
      </c>
      <c r="D24" s="52"/>
      <c r="E24" s="12">
        <v>2007</v>
      </c>
      <c r="F24" s="2">
        <v>42075</v>
      </c>
      <c r="G24" s="7" t="s">
        <v>80</v>
      </c>
      <c r="H24" s="53">
        <v>1.31948</v>
      </c>
      <c r="I24" s="53"/>
      <c r="J24" s="53">
        <v>1.3156699999999999</v>
      </c>
      <c r="K24" s="53"/>
      <c r="L24" s="27">
        <v>100</v>
      </c>
      <c r="M24" s="11" t="e">
        <f t="shared" si="6"/>
        <v>#VALUE!</v>
      </c>
      <c r="N24" s="44" t="s">
        <v>56</v>
      </c>
      <c r="O24" s="11">
        <f t="shared" si="0"/>
        <v>39</v>
      </c>
      <c r="P24" s="52">
        <f t="shared" si="1"/>
        <v>5220.3999999999905</v>
      </c>
      <c r="Q24" s="52"/>
      <c r="R24" s="13">
        <f t="shared" si="2"/>
        <v>0.13</v>
      </c>
      <c r="S24" s="12">
        <f t="shared" si="3"/>
        <v>2007</v>
      </c>
      <c r="T24" s="2">
        <v>42075</v>
      </c>
      <c r="U24" s="29">
        <v>1.3156699999999999</v>
      </c>
      <c r="V24" s="21">
        <f t="shared" si="7"/>
        <v>-4953.0000000001182</v>
      </c>
      <c r="W24" s="20">
        <f t="shared" si="4"/>
        <v>-38.100000000000911</v>
      </c>
      <c r="X24" s="25"/>
    </row>
    <row r="25" spans="1:24" x14ac:dyDescent="0.15">
      <c r="A25" s="40"/>
      <c r="B25" s="7">
        <v>30</v>
      </c>
      <c r="C25" s="52">
        <f t="shared" si="5"/>
        <v>256066.99999999942</v>
      </c>
      <c r="D25" s="52"/>
      <c r="E25" s="12">
        <v>2007</v>
      </c>
      <c r="F25" s="2">
        <v>42146</v>
      </c>
      <c r="G25" s="7" t="s">
        <v>74</v>
      </c>
      <c r="H25" s="53">
        <v>1.3448199999999999</v>
      </c>
      <c r="I25" s="53"/>
      <c r="J25" s="53">
        <v>1.3471</v>
      </c>
      <c r="K25" s="53"/>
      <c r="L25" s="27">
        <v>100</v>
      </c>
      <c r="M25" s="11" t="e">
        <f t="shared" si="6"/>
        <v>#VALUE!</v>
      </c>
      <c r="N25" s="44" t="s">
        <v>56</v>
      </c>
      <c r="O25" s="11">
        <f t="shared" si="0"/>
        <v>23</v>
      </c>
      <c r="P25" s="52">
        <f t="shared" si="1"/>
        <v>5121.3399999999883</v>
      </c>
      <c r="Q25" s="52"/>
      <c r="R25" s="13">
        <f t="shared" si="2"/>
        <v>0.22</v>
      </c>
      <c r="S25" s="12">
        <f t="shared" si="3"/>
        <v>2007</v>
      </c>
      <c r="T25" s="2">
        <v>42146</v>
      </c>
      <c r="U25" s="29">
        <v>1.3448199999999999</v>
      </c>
      <c r="V25" s="21">
        <f t="shared" si="7"/>
        <v>0</v>
      </c>
      <c r="W25" s="20">
        <f t="shared" si="4"/>
        <v>0</v>
      </c>
      <c r="X25" s="25"/>
    </row>
    <row r="26" spans="1:24" x14ac:dyDescent="0.15">
      <c r="B26" s="7">
        <v>31</v>
      </c>
      <c r="C26" s="52">
        <f t="shared" si="5"/>
        <v>256066.99999999942</v>
      </c>
      <c r="D26" s="52"/>
      <c r="E26" s="12">
        <v>2007</v>
      </c>
      <c r="F26" s="2">
        <v>42170</v>
      </c>
      <c r="G26" s="7" t="s">
        <v>80</v>
      </c>
      <c r="H26" s="53">
        <v>1.3324499999999999</v>
      </c>
      <c r="I26" s="53"/>
      <c r="J26" s="53">
        <v>1.3305</v>
      </c>
      <c r="K26" s="53"/>
      <c r="L26" s="27">
        <v>100</v>
      </c>
      <c r="M26" s="11" t="e">
        <f t="shared" si="6"/>
        <v>#VALUE!</v>
      </c>
      <c r="N26" s="44" t="s">
        <v>56</v>
      </c>
      <c r="O26" s="11">
        <f t="shared" si="0"/>
        <v>20</v>
      </c>
      <c r="P26" s="52">
        <f t="shared" si="1"/>
        <v>5121.3399999999883</v>
      </c>
      <c r="Q26" s="52"/>
      <c r="R26" s="13">
        <f t="shared" si="2"/>
        <v>0.25</v>
      </c>
      <c r="S26" s="12">
        <f t="shared" si="3"/>
        <v>2007</v>
      </c>
      <c r="T26" s="2">
        <v>42175</v>
      </c>
      <c r="U26" s="29">
        <v>1.34134</v>
      </c>
      <c r="V26" s="21">
        <f t="shared" si="7"/>
        <v>22225.000000000164</v>
      </c>
      <c r="W26" s="20">
        <f t="shared" si="4"/>
        <v>88.900000000000645</v>
      </c>
      <c r="X26" s="25"/>
    </row>
    <row r="27" spans="1:24" x14ac:dyDescent="0.15">
      <c r="B27" s="7">
        <v>33</v>
      </c>
      <c r="C27" s="52">
        <f t="shared" si="5"/>
        <v>278291.99999999959</v>
      </c>
      <c r="D27" s="52"/>
      <c r="E27" s="12">
        <v>2007</v>
      </c>
      <c r="F27" s="2">
        <v>42285</v>
      </c>
      <c r="G27" s="7" t="s">
        <v>74</v>
      </c>
      <c r="H27" s="53">
        <v>1.4084700000000001</v>
      </c>
      <c r="I27" s="53"/>
      <c r="J27" s="53">
        <v>1.4139900000000001</v>
      </c>
      <c r="K27" s="53"/>
      <c r="L27" s="27">
        <v>100</v>
      </c>
      <c r="M27" s="11" t="e">
        <f t="shared" si="6"/>
        <v>#VALUE!</v>
      </c>
      <c r="N27" s="44" t="s">
        <v>56</v>
      </c>
      <c r="O27" s="11">
        <f t="shared" si="0"/>
        <v>56</v>
      </c>
      <c r="P27" s="52">
        <f t="shared" si="1"/>
        <v>5565.839999999992</v>
      </c>
      <c r="Q27" s="52"/>
      <c r="R27" s="13">
        <f t="shared" si="2"/>
        <v>0.09</v>
      </c>
      <c r="S27" s="12">
        <f t="shared" si="3"/>
        <v>2007</v>
      </c>
      <c r="T27" s="2">
        <v>42285</v>
      </c>
      <c r="U27" s="29">
        <v>1.4084700000000001</v>
      </c>
      <c r="V27" s="21">
        <f t="shared" si="7"/>
        <v>0</v>
      </c>
      <c r="W27" s="20">
        <f t="shared" si="4"/>
        <v>0</v>
      </c>
      <c r="X27" s="25"/>
    </row>
    <row r="28" spans="1:24" x14ac:dyDescent="0.15">
      <c r="B28" s="7">
        <v>34</v>
      </c>
      <c r="C28" s="52">
        <f t="shared" si="5"/>
        <v>278291.99999999959</v>
      </c>
      <c r="D28" s="52"/>
      <c r="E28" s="12">
        <v>2007</v>
      </c>
      <c r="F28" s="2">
        <v>42337</v>
      </c>
      <c r="G28" s="7" t="s">
        <v>74</v>
      </c>
      <c r="H28" s="53">
        <v>1.47292</v>
      </c>
      <c r="I28" s="53"/>
      <c r="J28" s="53">
        <v>1.48353</v>
      </c>
      <c r="K28" s="53"/>
      <c r="L28" s="27">
        <v>100</v>
      </c>
      <c r="M28" s="11" t="e">
        <f t="shared" si="6"/>
        <v>#VALUE!</v>
      </c>
      <c r="N28" s="44" t="s">
        <v>56</v>
      </c>
      <c r="O28" s="11">
        <f t="shared" si="0"/>
        <v>107</v>
      </c>
      <c r="P28" s="52">
        <f t="shared" si="1"/>
        <v>5565.839999999992</v>
      </c>
      <c r="Q28" s="52"/>
      <c r="R28" s="13">
        <f t="shared" si="2"/>
        <v>0.05</v>
      </c>
      <c r="S28" s="12">
        <f t="shared" si="3"/>
        <v>2007</v>
      </c>
      <c r="T28" s="2">
        <v>42342</v>
      </c>
      <c r="U28" s="29">
        <v>1.4709099999999999</v>
      </c>
      <c r="V28" s="21">
        <f t="shared" si="7"/>
        <v>1005.0000000000337</v>
      </c>
      <c r="W28" s="20">
        <f t="shared" si="4"/>
        <v>20.100000000000673</v>
      </c>
      <c r="X28" s="25"/>
    </row>
    <row r="29" spans="1:24" x14ac:dyDescent="0.15">
      <c r="B29" s="7">
        <v>35</v>
      </c>
      <c r="C29" s="52">
        <f t="shared" si="5"/>
        <v>279296.99999999965</v>
      </c>
      <c r="D29" s="52"/>
      <c r="E29" s="12">
        <v>2007</v>
      </c>
      <c r="F29" s="2">
        <v>42352</v>
      </c>
      <c r="G29" s="7" t="s">
        <v>74</v>
      </c>
      <c r="H29" s="53">
        <v>1.45445</v>
      </c>
      <c r="I29" s="53"/>
      <c r="J29" s="53">
        <v>1.4655199999999999</v>
      </c>
      <c r="K29" s="53"/>
      <c r="L29" s="27">
        <v>100</v>
      </c>
      <c r="M29" s="11" t="e">
        <f t="shared" si="6"/>
        <v>#VALUE!</v>
      </c>
      <c r="N29" s="44" t="s">
        <v>56</v>
      </c>
      <c r="O29" s="11">
        <f t="shared" si="0"/>
        <v>111</v>
      </c>
      <c r="P29" s="52">
        <f t="shared" si="1"/>
        <v>5585.9399999999932</v>
      </c>
      <c r="Q29" s="52"/>
      <c r="R29" s="13">
        <f t="shared" si="2"/>
        <v>0.05</v>
      </c>
      <c r="S29" s="12">
        <f t="shared" si="3"/>
        <v>2007</v>
      </c>
      <c r="T29" s="2">
        <v>42359</v>
      </c>
      <c r="U29" s="29">
        <v>1.4370499999999999</v>
      </c>
      <c r="V29" s="21">
        <f t="shared" si="7"/>
        <v>8700.0000000000418</v>
      </c>
      <c r="W29" s="20">
        <f t="shared" si="4"/>
        <v>174.00000000000082</v>
      </c>
      <c r="X29" s="25"/>
    </row>
    <row r="30" spans="1:24" x14ac:dyDescent="0.15">
      <c r="B30" s="7">
        <v>38</v>
      </c>
      <c r="C30" s="52">
        <f t="shared" si="5"/>
        <v>287996.99999999971</v>
      </c>
      <c r="D30" s="52"/>
      <c r="E30" s="12">
        <v>2008</v>
      </c>
      <c r="F30" s="2">
        <v>42049</v>
      </c>
      <c r="G30" s="7" t="s">
        <v>80</v>
      </c>
      <c r="H30" s="53">
        <v>1.46333</v>
      </c>
      <c r="I30" s="53"/>
      <c r="J30" s="53">
        <v>1.4558899999999999</v>
      </c>
      <c r="K30" s="53"/>
      <c r="L30" s="27">
        <v>100</v>
      </c>
      <c r="M30" s="11" t="e">
        <f t="shared" si="6"/>
        <v>#VALUE!</v>
      </c>
      <c r="N30" s="44" t="s">
        <v>56</v>
      </c>
      <c r="O30" s="11">
        <f t="shared" si="0"/>
        <v>75</v>
      </c>
      <c r="P30" s="52">
        <f t="shared" si="1"/>
        <v>5759.9399999999941</v>
      </c>
      <c r="Q30" s="52"/>
      <c r="R30" s="13">
        <f t="shared" si="2"/>
        <v>7.0000000000000007E-2</v>
      </c>
      <c r="S30" s="12">
        <f t="shared" si="3"/>
        <v>2008</v>
      </c>
      <c r="T30" s="2">
        <v>42049</v>
      </c>
      <c r="U30" s="29">
        <v>1.46333</v>
      </c>
      <c r="V30" s="21">
        <f t="shared" si="7"/>
        <v>0</v>
      </c>
      <c r="W30" s="20">
        <f t="shared" si="4"/>
        <v>0</v>
      </c>
      <c r="X30" s="25"/>
    </row>
    <row r="31" spans="1:24" x14ac:dyDescent="0.15">
      <c r="B31" s="7">
        <v>39</v>
      </c>
      <c r="C31" s="52">
        <f t="shared" si="5"/>
        <v>287996.99999999971</v>
      </c>
      <c r="D31" s="52"/>
      <c r="E31" s="12">
        <v>2008</v>
      </c>
      <c r="F31" s="2">
        <v>42083</v>
      </c>
      <c r="G31" s="7" t="s">
        <v>74</v>
      </c>
      <c r="H31" s="53">
        <v>1.5542400000000001</v>
      </c>
      <c r="I31" s="53"/>
      <c r="J31" s="53">
        <v>1.5608</v>
      </c>
      <c r="K31" s="53"/>
      <c r="L31" s="27">
        <v>100</v>
      </c>
      <c r="M31" s="11" t="e">
        <f t="shared" si="6"/>
        <v>#VALUE!</v>
      </c>
      <c r="N31" s="44" t="s">
        <v>56</v>
      </c>
      <c r="O31" s="11">
        <f t="shared" si="0"/>
        <v>66</v>
      </c>
      <c r="P31" s="52">
        <f t="shared" si="1"/>
        <v>5759.9399999999941</v>
      </c>
      <c r="Q31" s="52"/>
      <c r="R31" s="13">
        <f t="shared" si="2"/>
        <v>0.08</v>
      </c>
      <c r="S31" s="12">
        <f t="shared" si="3"/>
        <v>2008</v>
      </c>
      <c r="T31" s="2">
        <v>42088</v>
      </c>
      <c r="U31" s="29">
        <v>1.5474000000000001</v>
      </c>
      <c r="V31" s="21">
        <f t="shared" si="7"/>
        <v>5471.9999999999663</v>
      </c>
      <c r="W31" s="20">
        <f t="shared" si="4"/>
        <v>68.399999999999579</v>
      </c>
      <c r="X31" s="25"/>
    </row>
    <row r="32" spans="1:24" x14ac:dyDescent="0.15">
      <c r="B32" s="7">
        <v>41</v>
      </c>
      <c r="C32" s="52">
        <f t="shared" si="5"/>
        <v>293468.99999999965</v>
      </c>
      <c r="D32" s="52"/>
      <c r="E32" s="12">
        <v>2008</v>
      </c>
      <c r="F32" s="2">
        <v>42181</v>
      </c>
      <c r="G32" s="7" t="s">
        <v>80</v>
      </c>
      <c r="H32" s="53">
        <v>1.5686</v>
      </c>
      <c r="I32" s="53"/>
      <c r="J32" s="53">
        <v>1.5625800000000001</v>
      </c>
      <c r="K32" s="53"/>
      <c r="L32" s="27">
        <v>100</v>
      </c>
      <c r="M32" s="11" t="e">
        <f t="shared" si="6"/>
        <v>#VALUE!</v>
      </c>
      <c r="N32" s="44" t="s">
        <v>56</v>
      </c>
      <c r="O32" s="11">
        <f t="shared" si="0"/>
        <v>61</v>
      </c>
      <c r="P32" s="52">
        <f t="shared" si="1"/>
        <v>5869.3799999999928</v>
      </c>
      <c r="Q32" s="52"/>
      <c r="R32" s="13">
        <f t="shared" si="2"/>
        <v>0.09</v>
      </c>
      <c r="S32" s="12">
        <f t="shared" si="3"/>
        <v>2008</v>
      </c>
      <c r="T32" s="2">
        <v>42188</v>
      </c>
      <c r="U32" s="29">
        <v>1.58378</v>
      </c>
      <c r="V32" s="21">
        <f t="shared" si="7"/>
        <v>13661.999999999975</v>
      </c>
      <c r="W32" s="20">
        <f t="shared" si="4"/>
        <v>151.79999999999973</v>
      </c>
      <c r="X32" s="25"/>
    </row>
    <row r="33" spans="1:24" x14ac:dyDescent="0.15">
      <c r="B33" s="7">
        <v>42</v>
      </c>
      <c r="C33" s="52">
        <f t="shared" si="5"/>
        <v>307130.99999999965</v>
      </c>
      <c r="D33" s="52"/>
      <c r="E33" s="12">
        <v>2008</v>
      </c>
      <c r="F33" s="2">
        <v>42208</v>
      </c>
      <c r="G33" s="7" t="s">
        <v>74</v>
      </c>
      <c r="H33" s="53">
        <v>1.5723499999999999</v>
      </c>
      <c r="I33" s="53"/>
      <c r="J33" s="53">
        <v>1.5793900000000001</v>
      </c>
      <c r="K33" s="53"/>
      <c r="L33" s="27">
        <v>100</v>
      </c>
      <c r="M33" s="11" t="e">
        <f t="shared" si="6"/>
        <v>#VALUE!</v>
      </c>
      <c r="N33" s="44" t="s">
        <v>56</v>
      </c>
      <c r="O33" s="11">
        <f t="shared" si="0"/>
        <v>71</v>
      </c>
      <c r="P33" s="52">
        <f t="shared" si="1"/>
        <v>6142.6199999999935</v>
      </c>
      <c r="Q33" s="52"/>
      <c r="R33" s="13">
        <f t="shared" si="2"/>
        <v>0.08</v>
      </c>
      <c r="S33" s="12">
        <f t="shared" si="3"/>
        <v>2008</v>
      </c>
      <c r="T33" s="2">
        <v>42208</v>
      </c>
      <c r="U33" s="29">
        <v>1.5723499999999999</v>
      </c>
      <c r="V33" s="21">
        <f t="shared" si="7"/>
        <v>0</v>
      </c>
      <c r="W33" s="20">
        <f t="shared" si="4"/>
        <v>0</v>
      </c>
      <c r="X33" s="25"/>
    </row>
    <row r="34" spans="1:24" x14ac:dyDescent="0.15">
      <c r="B34" s="7">
        <v>43</v>
      </c>
      <c r="C34" s="52">
        <f t="shared" si="5"/>
        <v>307130.99999999965</v>
      </c>
      <c r="D34" s="52"/>
      <c r="E34" s="12">
        <v>2008</v>
      </c>
      <c r="F34" s="2">
        <v>42269</v>
      </c>
      <c r="G34" s="7" t="s">
        <v>80</v>
      </c>
      <c r="H34" s="53">
        <v>1.44991</v>
      </c>
      <c r="I34" s="53"/>
      <c r="J34" s="53">
        <v>1.4430499999999999</v>
      </c>
      <c r="K34" s="53"/>
      <c r="L34" s="27">
        <v>100</v>
      </c>
      <c r="M34" s="11" t="e">
        <f t="shared" si="6"/>
        <v>#VALUE!</v>
      </c>
      <c r="N34" s="44" t="s">
        <v>56</v>
      </c>
      <c r="O34" s="11">
        <f t="shared" si="0"/>
        <v>69</v>
      </c>
      <c r="P34" s="52">
        <f t="shared" si="1"/>
        <v>6142.6199999999935</v>
      </c>
      <c r="Q34" s="52"/>
      <c r="R34" s="13">
        <f t="shared" si="2"/>
        <v>0.08</v>
      </c>
      <c r="S34" s="12">
        <f t="shared" si="3"/>
        <v>2008</v>
      </c>
      <c r="T34" s="2">
        <v>42271</v>
      </c>
      <c r="U34" s="29">
        <v>1.46157</v>
      </c>
      <c r="V34" s="21">
        <f t="shared" si="7"/>
        <v>9328.0000000000036</v>
      </c>
      <c r="W34" s="20">
        <f t="shared" si="4"/>
        <v>116.60000000000004</v>
      </c>
      <c r="X34" s="25"/>
    </row>
    <row r="35" spans="1:24" x14ac:dyDescent="0.15">
      <c r="B35" s="7">
        <v>46</v>
      </c>
      <c r="C35" s="52">
        <f t="shared" si="5"/>
        <v>316458.99999999965</v>
      </c>
      <c r="D35" s="52"/>
      <c r="E35" s="12">
        <v>2009</v>
      </c>
      <c r="F35" s="2">
        <v>42061</v>
      </c>
      <c r="G35" s="7" t="s">
        <v>74</v>
      </c>
      <c r="H35" s="53">
        <v>1.27257</v>
      </c>
      <c r="I35" s="53"/>
      <c r="J35" s="53">
        <v>1.27841</v>
      </c>
      <c r="K35" s="53"/>
      <c r="L35" s="27">
        <v>100</v>
      </c>
      <c r="M35" s="11" t="e">
        <f t="shared" si="6"/>
        <v>#VALUE!</v>
      </c>
      <c r="N35" s="44" t="s">
        <v>56</v>
      </c>
      <c r="O35" s="11">
        <f t="shared" si="0"/>
        <v>59</v>
      </c>
      <c r="P35" s="52">
        <f t="shared" si="1"/>
        <v>6329.179999999993</v>
      </c>
      <c r="Q35" s="52"/>
      <c r="R35" s="13">
        <f t="shared" si="2"/>
        <v>0.1</v>
      </c>
      <c r="S35" s="12">
        <f t="shared" si="3"/>
        <v>2009</v>
      </c>
      <c r="T35" s="2">
        <v>42066</v>
      </c>
      <c r="U35" s="29">
        <v>1.2630999999999999</v>
      </c>
      <c r="V35" s="21">
        <f t="shared" si="7"/>
        <v>9470.0000000000891</v>
      </c>
      <c r="W35" s="20">
        <f t="shared" si="4"/>
        <v>94.700000000000898</v>
      </c>
      <c r="X35" s="25"/>
    </row>
    <row r="36" spans="1:24" x14ac:dyDescent="0.15">
      <c r="B36" s="7">
        <v>47</v>
      </c>
      <c r="C36" s="52">
        <f t="shared" si="5"/>
        <v>325928.99999999977</v>
      </c>
      <c r="D36" s="52"/>
      <c r="E36" s="12">
        <v>2009</v>
      </c>
      <c r="F36" s="2">
        <v>42103</v>
      </c>
      <c r="G36" s="7" t="s">
        <v>74</v>
      </c>
      <c r="H36" s="53">
        <v>1.3091200000000001</v>
      </c>
      <c r="I36" s="53"/>
      <c r="J36" s="53">
        <v>1.31724</v>
      </c>
      <c r="K36" s="53"/>
      <c r="L36" s="27">
        <v>100</v>
      </c>
      <c r="M36" s="11" t="e">
        <f t="shared" si="6"/>
        <v>#VALUE!</v>
      </c>
      <c r="N36" s="44" t="s">
        <v>56</v>
      </c>
      <c r="O36" s="11">
        <f t="shared" si="0"/>
        <v>82</v>
      </c>
      <c r="P36" s="52">
        <f t="shared" si="1"/>
        <v>6518.5799999999954</v>
      </c>
      <c r="Q36" s="52"/>
      <c r="R36" s="13">
        <f t="shared" si="2"/>
        <v>7.0000000000000007E-2</v>
      </c>
      <c r="S36" s="12">
        <f t="shared" si="3"/>
        <v>2009</v>
      </c>
      <c r="T36" s="2">
        <v>42103</v>
      </c>
      <c r="U36" s="29">
        <v>1.31724</v>
      </c>
      <c r="V36" s="21">
        <f t="shared" si="7"/>
        <v>-5683.9999999999345</v>
      </c>
      <c r="W36" s="20">
        <f t="shared" si="4"/>
        <v>-81.199999999999051</v>
      </c>
      <c r="X36" s="25"/>
    </row>
    <row r="37" spans="1:24" x14ac:dyDescent="0.15">
      <c r="B37" s="7">
        <v>50</v>
      </c>
      <c r="C37" s="52">
        <f t="shared" si="5"/>
        <v>320244.99999999983</v>
      </c>
      <c r="D37" s="52"/>
      <c r="E37" s="12">
        <v>2009</v>
      </c>
      <c r="F37" s="2">
        <v>42201</v>
      </c>
      <c r="G37" s="7" t="s">
        <v>80</v>
      </c>
      <c r="H37" s="53">
        <v>1.41062</v>
      </c>
      <c r="I37" s="53"/>
      <c r="J37" s="53">
        <v>1.4054</v>
      </c>
      <c r="K37" s="53"/>
      <c r="L37" s="27">
        <v>100</v>
      </c>
      <c r="M37" s="11" t="e">
        <f t="shared" si="6"/>
        <v>#VALUE!</v>
      </c>
      <c r="N37" s="44" t="s">
        <v>56</v>
      </c>
      <c r="O37" s="11">
        <f t="shared" si="0"/>
        <v>53</v>
      </c>
      <c r="P37" s="52">
        <f t="shared" si="1"/>
        <v>6404.8999999999969</v>
      </c>
      <c r="Q37" s="52"/>
      <c r="R37" s="13">
        <f t="shared" si="2"/>
        <v>0.12</v>
      </c>
      <c r="S37" s="12">
        <f t="shared" si="3"/>
        <v>2009</v>
      </c>
      <c r="T37" s="2">
        <v>42201</v>
      </c>
      <c r="U37" s="29">
        <v>1.41062</v>
      </c>
      <c r="V37" s="21">
        <f t="shared" si="7"/>
        <v>0</v>
      </c>
      <c r="W37" s="20">
        <f t="shared" si="4"/>
        <v>0</v>
      </c>
      <c r="X37" s="25"/>
    </row>
    <row r="38" spans="1:24" s="8" customFormat="1" x14ac:dyDescent="0.15">
      <c r="B38" s="7">
        <v>51</v>
      </c>
      <c r="C38" s="52">
        <f t="shared" si="5"/>
        <v>320244.99999999983</v>
      </c>
      <c r="D38" s="52"/>
      <c r="E38" s="12">
        <v>2014</v>
      </c>
      <c r="F38" s="2">
        <v>42042</v>
      </c>
      <c r="G38" s="7" t="s">
        <v>80</v>
      </c>
      <c r="H38" s="53">
        <v>1.6398900000000001</v>
      </c>
      <c r="I38" s="53"/>
      <c r="J38" s="53">
        <v>1.63218</v>
      </c>
      <c r="K38" s="53"/>
      <c r="L38" s="27">
        <v>100</v>
      </c>
      <c r="M38" s="11" t="e">
        <f t="shared" si="6"/>
        <v>#VALUE!</v>
      </c>
      <c r="N38" s="44" t="s">
        <v>56</v>
      </c>
      <c r="O38" s="11">
        <f t="shared" si="0"/>
        <v>78</v>
      </c>
      <c r="P38" s="52">
        <f t="shared" si="1"/>
        <v>6404.8999999999969</v>
      </c>
      <c r="Q38" s="52"/>
      <c r="R38" s="13">
        <f t="shared" si="2"/>
        <v>0.08</v>
      </c>
      <c r="S38" s="12">
        <f t="shared" si="3"/>
        <v>2014</v>
      </c>
      <c r="T38" s="2">
        <v>42052</v>
      </c>
      <c r="U38" s="29">
        <v>1.67228</v>
      </c>
      <c r="V38" s="21">
        <f t="shared" si="7"/>
        <v>25911.999999999935</v>
      </c>
      <c r="W38" s="20">
        <f t="shared" si="4"/>
        <v>323.89999999999918</v>
      </c>
      <c r="X38" s="26"/>
    </row>
    <row r="39" spans="1:24" x14ac:dyDescent="0.15">
      <c r="B39" s="7">
        <v>52</v>
      </c>
      <c r="C39" s="52">
        <f t="shared" si="5"/>
        <v>346156.99999999977</v>
      </c>
      <c r="D39" s="52"/>
      <c r="E39" s="12">
        <v>2014</v>
      </c>
      <c r="F39" s="2">
        <v>42138</v>
      </c>
      <c r="G39" s="7" t="s">
        <v>74</v>
      </c>
      <c r="H39" s="53">
        <v>1.68055</v>
      </c>
      <c r="I39" s="53"/>
      <c r="J39" s="53">
        <v>1.68733</v>
      </c>
      <c r="K39" s="53"/>
      <c r="L39" s="27">
        <v>100</v>
      </c>
      <c r="M39" s="11" t="e">
        <f t="shared" si="6"/>
        <v>#VALUE!</v>
      </c>
      <c r="N39" s="44" t="s">
        <v>56</v>
      </c>
      <c r="O39" s="11">
        <f t="shared" si="0"/>
        <v>68</v>
      </c>
      <c r="P39" s="52">
        <f t="shared" si="1"/>
        <v>6923.1399999999958</v>
      </c>
      <c r="Q39" s="52"/>
      <c r="R39" s="13">
        <f t="shared" si="2"/>
        <v>0.1</v>
      </c>
      <c r="S39" s="12">
        <f t="shared" si="3"/>
        <v>2014</v>
      </c>
      <c r="T39" s="2">
        <v>42139</v>
      </c>
      <c r="U39" s="29">
        <v>1.6787300000000001</v>
      </c>
      <c r="V39" s="21">
        <f t="shared" si="7"/>
        <v>1819.9999999999327</v>
      </c>
      <c r="W39" s="20">
        <f t="shared" si="4"/>
        <v>18.199999999999328</v>
      </c>
      <c r="X39" s="25"/>
    </row>
    <row r="40" spans="1:24" x14ac:dyDescent="0.15">
      <c r="B40" s="7">
        <v>53</v>
      </c>
      <c r="C40" s="52">
        <f t="shared" si="5"/>
        <v>347976.99999999971</v>
      </c>
      <c r="D40" s="52"/>
      <c r="E40" s="12">
        <v>2014</v>
      </c>
      <c r="F40" s="2">
        <v>42276</v>
      </c>
      <c r="G40" s="7" t="s">
        <v>74</v>
      </c>
      <c r="H40" s="53">
        <v>1.62348</v>
      </c>
      <c r="I40" s="53"/>
      <c r="J40" s="53">
        <v>1.6268199999999999</v>
      </c>
      <c r="K40" s="53"/>
      <c r="L40" s="27">
        <v>100</v>
      </c>
      <c r="M40" s="11" t="e">
        <f t="shared" si="6"/>
        <v>#VALUE!</v>
      </c>
      <c r="N40" s="44" t="s">
        <v>56</v>
      </c>
      <c r="O40" s="11">
        <f t="shared" si="0"/>
        <v>34</v>
      </c>
      <c r="P40" s="52">
        <f t="shared" si="1"/>
        <v>6959.5399999999945</v>
      </c>
      <c r="Q40" s="52"/>
      <c r="R40" s="13">
        <f t="shared" si="2"/>
        <v>0.2</v>
      </c>
      <c r="S40" s="12">
        <f t="shared" si="3"/>
        <v>2014</v>
      </c>
      <c r="T40" s="2">
        <v>42276</v>
      </c>
      <c r="U40" s="29">
        <v>1.62686</v>
      </c>
      <c r="V40" s="21">
        <f t="shared" si="7"/>
        <v>-6759.9999999998781</v>
      </c>
      <c r="W40" s="20">
        <f t="shared" si="4"/>
        <v>-33.799999999999386</v>
      </c>
      <c r="X40" s="25"/>
    </row>
    <row r="41" spans="1:24" x14ac:dyDescent="0.15">
      <c r="B41" s="7">
        <v>57</v>
      </c>
      <c r="C41" s="52">
        <f t="shared" si="5"/>
        <v>341216.99999999983</v>
      </c>
      <c r="D41" s="52"/>
      <c r="E41" s="12">
        <v>2015</v>
      </c>
      <c r="F41" s="2">
        <v>42108</v>
      </c>
      <c r="G41" s="7" t="s">
        <v>80</v>
      </c>
      <c r="H41" s="53">
        <v>1.4784999999999999</v>
      </c>
      <c r="I41" s="53"/>
      <c r="J41" s="53">
        <v>1.4698500000000001</v>
      </c>
      <c r="K41" s="53"/>
      <c r="L41" s="27">
        <v>100</v>
      </c>
      <c r="M41" s="11" t="e">
        <f t="shared" si="6"/>
        <v>#VALUE!</v>
      </c>
      <c r="N41" s="44" t="s">
        <v>56</v>
      </c>
      <c r="O41" s="11">
        <f t="shared" si="0"/>
        <v>87</v>
      </c>
      <c r="P41" s="52">
        <f t="shared" si="1"/>
        <v>6824.3399999999965</v>
      </c>
      <c r="Q41" s="52"/>
      <c r="R41" s="13">
        <f t="shared" si="2"/>
        <v>7.0000000000000007E-2</v>
      </c>
      <c r="S41" s="12">
        <f t="shared" si="3"/>
        <v>2015</v>
      </c>
      <c r="T41" s="2">
        <v>42114</v>
      </c>
      <c r="U41" s="29">
        <v>1.49115</v>
      </c>
      <c r="V41" s="21">
        <f t="shared" si="7"/>
        <v>8855.0000000000364</v>
      </c>
      <c r="W41" s="20">
        <f t="shared" si="4"/>
        <v>126.5000000000005</v>
      </c>
      <c r="X41" s="25"/>
    </row>
    <row r="42" spans="1:24" x14ac:dyDescent="0.15">
      <c r="B42" s="7">
        <v>58</v>
      </c>
      <c r="C42" s="52">
        <f t="shared" si="5"/>
        <v>350071.99999999988</v>
      </c>
      <c r="D42" s="52"/>
      <c r="E42" s="12">
        <v>2014</v>
      </c>
      <c r="F42" s="2">
        <v>42180</v>
      </c>
      <c r="G42" s="7" t="s">
        <v>74</v>
      </c>
      <c r="H42" s="53">
        <v>101.675</v>
      </c>
      <c r="I42" s="53"/>
      <c r="J42" s="53">
        <v>101.85599999999999</v>
      </c>
      <c r="K42" s="53"/>
      <c r="L42" s="27">
        <v>100</v>
      </c>
      <c r="M42" s="11" t="e">
        <f t="shared" si="6"/>
        <v>#VALUE!</v>
      </c>
      <c r="N42" s="44" t="s">
        <v>56</v>
      </c>
      <c r="O42" s="11">
        <f>IF(J42="","",ROUNDUP(IF(G42="買",H42-J42,J42-H42)*100,0))</f>
        <v>19</v>
      </c>
      <c r="P42" s="52">
        <f t="shared" si="1"/>
        <v>7001.4399999999978</v>
      </c>
      <c r="Q42" s="52"/>
      <c r="R42" s="13">
        <f t="shared" si="2"/>
        <v>0.36</v>
      </c>
      <c r="S42" s="12">
        <f t="shared" si="3"/>
        <v>2014</v>
      </c>
      <c r="T42" s="2">
        <v>42186</v>
      </c>
      <c r="U42" s="29">
        <v>101.425</v>
      </c>
      <c r="V42" s="21">
        <f t="shared" si="7"/>
        <v>9000</v>
      </c>
      <c r="W42" s="20">
        <f>IF(T42="","",IF(G42="買",U42-H42,H42-U42)*100)</f>
        <v>25</v>
      </c>
      <c r="X42" s="25"/>
    </row>
    <row r="43" spans="1:24" x14ac:dyDescent="0.15">
      <c r="B43" s="7">
        <v>59</v>
      </c>
      <c r="C43" s="52">
        <f t="shared" si="5"/>
        <v>359071.99999999988</v>
      </c>
      <c r="D43" s="52"/>
      <c r="E43" s="12">
        <v>2015</v>
      </c>
      <c r="F43" s="2">
        <v>42165</v>
      </c>
      <c r="G43" s="7" t="s">
        <v>74</v>
      </c>
      <c r="H43" s="53">
        <v>122.602</v>
      </c>
      <c r="I43" s="53"/>
      <c r="J43" s="53">
        <v>123.35599999999999</v>
      </c>
      <c r="K43" s="53"/>
      <c r="L43" s="27">
        <v>100</v>
      </c>
      <c r="M43" s="11" t="e">
        <f t="shared" si="6"/>
        <v>#VALUE!</v>
      </c>
      <c r="N43" s="44" t="s">
        <v>56</v>
      </c>
      <c r="O43" s="11">
        <f t="shared" ref="O43:O106" si="8">IF(J43="","",ROUNDUP(IF(G43="買",H43-J43,J43-H43)*100,0))</f>
        <v>76</v>
      </c>
      <c r="P43" s="52">
        <f t="shared" si="1"/>
        <v>7181.4399999999978</v>
      </c>
      <c r="Q43" s="52"/>
      <c r="R43" s="13">
        <f t="shared" si="2"/>
        <v>0.09</v>
      </c>
      <c r="S43" s="12">
        <f t="shared" si="3"/>
        <v>2015</v>
      </c>
      <c r="T43" s="2">
        <v>42165</v>
      </c>
      <c r="U43" s="29">
        <v>123.35599999999999</v>
      </c>
      <c r="V43" s="21">
        <f t="shared" si="7"/>
        <v>-6785.9999999999163</v>
      </c>
      <c r="W43" s="20">
        <f t="shared" ref="W43:W106" si="9">IF(T43="","",IF(G43="買",U43-H43,H43-U43)*100)</f>
        <v>-75.399999999999068</v>
      </c>
      <c r="X43" s="25"/>
    </row>
    <row r="44" spans="1:24" x14ac:dyDescent="0.15">
      <c r="A44" t="s">
        <v>87</v>
      </c>
      <c r="B44" s="7">
        <v>60</v>
      </c>
      <c r="C44" s="52">
        <f t="shared" si="5"/>
        <v>352285.99999999994</v>
      </c>
      <c r="D44" s="52"/>
      <c r="E44" s="12">
        <v>2015</v>
      </c>
      <c r="F44" s="2">
        <v>42271</v>
      </c>
      <c r="G44" s="7" t="s">
        <v>74</v>
      </c>
      <c r="H44" s="53">
        <v>138.81399999999999</v>
      </c>
      <c r="I44" s="53"/>
      <c r="J44" s="53">
        <v>139.15799999999999</v>
      </c>
      <c r="K44" s="53"/>
      <c r="L44" s="27">
        <v>100</v>
      </c>
      <c r="M44" s="11" t="e">
        <f t="shared" si="6"/>
        <v>#VALUE!</v>
      </c>
      <c r="N44" s="44" t="s">
        <v>56</v>
      </c>
      <c r="O44" s="11">
        <f t="shared" si="8"/>
        <v>35</v>
      </c>
      <c r="P44" s="52">
        <f t="shared" si="1"/>
        <v>7045.7199999999993</v>
      </c>
      <c r="Q44" s="52"/>
      <c r="R44" s="13">
        <f t="shared" si="2"/>
        <v>0.2</v>
      </c>
      <c r="S44" s="12">
        <f t="shared" si="3"/>
        <v>2015</v>
      </c>
      <c r="T44" s="2">
        <v>42271</v>
      </c>
      <c r="U44" s="29">
        <v>138.81399999999999</v>
      </c>
      <c r="V44" s="21">
        <f t="shared" si="7"/>
        <v>0</v>
      </c>
      <c r="W44" s="20">
        <f t="shared" si="9"/>
        <v>0</v>
      </c>
      <c r="X44" s="25"/>
    </row>
    <row r="45" spans="1:24" x14ac:dyDescent="0.15">
      <c r="B45" s="7">
        <v>62</v>
      </c>
      <c r="C45" s="52">
        <f t="shared" si="5"/>
        <v>352285.99999999994</v>
      </c>
      <c r="D45" s="52"/>
      <c r="E45" s="12">
        <v>2014</v>
      </c>
      <c r="F45" s="2">
        <v>42065</v>
      </c>
      <c r="G45" s="7" t="s">
        <v>74</v>
      </c>
      <c r="H45" s="53">
        <v>134.261</v>
      </c>
      <c r="I45" s="53"/>
      <c r="J45" s="53">
        <v>134.601</v>
      </c>
      <c r="K45" s="53"/>
      <c r="L45" s="27">
        <v>100</v>
      </c>
      <c r="M45" s="11" t="e">
        <f t="shared" si="6"/>
        <v>#VALUE!</v>
      </c>
      <c r="N45" s="44" t="s">
        <v>56</v>
      </c>
      <c r="O45" s="11">
        <f t="shared" si="8"/>
        <v>35</v>
      </c>
      <c r="P45" s="52">
        <f t="shared" si="1"/>
        <v>7045.7199999999993</v>
      </c>
      <c r="Q45" s="52"/>
      <c r="R45" s="13">
        <f t="shared" si="2"/>
        <v>0.2</v>
      </c>
      <c r="S45" s="12">
        <f t="shared" si="3"/>
        <v>2014</v>
      </c>
      <c r="T45" s="2">
        <v>42080</v>
      </c>
      <c r="U45" s="29">
        <v>129.07400000000001</v>
      </c>
      <c r="V45" s="21">
        <f t="shared" si="7"/>
        <v>103739.99999999967</v>
      </c>
      <c r="W45" s="20">
        <f t="shared" si="9"/>
        <v>518.69999999999834</v>
      </c>
      <c r="X45" s="25"/>
    </row>
    <row r="46" spans="1:24" x14ac:dyDescent="0.15">
      <c r="B46" s="7">
        <v>63</v>
      </c>
      <c r="C46" s="52">
        <f t="shared" si="5"/>
        <v>456025.99999999959</v>
      </c>
      <c r="D46" s="52"/>
      <c r="E46" s="12">
        <v>2015</v>
      </c>
      <c r="F46" s="2">
        <v>42101</v>
      </c>
      <c r="G46" s="7" t="s">
        <v>74</v>
      </c>
      <c r="H46" s="53">
        <v>129.98599999999999</v>
      </c>
      <c r="I46" s="53"/>
      <c r="J46" s="53">
        <v>130.56899999999999</v>
      </c>
      <c r="K46" s="53"/>
      <c r="L46" s="27">
        <v>100</v>
      </c>
      <c r="M46" s="11" t="e">
        <f t="shared" si="6"/>
        <v>#VALUE!</v>
      </c>
      <c r="N46" s="44" t="s">
        <v>56</v>
      </c>
      <c r="O46" s="11">
        <f t="shared" si="8"/>
        <v>59</v>
      </c>
      <c r="P46" s="52">
        <f t="shared" si="1"/>
        <v>9120.5199999999913</v>
      </c>
      <c r="Q46" s="52"/>
      <c r="R46" s="13">
        <f t="shared" si="2"/>
        <v>0.15</v>
      </c>
      <c r="S46" s="12">
        <f t="shared" si="3"/>
        <v>2015</v>
      </c>
      <c r="T46" s="2">
        <v>42110</v>
      </c>
      <c r="U46" s="29">
        <v>127.483</v>
      </c>
      <c r="V46" s="21">
        <f t="shared" si="7"/>
        <v>37544.999999999789</v>
      </c>
      <c r="W46" s="20">
        <f t="shared" si="9"/>
        <v>250.29999999999859</v>
      </c>
      <c r="X46" s="25"/>
    </row>
    <row r="47" spans="1:24" x14ac:dyDescent="0.15">
      <c r="B47" s="7">
        <v>64</v>
      </c>
      <c r="C47" s="52">
        <f t="shared" si="5"/>
        <v>493570.99999999936</v>
      </c>
      <c r="D47" s="52"/>
      <c r="E47" s="12">
        <v>2015</v>
      </c>
      <c r="F47" s="2">
        <v>42110</v>
      </c>
      <c r="G47" s="7" t="s">
        <v>80</v>
      </c>
      <c r="H47" s="53">
        <v>128.10400000000001</v>
      </c>
      <c r="I47" s="53"/>
      <c r="J47" s="53">
        <v>126.70399999999999</v>
      </c>
      <c r="K47" s="53"/>
      <c r="L47" s="27">
        <v>100</v>
      </c>
      <c r="M47" s="11" t="e">
        <f t="shared" si="6"/>
        <v>#VALUE!</v>
      </c>
      <c r="N47" s="44" t="s">
        <v>56</v>
      </c>
      <c r="O47" s="11">
        <f t="shared" si="8"/>
        <v>141</v>
      </c>
      <c r="P47" s="52">
        <f t="shared" si="1"/>
        <v>9871.4199999999873</v>
      </c>
      <c r="Q47" s="52"/>
      <c r="R47" s="13">
        <f t="shared" si="2"/>
        <v>7.0000000000000007E-2</v>
      </c>
      <c r="S47" s="12">
        <f t="shared" si="3"/>
        <v>2015</v>
      </c>
      <c r="T47" s="2">
        <v>42110</v>
      </c>
      <c r="U47" s="29">
        <v>128.10400000000001</v>
      </c>
      <c r="V47" s="21">
        <f t="shared" si="7"/>
        <v>0</v>
      </c>
      <c r="W47" s="20">
        <f t="shared" si="9"/>
        <v>0</v>
      </c>
      <c r="X47" s="25"/>
    </row>
    <row r="48" spans="1:24" x14ac:dyDescent="0.15">
      <c r="B48" s="7">
        <v>65</v>
      </c>
      <c r="C48" s="52">
        <f t="shared" si="5"/>
        <v>493570.99999999936</v>
      </c>
      <c r="D48" s="52"/>
      <c r="E48" s="12">
        <v>2015</v>
      </c>
      <c r="F48" s="2">
        <v>42179</v>
      </c>
      <c r="G48" s="7" t="s">
        <v>74</v>
      </c>
      <c r="H48" s="54">
        <v>138.57599999999999</v>
      </c>
      <c r="I48" s="55"/>
      <c r="J48" s="54">
        <v>139.17099999999999</v>
      </c>
      <c r="K48" s="55"/>
      <c r="L48" s="27">
        <v>100</v>
      </c>
      <c r="M48" s="11" t="e">
        <f t="shared" si="6"/>
        <v>#VALUE!</v>
      </c>
      <c r="N48" s="44" t="s">
        <v>56</v>
      </c>
      <c r="O48" s="11">
        <f t="shared" si="8"/>
        <v>60</v>
      </c>
      <c r="P48" s="52">
        <f t="shared" si="1"/>
        <v>9871.4199999999873</v>
      </c>
      <c r="Q48" s="52"/>
      <c r="R48" s="13">
        <f t="shared" si="2"/>
        <v>0.16</v>
      </c>
      <c r="S48" s="12">
        <f t="shared" si="3"/>
        <v>2015</v>
      </c>
      <c r="T48" s="2">
        <v>42194</v>
      </c>
      <c r="U48" s="29">
        <v>134.53200000000001</v>
      </c>
      <c r="V48" s="21">
        <f t="shared" si="7"/>
        <v>64703.999999999724</v>
      </c>
      <c r="W48" s="20">
        <f t="shared" si="9"/>
        <v>404.39999999999827</v>
      </c>
      <c r="X48" s="25"/>
    </row>
    <row r="49" spans="2:24" x14ac:dyDescent="0.15">
      <c r="B49" s="7">
        <v>67</v>
      </c>
      <c r="C49" s="52">
        <f t="shared" si="5"/>
        <v>558274.99999999907</v>
      </c>
      <c r="D49" s="52"/>
      <c r="E49" s="12">
        <v>2006</v>
      </c>
      <c r="F49" s="2">
        <v>42028</v>
      </c>
      <c r="G49" s="7" t="s">
        <v>80</v>
      </c>
      <c r="H49" s="53">
        <v>204.97900000000001</v>
      </c>
      <c r="I49" s="53"/>
      <c r="J49" s="53">
        <v>204.255</v>
      </c>
      <c r="K49" s="53"/>
      <c r="L49" s="27">
        <v>100</v>
      </c>
      <c r="M49" s="11" t="e">
        <f t="shared" si="6"/>
        <v>#VALUE!</v>
      </c>
      <c r="N49" s="44" t="s">
        <v>56</v>
      </c>
      <c r="O49" s="11">
        <f t="shared" si="8"/>
        <v>73</v>
      </c>
      <c r="P49" s="52">
        <f t="shared" si="1"/>
        <v>11165.499999999982</v>
      </c>
      <c r="Q49" s="52"/>
      <c r="R49" s="13">
        <f t="shared" si="2"/>
        <v>0.15</v>
      </c>
      <c r="S49" s="12">
        <f t="shared" si="3"/>
        <v>2006</v>
      </c>
      <c r="T49" s="2">
        <v>42029</v>
      </c>
      <c r="U49" s="29">
        <v>204.97900000000001</v>
      </c>
      <c r="V49" s="21">
        <f t="shared" si="7"/>
        <v>0</v>
      </c>
      <c r="W49" s="20">
        <f t="shared" si="9"/>
        <v>0</v>
      </c>
      <c r="X49" s="25" t="s">
        <v>90</v>
      </c>
    </row>
    <row r="50" spans="2:24" x14ac:dyDescent="0.15">
      <c r="B50" s="7">
        <v>68</v>
      </c>
      <c r="C50" s="52">
        <f t="shared" si="5"/>
        <v>558274.99999999907</v>
      </c>
      <c r="D50" s="52"/>
      <c r="E50" s="12">
        <v>2007</v>
      </c>
      <c r="F50" s="2">
        <v>42357</v>
      </c>
      <c r="G50" s="7" t="s">
        <v>74</v>
      </c>
      <c r="H50" s="53">
        <v>226.01300000000001</v>
      </c>
      <c r="I50" s="53"/>
      <c r="J50" s="53">
        <v>227.42099999999999</v>
      </c>
      <c r="K50" s="53"/>
      <c r="L50" s="27">
        <v>100</v>
      </c>
      <c r="M50" s="11" t="e">
        <f t="shared" si="6"/>
        <v>#VALUE!</v>
      </c>
      <c r="N50" s="44" t="s">
        <v>56</v>
      </c>
      <c r="O50" s="11">
        <f t="shared" si="8"/>
        <v>141</v>
      </c>
      <c r="P50" s="52">
        <f t="shared" si="1"/>
        <v>11165.499999999982</v>
      </c>
      <c r="Q50" s="52"/>
      <c r="R50" s="13">
        <f t="shared" si="2"/>
        <v>7.0000000000000007E-2</v>
      </c>
      <c r="S50" s="12">
        <f t="shared" si="3"/>
        <v>2007</v>
      </c>
      <c r="T50" s="2">
        <v>42359</v>
      </c>
      <c r="U50" s="29">
        <v>225.14</v>
      </c>
      <c r="V50" s="21">
        <f t="shared" si="7"/>
        <v>6111.0000000001328</v>
      </c>
      <c r="W50" s="20">
        <f t="shared" si="9"/>
        <v>87.300000000001887</v>
      </c>
      <c r="X50" s="25"/>
    </row>
    <row r="51" spans="2:24" x14ac:dyDescent="0.15">
      <c r="B51" s="7">
        <v>69</v>
      </c>
      <c r="C51" s="52">
        <f t="shared" si="5"/>
        <v>564385.99999999919</v>
      </c>
      <c r="D51" s="52"/>
      <c r="E51" s="12">
        <v>2008</v>
      </c>
      <c r="F51" s="2">
        <v>42048</v>
      </c>
      <c r="G51" s="7" t="s">
        <v>80</v>
      </c>
      <c r="H51" s="53">
        <v>210.261</v>
      </c>
      <c r="I51" s="53"/>
      <c r="J51" s="53">
        <v>209.36500000000001</v>
      </c>
      <c r="K51" s="53"/>
      <c r="L51" s="27">
        <v>100</v>
      </c>
      <c r="M51" s="11" t="e">
        <f t="shared" si="6"/>
        <v>#VALUE!</v>
      </c>
      <c r="N51" s="44" t="s">
        <v>56</v>
      </c>
      <c r="O51" s="11">
        <f t="shared" si="8"/>
        <v>90</v>
      </c>
      <c r="P51" s="52">
        <f t="shared" si="1"/>
        <v>11287.719999999985</v>
      </c>
      <c r="Q51" s="52"/>
      <c r="R51" s="13">
        <f t="shared" si="2"/>
        <v>0.12</v>
      </c>
      <c r="S51" s="12">
        <f t="shared" si="3"/>
        <v>2008</v>
      </c>
      <c r="T51" s="2">
        <v>42050</v>
      </c>
      <c r="U51" s="29">
        <v>211.93100000000001</v>
      </c>
      <c r="V51" s="21">
        <f t="shared" si="7"/>
        <v>20040.000000000189</v>
      </c>
      <c r="W51" s="20">
        <f t="shared" si="9"/>
        <v>167.00000000000159</v>
      </c>
      <c r="X51" s="25"/>
    </row>
    <row r="52" spans="2:24" x14ac:dyDescent="0.15">
      <c r="B52" s="7">
        <v>72</v>
      </c>
      <c r="C52" s="52">
        <f t="shared" si="5"/>
        <v>584425.99999999942</v>
      </c>
      <c r="D52" s="52"/>
      <c r="E52" s="12">
        <v>2008</v>
      </c>
      <c r="F52" s="2">
        <v>42265</v>
      </c>
      <c r="G52" s="7" t="s">
        <v>80</v>
      </c>
      <c r="H52" s="53">
        <v>191.49100000000001</v>
      </c>
      <c r="I52" s="53"/>
      <c r="J52" s="53">
        <v>189.649</v>
      </c>
      <c r="K52" s="53"/>
      <c r="L52" s="27">
        <v>100</v>
      </c>
      <c r="M52" s="11" t="e">
        <f t="shared" si="6"/>
        <v>#VALUE!</v>
      </c>
      <c r="N52" s="44" t="s">
        <v>56</v>
      </c>
      <c r="O52" s="11">
        <f t="shared" si="8"/>
        <v>185</v>
      </c>
      <c r="P52" s="52">
        <f t="shared" si="1"/>
        <v>11688.519999999988</v>
      </c>
      <c r="Q52" s="52"/>
      <c r="R52" s="13">
        <f t="shared" si="2"/>
        <v>0.06</v>
      </c>
      <c r="S52" s="12">
        <f t="shared" si="3"/>
        <v>2008</v>
      </c>
      <c r="T52" s="2">
        <v>42265</v>
      </c>
      <c r="U52" s="29">
        <v>189.649</v>
      </c>
      <c r="V52" s="21">
        <f t="shared" si="7"/>
        <v>-11052.000000000076</v>
      </c>
      <c r="W52" s="20">
        <f t="shared" si="9"/>
        <v>-184.2000000000013</v>
      </c>
      <c r="X52" s="25"/>
    </row>
    <row r="53" spans="2:24" x14ac:dyDescent="0.15">
      <c r="B53" s="7">
        <v>74</v>
      </c>
      <c r="C53" s="52">
        <f t="shared" si="5"/>
        <v>573373.9999999993</v>
      </c>
      <c r="D53" s="52"/>
      <c r="E53" s="12">
        <v>2008</v>
      </c>
      <c r="F53" s="2">
        <v>42114</v>
      </c>
      <c r="G53" s="7" t="s">
        <v>74</v>
      </c>
      <c r="H53" s="53">
        <v>145.87899999999999</v>
      </c>
      <c r="I53" s="53"/>
      <c r="J53" s="53">
        <v>147.08099999999999</v>
      </c>
      <c r="K53" s="53"/>
      <c r="L53" s="27">
        <v>100</v>
      </c>
      <c r="M53" s="11" t="e">
        <f t="shared" si="6"/>
        <v>#VALUE!</v>
      </c>
      <c r="N53" s="44" t="s">
        <v>56</v>
      </c>
      <c r="O53" s="11">
        <f t="shared" si="8"/>
        <v>121</v>
      </c>
      <c r="P53" s="52">
        <f t="shared" si="1"/>
        <v>11467.479999999987</v>
      </c>
      <c r="Q53" s="52"/>
      <c r="R53" s="13">
        <f t="shared" si="2"/>
        <v>0.09</v>
      </c>
      <c r="S53" s="12">
        <f t="shared" si="3"/>
        <v>2008</v>
      </c>
      <c r="T53" s="2">
        <v>42114</v>
      </c>
      <c r="U53" s="29">
        <v>145.87899999999999</v>
      </c>
      <c r="V53" s="21">
        <f t="shared" si="7"/>
        <v>0</v>
      </c>
      <c r="W53" s="20">
        <f t="shared" si="9"/>
        <v>0</v>
      </c>
      <c r="X53" s="25" t="s">
        <v>93</v>
      </c>
    </row>
    <row r="54" spans="2:24" x14ac:dyDescent="0.15">
      <c r="B54" s="7">
        <v>75</v>
      </c>
      <c r="C54" s="52">
        <f t="shared" si="5"/>
        <v>573373.9999999993</v>
      </c>
      <c r="D54" s="52"/>
      <c r="E54" s="12">
        <v>2010</v>
      </c>
      <c r="F54" s="2">
        <v>42130</v>
      </c>
      <c r="G54" s="7" t="s">
        <v>74</v>
      </c>
      <c r="H54" s="53">
        <v>140.755</v>
      </c>
      <c r="I54" s="53"/>
      <c r="J54" s="53">
        <v>141.898</v>
      </c>
      <c r="K54" s="53"/>
      <c r="L54" s="27">
        <v>100</v>
      </c>
      <c r="M54" s="11" t="e">
        <f t="shared" si="6"/>
        <v>#VALUE!</v>
      </c>
      <c r="N54" s="44" t="s">
        <v>56</v>
      </c>
      <c r="O54" s="11">
        <f t="shared" si="8"/>
        <v>115</v>
      </c>
      <c r="P54" s="52">
        <f t="shared" si="1"/>
        <v>11467.479999999987</v>
      </c>
      <c r="Q54" s="52"/>
      <c r="R54" s="13">
        <f t="shared" si="2"/>
        <v>0.09</v>
      </c>
      <c r="S54" s="12">
        <f t="shared" si="3"/>
        <v>2010</v>
      </c>
      <c r="T54" s="2">
        <v>42131</v>
      </c>
      <c r="U54" s="29">
        <v>138.21299999999999</v>
      </c>
      <c r="V54" s="21">
        <f t="shared" si="7"/>
        <v>22878.000000000015</v>
      </c>
      <c r="W54" s="20">
        <f t="shared" si="9"/>
        <v>254.20000000000016</v>
      </c>
      <c r="X54" s="25"/>
    </row>
    <row r="55" spans="2:24" x14ac:dyDescent="0.15">
      <c r="B55" s="7">
        <v>76</v>
      </c>
      <c r="C55" s="52">
        <f t="shared" si="5"/>
        <v>596251.9999999993</v>
      </c>
      <c r="D55" s="52"/>
      <c r="E55" s="12">
        <v>2010</v>
      </c>
      <c r="F55" s="2">
        <v>42151</v>
      </c>
      <c r="G55" s="7" t="s">
        <v>80</v>
      </c>
      <c r="H55" s="53">
        <v>132.21100000000001</v>
      </c>
      <c r="I55" s="53"/>
      <c r="J55" s="53">
        <v>130.48099999999999</v>
      </c>
      <c r="K55" s="53"/>
      <c r="L55" s="27">
        <v>100</v>
      </c>
      <c r="M55" s="11" t="e">
        <f t="shared" si="6"/>
        <v>#VALUE!</v>
      </c>
      <c r="N55" s="44" t="s">
        <v>56</v>
      </c>
      <c r="O55" s="11">
        <f t="shared" si="8"/>
        <v>174</v>
      </c>
      <c r="P55" s="52">
        <f t="shared" si="1"/>
        <v>11925.039999999986</v>
      </c>
      <c r="Q55" s="52"/>
      <c r="R55" s="13">
        <f t="shared" si="2"/>
        <v>0.06</v>
      </c>
      <c r="S55" s="12">
        <f t="shared" si="3"/>
        <v>2010</v>
      </c>
      <c r="T55" s="2">
        <v>42159</v>
      </c>
      <c r="U55" s="29">
        <v>132.21100000000001</v>
      </c>
      <c r="V55" s="21">
        <f t="shared" si="7"/>
        <v>0</v>
      </c>
      <c r="W55" s="20">
        <f t="shared" si="9"/>
        <v>0</v>
      </c>
      <c r="X55" s="25" t="s">
        <v>94</v>
      </c>
    </row>
    <row r="56" spans="2:24" x14ac:dyDescent="0.15">
      <c r="B56" s="7"/>
      <c r="C56" s="52">
        <f t="shared" si="5"/>
        <v>596251.9999999993</v>
      </c>
      <c r="D56" s="52"/>
      <c r="E56" s="12"/>
      <c r="F56" s="2"/>
      <c r="G56" s="7"/>
      <c r="H56" s="53"/>
      <c r="I56" s="53"/>
      <c r="J56" s="53"/>
      <c r="K56" s="53"/>
      <c r="L56" s="27"/>
      <c r="M56" s="11" t="str">
        <f t="shared" si="6"/>
        <v/>
      </c>
      <c r="N56" s="44" t="s">
        <v>56</v>
      </c>
      <c r="O56" s="11" t="str">
        <f t="shared" si="8"/>
        <v/>
      </c>
      <c r="P56" s="52" t="str">
        <f t="shared" si="1"/>
        <v/>
      </c>
      <c r="Q56" s="52"/>
      <c r="R56" s="13" t="str">
        <f t="shared" si="2"/>
        <v/>
      </c>
      <c r="S56" s="12">
        <f t="shared" si="3"/>
        <v>0</v>
      </c>
      <c r="T56" s="2"/>
      <c r="U56" s="29"/>
      <c r="V56" s="21" t="str">
        <f t="shared" si="7"/>
        <v/>
      </c>
      <c r="W56" s="20" t="str">
        <f t="shared" si="9"/>
        <v/>
      </c>
      <c r="X56" s="25"/>
    </row>
    <row r="57" spans="2:24" x14ac:dyDescent="0.15">
      <c r="B57" s="7"/>
      <c r="C57" s="52" t="str">
        <f t="shared" si="5"/>
        <v/>
      </c>
      <c r="D57" s="52"/>
      <c r="E57" s="12"/>
      <c r="F57" s="2"/>
      <c r="G57" s="7"/>
      <c r="H57" s="53"/>
      <c r="I57" s="53"/>
      <c r="J57" s="53"/>
      <c r="K57" s="53"/>
      <c r="L57" s="27"/>
      <c r="M57" s="11" t="str">
        <f t="shared" si="6"/>
        <v/>
      </c>
      <c r="N57" s="44" t="s">
        <v>56</v>
      </c>
      <c r="O57" s="11" t="str">
        <f t="shared" si="8"/>
        <v/>
      </c>
      <c r="P57" s="52" t="str">
        <f t="shared" si="1"/>
        <v/>
      </c>
      <c r="Q57" s="52"/>
      <c r="R57" s="13" t="str">
        <f t="shared" si="2"/>
        <v/>
      </c>
      <c r="S57" s="12">
        <f t="shared" si="3"/>
        <v>0</v>
      </c>
      <c r="T57" s="2"/>
      <c r="U57" s="29"/>
      <c r="V57" s="21" t="str">
        <f t="shared" si="7"/>
        <v/>
      </c>
      <c r="W57" s="20" t="str">
        <f t="shared" si="9"/>
        <v/>
      </c>
      <c r="X57" s="25"/>
    </row>
    <row r="58" spans="2:24" x14ac:dyDescent="0.15">
      <c r="B58" s="7"/>
      <c r="C58" s="52" t="str">
        <f t="shared" si="5"/>
        <v/>
      </c>
      <c r="D58" s="52"/>
      <c r="E58" s="12"/>
      <c r="F58" s="2"/>
      <c r="G58" s="7"/>
      <c r="H58" s="53"/>
      <c r="I58" s="53"/>
      <c r="J58" s="53"/>
      <c r="K58" s="53"/>
      <c r="L58" s="27"/>
      <c r="M58" s="11" t="str">
        <f t="shared" si="6"/>
        <v/>
      </c>
      <c r="N58" s="44" t="s">
        <v>56</v>
      </c>
      <c r="O58" s="11" t="str">
        <f t="shared" si="8"/>
        <v/>
      </c>
      <c r="P58" s="52" t="str">
        <f t="shared" si="1"/>
        <v/>
      </c>
      <c r="Q58" s="52"/>
      <c r="R58" s="13" t="str">
        <f t="shared" si="2"/>
        <v/>
      </c>
      <c r="S58" s="12">
        <f t="shared" si="3"/>
        <v>0</v>
      </c>
      <c r="T58" s="2"/>
      <c r="U58" s="29"/>
      <c r="V58" s="21" t="str">
        <f t="shared" si="7"/>
        <v/>
      </c>
      <c r="W58" s="20" t="str">
        <f t="shared" si="9"/>
        <v/>
      </c>
      <c r="X58" s="25"/>
    </row>
    <row r="59" spans="2:24" x14ac:dyDescent="0.15">
      <c r="B59" s="7"/>
      <c r="C59" s="52" t="str">
        <f t="shared" si="5"/>
        <v/>
      </c>
      <c r="D59" s="52"/>
      <c r="E59" s="12"/>
      <c r="F59" s="2"/>
      <c r="G59" s="7"/>
      <c r="H59" s="53"/>
      <c r="I59" s="53"/>
      <c r="J59" s="53"/>
      <c r="K59" s="53"/>
      <c r="L59" s="27"/>
      <c r="M59" s="11" t="str">
        <f t="shared" si="6"/>
        <v/>
      </c>
      <c r="N59" s="44" t="s">
        <v>56</v>
      </c>
      <c r="O59" s="11" t="str">
        <f t="shared" si="8"/>
        <v/>
      </c>
      <c r="P59" s="52" t="str">
        <f t="shared" si="1"/>
        <v/>
      </c>
      <c r="Q59" s="52"/>
      <c r="R59" s="13" t="str">
        <f t="shared" si="2"/>
        <v/>
      </c>
      <c r="S59" s="12">
        <f t="shared" si="3"/>
        <v>0</v>
      </c>
      <c r="T59" s="2"/>
      <c r="U59" s="29"/>
      <c r="V59" s="21" t="str">
        <f t="shared" si="7"/>
        <v/>
      </c>
      <c r="W59" s="20" t="str">
        <f t="shared" si="9"/>
        <v/>
      </c>
      <c r="X59" s="25"/>
    </row>
    <row r="60" spans="2:24" x14ac:dyDescent="0.15">
      <c r="B60" s="7"/>
      <c r="C60" s="52" t="str">
        <f t="shared" si="5"/>
        <v/>
      </c>
      <c r="D60" s="52"/>
      <c r="E60" s="12"/>
      <c r="F60" s="2"/>
      <c r="G60" s="7"/>
      <c r="H60" s="53"/>
      <c r="I60" s="53"/>
      <c r="J60" s="53"/>
      <c r="K60" s="53"/>
      <c r="L60" s="27"/>
      <c r="M60" s="11" t="str">
        <f t="shared" si="6"/>
        <v/>
      </c>
      <c r="N60" s="44" t="s">
        <v>56</v>
      </c>
      <c r="O60" s="11" t="str">
        <f t="shared" si="8"/>
        <v/>
      </c>
      <c r="P60" s="52" t="str">
        <f t="shared" si="1"/>
        <v/>
      </c>
      <c r="Q60" s="52"/>
      <c r="R60" s="13" t="str">
        <f t="shared" si="2"/>
        <v/>
      </c>
      <c r="S60" s="12">
        <f t="shared" si="3"/>
        <v>0</v>
      </c>
      <c r="T60" s="2"/>
      <c r="U60" s="29"/>
      <c r="V60" s="21" t="str">
        <f t="shared" si="7"/>
        <v/>
      </c>
      <c r="W60" s="20" t="str">
        <f t="shared" si="9"/>
        <v/>
      </c>
      <c r="X60" s="25"/>
    </row>
    <row r="61" spans="2:24" x14ac:dyDescent="0.15">
      <c r="B61" s="7"/>
      <c r="C61" s="52" t="str">
        <f t="shared" si="5"/>
        <v/>
      </c>
      <c r="D61" s="52"/>
      <c r="E61" s="12"/>
      <c r="F61" s="2"/>
      <c r="G61" s="7"/>
      <c r="H61" s="53"/>
      <c r="I61" s="53"/>
      <c r="J61" s="53"/>
      <c r="K61" s="53"/>
      <c r="L61" s="27"/>
      <c r="M61" s="11" t="str">
        <f t="shared" si="6"/>
        <v/>
      </c>
      <c r="N61" s="44" t="s">
        <v>56</v>
      </c>
      <c r="O61" s="11" t="str">
        <f t="shared" si="8"/>
        <v/>
      </c>
      <c r="P61" s="52" t="str">
        <f t="shared" si="1"/>
        <v/>
      </c>
      <c r="Q61" s="52"/>
      <c r="R61" s="13" t="str">
        <f t="shared" si="2"/>
        <v/>
      </c>
      <c r="S61" s="12">
        <f t="shared" si="3"/>
        <v>0</v>
      </c>
      <c r="T61" s="2"/>
      <c r="U61" s="29"/>
      <c r="V61" s="21" t="str">
        <f t="shared" si="7"/>
        <v/>
      </c>
      <c r="W61" s="20" t="str">
        <f t="shared" si="9"/>
        <v/>
      </c>
      <c r="X61" s="25"/>
    </row>
    <row r="62" spans="2:24" x14ac:dyDescent="0.15">
      <c r="B62" s="7"/>
      <c r="C62" s="52" t="str">
        <f t="shared" si="5"/>
        <v/>
      </c>
      <c r="D62" s="52"/>
      <c r="E62" s="12"/>
      <c r="F62" s="2"/>
      <c r="G62" s="7"/>
      <c r="H62" s="53"/>
      <c r="I62" s="53"/>
      <c r="J62" s="53"/>
      <c r="K62" s="53"/>
      <c r="L62" s="27"/>
      <c r="M62" s="11" t="str">
        <f t="shared" si="6"/>
        <v/>
      </c>
      <c r="N62" s="44" t="s">
        <v>56</v>
      </c>
      <c r="O62" s="11" t="str">
        <f t="shared" si="8"/>
        <v/>
      </c>
      <c r="P62" s="52" t="str">
        <f t="shared" si="1"/>
        <v/>
      </c>
      <c r="Q62" s="52"/>
      <c r="R62" s="13" t="str">
        <f t="shared" si="2"/>
        <v/>
      </c>
      <c r="S62" s="12">
        <f t="shared" si="3"/>
        <v>0</v>
      </c>
      <c r="T62" s="2"/>
      <c r="U62" s="29"/>
      <c r="V62" s="21" t="str">
        <f t="shared" si="7"/>
        <v/>
      </c>
      <c r="W62" s="20" t="str">
        <f t="shared" si="9"/>
        <v/>
      </c>
      <c r="X62" s="25"/>
    </row>
    <row r="63" spans="2:24" x14ac:dyDescent="0.15">
      <c r="B63" s="7"/>
      <c r="C63" s="52" t="str">
        <f t="shared" si="5"/>
        <v/>
      </c>
      <c r="D63" s="52"/>
      <c r="E63" s="12"/>
      <c r="F63" s="2"/>
      <c r="G63" s="7"/>
      <c r="H63" s="53"/>
      <c r="I63" s="53"/>
      <c r="J63" s="53"/>
      <c r="K63" s="53"/>
      <c r="L63" s="27"/>
      <c r="M63" s="11" t="str">
        <f t="shared" si="6"/>
        <v/>
      </c>
      <c r="N63" s="44" t="s">
        <v>56</v>
      </c>
      <c r="O63" s="11" t="str">
        <f t="shared" si="8"/>
        <v/>
      </c>
      <c r="P63" s="52" t="str">
        <f t="shared" si="1"/>
        <v/>
      </c>
      <c r="Q63" s="52"/>
      <c r="R63" s="13" t="str">
        <f t="shared" si="2"/>
        <v/>
      </c>
      <c r="S63" s="12">
        <f t="shared" si="3"/>
        <v>0</v>
      </c>
      <c r="T63" s="2"/>
      <c r="U63" s="29"/>
      <c r="V63" s="21" t="str">
        <f t="shared" si="7"/>
        <v/>
      </c>
      <c r="W63" s="20" t="str">
        <f t="shared" si="9"/>
        <v/>
      </c>
      <c r="X63" s="25"/>
    </row>
    <row r="64" spans="2:24" x14ac:dyDescent="0.15">
      <c r="B64" s="7"/>
      <c r="C64" s="52" t="str">
        <f t="shared" si="5"/>
        <v/>
      </c>
      <c r="D64" s="52"/>
      <c r="E64" s="12"/>
      <c r="F64" s="2"/>
      <c r="G64" s="7"/>
      <c r="H64" s="53"/>
      <c r="I64" s="53"/>
      <c r="J64" s="53"/>
      <c r="K64" s="53"/>
      <c r="L64" s="27"/>
      <c r="M64" s="11" t="str">
        <f t="shared" si="6"/>
        <v/>
      </c>
      <c r="N64" s="44" t="s">
        <v>56</v>
      </c>
      <c r="O64" s="11" t="str">
        <f t="shared" si="8"/>
        <v/>
      </c>
      <c r="P64" s="52" t="str">
        <f t="shared" si="1"/>
        <v/>
      </c>
      <c r="Q64" s="52"/>
      <c r="R64" s="13" t="str">
        <f t="shared" si="2"/>
        <v/>
      </c>
      <c r="S64" s="12">
        <f t="shared" si="3"/>
        <v>0</v>
      </c>
      <c r="T64" s="2"/>
      <c r="U64" s="29"/>
      <c r="V64" s="21" t="str">
        <f t="shared" si="7"/>
        <v/>
      </c>
      <c r="W64" s="20" t="str">
        <f t="shared" si="9"/>
        <v/>
      </c>
      <c r="X64" s="25"/>
    </row>
    <row r="65" spans="2:24" x14ac:dyDescent="0.15">
      <c r="B65" s="7"/>
      <c r="C65" s="52" t="str">
        <f t="shared" si="5"/>
        <v/>
      </c>
      <c r="D65" s="52"/>
      <c r="E65" s="12"/>
      <c r="F65" s="2"/>
      <c r="G65" s="7"/>
      <c r="H65" s="53"/>
      <c r="I65" s="53"/>
      <c r="J65" s="53"/>
      <c r="K65" s="53"/>
      <c r="L65" s="27"/>
      <c r="M65" s="11" t="str">
        <f t="shared" si="6"/>
        <v/>
      </c>
      <c r="N65" s="44" t="s">
        <v>56</v>
      </c>
      <c r="O65" s="11" t="str">
        <f t="shared" si="8"/>
        <v/>
      </c>
      <c r="P65" s="52" t="str">
        <f t="shared" si="1"/>
        <v/>
      </c>
      <c r="Q65" s="52"/>
      <c r="R65" s="13" t="str">
        <f t="shared" si="2"/>
        <v/>
      </c>
      <c r="S65" s="12">
        <f t="shared" si="3"/>
        <v>0</v>
      </c>
      <c r="T65" s="2"/>
      <c r="U65" s="29"/>
      <c r="V65" s="21" t="str">
        <f t="shared" si="7"/>
        <v/>
      </c>
      <c r="W65" s="20" t="str">
        <f t="shared" si="9"/>
        <v/>
      </c>
      <c r="X65" s="25"/>
    </row>
    <row r="66" spans="2:24" x14ac:dyDescent="0.15">
      <c r="B66" s="7"/>
      <c r="C66" s="52" t="str">
        <f t="shared" si="5"/>
        <v/>
      </c>
      <c r="D66" s="52"/>
      <c r="E66" s="12"/>
      <c r="F66" s="2"/>
      <c r="G66" s="7"/>
      <c r="H66" s="53"/>
      <c r="I66" s="53"/>
      <c r="J66" s="53"/>
      <c r="K66" s="53"/>
      <c r="L66" s="27"/>
      <c r="M66" s="11" t="str">
        <f t="shared" si="6"/>
        <v/>
      </c>
      <c r="N66" s="44" t="s">
        <v>56</v>
      </c>
      <c r="O66" s="11" t="str">
        <f t="shared" si="8"/>
        <v/>
      </c>
      <c r="P66" s="52" t="str">
        <f t="shared" si="1"/>
        <v/>
      </c>
      <c r="Q66" s="52"/>
      <c r="R66" s="13" t="str">
        <f t="shared" si="2"/>
        <v/>
      </c>
      <c r="S66" s="12">
        <f t="shared" si="3"/>
        <v>0</v>
      </c>
      <c r="T66" s="2"/>
      <c r="U66" s="29"/>
      <c r="V66" s="21" t="str">
        <f t="shared" si="7"/>
        <v/>
      </c>
      <c r="W66" s="20" t="str">
        <f t="shared" si="9"/>
        <v/>
      </c>
      <c r="X66" s="25"/>
    </row>
    <row r="67" spans="2:24" x14ac:dyDescent="0.15">
      <c r="B67" s="7"/>
      <c r="C67" s="52" t="str">
        <f t="shared" si="5"/>
        <v/>
      </c>
      <c r="D67" s="52"/>
      <c r="E67" s="12"/>
      <c r="F67" s="2"/>
      <c r="G67" s="7"/>
      <c r="H67" s="53"/>
      <c r="I67" s="53"/>
      <c r="J67" s="53"/>
      <c r="K67" s="53"/>
      <c r="L67" s="27"/>
      <c r="M67" s="11" t="str">
        <f t="shared" si="6"/>
        <v/>
      </c>
      <c r="N67" s="44" t="s">
        <v>56</v>
      </c>
      <c r="O67" s="11" t="str">
        <f t="shared" si="8"/>
        <v/>
      </c>
      <c r="P67" s="52" t="str">
        <f t="shared" si="1"/>
        <v/>
      </c>
      <c r="Q67" s="52"/>
      <c r="R67" s="13" t="str">
        <f t="shared" si="2"/>
        <v/>
      </c>
      <c r="S67" s="12">
        <f t="shared" si="3"/>
        <v>0</v>
      </c>
      <c r="T67" s="2"/>
      <c r="U67" s="29"/>
      <c r="V67" s="21" t="str">
        <f t="shared" si="7"/>
        <v/>
      </c>
      <c r="W67" s="20" t="str">
        <f t="shared" si="9"/>
        <v/>
      </c>
      <c r="X67" s="25"/>
    </row>
    <row r="68" spans="2:24" x14ac:dyDescent="0.15">
      <c r="B68" s="7"/>
      <c r="C68" s="52" t="str">
        <f t="shared" si="5"/>
        <v/>
      </c>
      <c r="D68" s="52"/>
      <c r="E68" s="12"/>
      <c r="F68" s="2"/>
      <c r="G68" s="7"/>
      <c r="H68" s="53"/>
      <c r="I68" s="53"/>
      <c r="J68" s="53"/>
      <c r="K68" s="53"/>
      <c r="L68" s="27"/>
      <c r="M68" s="11" t="str">
        <f t="shared" si="6"/>
        <v/>
      </c>
      <c r="N68" s="44" t="s">
        <v>56</v>
      </c>
      <c r="O68" s="11" t="str">
        <f t="shared" si="8"/>
        <v/>
      </c>
      <c r="P68" s="52" t="str">
        <f t="shared" si="1"/>
        <v/>
      </c>
      <c r="Q68" s="52"/>
      <c r="R68" s="13" t="str">
        <f t="shared" si="2"/>
        <v/>
      </c>
      <c r="S68" s="12">
        <f t="shared" si="3"/>
        <v>0</v>
      </c>
      <c r="T68" s="2"/>
      <c r="U68" s="29"/>
      <c r="V68" s="21" t="str">
        <f t="shared" si="7"/>
        <v/>
      </c>
      <c r="W68" s="20" t="str">
        <f t="shared" si="9"/>
        <v/>
      </c>
      <c r="X68" s="25"/>
    </row>
    <row r="69" spans="2:24" x14ac:dyDescent="0.15">
      <c r="B69" s="7"/>
      <c r="C69" s="52" t="str">
        <f t="shared" si="5"/>
        <v/>
      </c>
      <c r="D69" s="52"/>
      <c r="E69" s="12"/>
      <c r="F69" s="2"/>
      <c r="G69" s="7"/>
      <c r="H69" s="53"/>
      <c r="I69" s="53"/>
      <c r="J69" s="53"/>
      <c r="K69" s="53"/>
      <c r="L69" s="27"/>
      <c r="M69" s="11" t="str">
        <f t="shared" si="6"/>
        <v/>
      </c>
      <c r="N69" s="44" t="s">
        <v>56</v>
      </c>
      <c r="O69" s="11" t="str">
        <f t="shared" si="8"/>
        <v/>
      </c>
      <c r="P69" s="52" t="str">
        <f t="shared" si="1"/>
        <v/>
      </c>
      <c r="Q69" s="52"/>
      <c r="R69" s="13" t="str">
        <f t="shared" si="2"/>
        <v/>
      </c>
      <c r="S69" s="12">
        <f t="shared" si="3"/>
        <v>0</v>
      </c>
      <c r="T69" s="2"/>
      <c r="U69" s="29"/>
      <c r="V69" s="21" t="str">
        <f t="shared" si="7"/>
        <v/>
      </c>
      <c r="W69" s="20" t="str">
        <f t="shared" si="9"/>
        <v/>
      </c>
      <c r="X69" s="25"/>
    </row>
    <row r="70" spans="2:24" x14ac:dyDescent="0.15">
      <c r="B70" s="7"/>
      <c r="C70" s="52" t="str">
        <f t="shared" si="5"/>
        <v/>
      </c>
      <c r="D70" s="52"/>
      <c r="E70" s="12"/>
      <c r="F70" s="2"/>
      <c r="G70" s="7"/>
      <c r="H70" s="53"/>
      <c r="I70" s="53"/>
      <c r="J70" s="53"/>
      <c r="K70" s="53"/>
      <c r="L70" s="27"/>
      <c r="M70" s="11" t="str">
        <f t="shared" si="6"/>
        <v/>
      </c>
      <c r="N70" s="44"/>
      <c r="O70" s="11" t="str">
        <f t="shared" si="8"/>
        <v/>
      </c>
      <c r="P70" s="52" t="str">
        <f t="shared" si="1"/>
        <v/>
      </c>
      <c r="Q70" s="52"/>
      <c r="R70" s="13" t="str">
        <f t="shared" si="2"/>
        <v/>
      </c>
      <c r="S70" s="12">
        <f t="shared" si="3"/>
        <v>0</v>
      </c>
      <c r="T70" s="2"/>
      <c r="U70" s="29"/>
      <c r="V70" s="21" t="str">
        <f t="shared" si="7"/>
        <v/>
      </c>
      <c r="W70" s="20" t="str">
        <f t="shared" si="9"/>
        <v/>
      </c>
      <c r="X70" s="25"/>
    </row>
    <row r="71" spans="2:24" x14ac:dyDescent="0.15">
      <c r="B71" s="7"/>
      <c r="C71" s="52" t="str">
        <f t="shared" si="5"/>
        <v/>
      </c>
      <c r="D71" s="52"/>
      <c r="E71" s="12"/>
      <c r="F71" s="2"/>
      <c r="G71" s="7"/>
      <c r="H71" s="53"/>
      <c r="I71" s="53"/>
      <c r="J71" s="53"/>
      <c r="K71" s="53"/>
      <c r="L71" s="27"/>
      <c r="M71" s="11" t="str">
        <f t="shared" si="6"/>
        <v/>
      </c>
      <c r="N71" s="44"/>
      <c r="O71" s="11" t="str">
        <f t="shared" si="8"/>
        <v/>
      </c>
      <c r="P71" s="52" t="str">
        <f t="shared" si="1"/>
        <v/>
      </c>
      <c r="Q71" s="52"/>
      <c r="R71" s="13" t="str">
        <f t="shared" si="2"/>
        <v/>
      </c>
      <c r="S71" s="12">
        <f t="shared" si="3"/>
        <v>0</v>
      </c>
      <c r="T71" s="2"/>
      <c r="U71" s="29"/>
      <c r="V71" s="21" t="str">
        <f t="shared" si="7"/>
        <v/>
      </c>
      <c r="W71" s="20" t="str">
        <f t="shared" si="9"/>
        <v/>
      </c>
      <c r="X71" s="25"/>
    </row>
    <row r="72" spans="2:24" x14ac:dyDescent="0.15">
      <c r="B72" s="7"/>
      <c r="C72" s="52" t="str">
        <f t="shared" si="5"/>
        <v/>
      </c>
      <c r="D72" s="52"/>
      <c r="E72" s="12"/>
      <c r="F72" s="2"/>
      <c r="G72" s="7"/>
      <c r="H72" s="53"/>
      <c r="I72" s="53"/>
      <c r="J72" s="53"/>
      <c r="K72" s="53"/>
      <c r="L72" s="27"/>
      <c r="M72" s="11" t="str">
        <f t="shared" si="6"/>
        <v/>
      </c>
      <c r="N72" s="44"/>
      <c r="O72" s="11" t="str">
        <f t="shared" si="8"/>
        <v/>
      </c>
      <c r="P72" s="52" t="str">
        <f t="shared" si="1"/>
        <v/>
      </c>
      <c r="Q72" s="52"/>
      <c r="R72" s="13" t="str">
        <f t="shared" si="2"/>
        <v/>
      </c>
      <c r="S72" s="12">
        <f t="shared" si="3"/>
        <v>0</v>
      </c>
      <c r="T72" s="2"/>
      <c r="U72" s="29"/>
      <c r="V72" s="21" t="str">
        <f t="shared" si="7"/>
        <v/>
      </c>
      <c r="W72" s="20" t="str">
        <f t="shared" si="9"/>
        <v/>
      </c>
      <c r="X72" s="25"/>
    </row>
    <row r="73" spans="2:24" x14ac:dyDescent="0.15">
      <c r="B73" s="7"/>
      <c r="C73" s="52" t="str">
        <f t="shared" si="5"/>
        <v/>
      </c>
      <c r="D73" s="52"/>
      <c r="E73" s="12"/>
      <c r="F73" s="2"/>
      <c r="G73" s="7"/>
      <c r="H73" s="53"/>
      <c r="I73" s="53"/>
      <c r="J73" s="53"/>
      <c r="K73" s="53"/>
      <c r="L73" s="27"/>
      <c r="M73" s="11" t="str">
        <f t="shared" si="6"/>
        <v/>
      </c>
      <c r="N73" s="44"/>
      <c r="O73" s="11" t="str">
        <f t="shared" si="8"/>
        <v/>
      </c>
      <c r="P73" s="52" t="str">
        <f t="shared" si="1"/>
        <v/>
      </c>
      <c r="Q73" s="52"/>
      <c r="R73" s="13" t="str">
        <f t="shared" si="2"/>
        <v/>
      </c>
      <c r="S73" s="12">
        <f t="shared" si="3"/>
        <v>0</v>
      </c>
      <c r="T73" s="2"/>
      <c r="U73" s="29"/>
      <c r="V73" s="21" t="str">
        <f t="shared" si="7"/>
        <v/>
      </c>
      <c r="W73" s="20" t="str">
        <f t="shared" si="9"/>
        <v/>
      </c>
      <c r="X73" s="25"/>
    </row>
    <row r="74" spans="2:24" x14ac:dyDescent="0.15">
      <c r="B74" s="7"/>
      <c r="C74" s="52" t="str">
        <f t="shared" si="5"/>
        <v/>
      </c>
      <c r="D74" s="52"/>
      <c r="E74" s="12"/>
      <c r="F74" s="2"/>
      <c r="G74" s="7"/>
      <c r="H74" s="53"/>
      <c r="I74" s="53"/>
      <c r="J74" s="53"/>
      <c r="K74" s="53"/>
      <c r="L74" s="27"/>
      <c r="M74" s="11" t="str">
        <f t="shared" si="6"/>
        <v/>
      </c>
      <c r="N74" s="44"/>
      <c r="O74" s="11" t="str">
        <f t="shared" si="8"/>
        <v/>
      </c>
      <c r="P74" s="52" t="str">
        <f t="shared" ref="P74:P109" si="10">IF(F74="","",C74*$P$2)</f>
        <v/>
      </c>
      <c r="Q74" s="52"/>
      <c r="R74" s="13" t="str">
        <f t="shared" ref="R74:R109" si="11">IF(O74="","",ROUNDDOWN(P74/(O74/L74)/100000,2))</f>
        <v/>
      </c>
      <c r="S74" s="12">
        <f t="shared" ref="S74:S109" si="12">E74</f>
        <v>0</v>
      </c>
      <c r="T74" s="2"/>
      <c r="U74" s="29"/>
      <c r="V74" s="21" t="str">
        <f t="shared" si="7"/>
        <v/>
      </c>
      <c r="W74" s="20" t="str">
        <f t="shared" si="9"/>
        <v/>
      </c>
      <c r="X74" s="25"/>
    </row>
    <row r="75" spans="2:24" x14ac:dyDescent="0.15">
      <c r="B75" s="7"/>
      <c r="C75" s="52" t="str">
        <f t="shared" ref="C75:C109" si="13">IF(V74="","",C74+V74)</f>
        <v/>
      </c>
      <c r="D75" s="52"/>
      <c r="E75" s="12"/>
      <c r="F75" s="2"/>
      <c r="G75" s="7"/>
      <c r="H75" s="53"/>
      <c r="I75" s="53"/>
      <c r="J75" s="53"/>
      <c r="K75" s="53"/>
      <c r="L75" s="27"/>
      <c r="M75" s="11" t="str">
        <f t="shared" ref="M75:M109" si="14">IF(F75="","",ROUNDUP(IF(G75="買",N75-H75,H75-N75)*10000,0))</f>
        <v/>
      </c>
      <c r="N75" s="44"/>
      <c r="O75" s="11" t="str">
        <f t="shared" si="8"/>
        <v/>
      </c>
      <c r="P75" s="52" t="str">
        <f t="shared" si="10"/>
        <v/>
      </c>
      <c r="Q75" s="52"/>
      <c r="R75" s="13" t="str">
        <f t="shared" si="11"/>
        <v/>
      </c>
      <c r="S75" s="12">
        <f t="shared" si="12"/>
        <v>0</v>
      </c>
      <c r="T75" s="2"/>
      <c r="U75" s="29"/>
      <c r="V75" s="21" t="str">
        <f t="shared" ref="V75:V109" si="15">IF(T75="","",W75*R75*100000/L75)</f>
        <v/>
      </c>
      <c r="W75" s="20" t="str">
        <f t="shared" si="9"/>
        <v/>
      </c>
      <c r="X75" s="25"/>
    </row>
    <row r="76" spans="2:24" x14ac:dyDescent="0.15">
      <c r="B76" s="7"/>
      <c r="C76" s="52" t="str">
        <f t="shared" si="13"/>
        <v/>
      </c>
      <c r="D76" s="52"/>
      <c r="E76" s="12"/>
      <c r="F76" s="2"/>
      <c r="G76" s="7"/>
      <c r="H76" s="53"/>
      <c r="I76" s="53"/>
      <c r="J76" s="53"/>
      <c r="K76" s="53"/>
      <c r="L76" s="27"/>
      <c r="M76" s="11" t="str">
        <f t="shared" si="14"/>
        <v/>
      </c>
      <c r="N76" s="44"/>
      <c r="O76" s="11" t="str">
        <f t="shared" si="8"/>
        <v/>
      </c>
      <c r="P76" s="52" t="str">
        <f t="shared" si="10"/>
        <v/>
      </c>
      <c r="Q76" s="52"/>
      <c r="R76" s="13" t="str">
        <f t="shared" si="11"/>
        <v/>
      </c>
      <c r="S76" s="12">
        <f t="shared" si="12"/>
        <v>0</v>
      </c>
      <c r="T76" s="2"/>
      <c r="U76" s="29"/>
      <c r="V76" s="21" t="str">
        <f t="shared" si="15"/>
        <v/>
      </c>
      <c r="W76" s="20" t="str">
        <f t="shared" si="9"/>
        <v/>
      </c>
      <c r="X76" s="25"/>
    </row>
    <row r="77" spans="2:24" x14ac:dyDescent="0.15">
      <c r="B77" s="7"/>
      <c r="C77" s="52" t="str">
        <f t="shared" si="13"/>
        <v/>
      </c>
      <c r="D77" s="52"/>
      <c r="E77" s="12"/>
      <c r="F77" s="2"/>
      <c r="G77" s="7"/>
      <c r="H77" s="53"/>
      <c r="I77" s="53"/>
      <c r="J77" s="53"/>
      <c r="K77" s="53"/>
      <c r="L77" s="27"/>
      <c r="M77" s="11" t="str">
        <f t="shared" si="14"/>
        <v/>
      </c>
      <c r="N77" s="44"/>
      <c r="O77" s="11" t="str">
        <f t="shared" si="8"/>
        <v/>
      </c>
      <c r="P77" s="52" t="str">
        <f t="shared" si="10"/>
        <v/>
      </c>
      <c r="Q77" s="52"/>
      <c r="R77" s="13" t="str">
        <f t="shared" si="11"/>
        <v/>
      </c>
      <c r="S77" s="12">
        <f t="shared" si="12"/>
        <v>0</v>
      </c>
      <c r="T77" s="2"/>
      <c r="U77" s="29"/>
      <c r="V77" s="21" t="str">
        <f t="shared" si="15"/>
        <v/>
      </c>
      <c r="W77" s="20" t="str">
        <f t="shared" si="9"/>
        <v/>
      </c>
      <c r="X77" s="25"/>
    </row>
    <row r="78" spans="2:24" x14ac:dyDescent="0.15">
      <c r="B78" s="7"/>
      <c r="C78" s="52" t="str">
        <f t="shared" si="13"/>
        <v/>
      </c>
      <c r="D78" s="52"/>
      <c r="E78" s="12"/>
      <c r="F78" s="2"/>
      <c r="G78" s="7"/>
      <c r="H78" s="53"/>
      <c r="I78" s="53"/>
      <c r="J78" s="53"/>
      <c r="K78" s="53"/>
      <c r="L78" s="27"/>
      <c r="M78" s="11" t="str">
        <f t="shared" si="14"/>
        <v/>
      </c>
      <c r="N78" s="44"/>
      <c r="O78" s="11" t="str">
        <f t="shared" si="8"/>
        <v/>
      </c>
      <c r="P78" s="52" t="str">
        <f t="shared" si="10"/>
        <v/>
      </c>
      <c r="Q78" s="52"/>
      <c r="R78" s="13" t="str">
        <f t="shared" si="11"/>
        <v/>
      </c>
      <c r="S78" s="12">
        <f t="shared" si="12"/>
        <v>0</v>
      </c>
      <c r="T78" s="2"/>
      <c r="U78" s="29"/>
      <c r="V78" s="21" t="str">
        <f t="shared" si="15"/>
        <v/>
      </c>
      <c r="W78" s="20" t="str">
        <f t="shared" si="9"/>
        <v/>
      </c>
      <c r="X78" s="25"/>
    </row>
    <row r="79" spans="2:24" x14ac:dyDescent="0.15">
      <c r="B79" s="7"/>
      <c r="C79" s="52" t="str">
        <f t="shared" si="13"/>
        <v/>
      </c>
      <c r="D79" s="52"/>
      <c r="E79" s="12"/>
      <c r="F79" s="2"/>
      <c r="G79" s="7"/>
      <c r="H79" s="53"/>
      <c r="I79" s="53"/>
      <c r="J79" s="53"/>
      <c r="K79" s="53"/>
      <c r="L79" s="27"/>
      <c r="M79" s="11" t="str">
        <f t="shared" si="14"/>
        <v/>
      </c>
      <c r="N79" s="44"/>
      <c r="O79" s="11" t="str">
        <f t="shared" si="8"/>
        <v/>
      </c>
      <c r="P79" s="52" t="str">
        <f t="shared" si="10"/>
        <v/>
      </c>
      <c r="Q79" s="52"/>
      <c r="R79" s="13" t="str">
        <f t="shared" si="11"/>
        <v/>
      </c>
      <c r="S79" s="12">
        <f t="shared" si="12"/>
        <v>0</v>
      </c>
      <c r="T79" s="2"/>
      <c r="U79" s="29"/>
      <c r="V79" s="21" t="str">
        <f t="shared" si="15"/>
        <v/>
      </c>
      <c r="W79" s="20" t="str">
        <f t="shared" si="9"/>
        <v/>
      </c>
      <c r="X79" s="25"/>
    </row>
    <row r="80" spans="2:24" x14ac:dyDescent="0.15">
      <c r="B80" s="7"/>
      <c r="C80" s="52" t="str">
        <f t="shared" si="13"/>
        <v/>
      </c>
      <c r="D80" s="52"/>
      <c r="E80" s="12"/>
      <c r="F80" s="2"/>
      <c r="G80" s="7"/>
      <c r="H80" s="53"/>
      <c r="I80" s="53"/>
      <c r="J80" s="53"/>
      <c r="K80" s="53"/>
      <c r="L80" s="27"/>
      <c r="M80" s="11" t="str">
        <f t="shared" si="14"/>
        <v/>
      </c>
      <c r="N80" s="44"/>
      <c r="O80" s="11" t="str">
        <f t="shared" si="8"/>
        <v/>
      </c>
      <c r="P80" s="52" t="str">
        <f t="shared" si="10"/>
        <v/>
      </c>
      <c r="Q80" s="52"/>
      <c r="R80" s="13" t="str">
        <f t="shared" si="11"/>
        <v/>
      </c>
      <c r="S80" s="12">
        <f t="shared" si="12"/>
        <v>0</v>
      </c>
      <c r="T80" s="2"/>
      <c r="U80" s="29"/>
      <c r="V80" s="21" t="str">
        <f t="shared" si="15"/>
        <v/>
      </c>
      <c r="W80" s="20" t="str">
        <f t="shared" si="9"/>
        <v/>
      </c>
      <c r="X80" s="25"/>
    </row>
    <row r="81" spans="2:24" x14ac:dyDescent="0.15">
      <c r="B81" s="7"/>
      <c r="C81" s="52" t="str">
        <f t="shared" si="13"/>
        <v/>
      </c>
      <c r="D81" s="52"/>
      <c r="E81" s="12"/>
      <c r="F81" s="2"/>
      <c r="G81" s="7"/>
      <c r="H81" s="53"/>
      <c r="I81" s="53"/>
      <c r="J81" s="53"/>
      <c r="K81" s="53"/>
      <c r="L81" s="27"/>
      <c r="M81" s="11" t="str">
        <f t="shared" si="14"/>
        <v/>
      </c>
      <c r="N81" s="44"/>
      <c r="O81" s="11" t="str">
        <f t="shared" si="8"/>
        <v/>
      </c>
      <c r="P81" s="52" t="str">
        <f t="shared" si="10"/>
        <v/>
      </c>
      <c r="Q81" s="52"/>
      <c r="R81" s="13" t="str">
        <f t="shared" si="11"/>
        <v/>
      </c>
      <c r="S81" s="12">
        <f t="shared" si="12"/>
        <v>0</v>
      </c>
      <c r="T81" s="2"/>
      <c r="U81" s="29"/>
      <c r="V81" s="21" t="str">
        <f t="shared" si="15"/>
        <v/>
      </c>
      <c r="W81" s="20" t="str">
        <f t="shared" si="9"/>
        <v/>
      </c>
      <c r="X81" s="25"/>
    </row>
    <row r="82" spans="2:24" x14ac:dyDescent="0.15">
      <c r="B82" s="7"/>
      <c r="C82" s="52" t="str">
        <f t="shared" si="13"/>
        <v/>
      </c>
      <c r="D82" s="52"/>
      <c r="E82" s="12"/>
      <c r="F82" s="2"/>
      <c r="G82" s="7"/>
      <c r="H82" s="53"/>
      <c r="I82" s="53"/>
      <c r="J82" s="53"/>
      <c r="K82" s="53"/>
      <c r="L82" s="27"/>
      <c r="M82" s="11" t="str">
        <f t="shared" si="14"/>
        <v/>
      </c>
      <c r="N82" s="44"/>
      <c r="O82" s="11" t="str">
        <f t="shared" si="8"/>
        <v/>
      </c>
      <c r="P82" s="52" t="str">
        <f t="shared" si="10"/>
        <v/>
      </c>
      <c r="Q82" s="52"/>
      <c r="R82" s="13" t="str">
        <f t="shared" si="11"/>
        <v/>
      </c>
      <c r="S82" s="12">
        <f t="shared" si="12"/>
        <v>0</v>
      </c>
      <c r="T82" s="2"/>
      <c r="U82" s="29"/>
      <c r="V82" s="21" t="str">
        <f t="shared" si="15"/>
        <v/>
      </c>
      <c r="W82" s="20" t="str">
        <f t="shared" si="9"/>
        <v/>
      </c>
      <c r="X82" s="25"/>
    </row>
    <row r="83" spans="2:24" x14ac:dyDescent="0.15">
      <c r="B83" s="7"/>
      <c r="C83" s="52" t="str">
        <f t="shared" si="13"/>
        <v/>
      </c>
      <c r="D83" s="52"/>
      <c r="E83" s="12"/>
      <c r="F83" s="2"/>
      <c r="G83" s="7"/>
      <c r="H83" s="53"/>
      <c r="I83" s="53"/>
      <c r="J83" s="53"/>
      <c r="K83" s="53"/>
      <c r="L83" s="27"/>
      <c r="M83" s="11" t="str">
        <f t="shared" si="14"/>
        <v/>
      </c>
      <c r="N83" s="44"/>
      <c r="O83" s="11" t="str">
        <f t="shared" si="8"/>
        <v/>
      </c>
      <c r="P83" s="52" t="str">
        <f t="shared" si="10"/>
        <v/>
      </c>
      <c r="Q83" s="52"/>
      <c r="R83" s="13" t="str">
        <f t="shared" si="11"/>
        <v/>
      </c>
      <c r="S83" s="12">
        <f t="shared" si="12"/>
        <v>0</v>
      </c>
      <c r="T83" s="2"/>
      <c r="U83" s="29"/>
      <c r="V83" s="21" t="str">
        <f t="shared" si="15"/>
        <v/>
      </c>
      <c r="W83" s="20" t="str">
        <f t="shared" si="9"/>
        <v/>
      </c>
      <c r="X83" s="25"/>
    </row>
    <row r="84" spans="2:24" x14ac:dyDescent="0.15">
      <c r="B84" s="7"/>
      <c r="C84" s="52" t="str">
        <f t="shared" si="13"/>
        <v/>
      </c>
      <c r="D84" s="52"/>
      <c r="E84" s="12"/>
      <c r="F84" s="2"/>
      <c r="G84" s="7"/>
      <c r="H84" s="53"/>
      <c r="I84" s="53"/>
      <c r="J84" s="53"/>
      <c r="K84" s="53"/>
      <c r="L84" s="27"/>
      <c r="M84" s="11" t="str">
        <f t="shared" si="14"/>
        <v/>
      </c>
      <c r="N84" s="44"/>
      <c r="O84" s="11" t="str">
        <f t="shared" si="8"/>
        <v/>
      </c>
      <c r="P84" s="52" t="str">
        <f t="shared" si="10"/>
        <v/>
      </c>
      <c r="Q84" s="52"/>
      <c r="R84" s="13" t="str">
        <f t="shared" si="11"/>
        <v/>
      </c>
      <c r="S84" s="12">
        <f t="shared" si="12"/>
        <v>0</v>
      </c>
      <c r="T84" s="2"/>
      <c r="U84" s="29"/>
      <c r="V84" s="21" t="str">
        <f t="shared" si="15"/>
        <v/>
      </c>
      <c r="W84" s="20" t="str">
        <f t="shared" si="9"/>
        <v/>
      </c>
      <c r="X84" s="25"/>
    </row>
    <row r="85" spans="2:24" x14ac:dyDescent="0.15">
      <c r="B85" s="7"/>
      <c r="C85" s="52" t="str">
        <f t="shared" si="13"/>
        <v/>
      </c>
      <c r="D85" s="52"/>
      <c r="E85" s="12"/>
      <c r="F85" s="2"/>
      <c r="G85" s="7"/>
      <c r="H85" s="53"/>
      <c r="I85" s="53"/>
      <c r="J85" s="53"/>
      <c r="K85" s="53"/>
      <c r="L85" s="27"/>
      <c r="M85" s="11" t="str">
        <f t="shared" si="14"/>
        <v/>
      </c>
      <c r="N85" s="44"/>
      <c r="O85" s="11" t="str">
        <f t="shared" si="8"/>
        <v/>
      </c>
      <c r="P85" s="52" t="str">
        <f t="shared" si="10"/>
        <v/>
      </c>
      <c r="Q85" s="52"/>
      <c r="R85" s="13" t="str">
        <f t="shared" si="11"/>
        <v/>
      </c>
      <c r="S85" s="12">
        <f t="shared" si="12"/>
        <v>0</v>
      </c>
      <c r="T85" s="2"/>
      <c r="U85" s="29"/>
      <c r="V85" s="21" t="str">
        <f t="shared" si="15"/>
        <v/>
      </c>
      <c r="W85" s="20" t="str">
        <f t="shared" si="9"/>
        <v/>
      </c>
      <c r="X85" s="25"/>
    </row>
    <row r="86" spans="2:24" x14ac:dyDescent="0.15">
      <c r="B86" s="7"/>
      <c r="C86" s="52" t="str">
        <f t="shared" si="13"/>
        <v/>
      </c>
      <c r="D86" s="52"/>
      <c r="E86" s="12"/>
      <c r="F86" s="2"/>
      <c r="G86" s="7"/>
      <c r="H86" s="53"/>
      <c r="I86" s="53"/>
      <c r="J86" s="53"/>
      <c r="K86" s="53"/>
      <c r="L86" s="27"/>
      <c r="M86" s="11" t="str">
        <f t="shared" si="14"/>
        <v/>
      </c>
      <c r="N86" s="44"/>
      <c r="O86" s="11" t="str">
        <f t="shared" si="8"/>
        <v/>
      </c>
      <c r="P86" s="52" t="str">
        <f t="shared" si="10"/>
        <v/>
      </c>
      <c r="Q86" s="52"/>
      <c r="R86" s="13" t="str">
        <f t="shared" si="11"/>
        <v/>
      </c>
      <c r="S86" s="12">
        <f t="shared" si="12"/>
        <v>0</v>
      </c>
      <c r="T86" s="2"/>
      <c r="U86" s="29"/>
      <c r="V86" s="21" t="str">
        <f t="shared" si="15"/>
        <v/>
      </c>
      <c r="W86" s="20" t="str">
        <f t="shared" si="9"/>
        <v/>
      </c>
      <c r="X86" s="25"/>
    </row>
    <row r="87" spans="2:24" x14ac:dyDescent="0.15">
      <c r="B87" s="7"/>
      <c r="C87" s="52" t="str">
        <f t="shared" si="13"/>
        <v/>
      </c>
      <c r="D87" s="52"/>
      <c r="E87" s="12"/>
      <c r="F87" s="2"/>
      <c r="G87" s="7"/>
      <c r="H87" s="53"/>
      <c r="I87" s="53"/>
      <c r="J87" s="53"/>
      <c r="K87" s="53"/>
      <c r="L87" s="27"/>
      <c r="M87" s="11" t="str">
        <f t="shared" si="14"/>
        <v/>
      </c>
      <c r="N87" s="44"/>
      <c r="O87" s="11" t="str">
        <f t="shared" si="8"/>
        <v/>
      </c>
      <c r="P87" s="52" t="str">
        <f t="shared" si="10"/>
        <v/>
      </c>
      <c r="Q87" s="52"/>
      <c r="R87" s="13" t="str">
        <f t="shared" si="11"/>
        <v/>
      </c>
      <c r="S87" s="12">
        <f t="shared" si="12"/>
        <v>0</v>
      </c>
      <c r="T87" s="2"/>
      <c r="U87" s="29"/>
      <c r="V87" s="21" t="str">
        <f t="shared" si="15"/>
        <v/>
      </c>
      <c r="W87" s="20" t="str">
        <f t="shared" si="9"/>
        <v/>
      </c>
      <c r="X87" s="25"/>
    </row>
    <row r="88" spans="2:24" x14ac:dyDescent="0.15">
      <c r="B88" s="7"/>
      <c r="C88" s="52" t="str">
        <f t="shared" si="13"/>
        <v/>
      </c>
      <c r="D88" s="52"/>
      <c r="E88" s="12"/>
      <c r="F88" s="2"/>
      <c r="G88" s="7"/>
      <c r="H88" s="53"/>
      <c r="I88" s="53"/>
      <c r="J88" s="53"/>
      <c r="K88" s="53"/>
      <c r="L88" s="27"/>
      <c r="M88" s="11" t="str">
        <f t="shared" si="14"/>
        <v/>
      </c>
      <c r="N88" s="44"/>
      <c r="O88" s="11" t="str">
        <f t="shared" si="8"/>
        <v/>
      </c>
      <c r="P88" s="52" t="str">
        <f t="shared" si="10"/>
        <v/>
      </c>
      <c r="Q88" s="52"/>
      <c r="R88" s="13" t="str">
        <f t="shared" si="11"/>
        <v/>
      </c>
      <c r="S88" s="12">
        <f t="shared" si="12"/>
        <v>0</v>
      </c>
      <c r="T88" s="2"/>
      <c r="U88" s="29"/>
      <c r="V88" s="21" t="str">
        <f t="shared" si="15"/>
        <v/>
      </c>
      <c r="W88" s="20" t="str">
        <f t="shared" si="9"/>
        <v/>
      </c>
      <c r="X88" s="25"/>
    </row>
    <row r="89" spans="2:24" x14ac:dyDescent="0.15">
      <c r="B89" s="7"/>
      <c r="C89" s="52" t="str">
        <f t="shared" si="13"/>
        <v/>
      </c>
      <c r="D89" s="52"/>
      <c r="E89" s="12"/>
      <c r="F89" s="2"/>
      <c r="G89" s="7"/>
      <c r="H89" s="53"/>
      <c r="I89" s="53"/>
      <c r="J89" s="53"/>
      <c r="K89" s="53"/>
      <c r="L89" s="27"/>
      <c r="M89" s="11" t="str">
        <f t="shared" si="14"/>
        <v/>
      </c>
      <c r="N89" s="44"/>
      <c r="O89" s="11" t="str">
        <f t="shared" si="8"/>
        <v/>
      </c>
      <c r="P89" s="52" t="str">
        <f t="shared" si="10"/>
        <v/>
      </c>
      <c r="Q89" s="52"/>
      <c r="R89" s="13" t="str">
        <f t="shared" si="11"/>
        <v/>
      </c>
      <c r="S89" s="12">
        <f t="shared" si="12"/>
        <v>0</v>
      </c>
      <c r="T89" s="2"/>
      <c r="U89" s="29"/>
      <c r="V89" s="21" t="str">
        <f t="shared" si="15"/>
        <v/>
      </c>
      <c r="W89" s="20" t="str">
        <f t="shared" si="9"/>
        <v/>
      </c>
      <c r="X89" s="25"/>
    </row>
    <row r="90" spans="2:24" x14ac:dyDescent="0.15">
      <c r="B90" s="7"/>
      <c r="C90" s="52" t="str">
        <f t="shared" si="13"/>
        <v/>
      </c>
      <c r="D90" s="52"/>
      <c r="E90" s="12"/>
      <c r="F90" s="2"/>
      <c r="G90" s="7"/>
      <c r="H90" s="53"/>
      <c r="I90" s="53"/>
      <c r="J90" s="53"/>
      <c r="K90" s="53"/>
      <c r="L90" s="27"/>
      <c r="M90" s="11" t="str">
        <f t="shared" si="14"/>
        <v/>
      </c>
      <c r="N90" s="44"/>
      <c r="O90" s="11" t="str">
        <f t="shared" si="8"/>
        <v/>
      </c>
      <c r="P90" s="52" t="str">
        <f t="shared" si="10"/>
        <v/>
      </c>
      <c r="Q90" s="52"/>
      <c r="R90" s="13" t="str">
        <f t="shared" si="11"/>
        <v/>
      </c>
      <c r="S90" s="12">
        <f t="shared" si="12"/>
        <v>0</v>
      </c>
      <c r="T90" s="2"/>
      <c r="U90" s="29"/>
      <c r="V90" s="21" t="str">
        <f t="shared" si="15"/>
        <v/>
      </c>
      <c r="W90" s="20" t="str">
        <f t="shared" si="9"/>
        <v/>
      </c>
      <c r="X90" s="25"/>
    </row>
    <row r="91" spans="2:24" x14ac:dyDescent="0.15">
      <c r="B91" s="7"/>
      <c r="C91" s="52" t="str">
        <f t="shared" si="13"/>
        <v/>
      </c>
      <c r="D91" s="52"/>
      <c r="E91" s="12"/>
      <c r="F91" s="2"/>
      <c r="G91" s="7"/>
      <c r="H91" s="53"/>
      <c r="I91" s="53"/>
      <c r="J91" s="53"/>
      <c r="K91" s="53"/>
      <c r="L91" s="27"/>
      <c r="M91" s="11" t="str">
        <f t="shared" si="14"/>
        <v/>
      </c>
      <c r="N91" s="44"/>
      <c r="O91" s="11" t="str">
        <f t="shared" si="8"/>
        <v/>
      </c>
      <c r="P91" s="52" t="str">
        <f t="shared" si="10"/>
        <v/>
      </c>
      <c r="Q91" s="52"/>
      <c r="R91" s="13" t="str">
        <f t="shared" si="11"/>
        <v/>
      </c>
      <c r="S91" s="12">
        <f t="shared" si="12"/>
        <v>0</v>
      </c>
      <c r="T91" s="2"/>
      <c r="U91" s="29"/>
      <c r="V91" s="21" t="str">
        <f t="shared" si="15"/>
        <v/>
      </c>
      <c r="W91" s="20" t="str">
        <f t="shared" si="9"/>
        <v/>
      </c>
      <c r="X91" s="25"/>
    </row>
    <row r="92" spans="2:24" x14ac:dyDescent="0.15">
      <c r="B92" s="7"/>
      <c r="C92" s="52" t="str">
        <f t="shared" si="13"/>
        <v/>
      </c>
      <c r="D92" s="52"/>
      <c r="E92" s="12"/>
      <c r="F92" s="2"/>
      <c r="G92" s="7"/>
      <c r="H92" s="53"/>
      <c r="I92" s="53"/>
      <c r="J92" s="53"/>
      <c r="K92" s="53"/>
      <c r="L92" s="27"/>
      <c r="M92" s="11" t="str">
        <f t="shared" si="14"/>
        <v/>
      </c>
      <c r="N92" s="44"/>
      <c r="O92" s="11" t="str">
        <f t="shared" si="8"/>
        <v/>
      </c>
      <c r="P92" s="52" t="str">
        <f t="shared" si="10"/>
        <v/>
      </c>
      <c r="Q92" s="52"/>
      <c r="R92" s="13" t="str">
        <f t="shared" si="11"/>
        <v/>
      </c>
      <c r="S92" s="12">
        <f t="shared" si="12"/>
        <v>0</v>
      </c>
      <c r="T92" s="2"/>
      <c r="U92" s="29"/>
      <c r="V92" s="21" t="str">
        <f t="shared" si="15"/>
        <v/>
      </c>
      <c r="W92" s="20" t="str">
        <f t="shared" si="9"/>
        <v/>
      </c>
      <c r="X92" s="25"/>
    </row>
    <row r="93" spans="2:24" x14ac:dyDescent="0.15">
      <c r="B93" s="7"/>
      <c r="C93" s="52" t="str">
        <f t="shared" si="13"/>
        <v/>
      </c>
      <c r="D93" s="52"/>
      <c r="E93" s="12"/>
      <c r="F93" s="2"/>
      <c r="G93" s="7"/>
      <c r="H93" s="53"/>
      <c r="I93" s="53"/>
      <c r="J93" s="53"/>
      <c r="K93" s="53"/>
      <c r="L93" s="27"/>
      <c r="M93" s="11" t="str">
        <f t="shared" si="14"/>
        <v/>
      </c>
      <c r="N93" s="44"/>
      <c r="O93" s="11" t="str">
        <f t="shared" si="8"/>
        <v/>
      </c>
      <c r="P93" s="52" t="str">
        <f t="shared" si="10"/>
        <v/>
      </c>
      <c r="Q93" s="52"/>
      <c r="R93" s="13" t="str">
        <f t="shared" si="11"/>
        <v/>
      </c>
      <c r="S93" s="12">
        <f t="shared" si="12"/>
        <v>0</v>
      </c>
      <c r="T93" s="2"/>
      <c r="U93" s="29"/>
      <c r="V93" s="21" t="str">
        <f t="shared" si="15"/>
        <v/>
      </c>
      <c r="W93" s="20" t="str">
        <f t="shared" si="9"/>
        <v/>
      </c>
      <c r="X93" s="25"/>
    </row>
    <row r="94" spans="2:24" x14ac:dyDescent="0.15">
      <c r="B94" s="7"/>
      <c r="C94" s="52" t="str">
        <f t="shared" si="13"/>
        <v/>
      </c>
      <c r="D94" s="52"/>
      <c r="E94" s="12"/>
      <c r="F94" s="2"/>
      <c r="G94" s="7"/>
      <c r="H94" s="53"/>
      <c r="I94" s="53"/>
      <c r="J94" s="53"/>
      <c r="K94" s="53"/>
      <c r="L94" s="27"/>
      <c r="M94" s="11" t="str">
        <f t="shared" si="14"/>
        <v/>
      </c>
      <c r="N94" s="44"/>
      <c r="O94" s="11" t="str">
        <f t="shared" si="8"/>
        <v/>
      </c>
      <c r="P94" s="52" t="str">
        <f t="shared" si="10"/>
        <v/>
      </c>
      <c r="Q94" s="52"/>
      <c r="R94" s="13" t="str">
        <f t="shared" si="11"/>
        <v/>
      </c>
      <c r="S94" s="12">
        <f t="shared" si="12"/>
        <v>0</v>
      </c>
      <c r="T94" s="2"/>
      <c r="U94" s="29"/>
      <c r="V94" s="21" t="str">
        <f t="shared" si="15"/>
        <v/>
      </c>
      <c r="W94" s="20" t="str">
        <f t="shared" si="9"/>
        <v/>
      </c>
      <c r="X94" s="25"/>
    </row>
    <row r="95" spans="2:24" x14ac:dyDescent="0.15">
      <c r="B95" s="7"/>
      <c r="C95" s="52" t="str">
        <f t="shared" si="13"/>
        <v/>
      </c>
      <c r="D95" s="52"/>
      <c r="E95" s="12"/>
      <c r="F95" s="2"/>
      <c r="G95" s="7"/>
      <c r="H95" s="53"/>
      <c r="I95" s="53"/>
      <c r="J95" s="53"/>
      <c r="K95" s="53"/>
      <c r="L95" s="27"/>
      <c r="M95" s="11" t="str">
        <f t="shared" si="14"/>
        <v/>
      </c>
      <c r="N95" s="44"/>
      <c r="O95" s="11" t="str">
        <f t="shared" si="8"/>
        <v/>
      </c>
      <c r="P95" s="52" t="str">
        <f t="shared" si="10"/>
        <v/>
      </c>
      <c r="Q95" s="52"/>
      <c r="R95" s="13" t="str">
        <f t="shared" si="11"/>
        <v/>
      </c>
      <c r="S95" s="12">
        <f t="shared" si="12"/>
        <v>0</v>
      </c>
      <c r="T95" s="2"/>
      <c r="U95" s="29"/>
      <c r="V95" s="21" t="str">
        <f t="shared" si="15"/>
        <v/>
      </c>
      <c r="W95" s="20" t="str">
        <f t="shared" si="9"/>
        <v/>
      </c>
      <c r="X95" s="25"/>
    </row>
    <row r="96" spans="2:24" x14ac:dyDescent="0.15">
      <c r="B96" s="7"/>
      <c r="C96" s="52" t="str">
        <f t="shared" si="13"/>
        <v/>
      </c>
      <c r="D96" s="52"/>
      <c r="E96" s="12"/>
      <c r="F96" s="2"/>
      <c r="G96" s="7"/>
      <c r="H96" s="53"/>
      <c r="I96" s="53"/>
      <c r="J96" s="53"/>
      <c r="K96" s="53"/>
      <c r="L96" s="27"/>
      <c r="M96" s="11" t="str">
        <f t="shared" si="14"/>
        <v/>
      </c>
      <c r="N96" s="44"/>
      <c r="O96" s="11" t="str">
        <f t="shared" si="8"/>
        <v/>
      </c>
      <c r="P96" s="52" t="str">
        <f t="shared" si="10"/>
        <v/>
      </c>
      <c r="Q96" s="52"/>
      <c r="R96" s="13" t="str">
        <f t="shared" si="11"/>
        <v/>
      </c>
      <c r="S96" s="12">
        <f t="shared" si="12"/>
        <v>0</v>
      </c>
      <c r="T96" s="2"/>
      <c r="U96" s="29"/>
      <c r="V96" s="21" t="str">
        <f t="shared" si="15"/>
        <v/>
      </c>
      <c r="W96" s="20" t="str">
        <f t="shared" si="9"/>
        <v/>
      </c>
      <c r="X96" s="25"/>
    </row>
    <row r="97" spans="2:24" x14ac:dyDescent="0.15">
      <c r="B97" s="7"/>
      <c r="C97" s="52" t="str">
        <f t="shared" si="13"/>
        <v/>
      </c>
      <c r="D97" s="52"/>
      <c r="E97" s="12"/>
      <c r="F97" s="2"/>
      <c r="G97" s="7"/>
      <c r="H97" s="53"/>
      <c r="I97" s="53"/>
      <c r="J97" s="53"/>
      <c r="K97" s="53"/>
      <c r="L97" s="27"/>
      <c r="M97" s="11" t="str">
        <f t="shared" si="14"/>
        <v/>
      </c>
      <c r="N97" s="44"/>
      <c r="O97" s="11" t="str">
        <f t="shared" si="8"/>
        <v/>
      </c>
      <c r="P97" s="52" t="str">
        <f t="shared" si="10"/>
        <v/>
      </c>
      <c r="Q97" s="52"/>
      <c r="R97" s="13" t="str">
        <f t="shared" si="11"/>
        <v/>
      </c>
      <c r="S97" s="12">
        <f t="shared" si="12"/>
        <v>0</v>
      </c>
      <c r="T97" s="2"/>
      <c r="U97" s="29"/>
      <c r="V97" s="21" t="str">
        <f t="shared" si="15"/>
        <v/>
      </c>
      <c r="W97" s="20" t="str">
        <f t="shared" si="9"/>
        <v/>
      </c>
      <c r="X97" s="25"/>
    </row>
    <row r="98" spans="2:24" x14ac:dyDescent="0.15">
      <c r="B98" s="7"/>
      <c r="C98" s="52" t="str">
        <f t="shared" si="13"/>
        <v/>
      </c>
      <c r="D98" s="52"/>
      <c r="E98" s="12"/>
      <c r="F98" s="2"/>
      <c r="G98" s="7"/>
      <c r="H98" s="53"/>
      <c r="I98" s="53"/>
      <c r="J98" s="53"/>
      <c r="K98" s="53"/>
      <c r="L98" s="27"/>
      <c r="M98" s="11" t="str">
        <f t="shared" si="14"/>
        <v/>
      </c>
      <c r="N98" s="44"/>
      <c r="O98" s="11" t="str">
        <f t="shared" si="8"/>
        <v/>
      </c>
      <c r="P98" s="52" t="str">
        <f t="shared" si="10"/>
        <v/>
      </c>
      <c r="Q98" s="52"/>
      <c r="R98" s="13" t="str">
        <f t="shared" si="11"/>
        <v/>
      </c>
      <c r="S98" s="12">
        <f t="shared" si="12"/>
        <v>0</v>
      </c>
      <c r="T98" s="2"/>
      <c r="U98" s="29"/>
      <c r="V98" s="21" t="str">
        <f t="shared" si="15"/>
        <v/>
      </c>
      <c r="W98" s="20" t="str">
        <f t="shared" si="9"/>
        <v/>
      </c>
      <c r="X98" s="25"/>
    </row>
    <row r="99" spans="2:24" x14ac:dyDescent="0.15">
      <c r="B99" s="7"/>
      <c r="C99" s="52" t="str">
        <f t="shared" si="13"/>
        <v/>
      </c>
      <c r="D99" s="52"/>
      <c r="E99" s="12"/>
      <c r="F99" s="2"/>
      <c r="G99" s="7"/>
      <c r="H99" s="53"/>
      <c r="I99" s="53"/>
      <c r="J99" s="53"/>
      <c r="K99" s="53"/>
      <c r="L99" s="27"/>
      <c r="M99" s="11" t="str">
        <f t="shared" si="14"/>
        <v/>
      </c>
      <c r="N99" s="44"/>
      <c r="O99" s="11" t="str">
        <f t="shared" si="8"/>
        <v/>
      </c>
      <c r="P99" s="52" t="str">
        <f t="shared" si="10"/>
        <v/>
      </c>
      <c r="Q99" s="52"/>
      <c r="R99" s="13" t="str">
        <f t="shared" si="11"/>
        <v/>
      </c>
      <c r="S99" s="12">
        <f t="shared" si="12"/>
        <v>0</v>
      </c>
      <c r="T99" s="2"/>
      <c r="U99" s="29"/>
      <c r="V99" s="21" t="str">
        <f t="shared" si="15"/>
        <v/>
      </c>
      <c r="W99" s="20" t="str">
        <f t="shared" si="9"/>
        <v/>
      </c>
      <c r="X99" s="25"/>
    </row>
    <row r="100" spans="2:24" x14ac:dyDescent="0.15">
      <c r="B100" s="7"/>
      <c r="C100" s="52" t="str">
        <f t="shared" si="13"/>
        <v/>
      </c>
      <c r="D100" s="52"/>
      <c r="E100" s="12"/>
      <c r="F100" s="2"/>
      <c r="G100" s="7"/>
      <c r="H100" s="53"/>
      <c r="I100" s="53"/>
      <c r="J100" s="53"/>
      <c r="K100" s="53"/>
      <c r="L100" s="27"/>
      <c r="M100" s="11" t="str">
        <f t="shared" si="14"/>
        <v/>
      </c>
      <c r="N100" s="44"/>
      <c r="O100" s="11" t="str">
        <f t="shared" si="8"/>
        <v/>
      </c>
      <c r="P100" s="52" t="str">
        <f t="shared" si="10"/>
        <v/>
      </c>
      <c r="Q100" s="52"/>
      <c r="R100" s="13" t="str">
        <f t="shared" si="11"/>
        <v/>
      </c>
      <c r="S100" s="12">
        <f t="shared" si="12"/>
        <v>0</v>
      </c>
      <c r="T100" s="2"/>
      <c r="U100" s="29"/>
      <c r="V100" s="21" t="str">
        <f t="shared" si="15"/>
        <v/>
      </c>
      <c r="W100" s="20" t="str">
        <f t="shared" si="9"/>
        <v/>
      </c>
      <c r="X100" s="25"/>
    </row>
    <row r="101" spans="2:24" x14ac:dyDescent="0.15">
      <c r="B101" s="7"/>
      <c r="C101" s="52" t="str">
        <f t="shared" si="13"/>
        <v/>
      </c>
      <c r="D101" s="52"/>
      <c r="E101" s="12"/>
      <c r="F101" s="2"/>
      <c r="G101" s="7"/>
      <c r="H101" s="53"/>
      <c r="I101" s="53"/>
      <c r="J101" s="53"/>
      <c r="K101" s="53"/>
      <c r="L101" s="27"/>
      <c r="M101" s="11" t="str">
        <f t="shared" si="14"/>
        <v/>
      </c>
      <c r="N101" s="44"/>
      <c r="O101" s="11" t="str">
        <f t="shared" si="8"/>
        <v/>
      </c>
      <c r="P101" s="52" t="str">
        <f t="shared" si="10"/>
        <v/>
      </c>
      <c r="Q101" s="52"/>
      <c r="R101" s="13" t="str">
        <f t="shared" si="11"/>
        <v/>
      </c>
      <c r="S101" s="12">
        <f t="shared" si="12"/>
        <v>0</v>
      </c>
      <c r="T101" s="2"/>
      <c r="U101" s="29"/>
      <c r="V101" s="21" t="str">
        <f t="shared" si="15"/>
        <v/>
      </c>
      <c r="W101" s="20" t="str">
        <f t="shared" si="9"/>
        <v/>
      </c>
      <c r="X101" s="25"/>
    </row>
    <row r="102" spans="2:24" x14ac:dyDescent="0.15">
      <c r="B102" s="7"/>
      <c r="C102" s="52" t="str">
        <f t="shared" si="13"/>
        <v/>
      </c>
      <c r="D102" s="52"/>
      <c r="E102" s="12"/>
      <c r="F102" s="2"/>
      <c r="G102" s="7"/>
      <c r="H102" s="53"/>
      <c r="I102" s="53"/>
      <c r="J102" s="53"/>
      <c r="K102" s="53"/>
      <c r="L102" s="27"/>
      <c r="M102" s="11" t="str">
        <f t="shared" si="14"/>
        <v/>
      </c>
      <c r="N102" s="44"/>
      <c r="O102" s="11" t="str">
        <f t="shared" si="8"/>
        <v/>
      </c>
      <c r="P102" s="52" t="str">
        <f t="shared" si="10"/>
        <v/>
      </c>
      <c r="Q102" s="52"/>
      <c r="R102" s="13" t="str">
        <f t="shared" si="11"/>
        <v/>
      </c>
      <c r="S102" s="12">
        <f t="shared" si="12"/>
        <v>0</v>
      </c>
      <c r="T102" s="2"/>
      <c r="U102" s="29"/>
      <c r="V102" s="21" t="str">
        <f t="shared" si="15"/>
        <v/>
      </c>
      <c r="W102" s="20" t="str">
        <f t="shared" si="9"/>
        <v/>
      </c>
      <c r="X102" s="25"/>
    </row>
    <row r="103" spans="2:24" x14ac:dyDescent="0.15">
      <c r="B103" s="7"/>
      <c r="C103" s="52" t="str">
        <f t="shared" si="13"/>
        <v/>
      </c>
      <c r="D103" s="52"/>
      <c r="E103" s="12"/>
      <c r="F103" s="2"/>
      <c r="G103" s="7"/>
      <c r="H103" s="53"/>
      <c r="I103" s="53"/>
      <c r="J103" s="53"/>
      <c r="K103" s="53"/>
      <c r="L103" s="27"/>
      <c r="M103" s="11" t="str">
        <f t="shared" si="14"/>
        <v/>
      </c>
      <c r="N103" s="44"/>
      <c r="O103" s="11" t="str">
        <f t="shared" si="8"/>
        <v/>
      </c>
      <c r="P103" s="52" t="str">
        <f t="shared" si="10"/>
        <v/>
      </c>
      <c r="Q103" s="52"/>
      <c r="R103" s="13" t="str">
        <f t="shared" si="11"/>
        <v/>
      </c>
      <c r="S103" s="12">
        <f t="shared" si="12"/>
        <v>0</v>
      </c>
      <c r="T103" s="2"/>
      <c r="U103" s="29"/>
      <c r="V103" s="21" t="str">
        <f t="shared" si="15"/>
        <v/>
      </c>
      <c r="W103" s="20" t="str">
        <f t="shared" si="9"/>
        <v/>
      </c>
      <c r="X103" s="25"/>
    </row>
    <row r="104" spans="2:24" x14ac:dyDescent="0.15">
      <c r="B104" s="7"/>
      <c r="C104" s="52" t="str">
        <f t="shared" si="13"/>
        <v/>
      </c>
      <c r="D104" s="52"/>
      <c r="E104" s="12"/>
      <c r="F104" s="2"/>
      <c r="G104" s="7"/>
      <c r="H104" s="53"/>
      <c r="I104" s="53"/>
      <c r="J104" s="53"/>
      <c r="K104" s="53"/>
      <c r="L104" s="27"/>
      <c r="M104" s="11" t="str">
        <f t="shared" si="14"/>
        <v/>
      </c>
      <c r="N104" s="44"/>
      <c r="O104" s="11" t="str">
        <f t="shared" si="8"/>
        <v/>
      </c>
      <c r="P104" s="52" t="str">
        <f t="shared" si="10"/>
        <v/>
      </c>
      <c r="Q104" s="52"/>
      <c r="R104" s="13" t="str">
        <f t="shared" si="11"/>
        <v/>
      </c>
      <c r="S104" s="12">
        <f t="shared" si="12"/>
        <v>0</v>
      </c>
      <c r="T104" s="2"/>
      <c r="U104" s="29"/>
      <c r="V104" s="21" t="str">
        <f t="shared" si="15"/>
        <v/>
      </c>
      <c r="W104" s="20" t="str">
        <f t="shared" si="9"/>
        <v/>
      </c>
      <c r="X104" s="25"/>
    </row>
    <row r="105" spans="2:24" x14ac:dyDescent="0.15">
      <c r="B105" s="7"/>
      <c r="C105" s="52" t="str">
        <f t="shared" si="13"/>
        <v/>
      </c>
      <c r="D105" s="52"/>
      <c r="E105" s="12"/>
      <c r="F105" s="2"/>
      <c r="G105" s="7"/>
      <c r="H105" s="53"/>
      <c r="I105" s="53"/>
      <c r="J105" s="53"/>
      <c r="K105" s="53"/>
      <c r="L105" s="27"/>
      <c r="M105" s="11" t="str">
        <f t="shared" si="14"/>
        <v/>
      </c>
      <c r="N105" s="44"/>
      <c r="O105" s="11" t="str">
        <f t="shared" si="8"/>
        <v/>
      </c>
      <c r="P105" s="52" t="str">
        <f t="shared" si="10"/>
        <v/>
      </c>
      <c r="Q105" s="52"/>
      <c r="R105" s="13" t="str">
        <f t="shared" si="11"/>
        <v/>
      </c>
      <c r="S105" s="12">
        <f t="shared" si="12"/>
        <v>0</v>
      </c>
      <c r="T105" s="2"/>
      <c r="U105" s="29"/>
      <c r="V105" s="21" t="str">
        <f t="shared" si="15"/>
        <v/>
      </c>
      <c r="W105" s="20" t="str">
        <f t="shared" si="9"/>
        <v/>
      </c>
      <c r="X105" s="25"/>
    </row>
    <row r="106" spans="2:24" x14ac:dyDescent="0.15">
      <c r="B106" s="7"/>
      <c r="C106" s="52" t="str">
        <f t="shared" si="13"/>
        <v/>
      </c>
      <c r="D106" s="52"/>
      <c r="E106" s="12"/>
      <c r="F106" s="2"/>
      <c r="G106" s="7"/>
      <c r="H106" s="53"/>
      <c r="I106" s="53"/>
      <c r="J106" s="53"/>
      <c r="K106" s="53"/>
      <c r="L106" s="27"/>
      <c r="M106" s="11" t="str">
        <f t="shared" si="14"/>
        <v/>
      </c>
      <c r="N106" s="44"/>
      <c r="O106" s="11" t="str">
        <f t="shared" si="8"/>
        <v/>
      </c>
      <c r="P106" s="52" t="str">
        <f t="shared" si="10"/>
        <v/>
      </c>
      <c r="Q106" s="52"/>
      <c r="R106" s="13" t="str">
        <f t="shared" si="11"/>
        <v/>
      </c>
      <c r="S106" s="12">
        <f t="shared" si="12"/>
        <v>0</v>
      </c>
      <c r="T106" s="2"/>
      <c r="U106" s="29"/>
      <c r="V106" s="21" t="str">
        <f t="shared" si="15"/>
        <v/>
      </c>
      <c r="W106" s="20" t="str">
        <f t="shared" si="9"/>
        <v/>
      </c>
      <c r="X106" s="25"/>
    </row>
    <row r="107" spans="2:24" x14ac:dyDescent="0.15">
      <c r="B107" s="7"/>
      <c r="C107" s="52" t="str">
        <f t="shared" si="13"/>
        <v/>
      </c>
      <c r="D107" s="52"/>
      <c r="E107" s="12"/>
      <c r="F107" s="2"/>
      <c r="G107" s="7"/>
      <c r="H107" s="53"/>
      <c r="I107" s="53"/>
      <c r="J107" s="53"/>
      <c r="K107" s="53"/>
      <c r="L107" s="27"/>
      <c r="M107" s="11" t="str">
        <f t="shared" si="14"/>
        <v/>
      </c>
      <c r="N107" s="44"/>
      <c r="O107" s="11" t="str">
        <f t="shared" ref="O107:O109" si="16">IF(J107="","",ROUNDUP(IF(G107="買",H107-J107,J107-H107)*100,0))</f>
        <v/>
      </c>
      <c r="P107" s="52" t="str">
        <f t="shared" si="10"/>
        <v/>
      </c>
      <c r="Q107" s="52"/>
      <c r="R107" s="13" t="str">
        <f t="shared" si="11"/>
        <v/>
      </c>
      <c r="S107" s="12">
        <f t="shared" si="12"/>
        <v>0</v>
      </c>
      <c r="T107" s="2"/>
      <c r="U107" s="29"/>
      <c r="V107" s="21" t="str">
        <f t="shared" si="15"/>
        <v/>
      </c>
      <c r="W107" s="20" t="str">
        <f t="shared" ref="W107:W109" si="17">IF(T107="","",IF(G107="買",U107-H107,H107-U107)*100)</f>
        <v/>
      </c>
      <c r="X107" s="25"/>
    </row>
    <row r="108" spans="2:24" x14ac:dyDescent="0.15">
      <c r="B108" s="7"/>
      <c r="C108" s="52" t="str">
        <f t="shared" si="13"/>
        <v/>
      </c>
      <c r="D108" s="52"/>
      <c r="E108" s="12"/>
      <c r="F108" s="2"/>
      <c r="G108" s="7"/>
      <c r="H108" s="53"/>
      <c r="I108" s="53"/>
      <c r="J108" s="53"/>
      <c r="K108" s="53"/>
      <c r="L108" s="27"/>
      <c r="M108" s="11" t="str">
        <f t="shared" si="14"/>
        <v/>
      </c>
      <c r="N108" s="44"/>
      <c r="O108" s="11" t="str">
        <f t="shared" si="16"/>
        <v/>
      </c>
      <c r="P108" s="52" t="str">
        <f t="shared" si="10"/>
        <v/>
      </c>
      <c r="Q108" s="52"/>
      <c r="R108" s="13" t="str">
        <f t="shared" si="11"/>
        <v/>
      </c>
      <c r="S108" s="12">
        <f t="shared" si="12"/>
        <v>0</v>
      </c>
      <c r="T108" s="2"/>
      <c r="U108" s="29"/>
      <c r="V108" s="21" t="str">
        <f t="shared" si="15"/>
        <v/>
      </c>
      <c r="W108" s="20" t="str">
        <f t="shared" si="17"/>
        <v/>
      </c>
      <c r="X108" s="25"/>
    </row>
    <row r="109" spans="2:24" x14ac:dyDescent="0.15">
      <c r="B109" s="7"/>
      <c r="C109" s="52" t="str">
        <f t="shared" si="13"/>
        <v/>
      </c>
      <c r="D109" s="52"/>
      <c r="E109" s="12"/>
      <c r="F109" s="2"/>
      <c r="G109" s="7"/>
      <c r="H109" s="53"/>
      <c r="I109" s="53"/>
      <c r="J109" s="53"/>
      <c r="K109" s="53"/>
      <c r="L109" s="27"/>
      <c r="M109" s="11" t="str">
        <f t="shared" si="14"/>
        <v/>
      </c>
      <c r="N109" s="44"/>
      <c r="O109" s="11" t="str">
        <f t="shared" si="16"/>
        <v/>
      </c>
      <c r="P109" s="52" t="str">
        <f t="shared" si="10"/>
        <v/>
      </c>
      <c r="Q109" s="52"/>
      <c r="R109" s="13" t="str">
        <f t="shared" si="11"/>
        <v/>
      </c>
      <c r="S109" s="12">
        <f t="shared" si="12"/>
        <v>0</v>
      </c>
      <c r="T109" s="2"/>
      <c r="U109" s="29"/>
      <c r="V109" s="21" t="str">
        <f t="shared" si="15"/>
        <v/>
      </c>
      <c r="W109" s="20" t="str">
        <f t="shared" si="17"/>
        <v/>
      </c>
      <c r="X109" s="25"/>
    </row>
  </sheetData>
  <mergeCells count="438">
    <mergeCell ref="B2:D2"/>
    <mergeCell ref="E2:G2"/>
    <mergeCell ref="H2:J2"/>
    <mergeCell ref="K2:M2"/>
    <mergeCell ref="N2:O2"/>
    <mergeCell ref="P2:Q2"/>
    <mergeCell ref="B3:C3"/>
    <mergeCell ref="D3:I3"/>
    <mergeCell ref="J3:K3"/>
    <mergeCell ref="L3:Q3"/>
    <mergeCell ref="B4:C4"/>
    <mergeCell ref="D4:E4"/>
    <mergeCell ref="F4:G4"/>
    <mergeCell ref="H4:I4"/>
    <mergeCell ref="J4:K4"/>
    <mergeCell ref="L4:M4"/>
    <mergeCell ref="A8:A9"/>
    <mergeCell ref="B8:B9"/>
    <mergeCell ref="C8:D9"/>
    <mergeCell ref="E8:K8"/>
    <mergeCell ref="M8:N8"/>
    <mergeCell ref="N4:O4"/>
    <mergeCell ref="B6:D6"/>
    <mergeCell ref="P4:Q4"/>
    <mergeCell ref="J5:K5"/>
    <mergeCell ref="L5:M5"/>
    <mergeCell ref="N5:O5"/>
    <mergeCell ref="P5:Q5"/>
    <mergeCell ref="O8:Q8"/>
    <mergeCell ref="R8:R9"/>
    <mergeCell ref="X8:X9"/>
    <mergeCell ref="H9:I9"/>
    <mergeCell ref="J9:K9"/>
    <mergeCell ref="P9:Q9"/>
    <mergeCell ref="E6:H6"/>
    <mergeCell ref="I6:J6"/>
    <mergeCell ref="K6:M6"/>
    <mergeCell ref="N6:Q6"/>
    <mergeCell ref="C12:D12"/>
    <mergeCell ref="H12:I12"/>
    <mergeCell ref="J12:K12"/>
    <mergeCell ref="P12:Q12"/>
    <mergeCell ref="C13:D13"/>
    <mergeCell ref="H13:I13"/>
    <mergeCell ref="J13:K13"/>
    <mergeCell ref="P13:Q13"/>
    <mergeCell ref="C10:D10"/>
    <mergeCell ref="H10:I10"/>
    <mergeCell ref="J10:K10"/>
    <mergeCell ref="P10:Q10"/>
    <mergeCell ref="C11:D11"/>
    <mergeCell ref="H11:I11"/>
    <mergeCell ref="J11:K11"/>
    <mergeCell ref="P11:Q11"/>
    <mergeCell ref="C16:D16"/>
    <mergeCell ref="H16:I16"/>
    <mergeCell ref="J16:K16"/>
    <mergeCell ref="P16:Q16"/>
    <mergeCell ref="C17:D17"/>
    <mergeCell ref="H17:I17"/>
    <mergeCell ref="J17:K17"/>
    <mergeCell ref="P17:Q17"/>
    <mergeCell ref="C14:D14"/>
    <mergeCell ref="H14:I14"/>
    <mergeCell ref="J14:K14"/>
    <mergeCell ref="P14:Q14"/>
    <mergeCell ref="C15:D15"/>
    <mergeCell ref="H15:I15"/>
    <mergeCell ref="J15:K15"/>
    <mergeCell ref="P15:Q15"/>
    <mergeCell ref="C20:D20"/>
    <mergeCell ref="H20:I20"/>
    <mergeCell ref="J20:K20"/>
    <mergeCell ref="P20:Q20"/>
    <mergeCell ref="C21:D21"/>
    <mergeCell ref="H21:I21"/>
    <mergeCell ref="J21:K21"/>
    <mergeCell ref="P21:Q21"/>
    <mergeCell ref="C18:D18"/>
    <mergeCell ref="H18:I18"/>
    <mergeCell ref="J18:K18"/>
    <mergeCell ref="P18:Q18"/>
    <mergeCell ref="C19:D19"/>
    <mergeCell ref="H19:I19"/>
    <mergeCell ref="J19:K19"/>
    <mergeCell ref="P19:Q19"/>
    <mergeCell ref="C24:D24"/>
    <mergeCell ref="H24:I24"/>
    <mergeCell ref="J24:K24"/>
    <mergeCell ref="P24:Q24"/>
    <mergeCell ref="C25:D25"/>
    <mergeCell ref="H25:I25"/>
    <mergeCell ref="J25:K25"/>
    <mergeCell ref="P25:Q25"/>
    <mergeCell ref="C22:D22"/>
    <mergeCell ref="H22:I22"/>
    <mergeCell ref="J22:K22"/>
    <mergeCell ref="P22:Q22"/>
    <mergeCell ref="C23:D23"/>
    <mergeCell ref="H23:I23"/>
    <mergeCell ref="J23:K23"/>
    <mergeCell ref="P23:Q23"/>
    <mergeCell ref="C28:D28"/>
    <mergeCell ref="H28:I28"/>
    <mergeCell ref="J28:K28"/>
    <mergeCell ref="P28:Q28"/>
    <mergeCell ref="C29:D29"/>
    <mergeCell ref="H29:I29"/>
    <mergeCell ref="J29:K29"/>
    <mergeCell ref="P29:Q29"/>
    <mergeCell ref="C26:D26"/>
    <mergeCell ref="H26:I26"/>
    <mergeCell ref="J26:K26"/>
    <mergeCell ref="P26:Q26"/>
    <mergeCell ref="C27:D27"/>
    <mergeCell ref="H27:I27"/>
    <mergeCell ref="J27:K27"/>
    <mergeCell ref="P27:Q27"/>
    <mergeCell ref="C32:D32"/>
    <mergeCell ref="H32:I32"/>
    <mergeCell ref="J32:K32"/>
    <mergeCell ref="P32:Q32"/>
    <mergeCell ref="C33:D33"/>
    <mergeCell ref="H33:I33"/>
    <mergeCell ref="J33:K33"/>
    <mergeCell ref="P33:Q33"/>
    <mergeCell ref="C30:D30"/>
    <mergeCell ref="H30:I30"/>
    <mergeCell ref="J30:K30"/>
    <mergeCell ref="P30:Q30"/>
    <mergeCell ref="C31:D31"/>
    <mergeCell ref="H31:I31"/>
    <mergeCell ref="J31:K31"/>
    <mergeCell ref="P31:Q31"/>
    <mergeCell ref="C36:D36"/>
    <mergeCell ref="H36:I36"/>
    <mergeCell ref="J36:K36"/>
    <mergeCell ref="P36:Q36"/>
    <mergeCell ref="C37:D37"/>
    <mergeCell ref="H37:I37"/>
    <mergeCell ref="J37:K37"/>
    <mergeCell ref="P37:Q37"/>
    <mergeCell ref="C34:D34"/>
    <mergeCell ref="H34:I34"/>
    <mergeCell ref="J34:K34"/>
    <mergeCell ref="P34:Q34"/>
    <mergeCell ref="C35:D35"/>
    <mergeCell ref="H35:I35"/>
    <mergeCell ref="J35:K35"/>
    <mergeCell ref="P35:Q35"/>
    <mergeCell ref="C40:D40"/>
    <mergeCell ref="H40:I40"/>
    <mergeCell ref="J40:K40"/>
    <mergeCell ref="P40:Q40"/>
    <mergeCell ref="C41:D41"/>
    <mergeCell ref="H41:I41"/>
    <mergeCell ref="J41:K41"/>
    <mergeCell ref="P41:Q41"/>
    <mergeCell ref="C38:D38"/>
    <mergeCell ref="H38:I38"/>
    <mergeCell ref="J38:K38"/>
    <mergeCell ref="P38:Q38"/>
    <mergeCell ref="C39:D39"/>
    <mergeCell ref="H39:I39"/>
    <mergeCell ref="J39:K39"/>
    <mergeCell ref="P39:Q39"/>
    <mergeCell ref="C44:D44"/>
    <mergeCell ref="H44:I44"/>
    <mergeCell ref="J44:K44"/>
    <mergeCell ref="P44:Q44"/>
    <mergeCell ref="C45:D45"/>
    <mergeCell ref="H45:I45"/>
    <mergeCell ref="J45:K45"/>
    <mergeCell ref="P45:Q45"/>
    <mergeCell ref="C42:D42"/>
    <mergeCell ref="H42:I42"/>
    <mergeCell ref="J42:K42"/>
    <mergeCell ref="P42:Q42"/>
    <mergeCell ref="C43:D43"/>
    <mergeCell ref="H43:I43"/>
    <mergeCell ref="J43:K43"/>
    <mergeCell ref="P43:Q43"/>
    <mergeCell ref="C48:D48"/>
    <mergeCell ref="H48:I48"/>
    <mergeCell ref="J48:K48"/>
    <mergeCell ref="P48:Q48"/>
    <mergeCell ref="C49:D49"/>
    <mergeCell ref="H49:I49"/>
    <mergeCell ref="J49:K49"/>
    <mergeCell ref="P49:Q49"/>
    <mergeCell ref="C46:D46"/>
    <mergeCell ref="H46:I46"/>
    <mergeCell ref="J46:K46"/>
    <mergeCell ref="P46:Q46"/>
    <mergeCell ref="C47:D47"/>
    <mergeCell ref="H47:I47"/>
    <mergeCell ref="J47:K47"/>
    <mergeCell ref="P47:Q47"/>
    <mergeCell ref="C52:D52"/>
    <mergeCell ref="H52:I52"/>
    <mergeCell ref="J52:K52"/>
    <mergeCell ref="P52:Q52"/>
    <mergeCell ref="C53:D53"/>
    <mergeCell ref="H53:I53"/>
    <mergeCell ref="J53:K53"/>
    <mergeCell ref="P53:Q53"/>
    <mergeCell ref="C50:D50"/>
    <mergeCell ref="H50:I50"/>
    <mergeCell ref="J50:K50"/>
    <mergeCell ref="P50:Q50"/>
    <mergeCell ref="C51:D51"/>
    <mergeCell ref="H51:I51"/>
    <mergeCell ref="J51:K51"/>
    <mergeCell ref="P51:Q51"/>
    <mergeCell ref="C56:D56"/>
    <mergeCell ref="H56:I56"/>
    <mergeCell ref="J56:K56"/>
    <mergeCell ref="P56:Q56"/>
    <mergeCell ref="C57:D57"/>
    <mergeCell ref="H57:I57"/>
    <mergeCell ref="J57:K57"/>
    <mergeCell ref="P57:Q57"/>
    <mergeCell ref="C54:D54"/>
    <mergeCell ref="H54:I54"/>
    <mergeCell ref="J54:K54"/>
    <mergeCell ref="P54:Q54"/>
    <mergeCell ref="C55:D55"/>
    <mergeCell ref="H55:I55"/>
    <mergeCell ref="J55:K55"/>
    <mergeCell ref="P55:Q55"/>
    <mergeCell ref="C60:D60"/>
    <mergeCell ref="H60:I60"/>
    <mergeCell ref="J60:K60"/>
    <mergeCell ref="P60:Q60"/>
    <mergeCell ref="C61:D61"/>
    <mergeCell ref="H61:I61"/>
    <mergeCell ref="J61:K61"/>
    <mergeCell ref="P61:Q61"/>
    <mergeCell ref="C58:D58"/>
    <mergeCell ref="H58:I58"/>
    <mergeCell ref="J58:K58"/>
    <mergeCell ref="P58:Q58"/>
    <mergeCell ref="C59:D59"/>
    <mergeCell ref="H59:I59"/>
    <mergeCell ref="J59:K59"/>
    <mergeCell ref="P59:Q59"/>
    <mergeCell ref="C64:D64"/>
    <mergeCell ref="H64:I64"/>
    <mergeCell ref="J64:K64"/>
    <mergeCell ref="P64:Q64"/>
    <mergeCell ref="C65:D65"/>
    <mergeCell ref="H65:I65"/>
    <mergeCell ref="J65:K65"/>
    <mergeCell ref="P65:Q65"/>
    <mergeCell ref="C62:D62"/>
    <mergeCell ref="H62:I62"/>
    <mergeCell ref="J62:K62"/>
    <mergeCell ref="P62:Q62"/>
    <mergeCell ref="C63:D63"/>
    <mergeCell ref="H63:I63"/>
    <mergeCell ref="J63:K63"/>
    <mergeCell ref="P63:Q63"/>
    <mergeCell ref="C68:D68"/>
    <mergeCell ref="H68:I68"/>
    <mergeCell ref="J68:K68"/>
    <mergeCell ref="P68:Q68"/>
    <mergeCell ref="C69:D69"/>
    <mergeCell ref="H69:I69"/>
    <mergeCell ref="J69:K69"/>
    <mergeCell ref="P69:Q69"/>
    <mergeCell ref="C66:D66"/>
    <mergeCell ref="H66:I66"/>
    <mergeCell ref="J66:K66"/>
    <mergeCell ref="P66:Q66"/>
    <mergeCell ref="C67:D67"/>
    <mergeCell ref="H67:I67"/>
    <mergeCell ref="J67:K67"/>
    <mergeCell ref="P67:Q67"/>
    <mergeCell ref="C72:D72"/>
    <mergeCell ref="H72:I72"/>
    <mergeCell ref="J72:K72"/>
    <mergeCell ref="P72:Q72"/>
    <mergeCell ref="C73:D73"/>
    <mergeCell ref="H73:I73"/>
    <mergeCell ref="J73:K73"/>
    <mergeCell ref="P73:Q73"/>
    <mergeCell ref="C70:D70"/>
    <mergeCell ref="H70:I70"/>
    <mergeCell ref="J70:K70"/>
    <mergeCell ref="P70:Q70"/>
    <mergeCell ref="C71:D71"/>
    <mergeCell ref="H71:I71"/>
    <mergeCell ref="J71:K71"/>
    <mergeCell ref="P71:Q71"/>
    <mergeCell ref="C76:D76"/>
    <mergeCell ref="H76:I76"/>
    <mergeCell ref="J76:K76"/>
    <mergeCell ref="P76:Q76"/>
    <mergeCell ref="C77:D77"/>
    <mergeCell ref="H77:I77"/>
    <mergeCell ref="J77:K77"/>
    <mergeCell ref="P77:Q77"/>
    <mergeCell ref="C74:D74"/>
    <mergeCell ref="H74:I74"/>
    <mergeCell ref="J74:K74"/>
    <mergeCell ref="P74:Q74"/>
    <mergeCell ref="C75:D75"/>
    <mergeCell ref="H75:I75"/>
    <mergeCell ref="J75:K75"/>
    <mergeCell ref="P75:Q75"/>
    <mergeCell ref="C80:D80"/>
    <mergeCell ref="H80:I80"/>
    <mergeCell ref="J80:K80"/>
    <mergeCell ref="P80:Q80"/>
    <mergeCell ref="C81:D81"/>
    <mergeCell ref="H81:I81"/>
    <mergeCell ref="J81:K81"/>
    <mergeCell ref="P81:Q81"/>
    <mergeCell ref="C78:D78"/>
    <mergeCell ref="H78:I78"/>
    <mergeCell ref="J78:K78"/>
    <mergeCell ref="P78:Q78"/>
    <mergeCell ref="C79:D79"/>
    <mergeCell ref="H79:I79"/>
    <mergeCell ref="J79:K79"/>
    <mergeCell ref="P79:Q79"/>
    <mergeCell ref="C84:D84"/>
    <mergeCell ref="H84:I84"/>
    <mergeCell ref="J84:K84"/>
    <mergeCell ref="P84:Q84"/>
    <mergeCell ref="C85:D85"/>
    <mergeCell ref="H85:I85"/>
    <mergeCell ref="J85:K85"/>
    <mergeCell ref="P85:Q85"/>
    <mergeCell ref="C82:D82"/>
    <mergeCell ref="H82:I82"/>
    <mergeCell ref="J82:K82"/>
    <mergeCell ref="P82:Q82"/>
    <mergeCell ref="C83:D83"/>
    <mergeCell ref="H83:I83"/>
    <mergeCell ref="J83:K83"/>
    <mergeCell ref="P83:Q83"/>
    <mergeCell ref="C88:D88"/>
    <mergeCell ref="H88:I88"/>
    <mergeCell ref="J88:K88"/>
    <mergeCell ref="P88:Q88"/>
    <mergeCell ref="C89:D89"/>
    <mergeCell ref="H89:I89"/>
    <mergeCell ref="J89:K89"/>
    <mergeCell ref="P89:Q89"/>
    <mergeCell ref="C86:D86"/>
    <mergeCell ref="H86:I86"/>
    <mergeCell ref="J86:K86"/>
    <mergeCell ref="P86:Q86"/>
    <mergeCell ref="C87:D87"/>
    <mergeCell ref="H87:I87"/>
    <mergeCell ref="J87:K87"/>
    <mergeCell ref="P87:Q87"/>
    <mergeCell ref="C92:D92"/>
    <mergeCell ref="H92:I92"/>
    <mergeCell ref="J92:K92"/>
    <mergeCell ref="P92:Q92"/>
    <mergeCell ref="C93:D93"/>
    <mergeCell ref="H93:I93"/>
    <mergeCell ref="J93:K93"/>
    <mergeCell ref="P93:Q93"/>
    <mergeCell ref="C90:D90"/>
    <mergeCell ref="H90:I90"/>
    <mergeCell ref="J90:K90"/>
    <mergeCell ref="P90:Q90"/>
    <mergeCell ref="C91:D91"/>
    <mergeCell ref="H91:I91"/>
    <mergeCell ref="J91:K91"/>
    <mergeCell ref="P91:Q91"/>
    <mergeCell ref="C96:D96"/>
    <mergeCell ref="H96:I96"/>
    <mergeCell ref="J96:K96"/>
    <mergeCell ref="P96:Q96"/>
    <mergeCell ref="C97:D97"/>
    <mergeCell ref="H97:I97"/>
    <mergeCell ref="J97:K97"/>
    <mergeCell ref="P97:Q97"/>
    <mergeCell ref="C94:D94"/>
    <mergeCell ref="H94:I94"/>
    <mergeCell ref="J94:K94"/>
    <mergeCell ref="P94:Q94"/>
    <mergeCell ref="C95:D95"/>
    <mergeCell ref="H95:I95"/>
    <mergeCell ref="J95:K95"/>
    <mergeCell ref="P95:Q95"/>
    <mergeCell ref="C100:D100"/>
    <mergeCell ref="H100:I100"/>
    <mergeCell ref="J100:K100"/>
    <mergeCell ref="P100:Q100"/>
    <mergeCell ref="C101:D101"/>
    <mergeCell ref="H101:I101"/>
    <mergeCell ref="J101:K101"/>
    <mergeCell ref="P101:Q101"/>
    <mergeCell ref="C98:D98"/>
    <mergeCell ref="H98:I98"/>
    <mergeCell ref="J98:K98"/>
    <mergeCell ref="P98:Q98"/>
    <mergeCell ref="C99:D99"/>
    <mergeCell ref="H99:I99"/>
    <mergeCell ref="J99:K99"/>
    <mergeCell ref="P99:Q99"/>
    <mergeCell ref="C104:D104"/>
    <mergeCell ref="H104:I104"/>
    <mergeCell ref="J104:K104"/>
    <mergeCell ref="P104:Q104"/>
    <mergeCell ref="C105:D105"/>
    <mergeCell ref="H105:I105"/>
    <mergeCell ref="J105:K105"/>
    <mergeCell ref="P105:Q105"/>
    <mergeCell ref="C102:D102"/>
    <mergeCell ref="H102:I102"/>
    <mergeCell ref="J102:K102"/>
    <mergeCell ref="P102:Q102"/>
    <mergeCell ref="C103:D103"/>
    <mergeCell ref="H103:I103"/>
    <mergeCell ref="J103:K103"/>
    <mergeCell ref="P103:Q103"/>
    <mergeCell ref="C108:D108"/>
    <mergeCell ref="H108:I108"/>
    <mergeCell ref="J108:K108"/>
    <mergeCell ref="P108:Q108"/>
    <mergeCell ref="C109:D109"/>
    <mergeCell ref="H109:I109"/>
    <mergeCell ref="J109:K109"/>
    <mergeCell ref="P109:Q109"/>
    <mergeCell ref="C106:D106"/>
    <mergeCell ref="H106:I106"/>
    <mergeCell ref="J106:K106"/>
    <mergeCell ref="P106:Q106"/>
    <mergeCell ref="C107:D107"/>
    <mergeCell ref="H107:I107"/>
    <mergeCell ref="J107:K107"/>
    <mergeCell ref="P107:Q107"/>
  </mergeCells>
  <phoneticPr fontId="1"/>
  <conditionalFormatting sqref="G10:G15 G19:G69">
    <cfRule type="cellIs" dxfId="11" priority="9" operator="equal">
      <formula>"買"</formula>
    </cfRule>
    <cfRule type="cellIs" dxfId="10" priority="10" operator="equal">
      <formula>"売"</formula>
    </cfRule>
  </conditionalFormatting>
  <conditionalFormatting sqref="G16:G18">
    <cfRule type="cellIs" dxfId="9" priority="11" operator="equal">
      <formula>"買"</formula>
    </cfRule>
    <cfRule type="cellIs" dxfId="8" priority="12" operator="equal">
      <formula>"売"</formula>
    </cfRule>
  </conditionalFormatting>
  <conditionalFormatting sqref="G95:G100">
    <cfRule type="cellIs" dxfId="7" priority="1" operator="equal">
      <formula>"買"</formula>
    </cfRule>
    <cfRule type="cellIs" dxfId="6" priority="2" operator="equal">
      <formula>"売"</formula>
    </cfRule>
  </conditionalFormatting>
  <conditionalFormatting sqref="G70:G82">
    <cfRule type="cellIs" dxfId="5" priority="7" operator="equal">
      <formula>"買"</formula>
    </cfRule>
    <cfRule type="cellIs" dxfId="4" priority="8" operator="equal">
      <formula>"売"</formula>
    </cfRule>
  </conditionalFormatting>
  <conditionalFormatting sqref="G83:G94">
    <cfRule type="cellIs" dxfId="3" priority="5" operator="equal">
      <formula>"買"</formula>
    </cfRule>
    <cfRule type="cellIs" dxfId="2" priority="6" operator="equal">
      <formula>"売"</formula>
    </cfRule>
  </conditionalFormatting>
  <conditionalFormatting sqref="G101:G109">
    <cfRule type="cellIs" dxfId="1" priority="3" operator="equal">
      <formula>"買"</formula>
    </cfRule>
    <cfRule type="cellIs" dxfId="0" priority="4" operator="equal">
      <formula>"売"</formula>
    </cfRule>
  </conditionalFormatting>
  <dataValidations count="1">
    <dataValidation type="list" allowBlank="1" showInputMessage="1" showErrorMessage="1" sqref="G10:G109">
      <formula1>"買,売"</formula1>
    </dataValidation>
  </dataValidations>
  <pageMargins left="0.7" right="0.7" top="0.75" bottom="0.75" header="0.3" footer="0.3"/>
  <pageSetup paperSize="9" orientation="portrait" horizontalDpi="4294967292"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38" zoomScaleNormal="100" workbookViewId="0">
      <selection activeCell="Q173" sqref="Q173"/>
    </sheetView>
  </sheetViews>
  <sheetFormatPr defaultRowHeight="13.5" x14ac:dyDescent="0.15"/>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activeCell="B21" sqref="B21"/>
    </sheetView>
  </sheetViews>
  <sheetFormatPr defaultRowHeight="13.5" x14ac:dyDescent="0.15"/>
  <sheetData>
    <row r="1" spans="1:17" ht="24" x14ac:dyDescent="0.15">
      <c r="A1" s="31" t="s">
        <v>45</v>
      </c>
    </row>
    <row r="2" spans="1:17" x14ac:dyDescent="0.15">
      <c r="B2" t="s">
        <v>59</v>
      </c>
    </row>
    <row r="5" spans="1:17" x14ac:dyDescent="0.15">
      <c r="B5" s="101" t="s">
        <v>82</v>
      </c>
      <c r="C5" s="101"/>
      <c r="D5" s="101"/>
      <c r="E5" s="101"/>
      <c r="F5" s="101"/>
      <c r="G5" s="101"/>
      <c r="H5" s="101"/>
      <c r="I5" s="101"/>
      <c r="J5" s="101"/>
      <c r="K5" s="101"/>
      <c r="L5" s="101"/>
      <c r="M5" s="101"/>
      <c r="N5" s="101"/>
      <c r="O5" s="101"/>
      <c r="P5" s="101"/>
      <c r="Q5" s="101"/>
    </row>
    <row r="6" spans="1:17" x14ac:dyDescent="0.15">
      <c r="B6" s="101"/>
      <c r="C6" s="101"/>
      <c r="D6" s="101"/>
      <c r="E6" s="101"/>
      <c r="F6" s="101"/>
      <c r="G6" s="101"/>
      <c r="H6" s="101"/>
      <c r="I6" s="101"/>
      <c r="J6" s="101"/>
      <c r="K6" s="101"/>
      <c r="L6" s="101"/>
      <c r="M6" s="101"/>
      <c r="N6" s="101"/>
      <c r="O6" s="101"/>
      <c r="P6" s="101"/>
      <c r="Q6" s="101"/>
    </row>
    <row r="7" spans="1:17" x14ac:dyDescent="0.15">
      <c r="B7" s="101"/>
      <c r="C7" s="101"/>
      <c r="D7" s="101"/>
      <c r="E7" s="101"/>
      <c r="F7" s="101"/>
      <c r="G7" s="101"/>
      <c r="H7" s="101"/>
      <c r="I7" s="101"/>
      <c r="J7" s="101"/>
      <c r="K7" s="101"/>
      <c r="L7" s="101"/>
      <c r="M7" s="101"/>
      <c r="N7" s="101"/>
      <c r="O7" s="101"/>
      <c r="P7" s="101"/>
      <c r="Q7" s="101"/>
    </row>
    <row r="8" spans="1:17" ht="13.5" customHeight="1" x14ac:dyDescent="0.15">
      <c r="B8" s="101" t="s">
        <v>84</v>
      </c>
      <c r="C8" s="101"/>
      <c r="D8" s="101"/>
      <c r="E8" s="101"/>
      <c r="F8" s="101"/>
      <c r="G8" s="101"/>
      <c r="H8" s="101"/>
      <c r="I8" s="101"/>
      <c r="J8" s="101"/>
      <c r="K8" s="101"/>
      <c r="L8" s="101"/>
      <c r="M8" s="101"/>
      <c r="N8" s="101"/>
      <c r="O8" s="101"/>
      <c r="P8" s="101"/>
      <c r="Q8" s="101"/>
    </row>
    <row r="9" spans="1:17" x14ac:dyDescent="0.15">
      <c r="B9" s="101"/>
      <c r="C9" s="101"/>
      <c r="D9" s="101"/>
      <c r="E9" s="101"/>
      <c r="F9" s="101"/>
      <c r="G9" s="101"/>
      <c r="H9" s="101"/>
      <c r="I9" s="101"/>
      <c r="J9" s="101"/>
      <c r="K9" s="101"/>
      <c r="L9" s="101"/>
      <c r="M9" s="101"/>
      <c r="N9" s="101"/>
      <c r="O9" s="101"/>
      <c r="P9" s="101"/>
      <c r="Q9" s="101"/>
    </row>
    <row r="10" spans="1:17" x14ac:dyDescent="0.15">
      <c r="B10" s="101"/>
      <c r="C10" s="101"/>
      <c r="D10" s="101"/>
      <c r="E10" s="101"/>
      <c r="F10" s="101"/>
      <c r="G10" s="101"/>
      <c r="H10" s="101"/>
      <c r="I10" s="101"/>
      <c r="J10" s="101"/>
      <c r="K10" s="101"/>
      <c r="L10" s="101"/>
      <c r="M10" s="101"/>
      <c r="N10" s="101"/>
      <c r="O10" s="101"/>
      <c r="P10" s="101"/>
      <c r="Q10" s="101"/>
    </row>
    <row r="11" spans="1:17" x14ac:dyDescent="0.15">
      <c r="B11" s="101" t="s">
        <v>95</v>
      </c>
      <c r="C11" s="101"/>
      <c r="D11" s="101"/>
      <c r="E11" s="101"/>
      <c r="F11" s="101"/>
      <c r="G11" s="101"/>
      <c r="H11" s="101"/>
      <c r="I11" s="101"/>
      <c r="J11" s="101"/>
      <c r="K11" s="101"/>
      <c r="L11" s="101"/>
      <c r="M11" s="101"/>
      <c r="N11" s="101"/>
      <c r="O11" s="101"/>
      <c r="P11" s="101"/>
      <c r="Q11" s="101"/>
    </row>
    <row r="12" spans="1:17" x14ac:dyDescent="0.15">
      <c r="B12" s="101"/>
      <c r="C12" s="101"/>
      <c r="D12" s="101"/>
      <c r="E12" s="101"/>
      <c r="F12" s="101"/>
      <c r="G12" s="101"/>
      <c r="H12" s="101"/>
      <c r="I12" s="101"/>
      <c r="J12" s="101"/>
      <c r="K12" s="101"/>
      <c r="L12" s="101"/>
      <c r="M12" s="101"/>
      <c r="N12" s="101"/>
      <c r="O12" s="101"/>
      <c r="P12" s="101"/>
      <c r="Q12" s="101"/>
    </row>
    <row r="13" spans="1:17" x14ac:dyDescent="0.15">
      <c r="B13" s="101"/>
      <c r="C13" s="101"/>
      <c r="D13" s="101"/>
      <c r="E13" s="101"/>
      <c r="F13" s="101"/>
      <c r="G13" s="101"/>
      <c r="H13" s="101"/>
      <c r="I13" s="101"/>
      <c r="J13" s="101"/>
      <c r="K13" s="101"/>
      <c r="L13" s="101"/>
      <c r="M13" s="101"/>
      <c r="N13" s="101"/>
      <c r="O13" s="101"/>
      <c r="P13" s="101"/>
      <c r="Q13" s="101"/>
    </row>
    <row r="14" spans="1:17" x14ac:dyDescent="0.15">
      <c r="B14" s="43" t="s">
        <v>96</v>
      </c>
      <c r="C14" s="42"/>
      <c r="D14" s="42"/>
      <c r="E14" s="42"/>
      <c r="F14" s="42"/>
      <c r="G14" s="42"/>
      <c r="H14" s="42"/>
      <c r="I14" s="42"/>
      <c r="J14" s="42"/>
      <c r="K14" s="42"/>
      <c r="L14" s="42"/>
      <c r="M14" s="42"/>
      <c r="N14" s="42"/>
      <c r="O14" s="42"/>
      <c r="P14" s="42"/>
      <c r="Q14" s="42"/>
    </row>
    <row r="15" spans="1:17" x14ac:dyDescent="0.15">
      <c r="B15" s="3" t="s">
        <v>97</v>
      </c>
      <c r="C15" s="42"/>
      <c r="D15" s="42"/>
      <c r="E15" s="42"/>
      <c r="F15" s="42"/>
      <c r="G15" s="42"/>
      <c r="H15" s="42"/>
      <c r="I15" s="42"/>
      <c r="J15" s="42"/>
      <c r="K15" s="42"/>
      <c r="L15" s="42"/>
      <c r="M15" s="42"/>
      <c r="N15" s="42"/>
      <c r="O15" s="42"/>
      <c r="P15" s="42"/>
      <c r="Q15" s="42"/>
    </row>
    <row r="16" spans="1:17" x14ac:dyDescent="0.15">
      <c r="B16" s="3"/>
      <c r="C16" s="42"/>
      <c r="D16" s="42"/>
      <c r="E16" s="42"/>
      <c r="F16" s="42"/>
      <c r="G16" s="42"/>
      <c r="H16" s="42"/>
      <c r="I16" s="42"/>
      <c r="J16" s="42"/>
      <c r="K16" s="42"/>
      <c r="L16" s="42"/>
      <c r="M16" s="42"/>
      <c r="N16" s="42"/>
      <c r="O16" s="42"/>
      <c r="P16" s="42"/>
      <c r="Q16" s="42"/>
    </row>
    <row r="17" spans="1:17" x14ac:dyDescent="0.15">
      <c r="B17" s="42"/>
      <c r="C17" s="42"/>
      <c r="D17" s="42"/>
      <c r="E17" s="42"/>
      <c r="F17" s="42"/>
      <c r="G17" s="42"/>
      <c r="H17" s="42"/>
      <c r="I17" s="42"/>
      <c r="J17" s="42"/>
      <c r="K17" s="42"/>
      <c r="L17" s="42"/>
      <c r="M17" s="42"/>
      <c r="N17" s="42"/>
      <c r="O17" s="42"/>
      <c r="P17" s="42"/>
      <c r="Q17" s="42"/>
    </row>
    <row r="18" spans="1:17" x14ac:dyDescent="0.15">
      <c r="B18" s="42"/>
      <c r="C18" s="42"/>
      <c r="D18" s="42"/>
      <c r="E18" s="42"/>
      <c r="F18" s="42"/>
      <c r="G18" s="42"/>
      <c r="H18" s="42"/>
      <c r="I18" s="42"/>
      <c r="J18" s="42"/>
      <c r="K18" s="42"/>
      <c r="L18" s="42"/>
      <c r="M18" s="42"/>
      <c r="N18" s="42"/>
      <c r="O18" s="42"/>
      <c r="P18" s="42"/>
      <c r="Q18" s="42"/>
    </row>
    <row r="19" spans="1:17" ht="24" x14ac:dyDescent="0.15">
      <c r="A19" s="31" t="s">
        <v>46</v>
      </c>
    </row>
    <row r="20" spans="1:17" x14ac:dyDescent="0.15">
      <c r="B20" t="s">
        <v>98</v>
      </c>
    </row>
    <row r="28" spans="1:17" ht="24" x14ac:dyDescent="0.15">
      <c r="A28" s="31" t="s">
        <v>47</v>
      </c>
    </row>
  </sheetData>
  <mergeCells count="3">
    <mergeCell ref="B5:Q7"/>
    <mergeCell ref="B8:Q10"/>
    <mergeCell ref="B11:Q13"/>
  </mergeCells>
  <phoneticPr fontId="1"/>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E22" sqref="E22"/>
    </sheetView>
  </sheetViews>
  <sheetFormatPr defaultRowHeight="13.5" x14ac:dyDescent="0.15"/>
  <cols>
    <col min="1" max="1" width="8" customWidth="1"/>
    <col min="3" max="3" width="5.25" bestFit="1" customWidth="1"/>
    <col min="4" max="4" width="3.5" bestFit="1" customWidth="1"/>
    <col min="6" max="6" width="5.875" bestFit="1" customWidth="1"/>
    <col min="7" max="7" width="4.5" bestFit="1" customWidth="1"/>
    <col min="9" max="9" width="5.875" bestFit="1" customWidth="1"/>
  </cols>
  <sheetData>
    <row r="1" spans="1:11" x14ac:dyDescent="0.15">
      <c r="A1" t="s">
        <v>49</v>
      </c>
      <c r="B1" t="s">
        <v>50</v>
      </c>
      <c r="C1" t="s">
        <v>53</v>
      </c>
      <c r="D1">
        <v>29</v>
      </c>
      <c r="F1" t="s">
        <v>43</v>
      </c>
      <c r="G1">
        <v>100</v>
      </c>
      <c r="I1" t="s">
        <v>44</v>
      </c>
      <c r="J1">
        <v>100</v>
      </c>
    </row>
    <row r="2" spans="1:11" x14ac:dyDescent="0.15">
      <c r="B2" t="s">
        <v>51</v>
      </c>
      <c r="C2" t="s">
        <v>53</v>
      </c>
      <c r="D2">
        <v>39</v>
      </c>
    </row>
    <row r="3" spans="1:11" x14ac:dyDescent="0.15">
      <c r="B3" t="s">
        <v>52</v>
      </c>
      <c r="C3" t="s">
        <v>53</v>
      </c>
      <c r="D3">
        <v>36</v>
      </c>
    </row>
    <row r="4" spans="1:11" x14ac:dyDescent="0.15">
      <c r="B4" t="s">
        <v>54</v>
      </c>
      <c r="C4" t="s">
        <v>53</v>
      </c>
      <c r="D4">
        <v>69</v>
      </c>
      <c r="F4" t="s">
        <v>43</v>
      </c>
      <c r="G4">
        <v>39</v>
      </c>
      <c r="I4" t="s">
        <v>44</v>
      </c>
      <c r="J4">
        <v>100</v>
      </c>
    </row>
    <row r="6" spans="1:11" x14ac:dyDescent="0.15">
      <c r="A6" t="s">
        <v>41</v>
      </c>
      <c r="B6" t="s">
        <v>42</v>
      </c>
      <c r="C6" t="s">
        <v>27</v>
      </c>
      <c r="D6">
        <v>86</v>
      </c>
      <c r="F6" t="s">
        <v>43</v>
      </c>
      <c r="G6">
        <v>100</v>
      </c>
      <c r="I6" t="s">
        <v>44</v>
      </c>
      <c r="J6">
        <v>100</v>
      </c>
      <c r="K6" t="s">
        <v>62</v>
      </c>
    </row>
    <row r="7" spans="1:11" x14ac:dyDescent="0.15">
      <c r="J7">
        <v>100</v>
      </c>
      <c r="K7" t="s">
        <v>63</v>
      </c>
    </row>
    <row r="8" spans="1:11" x14ac:dyDescent="0.15">
      <c r="J8">
        <v>100</v>
      </c>
      <c r="K8" t="s">
        <v>64</v>
      </c>
    </row>
    <row r="10" spans="1:11" x14ac:dyDescent="0.15">
      <c r="A10" t="s">
        <v>55</v>
      </c>
      <c r="B10" t="s">
        <v>42</v>
      </c>
      <c r="C10" t="s">
        <v>60</v>
      </c>
      <c r="D10" t="s">
        <v>65</v>
      </c>
      <c r="E10" t="s">
        <v>61</v>
      </c>
      <c r="F10">
        <v>16</v>
      </c>
    </row>
    <row r="11" spans="1:11" x14ac:dyDescent="0.15">
      <c r="B11" t="s">
        <v>71</v>
      </c>
      <c r="C11" t="s">
        <v>27</v>
      </c>
      <c r="D11" t="s">
        <v>65</v>
      </c>
      <c r="E11" t="s">
        <v>43</v>
      </c>
      <c r="F11">
        <v>17</v>
      </c>
    </row>
    <row r="12" spans="1:11" x14ac:dyDescent="0.15">
      <c r="B12" t="s">
        <v>72</v>
      </c>
      <c r="C12" t="s">
        <v>27</v>
      </c>
      <c r="D12" t="s">
        <v>65</v>
      </c>
      <c r="E12" t="s">
        <v>43</v>
      </c>
      <c r="F12">
        <v>15</v>
      </c>
    </row>
    <row r="13" spans="1:11" x14ac:dyDescent="0.15">
      <c r="B13" t="s">
        <v>73</v>
      </c>
      <c r="C13" t="s">
        <v>27</v>
      </c>
      <c r="D13" t="s">
        <v>65</v>
      </c>
      <c r="E13" t="s">
        <v>43</v>
      </c>
      <c r="F13">
        <v>12</v>
      </c>
    </row>
    <row r="16" spans="1:11" x14ac:dyDescent="0.15">
      <c r="A16" t="s">
        <v>75</v>
      </c>
    </row>
    <row r="17" spans="1:4" x14ac:dyDescent="0.15">
      <c r="A17" t="s">
        <v>99</v>
      </c>
      <c r="B17" t="s">
        <v>42</v>
      </c>
      <c r="C17" t="s">
        <v>43</v>
      </c>
      <c r="D17">
        <v>50</v>
      </c>
    </row>
    <row r="18" spans="1:4" x14ac:dyDescent="0.15">
      <c r="B18" t="s">
        <v>100</v>
      </c>
      <c r="C18" t="s">
        <v>43</v>
      </c>
      <c r="D18">
        <v>7</v>
      </c>
    </row>
    <row r="19" spans="1:4" x14ac:dyDescent="0.15">
      <c r="B19" t="s">
        <v>101</v>
      </c>
      <c r="C19" t="s">
        <v>43</v>
      </c>
      <c r="D19">
        <v>2</v>
      </c>
    </row>
    <row r="20" spans="1:4" x14ac:dyDescent="0.15">
      <c r="B20" t="s">
        <v>102</v>
      </c>
      <c r="C20" t="s">
        <v>43</v>
      </c>
      <c r="D20">
        <v>7</v>
      </c>
    </row>
    <row r="21" spans="1:4" x14ac:dyDescent="0.15">
      <c r="B21" t="s">
        <v>103</v>
      </c>
      <c r="C21" t="s">
        <v>43</v>
      </c>
      <c r="D21">
        <v>11</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4" sqref="I24"/>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検証結果-決済①</vt:lpstr>
      <vt:lpstr>検証結果-決済②</vt:lpstr>
      <vt:lpstr>検証結果-決済③</vt:lpstr>
      <vt:lpstr>画像</vt:lpstr>
      <vt:lpstr>気づき</vt:lpstr>
      <vt:lpstr>検証終了通貨</vt: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ASUS</cp:lastModifiedBy>
  <cp:lastPrinted>2015-09-06T14:38:04Z</cp:lastPrinted>
  <dcterms:created xsi:type="dcterms:W3CDTF">2015-07-02T17:28:41Z</dcterms:created>
  <dcterms:modified xsi:type="dcterms:W3CDTF">2015-10-06T12:00:02Z</dcterms:modified>
</cp:coreProperties>
</file>