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.Shiozawa\Downloads\【CMA】根崎優樹\"/>
    </mc:Choice>
  </mc:AlternateContent>
  <bookViews>
    <workbookView xWindow="0" yWindow="0" windowWidth="18144" windowHeight="7548"/>
  </bookViews>
  <sheets>
    <sheet name="⑤仕掛け２検証データ（USDJPY) ４H足 " sheetId="1" r:id="rId1"/>
    <sheet name="画像" sheetId="2" r:id="rId2"/>
  </sheets>
  <definedNames>
    <definedName name="_xlnm._FilterDatabase" localSheetId="0" hidden="1">'⑤仕掛け２検証データ（USDJPY) ４H足 '!$A$1:$V$73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8" i="1" l="1"/>
  <c r="K109" i="1"/>
  <c r="I109" i="1"/>
  <c r="H109" i="1"/>
  <c r="E106" i="1"/>
  <c r="E102" i="1"/>
  <c r="E101" i="1"/>
  <c r="E100" i="1"/>
  <c r="Q75" i="1"/>
  <c r="P75" i="1"/>
  <c r="U73" i="1"/>
  <c r="O73" i="1"/>
  <c r="C73" i="1"/>
  <c r="U72" i="1"/>
  <c r="O72" i="1"/>
  <c r="C72" i="1"/>
  <c r="U71" i="1"/>
  <c r="O71" i="1"/>
  <c r="C71" i="1"/>
  <c r="U70" i="1"/>
  <c r="O70" i="1"/>
  <c r="C70" i="1"/>
  <c r="U69" i="1"/>
  <c r="O69" i="1"/>
  <c r="C69" i="1"/>
  <c r="U68" i="1"/>
  <c r="O68" i="1"/>
  <c r="C68" i="1"/>
  <c r="U67" i="1"/>
  <c r="O67" i="1"/>
  <c r="C67" i="1"/>
  <c r="U66" i="1"/>
  <c r="O66" i="1"/>
  <c r="C66" i="1"/>
  <c r="U65" i="1"/>
  <c r="O65" i="1"/>
  <c r="C65" i="1"/>
  <c r="U64" i="1"/>
  <c r="O64" i="1"/>
  <c r="C64" i="1"/>
  <c r="U63" i="1"/>
  <c r="O63" i="1"/>
  <c r="C63" i="1"/>
  <c r="U62" i="1"/>
  <c r="O62" i="1"/>
  <c r="C62" i="1"/>
  <c r="U61" i="1"/>
  <c r="O61" i="1"/>
  <c r="C61" i="1"/>
  <c r="U60" i="1"/>
  <c r="O60" i="1"/>
  <c r="C60" i="1"/>
  <c r="U59" i="1"/>
  <c r="O59" i="1"/>
  <c r="C59" i="1"/>
  <c r="U58" i="1"/>
  <c r="O58" i="1"/>
  <c r="C58" i="1"/>
  <c r="U57" i="1"/>
  <c r="O57" i="1"/>
  <c r="C57" i="1"/>
  <c r="U56" i="1"/>
  <c r="O56" i="1"/>
  <c r="C56" i="1"/>
  <c r="U55" i="1"/>
  <c r="O55" i="1"/>
  <c r="C55" i="1"/>
  <c r="U54" i="1"/>
  <c r="O54" i="1"/>
  <c r="C54" i="1"/>
  <c r="U53" i="1"/>
  <c r="O53" i="1"/>
  <c r="C53" i="1"/>
  <c r="U52" i="1"/>
  <c r="O52" i="1"/>
  <c r="C52" i="1"/>
  <c r="U51" i="1"/>
  <c r="O51" i="1"/>
  <c r="C51" i="1"/>
  <c r="U50" i="1"/>
  <c r="O50" i="1"/>
  <c r="C50" i="1"/>
  <c r="U49" i="1"/>
  <c r="O49" i="1"/>
  <c r="C49" i="1"/>
  <c r="U48" i="1"/>
  <c r="O48" i="1"/>
  <c r="C48" i="1"/>
  <c r="U47" i="1"/>
  <c r="O47" i="1"/>
  <c r="C47" i="1"/>
  <c r="U46" i="1"/>
  <c r="O46" i="1"/>
  <c r="C46" i="1"/>
  <c r="U45" i="1"/>
  <c r="O45" i="1"/>
  <c r="C45" i="1"/>
  <c r="U44" i="1"/>
  <c r="O44" i="1"/>
  <c r="C44" i="1"/>
  <c r="U43" i="1"/>
  <c r="O43" i="1"/>
  <c r="C43" i="1"/>
  <c r="U42" i="1"/>
  <c r="O42" i="1"/>
  <c r="C42" i="1"/>
  <c r="U41" i="1"/>
  <c r="O41" i="1"/>
  <c r="C41" i="1"/>
  <c r="U40" i="1"/>
  <c r="O40" i="1"/>
  <c r="C40" i="1"/>
  <c r="U39" i="1"/>
  <c r="O39" i="1"/>
  <c r="C39" i="1"/>
  <c r="U38" i="1"/>
  <c r="O38" i="1"/>
  <c r="C38" i="1"/>
  <c r="U37" i="1"/>
  <c r="O37" i="1"/>
  <c r="C37" i="1"/>
  <c r="U36" i="1"/>
  <c r="O36" i="1"/>
  <c r="C36" i="1"/>
  <c r="U35" i="1"/>
  <c r="O35" i="1"/>
  <c r="C35" i="1"/>
  <c r="U34" i="1"/>
  <c r="O34" i="1"/>
  <c r="C34" i="1"/>
  <c r="U33" i="1"/>
  <c r="O33" i="1"/>
  <c r="C33" i="1"/>
  <c r="U32" i="1"/>
  <c r="O32" i="1"/>
  <c r="C32" i="1"/>
  <c r="U31" i="1"/>
  <c r="O31" i="1"/>
  <c r="C31" i="1"/>
  <c r="U30" i="1"/>
  <c r="O30" i="1"/>
  <c r="C30" i="1"/>
  <c r="U29" i="1"/>
  <c r="O29" i="1"/>
  <c r="C29" i="1"/>
  <c r="U28" i="1"/>
  <c r="O28" i="1"/>
  <c r="C28" i="1"/>
  <c r="U27" i="1"/>
  <c r="O27" i="1"/>
  <c r="C27" i="1"/>
  <c r="U26" i="1"/>
  <c r="O26" i="1"/>
  <c r="C26" i="1"/>
  <c r="U25" i="1"/>
  <c r="O25" i="1"/>
  <c r="C25" i="1"/>
  <c r="U24" i="1"/>
  <c r="O24" i="1"/>
  <c r="C24" i="1"/>
  <c r="U23" i="1"/>
  <c r="O23" i="1"/>
  <c r="C23" i="1"/>
  <c r="U22" i="1"/>
  <c r="O22" i="1"/>
  <c r="C22" i="1"/>
  <c r="U21" i="1"/>
  <c r="O21" i="1"/>
  <c r="C21" i="1"/>
  <c r="U20" i="1"/>
  <c r="O20" i="1"/>
  <c r="C20" i="1"/>
  <c r="U19" i="1"/>
  <c r="O19" i="1"/>
  <c r="C19" i="1"/>
  <c r="U18" i="1"/>
  <c r="O18" i="1"/>
  <c r="C18" i="1"/>
  <c r="U17" i="1"/>
  <c r="O17" i="1"/>
  <c r="C17" i="1"/>
  <c r="U16" i="1"/>
  <c r="O16" i="1"/>
  <c r="C16" i="1"/>
  <c r="U15" i="1"/>
  <c r="O15" i="1"/>
  <c r="C15" i="1"/>
  <c r="U14" i="1"/>
  <c r="O14" i="1"/>
  <c r="C14" i="1"/>
  <c r="U13" i="1"/>
  <c r="O13" i="1"/>
  <c r="C13" i="1"/>
  <c r="U12" i="1"/>
  <c r="O12" i="1"/>
  <c r="C12" i="1"/>
  <c r="U11" i="1"/>
  <c r="O11" i="1"/>
  <c r="C11" i="1"/>
  <c r="U10" i="1"/>
  <c r="O10" i="1"/>
  <c r="C10" i="1"/>
  <c r="U9" i="1"/>
  <c r="O9" i="1"/>
  <c r="C9" i="1"/>
  <c r="U8" i="1"/>
  <c r="O8" i="1"/>
  <c r="C8" i="1"/>
  <c r="U7" i="1"/>
  <c r="O7" i="1"/>
  <c r="C7" i="1"/>
  <c r="U6" i="1"/>
  <c r="O6" i="1"/>
  <c r="C6" i="1"/>
  <c r="U5" i="1"/>
  <c r="O5" i="1"/>
  <c r="C5" i="1"/>
  <c r="U4" i="1"/>
  <c r="O4" i="1"/>
  <c r="C4" i="1"/>
  <c r="U3" i="1"/>
  <c r="T3" i="1"/>
  <c r="V3" i="1" s="1"/>
  <c r="D3" i="1" s="1"/>
  <c r="O3" i="1"/>
  <c r="C3" i="1"/>
  <c r="R3" i="1" l="1"/>
  <c r="S4" i="1" l="1"/>
  <c r="T4" i="1" l="1"/>
  <c r="V4" i="1" s="1"/>
  <c r="D4" i="1" s="1"/>
  <c r="R4" i="1" s="1"/>
  <c r="S5" i="1" s="1"/>
  <c r="T5" i="1" l="1"/>
  <c r="V5" i="1" s="1"/>
  <c r="D5" i="1" s="1"/>
  <c r="R5" i="1" s="1"/>
  <c r="S6" i="1" s="1"/>
  <c r="T6" i="1" l="1"/>
  <c r="V6" i="1" s="1"/>
  <c r="D6" i="1" s="1"/>
  <c r="R6" i="1" s="1"/>
  <c r="S7" i="1" s="1"/>
  <c r="T7" i="1" l="1"/>
  <c r="V7" i="1" s="1"/>
  <c r="D7" i="1" s="1"/>
  <c r="R7" i="1" s="1"/>
  <c r="S8" i="1" s="1"/>
  <c r="T8" i="1" l="1"/>
  <c r="V8" i="1" s="1"/>
  <c r="D8" i="1" s="1"/>
  <c r="R8" i="1" s="1"/>
  <c r="S9" i="1" s="1"/>
  <c r="T9" i="1" l="1"/>
  <c r="V9" i="1" s="1"/>
  <c r="D9" i="1" s="1"/>
  <c r="R9" i="1" s="1"/>
  <c r="S10" i="1" s="1"/>
  <c r="T10" i="1" l="1"/>
  <c r="V10" i="1" s="1"/>
  <c r="D10" i="1" s="1"/>
  <c r="R10" i="1" s="1"/>
  <c r="S11" i="1" s="1"/>
  <c r="T11" i="1" l="1"/>
  <c r="V11" i="1" s="1"/>
  <c r="D11" i="1" s="1"/>
  <c r="R11" i="1" s="1"/>
  <c r="S12" i="1" s="1"/>
  <c r="T12" i="1" l="1"/>
  <c r="V12" i="1" s="1"/>
  <c r="D12" i="1" s="1"/>
  <c r="R12" i="1" s="1"/>
  <c r="S13" i="1" s="1"/>
  <c r="T13" i="1" l="1"/>
  <c r="V13" i="1" s="1"/>
  <c r="D13" i="1" s="1"/>
  <c r="R13" i="1" s="1"/>
  <c r="S14" i="1" s="1"/>
  <c r="T14" i="1" l="1"/>
  <c r="V14" i="1" s="1"/>
  <c r="D14" i="1" s="1"/>
  <c r="R14" i="1" s="1"/>
  <c r="S15" i="1" s="1"/>
  <c r="T15" i="1" l="1"/>
  <c r="V15" i="1" s="1"/>
  <c r="D15" i="1" s="1"/>
  <c r="R15" i="1" s="1"/>
  <c r="S16" i="1" s="1"/>
  <c r="T16" i="1" l="1"/>
  <c r="V16" i="1" s="1"/>
  <c r="D16" i="1" s="1"/>
  <c r="R16" i="1" s="1"/>
  <c r="S17" i="1" s="1"/>
  <c r="T17" i="1" l="1"/>
  <c r="V17" i="1" s="1"/>
  <c r="D17" i="1" s="1"/>
  <c r="R17" i="1" s="1"/>
  <c r="S18" i="1" s="1"/>
  <c r="T18" i="1" l="1"/>
  <c r="V18" i="1" s="1"/>
  <c r="D18" i="1" s="1"/>
  <c r="R18" i="1" s="1"/>
  <c r="S19" i="1" s="1"/>
  <c r="T19" i="1" l="1"/>
  <c r="V19" i="1" s="1"/>
  <c r="D19" i="1" s="1"/>
  <c r="R19" i="1" s="1"/>
  <c r="S20" i="1" s="1"/>
  <c r="T20" i="1" l="1"/>
  <c r="V20" i="1" s="1"/>
  <c r="D20" i="1" s="1"/>
  <c r="R20" i="1" s="1"/>
  <c r="S21" i="1" s="1"/>
  <c r="T21" i="1" l="1"/>
  <c r="V21" i="1" s="1"/>
  <c r="D21" i="1" s="1"/>
  <c r="R21" i="1" s="1"/>
  <c r="S22" i="1" s="1"/>
  <c r="T22" i="1" l="1"/>
  <c r="V22" i="1" s="1"/>
  <c r="D22" i="1" s="1"/>
  <c r="R22" i="1" s="1"/>
  <c r="S23" i="1" s="1"/>
  <c r="T23" i="1" l="1"/>
  <c r="V23" i="1" s="1"/>
  <c r="D23" i="1" s="1"/>
  <c r="R23" i="1" s="1"/>
  <c r="S24" i="1" s="1"/>
  <c r="T24" i="1" l="1"/>
  <c r="V24" i="1" s="1"/>
  <c r="D24" i="1" s="1"/>
  <c r="R24" i="1" s="1"/>
  <c r="S25" i="1" s="1"/>
  <c r="T25" i="1" l="1"/>
  <c r="V25" i="1" s="1"/>
  <c r="D25" i="1" s="1"/>
  <c r="R25" i="1" s="1"/>
  <c r="S26" i="1" s="1"/>
  <c r="T26" i="1" l="1"/>
  <c r="V26" i="1" s="1"/>
  <c r="D26" i="1" s="1"/>
  <c r="R26" i="1" s="1"/>
  <c r="S27" i="1" s="1"/>
  <c r="T27" i="1" l="1"/>
  <c r="V27" i="1" s="1"/>
  <c r="D27" i="1" s="1"/>
  <c r="R27" i="1" s="1"/>
  <c r="S28" i="1" s="1"/>
  <c r="T28" i="1" l="1"/>
  <c r="V28" i="1" s="1"/>
  <c r="D28" i="1" s="1"/>
  <c r="R28" i="1" s="1"/>
  <c r="S29" i="1"/>
  <c r="T29" i="1" l="1"/>
  <c r="V29" i="1" s="1"/>
  <c r="D29" i="1" s="1"/>
  <c r="R29" i="1" s="1"/>
  <c r="S30" i="1"/>
  <c r="T30" i="1" l="1"/>
  <c r="V30" i="1" s="1"/>
  <c r="D30" i="1" s="1"/>
  <c r="R30" i="1" s="1"/>
  <c r="S31" i="1"/>
  <c r="T31" i="1" l="1"/>
  <c r="V31" i="1" s="1"/>
  <c r="D31" i="1" s="1"/>
  <c r="R31" i="1" s="1"/>
  <c r="S32" i="1"/>
  <c r="T32" i="1" l="1"/>
  <c r="V32" i="1" s="1"/>
  <c r="D32" i="1" s="1"/>
  <c r="R32" i="1" s="1"/>
  <c r="S33" i="1" s="1"/>
  <c r="T33" i="1" l="1"/>
  <c r="V33" i="1" s="1"/>
  <c r="D33" i="1" s="1"/>
  <c r="R33" i="1" s="1"/>
  <c r="S34" i="1" s="1"/>
  <c r="T34" i="1" l="1"/>
  <c r="V34" i="1" s="1"/>
  <c r="D34" i="1" s="1"/>
  <c r="R34" i="1" s="1"/>
  <c r="S35" i="1" s="1"/>
  <c r="T35" i="1" l="1"/>
  <c r="V35" i="1" s="1"/>
  <c r="D35" i="1" s="1"/>
  <c r="R35" i="1" s="1"/>
  <c r="S36" i="1" s="1"/>
  <c r="T36" i="1" l="1"/>
  <c r="V36" i="1" s="1"/>
  <c r="D36" i="1" s="1"/>
  <c r="R36" i="1" s="1"/>
  <c r="S37" i="1" s="1"/>
  <c r="T37" i="1" l="1"/>
  <c r="V37" i="1" s="1"/>
  <c r="D37" i="1" s="1"/>
  <c r="R37" i="1" s="1"/>
  <c r="S38" i="1" s="1"/>
  <c r="T38" i="1" l="1"/>
  <c r="V38" i="1" s="1"/>
  <c r="D38" i="1" s="1"/>
  <c r="R38" i="1" s="1"/>
  <c r="S39" i="1" s="1"/>
  <c r="T39" i="1" l="1"/>
  <c r="V39" i="1" s="1"/>
  <c r="D39" i="1" s="1"/>
  <c r="R39" i="1" s="1"/>
  <c r="S40" i="1" s="1"/>
  <c r="T40" i="1" l="1"/>
  <c r="V40" i="1" s="1"/>
  <c r="D40" i="1" s="1"/>
  <c r="R40" i="1" s="1"/>
  <c r="S41" i="1" s="1"/>
  <c r="T41" i="1" l="1"/>
  <c r="V41" i="1" s="1"/>
  <c r="D41" i="1" s="1"/>
  <c r="R41" i="1" s="1"/>
  <c r="S42" i="1" s="1"/>
  <c r="T42" i="1" l="1"/>
  <c r="V42" i="1" s="1"/>
  <c r="D42" i="1" s="1"/>
  <c r="R42" i="1" s="1"/>
  <c r="S43" i="1" s="1"/>
  <c r="T43" i="1" l="1"/>
  <c r="V43" i="1" s="1"/>
  <c r="D43" i="1" s="1"/>
  <c r="R43" i="1" s="1"/>
  <c r="S44" i="1" s="1"/>
  <c r="T44" i="1" l="1"/>
  <c r="V44" i="1" s="1"/>
  <c r="D44" i="1" s="1"/>
  <c r="R44" i="1" s="1"/>
  <c r="S45" i="1" s="1"/>
  <c r="T45" i="1" l="1"/>
  <c r="V45" i="1" s="1"/>
  <c r="D45" i="1" s="1"/>
  <c r="R45" i="1" s="1"/>
  <c r="S46" i="1" s="1"/>
  <c r="T46" i="1" l="1"/>
  <c r="V46" i="1" s="1"/>
  <c r="D46" i="1" s="1"/>
  <c r="R46" i="1" s="1"/>
  <c r="S47" i="1" s="1"/>
  <c r="T47" i="1" l="1"/>
  <c r="V47" i="1" s="1"/>
  <c r="D47" i="1" s="1"/>
  <c r="R47" i="1" s="1"/>
  <c r="S48" i="1" s="1"/>
  <c r="T48" i="1" l="1"/>
  <c r="V48" i="1" s="1"/>
  <c r="D48" i="1" s="1"/>
  <c r="R48" i="1" s="1"/>
  <c r="S49" i="1" s="1"/>
  <c r="T49" i="1" l="1"/>
  <c r="V49" i="1" s="1"/>
  <c r="D49" i="1" s="1"/>
  <c r="R49" i="1" s="1"/>
  <c r="S50" i="1" s="1"/>
  <c r="T50" i="1" l="1"/>
  <c r="V50" i="1" s="1"/>
  <c r="D50" i="1" s="1"/>
  <c r="R50" i="1" s="1"/>
  <c r="S51" i="1" s="1"/>
  <c r="T51" i="1" l="1"/>
  <c r="V51" i="1" s="1"/>
  <c r="D51" i="1" s="1"/>
  <c r="R51" i="1" s="1"/>
  <c r="S52" i="1" s="1"/>
  <c r="T52" i="1" l="1"/>
  <c r="V52" i="1" s="1"/>
  <c r="D52" i="1" s="1"/>
  <c r="R52" i="1" s="1"/>
  <c r="S53" i="1" s="1"/>
  <c r="T53" i="1" l="1"/>
  <c r="V53" i="1" s="1"/>
  <c r="D53" i="1" s="1"/>
  <c r="R53" i="1" s="1"/>
  <c r="S54" i="1" s="1"/>
  <c r="T54" i="1" l="1"/>
  <c r="V54" i="1" s="1"/>
  <c r="D54" i="1" s="1"/>
  <c r="R54" i="1" s="1"/>
  <c r="S55" i="1" s="1"/>
  <c r="T55" i="1" l="1"/>
  <c r="V55" i="1" s="1"/>
  <c r="D55" i="1" s="1"/>
  <c r="R55" i="1" s="1"/>
  <c r="S56" i="1" s="1"/>
  <c r="T56" i="1" l="1"/>
  <c r="V56" i="1" s="1"/>
  <c r="D56" i="1" s="1"/>
  <c r="R56" i="1" s="1"/>
  <c r="S57" i="1" s="1"/>
  <c r="T57" i="1" l="1"/>
  <c r="V57" i="1" s="1"/>
  <c r="D57" i="1" s="1"/>
  <c r="R57" i="1" s="1"/>
  <c r="S58" i="1" s="1"/>
  <c r="T58" i="1" l="1"/>
  <c r="V58" i="1" s="1"/>
  <c r="D58" i="1" s="1"/>
  <c r="R58" i="1" s="1"/>
  <c r="S59" i="1" s="1"/>
  <c r="T59" i="1" l="1"/>
  <c r="V59" i="1" s="1"/>
  <c r="D59" i="1" s="1"/>
  <c r="R59" i="1" s="1"/>
  <c r="S60" i="1" s="1"/>
  <c r="T60" i="1" l="1"/>
  <c r="V60" i="1" s="1"/>
  <c r="D60" i="1" s="1"/>
  <c r="R60" i="1" s="1"/>
  <c r="S61" i="1" s="1"/>
  <c r="T61" i="1" l="1"/>
  <c r="V61" i="1" s="1"/>
  <c r="D61" i="1" s="1"/>
  <c r="R61" i="1" s="1"/>
  <c r="S62" i="1" s="1"/>
  <c r="T62" i="1" l="1"/>
  <c r="V62" i="1" s="1"/>
  <c r="D62" i="1" s="1"/>
  <c r="R62" i="1" s="1"/>
  <c r="S63" i="1" s="1"/>
  <c r="T63" i="1" l="1"/>
  <c r="V63" i="1" s="1"/>
  <c r="D63" i="1" s="1"/>
  <c r="R63" i="1" s="1"/>
  <c r="S64" i="1" s="1"/>
  <c r="T64" i="1" l="1"/>
  <c r="V64" i="1" s="1"/>
  <c r="D64" i="1" s="1"/>
  <c r="R64" i="1" s="1"/>
  <c r="S65" i="1" s="1"/>
  <c r="T65" i="1" l="1"/>
  <c r="V65" i="1" s="1"/>
  <c r="D65" i="1" s="1"/>
  <c r="R65" i="1" s="1"/>
  <c r="S66" i="1" s="1"/>
  <c r="T66" i="1" l="1"/>
  <c r="V66" i="1" s="1"/>
  <c r="D66" i="1" s="1"/>
  <c r="R66" i="1" s="1"/>
  <c r="S67" i="1" s="1"/>
  <c r="T67" i="1" l="1"/>
  <c r="V67" i="1" s="1"/>
  <c r="D67" i="1" s="1"/>
  <c r="R67" i="1" s="1"/>
  <c r="S68" i="1" s="1"/>
  <c r="T68" i="1" l="1"/>
  <c r="V68" i="1" s="1"/>
  <c r="D68" i="1" s="1"/>
  <c r="R68" i="1" s="1"/>
  <c r="S69" i="1" s="1"/>
  <c r="T69" i="1" l="1"/>
  <c r="V69" i="1" s="1"/>
  <c r="D69" i="1" s="1"/>
  <c r="R69" i="1" s="1"/>
  <c r="S70" i="1" s="1"/>
  <c r="T70" i="1" l="1"/>
  <c r="V70" i="1" s="1"/>
  <c r="D70" i="1" s="1"/>
  <c r="R70" i="1" s="1"/>
  <c r="S71" i="1" s="1"/>
  <c r="T71" i="1" l="1"/>
  <c r="V71" i="1" s="1"/>
  <c r="D71" i="1" s="1"/>
  <c r="R71" i="1" s="1"/>
  <c r="S72" i="1" s="1"/>
  <c r="T72" i="1" l="1"/>
  <c r="V72" i="1" s="1"/>
  <c r="D72" i="1" s="1"/>
  <c r="R72" i="1" s="1"/>
  <c r="S73" i="1" s="1"/>
  <c r="T73" i="1" s="1"/>
  <c r="V73" i="1" s="1"/>
  <c r="D73" i="1" s="1"/>
  <c r="R73" i="1" s="1"/>
  <c r="R75" i="1" s="1"/>
</calcChain>
</file>

<file path=xl/sharedStrings.xml><?xml version="1.0" encoding="utf-8"?>
<sst xmlns="http://schemas.openxmlformats.org/spreadsheetml/2006/main" count="643" uniqueCount="238">
  <si>
    <t>エントリーNo.</t>
    <phoneticPr fontId="1"/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</si>
  <si>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</si>
  <si>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</si>
  <si>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</si>
  <si>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</si>
  <si>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</si>
  <si>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</si>
  <si>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</si>
  <si>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</si>
  <si>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ストップ価格</t>
    <rPh sb="4" eb="6">
      <t>カカク</t>
    </rPh>
    <phoneticPr fontId="1"/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</si>
  <si>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</si>
  <si>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</si>
  <si>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</si>
  <si>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</si>
  <si>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</si>
  <si>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</si>
  <si>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</si>
  <si>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資金</t>
    <rPh sb="0" eb="2">
      <t>シキン</t>
    </rPh>
    <phoneticPr fontId="1"/>
  </si>
  <si>
    <t>資金✕２％</t>
    <rPh sb="0" eb="2">
      <t>シキン</t>
    </rPh>
    <phoneticPr fontId="1"/>
  </si>
  <si>
    <t>S/Lpips数</t>
    <rPh sb="7" eb="8">
      <t>スウ</t>
    </rPh>
    <phoneticPr fontId="1"/>
  </si>
  <si>
    <t>ロット数</t>
    <rPh sb="3" eb="4">
      <t>スウ</t>
    </rPh>
    <phoneticPr fontId="1"/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</si>
  <si>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</si>
  <si>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</si>
  <si>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</si>
  <si>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</si>
  <si>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</si>
  <si>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</si>
  <si>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</si>
  <si>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</si>
  <si>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</si>
  <si>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USD/JPY</t>
    <phoneticPr fontId="1"/>
  </si>
  <si>
    <t>EB</t>
    <phoneticPr fontId="1"/>
  </si>
  <si>
    <t>４H</t>
    <phoneticPr fontId="1"/>
  </si>
  <si>
    <t>2014.03.21.16:00</t>
    <phoneticPr fontId="1"/>
  </si>
  <si>
    <t>2014.03.24.12:00</t>
    <phoneticPr fontId="1"/>
  </si>
  <si>
    <t>建値決済</t>
    <rPh sb="0" eb="2">
      <t>タテネ</t>
    </rPh>
    <rPh sb="2" eb="4">
      <t>ケッサイ</t>
    </rPh>
    <phoneticPr fontId="1"/>
  </si>
  <si>
    <t>引き分け</t>
    <rPh sb="0" eb="1">
      <t>ヒ</t>
    </rPh>
    <rPh sb="2" eb="3">
      <t>ワ</t>
    </rPh>
    <phoneticPr fontId="1"/>
  </si>
  <si>
    <t>USD/JPY</t>
    <phoneticPr fontId="1"/>
  </si>
  <si>
    <t>EB</t>
    <phoneticPr fontId="1"/>
  </si>
  <si>
    <t>４H</t>
    <phoneticPr fontId="1"/>
  </si>
  <si>
    <t>2014.03.25.16:00</t>
    <phoneticPr fontId="1"/>
  </si>
  <si>
    <t>2014.03.26</t>
    <phoneticPr fontId="1"/>
  </si>
  <si>
    <t>ストップロス</t>
    <phoneticPr fontId="1"/>
  </si>
  <si>
    <t>負け</t>
    <rPh sb="0" eb="1">
      <t>マ</t>
    </rPh>
    <phoneticPr fontId="1"/>
  </si>
  <si>
    <t>EB</t>
    <phoneticPr fontId="1"/>
  </si>
  <si>
    <t>４H</t>
    <phoneticPr fontId="1"/>
  </si>
  <si>
    <t>2014.04.16.00:00</t>
    <phoneticPr fontId="1"/>
  </si>
  <si>
    <t>2014.04.23.08:00</t>
    <phoneticPr fontId="1"/>
  </si>
  <si>
    <t>ストップ切り上げ</t>
    <rPh sb="4" eb="5">
      <t>キ</t>
    </rPh>
    <rPh sb="6" eb="7">
      <t>アゲ</t>
    </rPh>
    <phoneticPr fontId="1"/>
  </si>
  <si>
    <t>勝ち</t>
    <phoneticPr fontId="1"/>
  </si>
  <si>
    <t>2014.04.25.12:00</t>
    <phoneticPr fontId="1"/>
  </si>
  <si>
    <t>2014.04.28.16:00</t>
    <phoneticPr fontId="1"/>
  </si>
  <si>
    <t>ストップロス</t>
    <phoneticPr fontId="1"/>
  </si>
  <si>
    <t>2014.04.30.16:00</t>
    <phoneticPr fontId="1"/>
  </si>
  <si>
    <t>2014.05.02.12:00</t>
    <phoneticPr fontId="1"/>
  </si>
  <si>
    <t>214.05.05.00:00</t>
    <phoneticPr fontId="1"/>
  </si>
  <si>
    <t>2014.05.05..16:00</t>
    <phoneticPr fontId="1"/>
  </si>
  <si>
    <t>2014.05.12.00:00</t>
    <phoneticPr fontId="1"/>
  </si>
  <si>
    <t>2014.05.13.12:00</t>
    <phoneticPr fontId="1"/>
  </si>
  <si>
    <t>2015.05.20.16:00</t>
    <phoneticPr fontId="1"/>
  </si>
  <si>
    <t>2014.05.21.12:00</t>
    <phoneticPr fontId="1"/>
  </si>
  <si>
    <t>2014.05.13.08:00</t>
    <phoneticPr fontId="1"/>
  </si>
  <si>
    <t>2014.05.28.08:00</t>
    <phoneticPr fontId="1"/>
  </si>
  <si>
    <t>2015.05.29.04:00</t>
    <phoneticPr fontId="1"/>
  </si>
  <si>
    <t>2014.05.14.16:00</t>
    <phoneticPr fontId="1"/>
  </si>
  <si>
    <t>2014.06.23.12:00</t>
    <phoneticPr fontId="1"/>
  </si>
  <si>
    <t>2014.05.29.12:00</t>
    <phoneticPr fontId="1"/>
  </si>
  <si>
    <t>20144.06.06.00:00</t>
    <phoneticPr fontId="1"/>
  </si>
  <si>
    <t>2014.05.28.20:00</t>
    <phoneticPr fontId="1"/>
  </si>
  <si>
    <t>2014.06.11.04:00</t>
    <phoneticPr fontId="1"/>
  </si>
  <si>
    <t>2014.06.17.12:00</t>
    <phoneticPr fontId="1"/>
  </si>
  <si>
    <t>2014.06.25.08:00</t>
    <phoneticPr fontId="1"/>
  </si>
  <si>
    <t>2014.07.01.16:00</t>
    <phoneticPr fontId="1"/>
  </si>
  <si>
    <t>ストップ切り下げ</t>
    <rPh sb="4" eb="5">
      <t>キ</t>
    </rPh>
    <rPh sb="6" eb="7">
      <t>サ</t>
    </rPh>
    <phoneticPr fontId="1"/>
  </si>
  <si>
    <t>勝ち</t>
    <rPh sb="0" eb="1">
      <t>カ</t>
    </rPh>
    <phoneticPr fontId="1"/>
  </si>
  <si>
    <t>2014.07.02.00:00</t>
    <phoneticPr fontId="1"/>
  </si>
  <si>
    <t>2014.07.07</t>
    <phoneticPr fontId="1"/>
  </si>
  <si>
    <t>2014.07.15.16:00</t>
    <phoneticPr fontId="1"/>
  </si>
  <si>
    <t>2014.07.17.04:00</t>
    <phoneticPr fontId="1"/>
  </si>
  <si>
    <t>2014.07.17.20:00</t>
    <phoneticPr fontId="1"/>
  </si>
  <si>
    <t>2014.07.22.12:00</t>
    <phoneticPr fontId="1"/>
  </si>
  <si>
    <t>2014.06.09</t>
    <phoneticPr fontId="1"/>
  </si>
  <si>
    <t>214.08.01.12:00</t>
    <phoneticPr fontId="1"/>
  </si>
  <si>
    <t>2014.08.04.12:00</t>
    <phoneticPr fontId="1"/>
  </si>
  <si>
    <t>2014.08.05.12:00</t>
    <phoneticPr fontId="1"/>
  </si>
  <si>
    <t>2014.08.06.08:00</t>
    <phoneticPr fontId="1"/>
  </si>
  <si>
    <t>2014.08.08.20:00</t>
    <phoneticPr fontId="1"/>
  </si>
  <si>
    <t>2014.8.13.0:00</t>
    <phoneticPr fontId="1"/>
  </si>
  <si>
    <t>2014.08.12.00:00</t>
    <phoneticPr fontId="1"/>
  </si>
  <si>
    <t>2014.08.15.04:00</t>
    <phoneticPr fontId="1"/>
  </si>
  <si>
    <t>2014.08.15.16:00</t>
    <phoneticPr fontId="1"/>
  </si>
  <si>
    <t>2014.08.19.08:00</t>
    <phoneticPr fontId="1"/>
  </si>
  <si>
    <t>2014.08.22.04:00</t>
    <phoneticPr fontId="1"/>
  </si>
  <si>
    <t>2014.08.29.20:00</t>
    <phoneticPr fontId="1"/>
  </si>
  <si>
    <t>2014.09.05.12:00</t>
    <phoneticPr fontId="1"/>
  </si>
  <si>
    <t>2014.09.01.08:00</t>
    <phoneticPr fontId="1"/>
  </si>
  <si>
    <t>2014.09.16</t>
    <phoneticPr fontId="1"/>
  </si>
  <si>
    <t>2014.09.17.12:00</t>
    <phoneticPr fontId="1"/>
  </si>
  <si>
    <t>2014.09.23.08:00</t>
    <phoneticPr fontId="1"/>
  </si>
  <si>
    <t>2014.09.26</t>
    <phoneticPr fontId="1"/>
  </si>
  <si>
    <t>2014.09.29.12:00</t>
    <phoneticPr fontId="1"/>
  </si>
  <si>
    <t>2014.10.07.12:00</t>
    <phoneticPr fontId="1"/>
  </si>
  <si>
    <t>2014.10.08.04:00</t>
    <phoneticPr fontId="1"/>
  </si>
  <si>
    <t>2014.10.069.08:00</t>
    <phoneticPr fontId="1"/>
  </si>
  <si>
    <t>2014.10.16.20:00</t>
    <phoneticPr fontId="1"/>
  </si>
  <si>
    <t>2014.10.17.20:00</t>
    <phoneticPr fontId="1"/>
  </si>
  <si>
    <t>2014.10.21.00:00</t>
    <phoneticPr fontId="1"/>
  </si>
  <si>
    <t>2014.10.22.16:00</t>
    <phoneticPr fontId="1"/>
  </si>
  <si>
    <t>2014.10.27.12:00</t>
    <phoneticPr fontId="1"/>
  </si>
  <si>
    <t>2014.10.29.16:00</t>
    <phoneticPr fontId="1"/>
  </si>
  <si>
    <t>2014.11.27.04:00</t>
    <phoneticPr fontId="1"/>
  </si>
  <si>
    <t>2014.12.08.04:00</t>
    <phoneticPr fontId="1"/>
  </si>
  <si>
    <t>2014.12.0416:00</t>
    <phoneticPr fontId="1"/>
  </si>
  <si>
    <t>2014.12.05.04:00</t>
    <phoneticPr fontId="1"/>
  </si>
  <si>
    <t>2014.12.09.04:00</t>
    <phoneticPr fontId="1"/>
  </si>
  <si>
    <t>2014.12.10.16:</t>
    <phoneticPr fontId="1"/>
  </si>
  <si>
    <t>2014.12.11.08:00</t>
    <phoneticPr fontId="1"/>
  </si>
  <si>
    <t>2014.12.18.04:00</t>
    <phoneticPr fontId="1"/>
  </si>
  <si>
    <t>2014.12.18.16:00</t>
    <phoneticPr fontId="1"/>
  </si>
  <si>
    <t>2014.12.22.12:00</t>
    <phoneticPr fontId="1"/>
  </si>
  <si>
    <t>2014.12.26.08:00</t>
    <phoneticPr fontId="1"/>
  </si>
  <si>
    <t>USD/JPY</t>
    <phoneticPr fontId="1"/>
  </si>
  <si>
    <t>2015.01.19.12:00</t>
    <phoneticPr fontId="1"/>
  </si>
  <si>
    <t>2015.01.21.04:00</t>
    <phoneticPr fontId="1"/>
  </si>
  <si>
    <t>2014.02.10.08:00</t>
    <phoneticPr fontId="1"/>
  </si>
  <si>
    <t>2015.02.12</t>
    <phoneticPr fontId="1"/>
  </si>
  <si>
    <t>2015.02.16.00:00</t>
    <phoneticPr fontId="1"/>
  </si>
  <si>
    <t>2014.02.17.04:00</t>
    <phoneticPr fontId="1"/>
  </si>
  <si>
    <t>2015.02.1816:00</t>
    <phoneticPr fontId="1"/>
  </si>
  <si>
    <t>2015.02.18.00:00</t>
    <phoneticPr fontId="1"/>
  </si>
  <si>
    <t>2015.02.25.04:00</t>
    <phoneticPr fontId="1"/>
  </si>
  <si>
    <t>2015.02.25.16:00</t>
    <phoneticPr fontId="1"/>
  </si>
  <si>
    <t>2015.02.26.16:00</t>
    <phoneticPr fontId="1"/>
  </si>
  <si>
    <t>2015.03.03.04:00</t>
    <phoneticPr fontId="1"/>
  </si>
  <si>
    <t>2015.03.04.12:00</t>
    <phoneticPr fontId="1"/>
  </si>
  <si>
    <t>2015.03.05.00:00</t>
    <phoneticPr fontId="1"/>
  </si>
  <si>
    <t>2015.03.06..20：00</t>
    <phoneticPr fontId="1"/>
  </si>
  <si>
    <t>2015.03.10.12:00</t>
    <phoneticPr fontId="1"/>
  </si>
  <si>
    <t>2015.03.11.20:00</t>
    <phoneticPr fontId="1"/>
  </si>
  <si>
    <t>2015.03.11.16:00</t>
    <phoneticPr fontId="1"/>
  </si>
  <si>
    <t>2015.03.1616:00</t>
    <phoneticPr fontId="1"/>
  </si>
  <si>
    <t>2015.03.16.20:00</t>
    <phoneticPr fontId="1"/>
  </si>
  <si>
    <t>2015.03.18.12:00</t>
    <phoneticPr fontId="1"/>
  </si>
  <si>
    <t>2015.03.20.12:00</t>
    <phoneticPr fontId="1"/>
  </si>
  <si>
    <t>2015.03.26.08:00</t>
    <phoneticPr fontId="1"/>
  </si>
  <si>
    <t>2015.03.26.20:00</t>
    <phoneticPr fontId="1"/>
  </si>
  <si>
    <t>建値決済</t>
    <phoneticPr fontId="1"/>
  </si>
  <si>
    <t>2015.03.30.20:00</t>
    <phoneticPr fontId="1"/>
  </si>
  <si>
    <t>2015.03.31.16:00</t>
    <phoneticPr fontId="1"/>
  </si>
  <si>
    <t>2015.04.09.20:00</t>
    <phoneticPr fontId="1"/>
  </si>
  <si>
    <t>2015.04.10.12:00</t>
    <phoneticPr fontId="1"/>
  </si>
  <si>
    <t>2015.04.14.00:00</t>
    <phoneticPr fontId="1"/>
  </si>
  <si>
    <t>2015.04.17.20:00</t>
    <phoneticPr fontId="1"/>
  </si>
  <si>
    <t>2015.04.22.16:00</t>
    <phoneticPr fontId="1"/>
  </si>
  <si>
    <t>2015.04.23.16:00</t>
    <phoneticPr fontId="1"/>
  </si>
  <si>
    <t>2015.05.18.04:00</t>
    <phoneticPr fontId="1"/>
  </si>
  <si>
    <t>2015.05.22.04:00</t>
    <phoneticPr fontId="1"/>
  </si>
  <si>
    <t>2015.05.26.04:00</t>
    <phoneticPr fontId="1"/>
  </si>
  <si>
    <t>2015.06.02.00:00</t>
    <phoneticPr fontId="1"/>
  </si>
  <si>
    <t>2015.06.05.12:00</t>
    <phoneticPr fontId="1"/>
  </si>
  <si>
    <t>2015.06.08.20:00</t>
    <phoneticPr fontId="1"/>
  </si>
  <si>
    <t>2015.07.06.20:00</t>
    <phoneticPr fontId="1"/>
  </si>
  <si>
    <t>2015.07.10.00:00</t>
    <phoneticPr fontId="1"/>
  </si>
  <si>
    <t>2015.07.17.00:00</t>
    <phoneticPr fontId="1"/>
  </si>
  <si>
    <t>2015.07.17.08:00</t>
    <phoneticPr fontId="1"/>
  </si>
  <si>
    <t>2015.07.27.04:00</t>
    <phoneticPr fontId="1"/>
  </si>
  <si>
    <t>2015.07.28.08:00</t>
    <phoneticPr fontId="1"/>
  </si>
  <si>
    <t>2015.08.19.220]00</t>
    <phoneticPr fontId="1"/>
  </si>
  <si>
    <t>2015.08.26.20:00</t>
    <phoneticPr fontId="1"/>
  </si>
  <si>
    <t>勝ち</t>
    <phoneticPr fontId="1"/>
  </si>
  <si>
    <t>2015.08.31.00:00</t>
    <phoneticPr fontId="1"/>
  </si>
  <si>
    <t>2015.09.01.04:00</t>
    <phoneticPr fontId="1"/>
  </si>
  <si>
    <t>2015.09.04.04:00</t>
    <phoneticPr fontId="1"/>
  </si>
  <si>
    <t>2015.09.07.04:00</t>
    <phoneticPr fontId="1"/>
  </si>
  <si>
    <t>2015.09.14.04:00</t>
    <phoneticPr fontId="1"/>
  </si>
  <si>
    <t>2015.09.15.00:00</t>
    <phoneticPr fontId="1"/>
  </si>
  <si>
    <t>2015.09.16.12:00</t>
    <phoneticPr fontId="1"/>
  </si>
  <si>
    <t>2015.09.17.04:00</t>
    <phoneticPr fontId="1"/>
  </si>
  <si>
    <t>2015.09.24.16:00</t>
    <phoneticPr fontId="1"/>
  </si>
  <si>
    <t>2015.09.25.04:00</t>
    <phoneticPr fontId="1"/>
  </si>
  <si>
    <t>EB</t>
    <phoneticPr fontId="1"/>
  </si>
  <si>
    <t>2015.09.29.04:00</t>
    <phoneticPr fontId="1"/>
  </si>
  <si>
    <t>４H</t>
    <phoneticPr fontId="1"/>
  </si>
  <si>
    <t>2015.09.29.08:00</t>
    <phoneticPr fontId="1"/>
  </si>
  <si>
    <t>USD/JPY</t>
    <phoneticPr fontId="1"/>
  </si>
  <si>
    <t>EB</t>
    <phoneticPr fontId="1"/>
  </si>
  <si>
    <t>2015.09.29.20:00</t>
    <phoneticPr fontId="1"/>
  </si>
  <si>
    <t>2015.09.30.12:00</t>
    <phoneticPr fontId="1"/>
  </si>
  <si>
    <t>ストップロス</t>
    <phoneticPr fontId="1"/>
  </si>
  <si>
    <t>2015.10.05.12:00</t>
    <phoneticPr fontId="1"/>
  </si>
  <si>
    <t>201510.06.08.:00</t>
    <phoneticPr fontId="1"/>
  </si>
  <si>
    <t>USD/JPY</t>
    <phoneticPr fontId="1"/>
  </si>
  <si>
    <t>2015.10.07.06:00</t>
    <phoneticPr fontId="1"/>
  </si>
  <si>
    <t>2015.10.09.12:00</t>
    <phoneticPr fontId="1"/>
  </si>
  <si>
    <t>2015.10.14.00:00</t>
    <phoneticPr fontId="1"/>
  </si>
  <si>
    <t>2015.110.16.00:00</t>
    <phoneticPr fontId="1"/>
  </si>
  <si>
    <t>2015.10.20.12:00</t>
    <phoneticPr fontId="1"/>
  </si>
  <si>
    <t>2015.10.27.04:00</t>
    <phoneticPr fontId="1"/>
  </si>
  <si>
    <t>89トレード</t>
    <phoneticPr fontId="1"/>
  </si>
  <si>
    <t>建値決済あり</t>
    <rPh sb="0" eb="2">
      <t>タテネ</t>
    </rPh>
    <rPh sb="2" eb="4">
      <t>ケッサイ</t>
    </rPh>
    <phoneticPr fontId="1"/>
  </si>
  <si>
    <t>合計</t>
  </si>
  <si>
    <t>資金３０万円</t>
    <rPh sb="0" eb="2">
      <t>シキン</t>
    </rPh>
    <rPh sb="4" eb="6">
      <t>マンエン</t>
    </rPh>
    <phoneticPr fontId="1"/>
  </si>
  <si>
    <t>損失許容率２％</t>
    <rPh sb="0" eb="1">
      <t>ソン</t>
    </rPh>
    <rPh sb="1" eb="2">
      <t>シツ</t>
    </rPh>
    <rPh sb="2" eb="4">
      <t>キョヨウ</t>
    </rPh>
    <rPh sb="4" eb="5">
      <t>リツ</t>
    </rPh>
    <phoneticPr fontId="1"/>
  </si>
  <si>
    <t>気づき①：</t>
    <rPh sb="0" eb="1">
      <t>キ</t>
    </rPh>
    <phoneticPr fontId="1"/>
  </si>
  <si>
    <t>建値決済のタイミングが難しいと感じた。</t>
    <rPh sb="0" eb="2">
      <t>タテネ</t>
    </rPh>
    <rPh sb="2" eb="4">
      <t>ケッサイ</t>
    </rPh>
    <rPh sb="11" eb="12">
      <t>ムズカ</t>
    </rPh>
    <rPh sb="15" eb="16">
      <t>カン</t>
    </rPh>
    <phoneticPr fontId="1"/>
  </si>
  <si>
    <t>早々に、建値にストップを上げてしまうと、利を逃すことも多いと感じた。</t>
    <rPh sb="0" eb="2">
      <t>ソウソウ</t>
    </rPh>
    <rPh sb="4" eb="6">
      <t>タテネ</t>
    </rPh>
    <rPh sb="12" eb="13">
      <t>ア</t>
    </rPh>
    <rPh sb="20" eb="21">
      <t>リ</t>
    </rPh>
    <rPh sb="22" eb="23">
      <t>ノガ</t>
    </rPh>
    <rPh sb="27" eb="28">
      <t>オオ</t>
    </rPh>
    <rPh sb="30" eb="31">
      <t>カン</t>
    </rPh>
    <phoneticPr fontId="1"/>
  </si>
  <si>
    <t>気づき②：</t>
    <rPh sb="0" eb="1">
      <t>キ</t>
    </rPh>
    <phoneticPr fontId="1"/>
  </si>
  <si>
    <t>2本の移動平均線のうち、買いならば2本のうち下側の移動平均線、売りならば2本のうち上側の移動平均線にサポートされている場合も意識してみると良いと思った。</t>
    <rPh sb="0" eb="2">
      <t>ニホン</t>
    </rPh>
    <rPh sb="3" eb="8">
      <t>イドウヘイキンセン</t>
    </rPh>
    <rPh sb="12" eb="13">
      <t>カ</t>
    </rPh>
    <rPh sb="17" eb="19">
      <t>ニホン</t>
    </rPh>
    <rPh sb="22" eb="24">
      <t>シタガワ</t>
    </rPh>
    <rPh sb="25" eb="30">
      <t>イドウヘイキンセン</t>
    </rPh>
    <rPh sb="31" eb="32">
      <t>ウ</t>
    </rPh>
    <rPh sb="36" eb="38">
      <t>ニホン</t>
    </rPh>
    <rPh sb="41" eb="42">
      <t>ウエ</t>
    </rPh>
    <rPh sb="42" eb="43">
      <t>ガワ</t>
    </rPh>
    <rPh sb="44" eb="49">
      <t>イドウヘイキンセン</t>
    </rPh>
    <rPh sb="59" eb="61">
      <t>バアイ</t>
    </rPh>
    <rPh sb="62" eb="64">
      <t>イシキ</t>
    </rPh>
    <rPh sb="69" eb="70">
      <t>ヨ</t>
    </rPh>
    <rPh sb="72" eb="73">
      <t>オモ</t>
    </rPh>
    <phoneticPr fontId="1"/>
  </si>
  <si>
    <t>気づき③：</t>
    <rPh sb="0" eb="1">
      <t>キ</t>
    </rPh>
    <phoneticPr fontId="1"/>
  </si>
  <si>
    <t>トレード詳細データ</t>
  </si>
  <si>
    <t>通貨ペア別エントリー回数</t>
  </si>
  <si>
    <t>Buy</t>
  </si>
  <si>
    <t>Sell</t>
  </si>
  <si>
    <t>トレード期間</t>
  </si>
  <si>
    <t>2014.03.21～2015.10.20.</t>
    <phoneticPr fontId="1"/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</si>
  <si>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</si>
  <si>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</si>
  <si>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</si>
  <si>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</si>
  <si>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</si>
  <si>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</si>
  <si>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</si>
  <si>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</si>
  <si>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</si>
  <si>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</si>
  <si>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平均利益</t>
  </si>
  <si>
    <t>平均損失</t>
  </si>
  <si>
    <t>最大連勝数</t>
  </si>
  <si>
    <t>最大連敗数</t>
  </si>
  <si>
    <t>最大DD(pips)</t>
  </si>
  <si>
    <t>勝率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</si>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</sst>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_ "/>
    <numFmt numFmtId="177" formatCode="0.00;[Red]0.00"/>
    <numFmt numFmtId="178" formatCode="0.0000;[Red]0.0000"/>
    <numFmt numFmtId="179" formatCode="0_);[Red]\(0\)"/>
    <numFmt numFmtId="180" formatCode="#,##0;[Red]#,##0"/>
    <numFmt numFmtId="181" formatCode="0.0;[Red]0.0"/>
    <numFmt numFmtId="182" formatCode="yyyy/m/d;@"/>
    <numFmt numFmtId="183" formatCode="0.00_ ;[Red]\-0.00\ "/>
  </numFmts>
  <fonts count="6" x14ac:knownFonts="1"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</borders>
  <cellStyleXfs count="1">
    <xf numFmtId="0" fontId="0" fillId="0" borderId="0">
      <alignment vertical="center"/>
    </xf>
  </cellStyleXfs>
  <cellXfs count="10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vertical="center"/>
    </xf>
    <xf numFmtId="176" fontId="0" fillId="2" borderId="2" xfId="0" applyNumberFormat="1" applyFont="1" applyFill="1" applyBorder="1" applyAlignment="1" applyProtection="1">
      <alignment vertical="center"/>
    </xf>
    <xf numFmtId="177" fontId="0" fillId="2" borderId="2" xfId="0" applyNumberFormat="1" applyFont="1" applyFill="1" applyBorder="1" applyAlignment="1" applyProtection="1">
      <alignment vertical="center"/>
    </xf>
    <xf numFmtId="178" fontId="0" fillId="2" borderId="2" xfId="0" applyNumberFormat="1" applyFont="1" applyFill="1" applyBorder="1" applyAlignment="1" applyProtection="1">
      <alignment vertical="center"/>
    </xf>
    <xf numFmtId="179" fontId="0" fillId="2" borderId="3" xfId="0" applyNumberFormat="1" applyFont="1" applyFill="1" applyBorder="1" applyAlignment="1" applyProtection="1">
      <alignment vertical="center"/>
    </xf>
    <xf numFmtId="0" fontId="0" fillId="2" borderId="4" xfId="0" applyNumberFormat="1" applyFont="1" applyFill="1" applyBorder="1" applyAlignment="1" applyProtection="1">
      <alignment vertical="center"/>
    </xf>
    <xf numFmtId="0" fontId="0" fillId="2" borderId="0" xfId="0" applyNumberFormat="1" applyFont="1" applyFill="1" applyBorder="1" applyAlignment="1" applyProtection="1">
      <alignment vertical="center"/>
    </xf>
    <xf numFmtId="180" fontId="0" fillId="2" borderId="0" xfId="0" applyNumberFormat="1" applyFont="1" applyFill="1" applyBorder="1" applyAlignment="1" applyProtection="1">
      <alignment vertical="center"/>
    </xf>
    <xf numFmtId="181" fontId="0" fillId="2" borderId="0" xfId="0" applyNumberFormat="1" applyFont="1" applyFill="1" applyBorder="1" applyAlignment="1" applyProtection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>
      <alignment vertical="center"/>
    </xf>
    <xf numFmtId="176" fontId="0" fillId="3" borderId="0" xfId="0" applyNumberFormat="1" applyFill="1">
      <alignment vertical="center"/>
    </xf>
    <xf numFmtId="177" fontId="0" fillId="3" borderId="0" xfId="0" applyNumberFormat="1" applyFill="1">
      <alignment vertical="center"/>
    </xf>
    <xf numFmtId="178" fontId="0" fillId="3" borderId="0" xfId="0" applyNumberFormat="1" applyFill="1">
      <alignment vertical="center"/>
    </xf>
    <xf numFmtId="0" fontId="0" fillId="3" borderId="0" xfId="0" applyNumberFormat="1" applyFill="1">
      <alignment vertical="center"/>
    </xf>
    <xf numFmtId="179" fontId="0" fillId="3" borderId="0" xfId="0" applyNumberFormat="1" applyFill="1">
      <alignment vertical="center"/>
    </xf>
    <xf numFmtId="180" fontId="0" fillId="3" borderId="0" xfId="0" applyNumberFormat="1" applyFill="1">
      <alignment vertical="center"/>
    </xf>
    <xf numFmtId="181" fontId="0" fillId="3" borderId="0" xfId="0" applyNumberFormat="1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>
      <alignment vertical="center"/>
    </xf>
    <xf numFmtId="181" fontId="0" fillId="0" borderId="0" xfId="0" applyNumberFormat="1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179" fontId="0" fillId="0" borderId="0" xfId="0" applyNumberFormat="1" applyFont="1" applyFill="1" applyBorder="1" applyAlignment="1" applyProtection="1">
      <alignment vertical="center"/>
    </xf>
    <xf numFmtId="0" fontId="0" fillId="4" borderId="0" xfId="0" applyFill="1">
      <alignment vertical="center"/>
    </xf>
    <xf numFmtId="180" fontId="0" fillId="0" borderId="0" xfId="0" applyNumberFormat="1">
      <alignment vertical="center"/>
    </xf>
    <xf numFmtId="182" fontId="0" fillId="0" borderId="0" xfId="0" applyNumberFormat="1">
      <alignment vertical="center"/>
    </xf>
    <xf numFmtId="179" fontId="0" fillId="0" borderId="0" xfId="0" applyNumberFormat="1">
      <alignment vertical="center"/>
    </xf>
    <xf numFmtId="0" fontId="0" fillId="0" borderId="5" xfId="0" applyBorder="1">
      <alignment vertical="center"/>
    </xf>
    <xf numFmtId="176" fontId="0" fillId="0" borderId="5" xfId="0" applyNumberFormat="1" applyBorder="1">
      <alignment vertical="center"/>
    </xf>
    <xf numFmtId="177" fontId="0" fillId="0" borderId="5" xfId="0" applyNumberFormat="1" applyBorder="1">
      <alignment vertical="center"/>
    </xf>
    <xf numFmtId="0" fontId="0" fillId="0" borderId="5" xfId="0" applyNumberFormat="1" applyFont="1" applyFill="1" applyBorder="1" applyAlignment="1" applyProtection="1">
      <alignment vertical="center"/>
    </xf>
    <xf numFmtId="179" fontId="0" fillId="0" borderId="5" xfId="0" applyNumberFormat="1" applyFont="1" applyFill="1" applyBorder="1" applyAlignment="1" applyProtection="1">
      <alignment vertical="center"/>
    </xf>
    <xf numFmtId="0" fontId="0" fillId="0" borderId="5" xfId="0" applyFill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NumberFormat="1" applyFont="1" applyFill="1" applyBorder="1" applyAlignment="1" applyProtection="1">
      <alignment vertical="center"/>
    </xf>
    <xf numFmtId="176" fontId="0" fillId="0" borderId="6" xfId="0" applyNumberFormat="1" applyFont="1" applyFill="1" applyBorder="1" applyAlignment="1" applyProtection="1">
      <alignment vertical="center"/>
    </xf>
    <xf numFmtId="177" fontId="0" fillId="0" borderId="6" xfId="0" applyNumberFormat="1" applyFont="1" applyFill="1" applyBorder="1" applyAlignment="1" applyProtection="1">
      <alignment vertical="center"/>
    </xf>
    <xf numFmtId="177" fontId="0" fillId="0" borderId="6" xfId="0" applyNumberFormat="1" applyBorder="1">
      <alignment vertical="center"/>
    </xf>
    <xf numFmtId="179" fontId="0" fillId="0" borderId="6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vertical="center"/>
    </xf>
    <xf numFmtId="178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8" fontId="3" fillId="0" borderId="0" xfId="0" applyNumberFormat="1" applyFont="1" applyFill="1" applyBorder="1" applyAlignment="1" applyProtection="1">
      <alignment vertical="center"/>
    </xf>
    <xf numFmtId="179" fontId="3" fillId="0" borderId="0" xfId="0" applyNumberFormat="1" applyFont="1" applyFill="1" applyBorder="1" applyAlignment="1" applyProtection="1">
      <alignment vertical="center"/>
    </xf>
    <xf numFmtId="0" fontId="0" fillId="0" borderId="0" xfId="0" applyNumberFormat="1">
      <alignment vertical="center"/>
    </xf>
    <xf numFmtId="0" fontId="4" fillId="5" borderId="2" xfId="0" applyNumberFormat="1" applyFont="1" applyFill="1" applyBorder="1" applyAlignment="1" applyProtection="1">
      <alignment horizontal="center" vertical="center"/>
    </xf>
    <xf numFmtId="177" fontId="4" fillId="5" borderId="8" xfId="0" applyNumberFormat="1" applyFont="1" applyFill="1" applyBorder="1" applyAlignment="1" applyProtection="1">
      <alignment horizontal="center" vertical="center"/>
    </xf>
    <xf numFmtId="0" fontId="4" fillId="5" borderId="9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Alignment="1" applyProtection="1">
      <alignment vertical="center"/>
    </xf>
    <xf numFmtId="176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177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vertical="center"/>
    </xf>
    <xf numFmtId="0" fontId="0" fillId="0" borderId="16" xfId="0" applyNumberFormat="1" applyFont="1" applyFill="1" applyBorder="1" applyAlignment="1" applyProtection="1">
      <alignment vertical="center"/>
    </xf>
    <xf numFmtId="176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177" fontId="0" fillId="0" borderId="18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5" fillId="0" borderId="16" xfId="0" applyNumberFormat="1" applyFont="1" applyFill="1" applyBorder="1" applyAlignment="1" applyProtection="1">
      <alignment vertical="center"/>
    </xf>
    <xf numFmtId="0" fontId="0" fillId="0" borderId="19" xfId="0" applyNumberFormat="1" applyFont="1" applyFill="1" applyBorder="1" applyAlignment="1" applyProtection="1">
      <alignment vertical="center"/>
    </xf>
    <xf numFmtId="0" fontId="0" fillId="0" borderId="20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183" fontId="0" fillId="0" borderId="16" xfId="0" applyNumberFormat="1" applyFont="1" applyFill="1" applyBorder="1" applyAlignment="1" applyProtection="1">
      <alignment vertical="center"/>
    </xf>
    <xf numFmtId="176" fontId="0" fillId="0" borderId="16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9" fontId="0" fillId="0" borderId="22" xfId="0" applyNumberFormat="1" applyFont="1" applyFill="1" applyBorder="1" applyAlignment="1" applyProtection="1">
      <alignment vertical="center"/>
    </xf>
    <xf numFmtId="176" fontId="0" fillId="0" borderId="23" xfId="0" applyNumberFormat="1" applyFont="1" applyFill="1" applyBorder="1" applyAlignment="1" applyProtection="1">
      <alignment horizontal="center"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177" fontId="0" fillId="0" borderId="24" xfId="0" applyNumberFormat="1" applyFont="1" applyFill="1" applyBorder="1" applyAlignment="1" applyProtection="1">
      <alignment horizontal="center" vertical="center"/>
    </xf>
    <xf numFmtId="0" fontId="0" fillId="0" borderId="22" xfId="0" applyNumberFormat="1" applyFont="1" applyFill="1" applyBorder="1" applyAlignment="1" applyProtection="1">
      <alignment horizontal="center" vertical="center"/>
    </xf>
    <xf numFmtId="0" fontId="0" fillId="0" borderId="4" xfId="0" applyNumberFormat="1" applyFont="1" applyFill="1" applyBorder="1" applyAlignment="1" applyProtection="1">
      <alignment vertical="center"/>
    </xf>
    <xf numFmtId="176" fontId="0" fillId="0" borderId="4" xfId="0" applyNumberFormat="1" applyFont="1" applyFill="1" applyBorder="1" applyAlignment="1" applyProtection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/>
    </xf>
    <xf numFmtId="177" fontId="0" fillId="0" borderId="4" xfId="0" applyNumberFormat="1" applyFont="1" applyFill="1" applyBorder="1" applyAlignment="1" applyProtection="1">
      <alignment horizontal="center" vertical="center"/>
    </xf>
    <xf numFmtId="0" fontId="4" fillId="5" borderId="8" xfId="0" applyNumberFormat="1" applyFont="1" applyFill="1" applyBorder="1" applyAlignment="1" applyProtection="1">
      <alignment horizontal="center" vertical="center"/>
    </xf>
    <xf numFmtId="177" fontId="4" fillId="5" borderId="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177" fontId="0" fillId="0" borderId="2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177" fontId="0" fillId="0" borderId="27" xfId="0" applyNumberFormat="1" applyFont="1" applyFill="1" applyBorder="1" applyAlignment="1" applyProtection="1">
      <alignment horizontal="center"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9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177" fontId="0" fillId="0" borderId="30" xfId="0" applyNumberFormat="1" applyFont="1" applyFill="1" applyBorder="1" applyAlignment="1" applyProtection="1">
      <alignment horizontal="center" vertical="center"/>
    </xf>
    <xf numFmtId="0" fontId="0" fillId="0" borderId="30" xfId="0" applyNumberFormat="1" applyFont="1" applyFill="1" applyBorder="1" applyAlignment="1" applyProtection="1">
      <alignment horizontal="center" vertical="center"/>
    </xf>
    <xf numFmtId="177" fontId="0" fillId="0" borderId="31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vertical="center"/>
    </xf>
    <xf numFmtId="176" fontId="0" fillId="0" borderId="17" xfId="0" applyNumberFormat="1" applyFont="1" applyFill="1" applyBorder="1" applyAlignment="1" applyProtection="1">
      <alignment vertical="center"/>
    </xf>
    <xf numFmtId="177" fontId="0" fillId="0" borderId="18" xfId="0" applyNumberFormat="1" applyFont="1" applyFill="1" applyBorder="1" applyAlignment="1" applyProtection="1">
      <alignment vertical="center"/>
    </xf>
    <xf numFmtId="0" fontId="0" fillId="0" borderId="18" xfId="0" applyNumberFormat="1" applyFont="1" applyFill="1" applyBorder="1" applyAlignment="1" applyProtection="1">
      <alignment vertical="center"/>
    </xf>
    <xf numFmtId="177" fontId="0" fillId="0" borderId="32" xfId="0" applyNumberFormat="1" applyFont="1" applyFill="1" applyBorder="1" applyAlignment="1" applyProtection="1">
      <alignment vertical="center"/>
    </xf>
    <xf numFmtId="0" fontId="4" fillId="5" borderId="7" xfId="0" applyNumberFormat="1" applyFont="1" applyFill="1" applyBorder="1" applyAlignment="1" applyProtection="1">
      <alignment horizontal="center" vertical="center"/>
    </xf>
    <xf numFmtId="0" fontId="4" fillId="5" borderId="3" xfId="0" applyNumberFormat="1" applyFont="1" applyFill="1" applyBorder="1" applyAlignment="1" applyProtection="1">
      <alignment horizontal="center" vertical="center"/>
    </xf>
    <xf numFmtId="0" fontId="4" fillId="5" borderId="1" xfId="0" applyNumberFormat="1" applyFont="1" applyFill="1" applyBorder="1" applyAlignment="1" applyProtection="1">
      <alignment horizontal="center" vertical="center"/>
    </xf>
    <xf numFmtId="0" fontId="4" fillId="5" borderId="2" xfId="0" applyNumberFormat="1" applyFont="1" applyFill="1" applyBorder="1" applyAlignment="1" applyProtection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81064</xdr:colOff>
      <xdr:row>0</xdr:row>
      <xdr:rowOff>0</xdr:rowOff>
    </xdr:from>
    <xdr:to>
      <xdr:col>30</xdr:col>
      <xdr:colOff>265043</xdr:colOff>
      <xdr:row>57</xdr:row>
      <xdr:rowOff>33130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651" r="39770" b="6924"/>
        <a:stretch/>
      </xdr:blipFill>
      <xdr:spPr>
        <a:xfrm>
          <a:off x="81064" y="0"/>
          <a:ext cx="18074414" cy="94753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33131</xdr:rowOff>
    </xdr:from>
    <xdr:to>
      <xdr:col>30</xdr:col>
      <xdr:colOff>66261</xdr:colOff>
      <xdr:row>117</xdr:row>
      <xdr:rowOff>33131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315" r="39549" b="7399"/>
        <a:stretch/>
      </xdr:blipFill>
      <xdr:spPr>
        <a:xfrm>
          <a:off x="0" y="9640957"/>
          <a:ext cx="17956696" cy="9773478"/>
        </a:xfrm>
        <a:prstGeom prst="rect">
          <a:avLst/>
        </a:prstGeom>
      </xdr:spPr>
    </xdr:pic>
    <xdr:clientData/>
  </xdr:twoCellAnchor>
  <xdr:twoCellAnchor editAs="oneCell">
    <xdr:from>
      <xdr:col>0</xdr:col>
      <xdr:colOff>66262</xdr:colOff>
      <xdr:row>115</xdr:row>
      <xdr:rowOff>0</xdr:rowOff>
    </xdr:from>
    <xdr:to>
      <xdr:col>30</xdr:col>
      <xdr:colOff>33131</xdr:colOff>
      <xdr:row>176</xdr:row>
      <xdr:rowOff>66260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-1576" r="39486" b="4781"/>
        <a:stretch/>
      </xdr:blipFill>
      <xdr:spPr>
        <a:xfrm>
          <a:off x="66262" y="19050000"/>
          <a:ext cx="17857304" cy="101710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8"/>
  <sheetViews>
    <sheetView tabSelected="1" zoomScale="72" zoomScaleNormal="72" zoomScaleSheetLayoutView="100" workbookViewId="0">
      <pane ySplit="1" topLeftCell="A2" activePane="bottomLeft" state="frozen"/>
      <selection pane="bottomLeft" activeCell="I85" sqref="I85"/>
    </sheetView>
  </sheetViews>
  <sheetFormatPr defaultColWidth="10" defaultRowHeight="13.5" customHeight="1" x14ac:dyDescent="0.2"/>
  <cols>
    <col min="1" max="1" width="11.6640625" style="1" customWidth="1"/>
    <col min="2" max="2" width="9.6640625" customWidth="1"/>
    <col min="3" max="3" width="7.77734375" bestFit="1" customWidth="1"/>
    <col min="4" max="4" width="18.44140625" bestFit="1" customWidth="1"/>
    <col min="5" max="5" width="16.33203125" bestFit="1" customWidth="1"/>
    <col min="6" max="6" width="6.88671875" customWidth="1"/>
    <col min="7" max="7" width="15.88671875" customWidth="1"/>
    <col min="8" max="8" width="13.109375" style="24" customWidth="1"/>
    <col min="9" max="9" width="11.21875" customWidth="1"/>
    <col min="10" max="10" width="11.21875" style="25" customWidth="1"/>
    <col min="11" max="11" width="15.88671875" customWidth="1"/>
    <col min="12" max="12" width="10" style="25"/>
    <col min="13" max="13" width="18.33203125" customWidth="1"/>
    <col min="14" max="14" width="9" customWidth="1"/>
    <col min="15" max="15" width="9" style="45" customWidth="1"/>
    <col min="16" max="16" width="8.33203125" style="49" customWidth="1"/>
    <col min="17" max="17" width="8.33203125" style="31" customWidth="1"/>
    <col min="18" max="18" width="9.5546875" customWidth="1"/>
    <col min="20" max="20" width="13.21875" style="29" bestFit="1" customWidth="1"/>
    <col min="21" max="21" width="12.44140625" bestFit="1" customWidth="1"/>
    <col min="22" max="22" width="10" style="23"/>
  </cols>
  <sheetData>
    <row r="1" spans="1:22" ht="13.8" thickBo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3" t="s">
        <v>12</v>
      </c>
      <c r="N1" s="3" t="s">
        <v>13</v>
      </c>
      <c r="O1" s="6"/>
      <c r="P1" s="3" t="s">
        <v>14</v>
      </c>
      <c r="Q1" s="7" t="s">
        <v>15</v>
      </c>
      <c r="R1" s="8" t="s">
        <v>16</v>
      </c>
      <c r="S1" s="9" t="s">
        <v>17</v>
      </c>
      <c r="T1" s="10" t="s">
        <v>18</v>
      </c>
      <c r="U1" s="9" t="s">
        <v>19</v>
      </c>
      <c r="V1" s="11" t="s">
        <v>20</v>
      </c>
    </row>
    <row r="2" spans="1:22" s="13" customFormat="1" ht="13.5" customHeight="1" x14ac:dyDescent="0.2">
      <c r="A2" s="12"/>
      <c r="B2" s="13" t="s">
        <v>21</v>
      </c>
      <c r="C2" s="13" t="s">
        <v>22</v>
      </c>
      <c r="D2" s="13" t="s">
        <v>23</v>
      </c>
      <c r="E2" s="13" t="s">
        <v>24</v>
      </c>
      <c r="F2" s="13" t="s">
        <v>25</v>
      </c>
      <c r="G2" s="13" t="s">
        <v>26</v>
      </c>
      <c r="H2" s="14">
        <v>123.4</v>
      </c>
      <c r="I2" s="13" t="s">
        <v>25</v>
      </c>
      <c r="J2" s="15"/>
      <c r="K2" s="13" t="s">
        <v>27</v>
      </c>
      <c r="L2" s="15">
        <v>124.15</v>
      </c>
      <c r="M2" s="13" t="s">
        <v>28</v>
      </c>
      <c r="N2" s="13" t="s">
        <v>29</v>
      </c>
      <c r="O2" s="16"/>
      <c r="P2" s="17">
        <v>75</v>
      </c>
      <c r="Q2" s="18">
        <v>0</v>
      </c>
      <c r="R2" s="13">
        <v>7500</v>
      </c>
      <c r="T2" s="19"/>
      <c r="V2" s="20"/>
    </row>
    <row r="3" spans="1:22" ht="13.2" x14ac:dyDescent="0.2">
      <c r="A3" s="21">
        <v>1</v>
      </c>
      <c r="B3" t="s">
        <v>30</v>
      </c>
      <c r="C3" s="22" t="str">
        <f t="shared" ref="C3:C66" si="0">IF(J3&gt;H3,"売り","買い")</f>
        <v>買い</v>
      </c>
      <c r="D3" s="23">
        <f>V3</f>
        <v>1.6</v>
      </c>
      <c r="E3" t="s">
        <v>31</v>
      </c>
      <c r="F3" t="s">
        <v>32</v>
      </c>
      <c r="G3" t="s">
        <v>33</v>
      </c>
      <c r="H3" s="24">
        <v>102.4</v>
      </c>
      <c r="I3" t="s">
        <v>32</v>
      </c>
      <c r="J3" s="25">
        <v>102.03</v>
      </c>
      <c r="K3" t="s">
        <v>34</v>
      </c>
      <c r="L3" s="25">
        <v>102.4</v>
      </c>
      <c r="M3" t="s">
        <v>35</v>
      </c>
      <c r="N3" t="s">
        <v>36</v>
      </c>
      <c r="O3" s="25">
        <f>L3-H3</f>
        <v>0</v>
      </c>
      <c r="P3" s="26">
        <v>0</v>
      </c>
      <c r="Q3" s="27">
        <v>0</v>
      </c>
      <c r="R3">
        <f>O3*10000*D3</f>
        <v>0</v>
      </c>
      <c r="S3" s="28">
        <v>300000</v>
      </c>
      <c r="T3" s="29">
        <f>S3*0.02</f>
        <v>6000</v>
      </c>
      <c r="U3" s="24">
        <f>(H3-J3)*100</f>
        <v>37.000000000000455</v>
      </c>
      <c r="V3" s="23">
        <f>ROUNDDOWN(T3/U3/100,1)</f>
        <v>1.6</v>
      </c>
    </row>
    <row r="4" spans="1:22" ht="13.2" x14ac:dyDescent="0.2">
      <c r="A4" s="21">
        <v>2</v>
      </c>
      <c r="B4" t="s">
        <v>37</v>
      </c>
      <c r="C4" s="22" t="str">
        <f t="shared" si="0"/>
        <v>買い</v>
      </c>
      <c r="D4" s="23">
        <f t="shared" ref="D4:D67" si="1">V4</f>
        <v>1.7</v>
      </c>
      <c r="E4" t="s">
        <v>38</v>
      </c>
      <c r="F4" t="s">
        <v>39</v>
      </c>
      <c r="G4" s="30" t="s">
        <v>40</v>
      </c>
      <c r="H4" s="24">
        <v>102.47</v>
      </c>
      <c r="I4" t="s">
        <v>39</v>
      </c>
      <c r="J4" s="25">
        <v>102.12</v>
      </c>
      <c r="K4" t="s">
        <v>41</v>
      </c>
      <c r="L4" s="25">
        <v>102.12</v>
      </c>
      <c r="M4" t="s">
        <v>42</v>
      </c>
      <c r="N4" t="s">
        <v>43</v>
      </c>
      <c r="O4" s="25">
        <f t="shared" ref="O4:O67" si="2">L4-H4</f>
        <v>-0.34999999999999432</v>
      </c>
      <c r="P4" s="26">
        <v>0</v>
      </c>
      <c r="Q4" s="27">
        <v>35</v>
      </c>
      <c r="R4">
        <f>O4*10000*D4</f>
        <v>-5949.9999999999036</v>
      </c>
      <c r="S4">
        <f>S3+R3</f>
        <v>300000</v>
      </c>
      <c r="T4" s="29">
        <f>INT(S4*0.02)</f>
        <v>6000</v>
      </c>
      <c r="U4" s="24">
        <f t="shared" ref="U4:U67" si="3">(H4-J4)*100</f>
        <v>34.999999999999432</v>
      </c>
      <c r="V4" s="23">
        <f t="shared" ref="V4:V67" si="4">ROUNDDOWN(T4/U4/100,1)</f>
        <v>1.7</v>
      </c>
    </row>
    <row r="5" spans="1:22" ht="13.2" x14ac:dyDescent="0.2">
      <c r="A5" s="21">
        <v>3</v>
      </c>
      <c r="B5" t="s">
        <v>37</v>
      </c>
      <c r="C5" s="22" t="str">
        <f t="shared" si="0"/>
        <v>買い</v>
      </c>
      <c r="D5" s="23">
        <f t="shared" si="1"/>
        <v>1.2</v>
      </c>
      <c r="E5" t="s">
        <v>44</v>
      </c>
      <c r="F5" t="s">
        <v>45</v>
      </c>
      <c r="G5" t="s">
        <v>46</v>
      </c>
      <c r="H5" s="24">
        <v>101.94</v>
      </c>
      <c r="I5" t="s">
        <v>45</v>
      </c>
      <c r="J5" s="25">
        <v>101.48</v>
      </c>
      <c r="K5" t="s">
        <v>47</v>
      </c>
      <c r="L5" s="25">
        <v>102.46</v>
      </c>
      <c r="M5" t="s">
        <v>48</v>
      </c>
      <c r="N5" t="s">
        <v>49</v>
      </c>
      <c r="O5" s="25">
        <f t="shared" si="2"/>
        <v>0.51999999999999602</v>
      </c>
      <c r="P5" s="26">
        <v>52</v>
      </c>
      <c r="Q5" s="27">
        <v>0</v>
      </c>
      <c r="R5">
        <f>O5*10000*D5</f>
        <v>6239.9999999999518</v>
      </c>
      <c r="S5">
        <f t="shared" ref="S5:S68" si="5">S4+R4</f>
        <v>294050.00000000012</v>
      </c>
      <c r="T5" s="29">
        <f t="shared" ref="T5:T68" si="6">S5*0.02</f>
        <v>5881.0000000000027</v>
      </c>
      <c r="U5" s="24">
        <f t="shared" si="3"/>
        <v>45.999999999999375</v>
      </c>
      <c r="V5" s="23">
        <f t="shared" si="4"/>
        <v>1.2</v>
      </c>
    </row>
    <row r="6" spans="1:22" ht="13.2" x14ac:dyDescent="0.2">
      <c r="A6" s="21">
        <v>4</v>
      </c>
      <c r="B6" t="s">
        <v>37</v>
      </c>
      <c r="C6" s="22" t="str">
        <f t="shared" si="0"/>
        <v>売り</v>
      </c>
      <c r="D6" s="23">
        <f t="shared" si="1"/>
        <v>-1.1000000000000001</v>
      </c>
      <c r="E6" t="s">
        <v>44</v>
      </c>
      <c r="F6" t="s">
        <v>45</v>
      </c>
      <c r="G6" t="s">
        <v>50</v>
      </c>
      <c r="H6" s="24">
        <v>102.06</v>
      </c>
      <c r="I6" t="s">
        <v>45</v>
      </c>
      <c r="J6" s="25">
        <v>102.58</v>
      </c>
      <c r="K6" t="s">
        <v>51</v>
      </c>
      <c r="L6" s="25">
        <v>102.58</v>
      </c>
      <c r="M6" t="s">
        <v>52</v>
      </c>
      <c r="N6" t="s">
        <v>43</v>
      </c>
      <c r="O6" s="25">
        <f t="shared" si="2"/>
        <v>0.51999999999999602</v>
      </c>
      <c r="P6" s="26">
        <v>0</v>
      </c>
      <c r="Q6" s="27">
        <v>52</v>
      </c>
      <c r="R6">
        <f t="shared" ref="R6:R69" si="7">O6*10000*D6</f>
        <v>-5719.9999999999563</v>
      </c>
      <c r="S6">
        <f t="shared" si="5"/>
        <v>300290.00000000006</v>
      </c>
      <c r="T6" s="29">
        <f t="shared" si="6"/>
        <v>6005.8000000000011</v>
      </c>
      <c r="U6" s="24">
        <f t="shared" si="3"/>
        <v>-51.999999999999602</v>
      </c>
      <c r="V6" s="23">
        <f t="shared" si="4"/>
        <v>-1.1000000000000001</v>
      </c>
    </row>
    <row r="7" spans="1:22" ht="13.2" x14ac:dyDescent="0.2">
      <c r="A7" s="21">
        <v>5</v>
      </c>
      <c r="B7" t="s">
        <v>37</v>
      </c>
      <c r="C7" s="22" t="str">
        <f t="shared" si="0"/>
        <v>売り</v>
      </c>
      <c r="D7" s="23">
        <f t="shared" si="1"/>
        <v>-1.3</v>
      </c>
      <c r="E7" t="s">
        <v>44</v>
      </c>
      <c r="F7" t="s">
        <v>45</v>
      </c>
      <c r="G7" t="s">
        <v>53</v>
      </c>
      <c r="H7" s="24">
        <v>102.22</v>
      </c>
      <c r="I7" t="s">
        <v>45</v>
      </c>
      <c r="J7" s="25">
        <v>102.65</v>
      </c>
      <c r="K7" t="s">
        <v>54</v>
      </c>
      <c r="L7" s="25">
        <v>102.65</v>
      </c>
      <c r="M7" t="s">
        <v>52</v>
      </c>
      <c r="N7" t="s">
        <v>43</v>
      </c>
      <c r="O7" s="25">
        <f t="shared" si="2"/>
        <v>0.43000000000000682</v>
      </c>
      <c r="P7" s="26">
        <v>0</v>
      </c>
      <c r="Q7" s="27">
        <v>43</v>
      </c>
      <c r="R7">
        <f t="shared" si="7"/>
        <v>-5590.0000000000891</v>
      </c>
      <c r="S7">
        <f t="shared" si="5"/>
        <v>294570.00000000012</v>
      </c>
      <c r="T7" s="29">
        <f t="shared" si="6"/>
        <v>5891.4000000000024</v>
      </c>
      <c r="U7" s="24">
        <f t="shared" si="3"/>
        <v>-43.000000000000682</v>
      </c>
      <c r="V7" s="23">
        <f t="shared" si="4"/>
        <v>-1.3</v>
      </c>
    </row>
    <row r="8" spans="1:22" ht="13.2" x14ac:dyDescent="0.2">
      <c r="A8" s="21">
        <v>6</v>
      </c>
      <c r="B8" t="s">
        <v>37</v>
      </c>
      <c r="C8" s="22" t="str">
        <f t="shared" si="0"/>
        <v>売り</v>
      </c>
      <c r="D8" s="23">
        <f t="shared" si="1"/>
        <v>-0.7</v>
      </c>
      <c r="E8" t="s">
        <v>44</v>
      </c>
      <c r="F8" t="s">
        <v>45</v>
      </c>
      <c r="G8" t="s">
        <v>55</v>
      </c>
      <c r="H8" s="24">
        <v>102.11</v>
      </c>
      <c r="I8" t="s">
        <v>45</v>
      </c>
      <c r="J8" s="25">
        <v>102.87</v>
      </c>
      <c r="K8" t="s">
        <v>56</v>
      </c>
      <c r="L8" s="25">
        <v>102.11</v>
      </c>
      <c r="M8" t="s">
        <v>35</v>
      </c>
      <c r="N8" t="s">
        <v>36</v>
      </c>
      <c r="O8" s="25">
        <f t="shared" si="2"/>
        <v>0</v>
      </c>
      <c r="P8" s="26">
        <v>0</v>
      </c>
      <c r="Q8" s="26">
        <v>0</v>
      </c>
      <c r="R8">
        <f t="shared" si="7"/>
        <v>0</v>
      </c>
      <c r="S8">
        <f t="shared" si="5"/>
        <v>288980</v>
      </c>
      <c r="T8" s="29">
        <f t="shared" si="6"/>
        <v>5779.6</v>
      </c>
      <c r="U8" s="24">
        <f t="shared" si="3"/>
        <v>-76.000000000000512</v>
      </c>
      <c r="V8" s="23">
        <f t="shared" si="4"/>
        <v>-0.7</v>
      </c>
    </row>
    <row r="9" spans="1:22" ht="13.2" x14ac:dyDescent="0.2">
      <c r="A9" s="21">
        <v>7</v>
      </c>
      <c r="B9" t="s">
        <v>37</v>
      </c>
      <c r="C9" s="22" t="str">
        <f t="shared" si="0"/>
        <v>買い</v>
      </c>
      <c r="D9" s="23">
        <f t="shared" si="1"/>
        <v>3</v>
      </c>
      <c r="E9" t="s">
        <v>44</v>
      </c>
      <c r="F9" t="s">
        <v>45</v>
      </c>
      <c r="G9" t="s">
        <v>57</v>
      </c>
      <c r="H9" s="24">
        <v>101.85</v>
      </c>
      <c r="I9" t="s">
        <v>45</v>
      </c>
      <c r="J9" s="25">
        <v>101.66</v>
      </c>
      <c r="K9" t="s">
        <v>58</v>
      </c>
      <c r="L9" s="25">
        <v>102.10899999999999</v>
      </c>
      <c r="M9" t="s">
        <v>48</v>
      </c>
      <c r="N9" t="s">
        <v>49</v>
      </c>
      <c r="O9" s="25">
        <f t="shared" si="2"/>
        <v>0.25900000000000034</v>
      </c>
      <c r="P9" s="26">
        <v>26</v>
      </c>
      <c r="Q9" s="26">
        <v>0</v>
      </c>
      <c r="R9">
        <f t="shared" si="7"/>
        <v>7770.0000000000109</v>
      </c>
      <c r="S9">
        <f t="shared" si="5"/>
        <v>288980</v>
      </c>
      <c r="T9" s="29">
        <f t="shared" si="6"/>
        <v>5779.6</v>
      </c>
      <c r="U9" s="24">
        <f t="shared" si="3"/>
        <v>18.999999999999773</v>
      </c>
      <c r="V9" s="23">
        <f t="shared" si="4"/>
        <v>3</v>
      </c>
    </row>
    <row r="10" spans="1:22" ht="13.2" x14ac:dyDescent="0.2">
      <c r="A10" s="21">
        <v>8</v>
      </c>
      <c r="B10" t="s">
        <v>37</v>
      </c>
      <c r="C10" s="22" t="str">
        <f t="shared" si="0"/>
        <v>売り</v>
      </c>
      <c r="D10" s="23">
        <f t="shared" si="1"/>
        <v>-2.2999999999999998</v>
      </c>
      <c r="E10" t="s">
        <v>44</v>
      </c>
      <c r="F10" t="s">
        <v>45</v>
      </c>
      <c r="G10" t="s">
        <v>59</v>
      </c>
      <c r="H10" s="24">
        <v>101.19</v>
      </c>
      <c r="I10" t="s">
        <v>45</v>
      </c>
      <c r="J10" s="25">
        <v>101.44</v>
      </c>
      <c r="K10" t="s">
        <v>60</v>
      </c>
      <c r="L10" s="25">
        <v>101.19</v>
      </c>
      <c r="M10" t="s">
        <v>35</v>
      </c>
      <c r="N10" t="s">
        <v>36</v>
      </c>
      <c r="O10" s="25">
        <f t="shared" si="2"/>
        <v>0</v>
      </c>
      <c r="P10" s="26">
        <v>0</v>
      </c>
      <c r="Q10" s="27">
        <v>0</v>
      </c>
      <c r="R10">
        <f t="shared" si="7"/>
        <v>0</v>
      </c>
      <c r="S10">
        <f t="shared" si="5"/>
        <v>296750</v>
      </c>
      <c r="T10" s="29">
        <f t="shared" si="6"/>
        <v>5935</v>
      </c>
      <c r="U10" s="24">
        <f t="shared" si="3"/>
        <v>-25</v>
      </c>
      <c r="V10" s="23">
        <f t="shared" si="4"/>
        <v>-2.2999999999999998</v>
      </c>
    </row>
    <row r="11" spans="1:22" ht="13.2" x14ac:dyDescent="0.2">
      <c r="A11" s="21">
        <v>9</v>
      </c>
      <c r="B11" t="s">
        <v>37</v>
      </c>
      <c r="C11" s="22" t="str">
        <f t="shared" si="0"/>
        <v>買い</v>
      </c>
      <c r="D11" s="23">
        <f t="shared" si="1"/>
        <v>1.3</v>
      </c>
      <c r="E11" t="s">
        <v>44</v>
      </c>
      <c r="F11" t="s">
        <v>45</v>
      </c>
      <c r="G11" t="s">
        <v>61</v>
      </c>
      <c r="H11" s="24">
        <v>101.76</v>
      </c>
      <c r="I11" t="s">
        <v>45</v>
      </c>
      <c r="J11" s="25">
        <v>101.33</v>
      </c>
      <c r="K11" t="s">
        <v>62</v>
      </c>
      <c r="L11" s="25">
        <v>101.83</v>
      </c>
      <c r="M11" t="s">
        <v>48</v>
      </c>
      <c r="N11" t="s">
        <v>49</v>
      </c>
      <c r="O11" s="25">
        <f t="shared" si="2"/>
        <v>6.9999999999993179E-2</v>
      </c>
      <c r="P11" s="26">
        <v>7</v>
      </c>
      <c r="Q11" s="27">
        <v>0</v>
      </c>
      <c r="R11">
        <f t="shared" si="7"/>
        <v>909.99999999991132</v>
      </c>
      <c r="S11">
        <f t="shared" si="5"/>
        <v>296750</v>
      </c>
      <c r="T11" s="29">
        <f t="shared" si="6"/>
        <v>5935</v>
      </c>
      <c r="U11" s="24">
        <f t="shared" si="3"/>
        <v>43.000000000000682</v>
      </c>
      <c r="V11" s="23">
        <f t="shared" si="4"/>
        <v>1.3</v>
      </c>
    </row>
    <row r="12" spans="1:22" ht="13.2" x14ac:dyDescent="0.2">
      <c r="A12" s="21">
        <v>10</v>
      </c>
      <c r="B12" t="s">
        <v>37</v>
      </c>
      <c r="C12" s="22" t="str">
        <f t="shared" si="0"/>
        <v>売り</v>
      </c>
      <c r="D12" s="23">
        <f t="shared" si="1"/>
        <v>-3.1</v>
      </c>
      <c r="E12" t="s">
        <v>44</v>
      </c>
      <c r="F12" t="s">
        <v>45</v>
      </c>
      <c r="G12" t="s">
        <v>63</v>
      </c>
      <c r="H12" s="24">
        <v>101.67</v>
      </c>
      <c r="I12" t="s">
        <v>45</v>
      </c>
      <c r="J12" s="25">
        <v>101.86</v>
      </c>
      <c r="K12" t="s">
        <v>64</v>
      </c>
      <c r="L12" s="25">
        <v>101.67</v>
      </c>
      <c r="M12" t="s">
        <v>35</v>
      </c>
      <c r="N12" t="s">
        <v>36</v>
      </c>
      <c r="O12" s="25">
        <f t="shared" si="2"/>
        <v>0</v>
      </c>
      <c r="P12" s="26">
        <v>0</v>
      </c>
      <c r="Q12" s="27">
        <v>0</v>
      </c>
      <c r="R12">
        <f t="shared" si="7"/>
        <v>0</v>
      </c>
      <c r="S12">
        <f t="shared" si="5"/>
        <v>297659.99999999988</v>
      </c>
      <c r="T12" s="29">
        <f t="shared" si="6"/>
        <v>5953.199999999998</v>
      </c>
      <c r="U12" s="24">
        <f t="shared" si="3"/>
        <v>-18.999999999999773</v>
      </c>
      <c r="V12" s="23">
        <f t="shared" si="4"/>
        <v>-3.1</v>
      </c>
    </row>
    <row r="13" spans="1:22" ht="13.2" x14ac:dyDescent="0.2">
      <c r="A13" s="21">
        <v>11</v>
      </c>
      <c r="B13" t="s">
        <v>37</v>
      </c>
      <c r="C13" s="22" t="str">
        <f t="shared" si="0"/>
        <v>買い</v>
      </c>
      <c r="D13" s="23">
        <f t="shared" si="1"/>
        <v>5.9</v>
      </c>
      <c r="E13" t="s">
        <v>44</v>
      </c>
      <c r="F13" t="s">
        <v>45</v>
      </c>
      <c r="G13" t="s">
        <v>65</v>
      </c>
      <c r="H13" s="24">
        <v>101.9</v>
      </c>
      <c r="I13" t="s">
        <v>45</v>
      </c>
      <c r="J13" s="25">
        <v>101.8</v>
      </c>
      <c r="K13" t="s">
        <v>66</v>
      </c>
      <c r="L13" s="25">
        <v>102.48</v>
      </c>
      <c r="M13" t="s">
        <v>48</v>
      </c>
      <c r="N13" t="s">
        <v>49</v>
      </c>
      <c r="O13" s="25">
        <f t="shared" si="2"/>
        <v>0.57999999999999829</v>
      </c>
      <c r="P13" s="26">
        <v>58</v>
      </c>
      <c r="Q13" s="27">
        <v>0</v>
      </c>
      <c r="R13">
        <f t="shared" si="7"/>
        <v>34219.999999999898</v>
      </c>
      <c r="S13">
        <f t="shared" si="5"/>
        <v>297659.99999999988</v>
      </c>
      <c r="T13" s="29">
        <f t="shared" si="6"/>
        <v>5953.199999999998</v>
      </c>
      <c r="U13" s="24">
        <f t="shared" si="3"/>
        <v>10.000000000000853</v>
      </c>
      <c r="V13" s="23">
        <f t="shared" si="4"/>
        <v>5.9</v>
      </c>
    </row>
    <row r="14" spans="1:22" ht="13.2" x14ac:dyDescent="0.2">
      <c r="A14" s="21">
        <v>12</v>
      </c>
      <c r="B14" t="s">
        <v>37</v>
      </c>
      <c r="C14" s="22" t="str">
        <f t="shared" si="0"/>
        <v>売り</v>
      </c>
      <c r="D14" s="23">
        <f t="shared" si="1"/>
        <v>-1.8</v>
      </c>
      <c r="E14" t="s">
        <v>44</v>
      </c>
      <c r="F14" t="s">
        <v>45</v>
      </c>
      <c r="G14" t="s">
        <v>67</v>
      </c>
      <c r="H14" s="24">
        <v>102.32</v>
      </c>
      <c r="I14" t="s">
        <v>45</v>
      </c>
      <c r="J14" s="25">
        <v>102.68</v>
      </c>
      <c r="K14" t="s">
        <v>68</v>
      </c>
      <c r="L14" s="25">
        <v>102.32</v>
      </c>
      <c r="M14" t="s">
        <v>35</v>
      </c>
      <c r="N14" t="s">
        <v>36</v>
      </c>
      <c r="O14" s="25">
        <f t="shared" si="2"/>
        <v>0</v>
      </c>
      <c r="P14" s="26">
        <v>0</v>
      </c>
      <c r="Q14" s="27">
        <v>0</v>
      </c>
      <c r="R14">
        <f t="shared" si="7"/>
        <v>0</v>
      </c>
      <c r="S14">
        <f t="shared" si="5"/>
        <v>331879.99999999977</v>
      </c>
      <c r="T14" s="29">
        <f t="shared" si="6"/>
        <v>6637.5999999999958</v>
      </c>
      <c r="U14" s="24">
        <f t="shared" si="3"/>
        <v>-36.000000000001364</v>
      </c>
      <c r="V14" s="23">
        <f t="shared" si="4"/>
        <v>-1.8</v>
      </c>
    </row>
    <row r="15" spans="1:22" ht="13.2" x14ac:dyDescent="0.2">
      <c r="A15" s="21">
        <v>13</v>
      </c>
      <c r="B15" t="s">
        <v>37</v>
      </c>
      <c r="C15" s="22" t="str">
        <f t="shared" si="0"/>
        <v>売り</v>
      </c>
      <c r="D15" s="23">
        <f t="shared" si="1"/>
        <v>-3.4</v>
      </c>
      <c r="E15" t="s">
        <v>44</v>
      </c>
      <c r="F15" t="s">
        <v>45</v>
      </c>
      <c r="G15" t="s">
        <v>69</v>
      </c>
      <c r="H15" s="24">
        <v>102.2</v>
      </c>
      <c r="I15" t="s">
        <v>45</v>
      </c>
      <c r="J15" s="25">
        <v>102.39</v>
      </c>
      <c r="K15" t="s">
        <v>70</v>
      </c>
      <c r="L15" s="25">
        <v>102.13</v>
      </c>
      <c r="M15" t="s">
        <v>48</v>
      </c>
      <c r="N15" t="s">
        <v>49</v>
      </c>
      <c r="O15" s="25">
        <f t="shared" si="2"/>
        <v>-7.000000000000739E-2</v>
      </c>
      <c r="P15" s="26">
        <v>7</v>
      </c>
      <c r="Q15" s="27">
        <v>0</v>
      </c>
      <c r="R15">
        <f t="shared" si="7"/>
        <v>2380.000000000251</v>
      </c>
      <c r="S15">
        <f t="shared" si="5"/>
        <v>331879.99999999977</v>
      </c>
      <c r="T15" s="29">
        <f t="shared" si="6"/>
        <v>6637.5999999999958</v>
      </c>
      <c r="U15" s="24">
        <f t="shared" si="3"/>
        <v>-18.999999999999773</v>
      </c>
      <c r="V15" s="23">
        <f t="shared" si="4"/>
        <v>-3.4</v>
      </c>
    </row>
    <row r="16" spans="1:22" ht="13.2" x14ac:dyDescent="0.2">
      <c r="A16" s="21">
        <v>14</v>
      </c>
      <c r="B16" t="s">
        <v>37</v>
      </c>
      <c r="C16" s="22" t="str">
        <f t="shared" si="0"/>
        <v>売り</v>
      </c>
      <c r="D16" s="23">
        <f t="shared" si="1"/>
        <v>-6</v>
      </c>
      <c r="E16" t="s">
        <v>44</v>
      </c>
      <c r="F16" t="s">
        <v>45</v>
      </c>
      <c r="G16" t="s">
        <v>71</v>
      </c>
      <c r="H16" s="24">
        <v>101.83</v>
      </c>
      <c r="I16" t="s">
        <v>45</v>
      </c>
      <c r="J16" s="25">
        <v>101.94</v>
      </c>
      <c r="K16" t="s">
        <v>72</v>
      </c>
      <c r="L16" s="25">
        <v>101.47</v>
      </c>
      <c r="M16" t="s">
        <v>73</v>
      </c>
      <c r="N16" t="s">
        <v>74</v>
      </c>
      <c r="O16" s="25">
        <f t="shared" si="2"/>
        <v>-0.35999999999999943</v>
      </c>
      <c r="P16" s="26">
        <v>36</v>
      </c>
      <c r="Q16" s="27">
        <v>0</v>
      </c>
      <c r="R16">
        <f t="shared" si="7"/>
        <v>21599.999999999967</v>
      </c>
      <c r="S16">
        <f t="shared" si="5"/>
        <v>334260</v>
      </c>
      <c r="T16" s="29">
        <f t="shared" si="6"/>
        <v>6685.2</v>
      </c>
      <c r="U16" s="24">
        <f t="shared" si="3"/>
        <v>-10.999999999999943</v>
      </c>
      <c r="V16" s="23">
        <f t="shared" si="4"/>
        <v>-6</v>
      </c>
    </row>
    <row r="17" spans="1:22" ht="13.2" x14ac:dyDescent="0.2">
      <c r="A17" s="21">
        <v>15</v>
      </c>
      <c r="B17" t="s">
        <v>37</v>
      </c>
      <c r="C17" s="22" t="str">
        <f t="shared" si="0"/>
        <v>買い</v>
      </c>
      <c r="D17" s="23">
        <f t="shared" si="1"/>
        <v>10.1</v>
      </c>
      <c r="E17" t="s">
        <v>44</v>
      </c>
      <c r="F17" t="s">
        <v>45</v>
      </c>
      <c r="G17" t="s">
        <v>75</v>
      </c>
      <c r="H17" s="24">
        <v>101.55</v>
      </c>
      <c r="I17" t="s">
        <v>45</v>
      </c>
      <c r="J17" s="25">
        <v>101.48</v>
      </c>
      <c r="K17" t="s">
        <v>76</v>
      </c>
      <c r="L17" s="25">
        <v>101.95</v>
      </c>
      <c r="M17" t="s">
        <v>48</v>
      </c>
      <c r="N17" t="s">
        <v>49</v>
      </c>
      <c r="O17" s="25">
        <f t="shared" si="2"/>
        <v>0.40000000000000568</v>
      </c>
      <c r="P17" s="26">
        <v>40</v>
      </c>
      <c r="Q17" s="27">
        <v>0</v>
      </c>
      <c r="R17">
        <f t="shared" si="7"/>
        <v>40400.000000000575</v>
      </c>
      <c r="S17">
        <f t="shared" si="5"/>
        <v>355859.99999999994</v>
      </c>
      <c r="T17" s="29">
        <f t="shared" si="6"/>
        <v>7117.1999999999989</v>
      </c>
      <c r="U17" s="24">
        <f t="shared" si="3"/>
        <v>6.9999999999993179</v>
      </c>
      <c r="V17" s="23">
        <f t="shared" si="4"/>
        <v>10.1</v>
      </c>
    </row>
    <row r="18" spans="1:22" ht="13.2" x14ac:dyDescent="0.2">
      <c r="A18" s="21">
        <v>16</v>
      </c>
      <c r="B18" t="s">
        <v>37</v>
      </c>
      <c r="C18" s="22" t="str">
        <f t="shared" si="0"/>
        <v>買い</v>
      </c>
      <c r="D18" s="23">
        <f t="shared" si="1"/>
        <v>5.2</v>
      </c>
      <c r="E18" t="s">
        <v>44</v>
      </c>
      <c r="F18" t="s">
        <v>45</v>
      </c>
      <c r="G18" t="s">
        <v>77</v>
      </c>
      <c r="H18" s="24">
        <v>101.65</v>
      </c>
      <c r="I18" t="s">
        <v>45</v>
      </c>
      <c r="J18" s="25">
        <v>101.5</v>
      </c>
      <c r="K18" t="s">
        <v>78</v>
      </c>
      <c r="L18" s="25">
        <v>101.5</v>
      </c>
      <c r="M18" t="s">
        <v>52</v>
      </c>
      <c r="N18" t="s">
        <v>43</v>
      </c>
      <c r="O18" s="25">
        <f t="shared" si="2"/>
        <v>-0.15000000000000568</v>
      </c>
      <c r="P18" s="26">
        <v>0</v>
      </c>
      <c r="Q18" s="27">
        <v>15</v>
      </c>
      <c r="R18">
        <f t="shared" si="7"/>
        <v>-7800.0000000002956</v>
      </c>
      <c r="S18">
        <f t="shared" si="5"/>
        <v>396260.00000000052</v>
      </c>
      <c r="T18" s="29">
        <f t="shared" si="6"/>
        <v>7925.2000000000107</v>
      </c>
      <c r="U18" s="24">
        <f t="shared" si="3"/>
        <v>15.000000000000568</v>
      </c>
      <c r="V18" s="23">
        <f t="shared" si="4"/>
        <v>5.2</v>
      </c>
    </row>
    <row r="19" spans="1:22" ht="13.2" x14ac:dyDescent="0.2">
      <c r="A19" s="21">
        <v>17</v>
      </c>
      <c r="B19" t="s">
        <v>37</v>
      </c>
      <c r="C19" s="22" t="str">
        <f t="shared" si="0"/>
        <v>売り</v>
      </c>
      <c r="D19" s="23">
        <f t="shared" si="1"/>
        <v>-2.1</v>
      </c>
      <c r="E19" t="s">
        <v>44</v>
      </c>
      <c r="F19" t="s">
        <v>45</v>
      </c>
      <c r="G19" t="s">
        <v>79</v>
      </c>
      <c r="H19" s="24">
        <v>101.22</v>
      </c>
      <c r="I19" t="s">
        <v>45</v>
      </c>
      <c r="J19" s="25">
        <v>101.58</v>
      </c>
      <c r="K19" t="s">
        <v>80</v>
      </c>
      <c r="L19" s="25">
        <v>101.58</v>
      </c>
      <c r="M19" t="s">
        <v>52</v>
      </c>
      <c r="N19" t="s">
        <v>43</v>
      </c>
      <c r="O19" s="25">
        <f t="shared" si="2"/>
        <v>0.35999999999999943</v>
      </c>
      <c r="P19" s="26">
        <v>0</v>
      </c>
      <c r="Q19" s="27">
        <v>36</v>
      </c>
      <c r="R19">
        <f t="shared" si="7"/>
        <v>-7559.9999999999891</v>
      </c>
      <c r="S19">
        <f t="shared" si="5"/>
        <v>388460.00000000023</v>
      </c>
      <c r="T19" s="29">
        <f t="shared" si="6"/>
        <v>7769.2000000000044</v>
      </c>
      <c r="U19" s="24">
        <f t="shared" si="3"/>
        <v>-35.999999999999943</v>
      </c>
      <c r="V19" s="23">
        <f t="shared" si="4"/>
        <v>-2.1</v>
      </c>
    </row>
    <row r="20" spans="1:22" ht="13.2" x14ac:dyDescent="0.2">
      <c r="A20" s="21">
        <v>18</v>
      </c>
      <c r="B20" t="s">
        <v>37</v>
      </c>
      <c r="C20" s="22" t="str">
        <f t="shared" si="0"/>
        <v>買い</v>
      </c>
      <c r="D20" s="23">
        <f t="shared" si="1"/>
        <v>4.7</v>
      </c>
      <c r="E20" t="s">
        <v>44</v>
      </c>
      <c r="F20" t="s">
        <v>45</v>
      </c>
      <c r="G20" t="s">
        <v>81</v>
      </c>
      <c r="H20" s="24">
        <v>101.55</v>
      </c>
      <c r="I20" t="s">
        <v>45</v>
      </c>
      <c r="J20" s="25">
        <v>101.39</v>
      </c>
      <c r="K20" t="s">
        <v>82</v>
      </c>
      <c r="L20" s="25">
        <v>102.7</v>
      </c>
      <c r="M20" t="s">
        <v>48</v>
      </c>
      <c r="N20" t="s">
        <v>49</v>
      </c>
      <c r="O20" s="25">
        <f t="shared" si="2"/>
        <v>1.1500000000000057</v>
      </c>
      <c r="P20" s="26">
        <v>115</v>
      </c>
      <c r="Q20" s="27">
        <v>0</v>
      </c>
      <c r="R20">
        <f t="shared" si="7"/>
        <v>54050.000000000269</v>
      </c>
      <c r="S20">
        <f t="shared" si="5"/>
        <v>380900.00000000023</v>
      </c>
      <c r="T20" s="29">
        <f t="shared" si="6"/>
        <v>7618.0000000000045</v>
      </c>
      <c r="U20" s="24">
        <f t="shared" si="3"/>
        <v>15.999999999999659</v>
      </c>
      <c r="V20" s="23">
        <f t="shared" si="4"/>
        <v>4.7</v>
      </c>
    </row>
    <row r="21" spans="1:22" ht="13.2" x14ac:dyDescent="0.2">
      <c r="A21" s="21">
        <v>19</v>
      </c>
      <c r="B21" t="s">
        <v>37</v>
      </c>
      <c r="C21" s="22" t="str">
        <f t="shared" si="0"/>
        <v>売り</v>
      </c>
      <c r="D21" s="23">
        <f t="shared" si="1"/>
        <v>-4.0999999999999996</v>
      </c>
      <c r="E21" t="s">
        <v>44</v>
      </c>
      <c r="F21" t="s">
        <v>45</v>
      </c>
      <c r="G21" t="s">
        <v>83</v>
      </c>
      <c r="H21" s="24">
        <v>102.51</v>
      </c>
      <c r="I21" t="s">
        <v>45</v>
      </c>
      <c r="J21" s="25">
        <v>102.72</v>
      </c>
      <c r="K21" t="s">
        <v>84</v>
      </c>
      <c r="L21" s="25">
        <v>102.72</v>
      </c>
      <c r="M21" t="s">
        <v>52</v>
      </c>
      <c r="N21" t="s">
        <v>43</v>
      </c>
      <c r="O21" s="25">
        <f t="shared" si="2"/>
        <v>0.20999999999999375</v>
      </c>
      <c r="P21" s="26">
        <v>0</v>
      </c>
      <c r="Q21" s="27">
        <v>21</v>
      </c>
      <c r="R21">
        <f t="shared" si="7"/>
        <v>-8609.9999999997417</v>
      </c>
      <c r="S21">
        <f t="shared" si="5"/>
        <v>434950.00000000052</v>
      </c>
      <c r="T21" s="29">
        <f t="shared" si="6"/>
        <v>8699.0000000000109</v>
      </c>
      <c r="U21" s="24">
        <f t="shared" si="3"/>
        <v>-20.999999999999375</v>
      </c>
      <c r="V21" s="23">
        <f t="shared" si="4"/>
        <v>-4.0999999999999996</v>
      </c>
    </row>
    <row r="22" spans="1:22" ht="13.2" x14ac:dyDescent="0.2">
      <c r="A22" s="21">
        <v>20</v>
      </c>
      <c r="B22" t="s">
        <v>37</v>
      </c>
      <c r="C22" s="22" t="str">
        <f t="shared" si="0"/>
        <v>売り</v>
      </c>
      <c r="D22" s="23">
        <f t="shared" si="1"/>
        <v>-6.5</v>
      </c>
      <c r="E22" t="s">
        <v>44</v>
      </c>
      <c r="F22" t="s">
        <v>45</v>
      </c>
      <c r="G22" t="s">
        <v>85</v>
      </c>
      <c r="H22" s="24">
        <v>102.49</v>
      </c>
      <c r="I22" t="s">
        <v>45</v>
      </c>
      <c r="J22" s="25">
        <v>102.62</v>
      </c>
      <c r="K22" t="s">
        <v>86</v>
      </c>
      <c r="L22" s="25">
        <v>102.07</v>
      </c>
      <c r="M22" t="s">
        <v>48</v>
      </c>
      <c r="N22" t="s">
        <v>49</v>
      </c>
      <c r="O22" s="25">
        <f t="shared" si="2"/>
        <v>-0.42000000000000171</v>
      </c>
      <c r="P22" s="26">
        <v>42</v>
      </c>
      <c r="Q22" s="27">
        <v>0</v>
      </c>
      <c r="R22">
        <f t="shared" si="7"/>
        <v>27300.000000000113</v>
      </c>
      <c r="S22">
        <f t="shared" si="5"/>
        <v>426340.00000000076</v>
      </c>
      <c r="T22" s="29">
        <f t="shared" si="6"/>
        <v>8526.8000000000156</v>
      </c>
      <c r="U22" s="24">
        <f t="shared" si="3"/>
        <v>-13.000000000000966</v>
      </c>
      <c r="V22" s="23">
        <f t="shared" si="4"/>
        <v>-6.5</v>
      </c>
    </row>
    <row r="23" spans="1:22" ht="13.2" x14ac:dyDescent="0.2">
      <c r="A23" s="21">
        <v>21</v>
      </c>
      <c r="B23" t="s">
        <v>37</v>
      </c>
      <c r="C23" s="22" t="str">
        <f t="shared" si="0"/>
        <v>買い</v>
      </c>
      <c r="D23" s="23">
        <f t="shared" si="1"/>
        <v>7.5</v>
      </c>
      <c r="E23" t="s">
        <v>44</v>
      </c>
      <c r="F23" t="s">
        <v>45</v>
      </c>
      <c r="G23" t="s">
        <v>87</v>
      </c>
      <c r="H23" s="24">
        <v>102.32</v>
      </c>
      <c r="I23" t="s">
        <v>45</v>
      </c>
      <c r="J23" s="25">
        <v>102.2</v>
      </c>
      <c r="K23" t="s">
        <v>88</v>
      </c>
      <c r="L23" s="25">
        <v>102.38</v>
      </c>
      <c r="M23" t="s">
        <v>48</v>
      </c>
      <c r="N23" t="s">
        <v>49</v>
      </c>
      <c r="O23" s="25">
        <f t="shared" si="2"/>
        <v>6.0000000000002274E-2</v>
      </c>
      <c r="P23" s="26">
        <v>6</v>
      </c>
      <c r="Q23" s="27">
        <v>0</v>
      </c>
      <c r="R23">
        <f t="shared" si="7"/>
        <v>4500.000000000171</v>
      </c>
      <c r="S23">
        <f t="shared" si="5"/>
        <v>453640.00000000087</v>
      </c>
      <c r="T23" s="29">
        <f t="shared" si="6"/>
        <v>9072.8000000000175</v>
      </c>
      <c r="U23" s="24">
        <f t="shared" si="3"/>
        <v>11.999999999999034</v>
      </c>
      <c r="V23" s="23">
        <f t="shared" si="4"/>
        <v>7.5</v>
      </c>
    </row>
    <row r="24" spans="1:22" ht="13.2" x14ac:dyDescent="0.2">
      <c r="A24" s="21">
        <v>22</v>
      </c>
      <c r="B24" t="s">
        <v>37</v>
      </c>
      <c r="C24" s="22" t="str">
        <f t="shared" si="0"/>
        <v>買い</v>
      </c>
      <c r="D24" s="23">
        <f t="shared" si="1"/>
        <v>8.3000000000000007</v>
      </c>
      <c r="E24" t="s">
        <v>44</v>
      </c>
      <c r="F24" t="s">
        <v>45</v>
      </c>
      <c r="G24" t="s">
        <v>89</v>
      </c>
      <c r="H24" s="24">
        <v>102.52</v>
      </c>
      <c r="I24" t="s">
        <v>45</v>
      </c>
      <c r="J24" s="25">
        <v>102.41</v>
      </c>
      <c r="K24" t="s">
        <v>90</v>
      </c>
      <c r="L24" s="25">
        <v>102.41</v>
      </c>
      <c r="M24" t="s">
        <v>52</v>
      </c>
      <c r="N24" t="s">
        <v>43</v>
      </c>
      <c r="O24" s="25">
        <f t="shared" si="2"/>
        <v>-0.10999999999999943</v>
      </c>
      <c r="P24" s="26">
        <v>0</v>
      </c>
      <c r="Q24" s="27">
        <v>11</v>
      </c>
      <c r="R24">
        <f t="shared" si="7"/>
        <v>-9129.9999999999527</v>
      </c>
      <c r="S24">
        <f t="shared" si="5"/>
        <v>458140.00000000105</v>
      </c>
      <c r="T24" s="29">
        <f t="shared" si="6"/>
        <v>9162.8000000000211</v>
      </c>
      <c r="U24" s="24">
        <f t="shared" si="3"/>
        <v>10.999999999999943</v>
      </c>
      <c r="V24" s="23">
        <f t="shared" si="4"/>
        <v>8.3000000000000007</v>
      </c>
    </row>
    <row r="25" spans="1:22" ht="13.2" x14ac:dyDescent="0.2">
      <c r="A25" s="21">
        <v>23</v>
      </c>
      <c r="B25" t="s">
        <v>37</v>
      </c>
      <c r="C25" s="22" t="str">
        <f t="shared" si="0"/>
        <v>買い</v>
      </c>
      <c r="D25" s="23">
        <f t="shared" si="1"/>
        <v>6.9</v>
      </c>
      <c r="E25" t="s">
        <v>44</v>
      </c>
      <c r="F25" t="s">
        <v>45</v>
      </c>
      <c r="G25" t="s">
        <v>91</v>
      </c>
      <c r="H25" s="24">
        <v>102.62</v>
      </c>
      <c r="I25" t="s">
        <v>45</v>
      </c>
      <c r="J25" s="25">
        <v>102.49</v>
      </c>
      <c r="K25" t="s">
        <v>92</v>
      </c>
      <c r="L25" s="25">
        <v>103.73</v>
      </c>
      <c r="M25" t="s">
        <v>48</v>
      </c>
      <c r="N25" t="s">
        <v>49</v>
      </c>
      <c r="O25" s="25">
        <f t="shared" si="2"/>
        <v>1.1099999999999994</v>
      </c>
      <c r="P25" s="26">
        <v>111</v>
      </c>
      <c r="Q25" s="27">
        <v>0</v>
      </c>
      <c r="R25">
        <f t="shared" si="7"/>
        <v>76589.999999999971</v>
      </c>
      <c r="S25">
        <f t="shared" si="5"/>
        <v>449010.00000000111</v>
      </c>
      <c r="T25" s="29">
        <f t="shared" si="6"/>
        <v>8980.2000000000226</v>
      </c>
      <c r="U25" s="24">
        <f t="shared" si="3"/>
        <v>13.000000000000966</v>
      </c>
      <c r="V25" s="23">
        <f t="shared" si="4"/>
        <v>6.9</v>
      </c>
    </row>
    <row r="26" spans="1:22" ht="13.2" x14ac:dyDescent="0.2">
      <c r="A26" s="21">
        <v>24</v>
      </c>
      <c r="B26" t="s">
        <v>37</v>
      </c>
      <c r="C26" s="22" t="str">
        <f t="shared" si="0"/>
        <v>買い</v>
      </c>
      <c r="D26" s="23">
        <f t="shared" si="1"/>
        <v>3.7</v>
      </c>
      <c r="E26" t="s">
        <v>44</v>
      </c>
      <c r="F26" t="s">
        <v>45</v>
      </c>
      <c r="G26" t="s">
        <v>93</v>
      </c>
      <c r="H26" s="24">
        <v>104.06</v>
      </c>
      <c r="I26" t="s">
        <v>45</v>
      </c>
      <c r="J26" s="25">
        <v>103.78</v>
      </c>
      <c r="K26" t="s">
        <v>94</v>
      </c>
      <c r="L26" s="25">
        <v>105.08</v>
      </c>
      <c r="M26" t="s">
        <v>48</v>
      </c>
      <c r="N26" t="s">
        <v>49</v>
      </c>
      <c r="O26" s="25">
        <f t="shared" si="2"/>
        <v>1.019999999999996</v>
      </c>
      <c r="P26" s="26">
        <v>102</v>
      </c>
      <c r="Q26" s="27">
        <v>0</v>
      </c>
      <c r="R26">
        <f t="shared" si="7"/>
        <v>37739.999999999854</v>
      </c>
      <c r="S26">
        <f t="shared" si="5"/>
        <v>525600.00000000105</v>
      </c>
      <c r="T26" s="29">
        <f t="shared" si="6"/>
        <v>10512.000000000022</v>
      </c>
      <c r="U26" s="24">
        <f t="shared" si="3"/>
        <v>28.000000000000114</v>
      </c>
      <c r="V26" s="23">
        <f t="shared" si="4"/>
        <v>3.7</v>
      </c>
    </row>
    <row r="27" spans="1:22" ht="13.2" x14ac:dyDescent="0.2">
      <c r="A27" s="21">
        <v>25</v>
      </c>
      <c r="B27" t="s">
        <v>37</v>
      </c>
      <c r="C27" s="22" t="str">
        <f t="shared" si="0"/>
        <v>買い</v>
      </c>
      <c r="D27" s="23">
        <f t="shared" si="1"/>
        <v>2.8</v>
      </c>
      <c r="E27" t="s">
        <v>44</v>
      </c>
      <c r="F27" t="s">
        <v>45</v>
      </c>
      <c r="G27" t="s">
        <v>95</v>
      </c>
      <c r="H27" s="24">
        <v>106.51</v>
      </c>
      <c r="I27" t="s">
        <v>45</v>
      </c>
      <c r="J27" s="25">
        <v>106.11</v>
      </c>
      <c r="K27" t="s">
        <v>96</v>
      </c>
      <c r="L27" s="25">
        <v>106.94</v>
      </c>
      <c r="M27" t="s">
        <v>48</v>
      </c>
      <c r="N27" t="s">
        <v>49</v>
      </c>
      <c r="O27" s="25">
        <f t="shared" si="2"/>
        <v>0.42999999999999261</v>
      </c>
      <c r="P27" s="26">
        <v>43</v>
      </c>
      <c r="Q27" s="27">
        <v>0</v>
      </c>
      <c r="R27">
        <f t="shared" si="7"/>
        <v>12039.999999999793</v>
      </c>
      <c r="S27">
        <f t="shared" si="5"/>
        <v>563340.00000000093</v>
      </c>
      <c r="T27" s="29">
        <f t="shared" si="6"/>
        <v>11266.800000000019</v>
      </c>
      <c r="U27" s="24">
        <f t="shared" si="3"/>
        <v>40.000000000000568</v>
      </c>
      <c r="V27" s="23">
        <f t="shared" si="4"/>
        <v>2.8</v>
      </c>
    </row>
    <row r="28" spans="1:22" ht="13.2" x14ac:dyDescent="0.2">
      <c r="A28" s="21">
        <v>26</v>
      </c>
      <c r="B28" t="s">
        <v>37</v>
      </c>
      <c r="C28" s="22" t="str">
        <f t="shared" si="0"/>
        <v>買い</v>
      </c>
      <c r="D28" s="23">
        <f t="shared" si="1"/>
        <v>7.1</v>
      </c>
      <c r="E28" t="s">
        <v>44</v>
      </c>
      <c r="F28" t="s">
        <v>45</v>
      </c>
      <c r="G28" t="s">
        <v>97</v>
      </c>
      <c r="H28" s="24">
        <v>107.3</v>
      </c>
      <c r="I28" t="s">
        <v>45</v>
      </c>
      <c r="J28" s="25">
        <v>107.14</v>
      </c>
      <c r="K28" t="s">
        <v>98</v>
      </c>
      <c r="L28" s="25">
        <v>108.53</v>
      </c>
      <c r="M28" t="s">
        <v>48</v>
      </c>
      <c r="N28" t="s">
        <v>74</v>
      </c>
      <c r="O28" s="25">
        <f t="shared" si="2"/>
        <v>1.230000000000004</v>
      </c>
      <c r="P28" s="26">
        <v>123</v>
      </c>
      <c r="Q28" s="27">
        <v>0</v>
      </c>
      <c r="R28">
        <f t="shared" si="7"/>
        <v>87330.000000000276</v>
      </c>
      <c r="S28">
        <f t="shared" si="5"/>
        <v>575380.0000000007</v>
      </c>
      <c r="T28" s="29">
        <f t="shared" si="6"/>
        <v>11507.600000000015</v>
      </c>
      <c r="U28" s="24">
        <f t="shared" si="3"/>
        <v>15.999999999999659</v>
      </c>
      <c r="V28" s="23">
        <f t="shared" si="4"/>
        <v>7.1</v>
      </c>
    </row>
    <row r="29" spans="1:22" ht="13.2" x14ac:dyDescent="0.2">
      <c r="A29" s="21">
        <v>27</v>
      </c>
      <c r="B29" t="s">
        <v>37</v>
      </c>
      <c r="C29" s="22" t="str">
        <f t="shared" si="0"/>
        <v>買い</v>
      </c>
      <c r="D29" s="23">
        <f t="shared" si="1"/>
        <v>3.8</v>
      </c>
      <c r="E29" t="s">
        <v>44</v>
      </c>
      <c r="F29" t="s">
        <v>45</v>
      </c>
      <c r="G29" t="s">
        <v>99</v>
      </c>
      <c r="H29" s="24">
        <v>109.28</v>
      </c>
      <c r="I29" t="s">
        <v>45</v>
      </c>
      <c r="J29" s="25">
        <v>108.94</v>
      </c>
      <c r="K29" t="s">
        <v>100</v>
      </c>
      <c r="L29" s="25">
        <v>109.28</v>
      </c>
      <c r="M29" t="s">
        <v>35</v>
      </c>
      <c r="N29" t="s">
        <v>36</v>
      </c>
      <c r="O29" s="25">
        <f t="shared" si="2"/>
        <v>0</v>
      </c>
      <c r="P29" s="26">
        <v>0</v>
      </c>
      <c r="Q29" s="27">
        <v>0</v>
      </c>
      <c r="R29">
        <f t="shared" si="7"/>
        <v>0</v>
      </c>
      <c r="S29">
        <f t="shared" si="5"/>
        <v>662710.00000000093</v>
      </c>
      <c r="T29" s="29">
        <f t="shared" si="6"/>
        <v>13254.200000000019</v>
      </c>
      <c r="U29" s="24">
        <f t="shared" si="3"/>
        <v>34.000000000000341</v>
      </c>
      <c r="V29" s="23">
        <f t="shared" si="4"/>
        <v>3.8</v>
      </c>
    </row>
    <row r="30" spans="1:22" ht="13.2" x14ac:dyDescent="0.2">
      <c r="A30" s="21">
        <v>28</v>
      </c>
      <c r="B30" t="s">
        <v>37</v>
      </c>
      <c r="C30" s="22" t="str">
        <f t="shared" si="0"/>
        <v>売り</v>
      </c>
      <c r="D30" s="23">
        <f t="shared" si="1"/>
        <v>-2.2000000000000002</v>
      </c>
      <c r="E30" t="s">
        <v>44</v>
      </c>
      <c r="F30" t="s">
        <v>45</v>
      </c>
      <c r="G30" t="s">
        <v>101</v>
      </c>
      <c r="H30" s="24">
        <v>108.36</v>
      </c>
      <c r="I30" t="s">
        <v>45</v>
      </c>
      <c r="J30" s="25">
        <v>108.95</v>
      </c>
      <c r="K30" t="s">
        <v>102</v>
      </c>
      <c r="L30" s="25">
        <v>108.36</v>
      </c>
      <c r="M30" t="s">
        <v>35</v>
      </c>
      <c r="N30" t="s">
        <v>36</v>
      </c>
      <c r="O30" s="25">
        <f t="shared" si="2"/>
        <v>0</v>
      </c>
      <c r="P30" s="26">
        <v>0</v>
      </c>
      <c r="Q30" s="27">
        <v>0</v>
      </c>
      <c r="R30">
        <f t="shared" si="7"/>
        <v>0</v>
      </c>
      <c r="S30">
        <f t="shared" si="5"/>
        <v>662710.00000000093</v>
      </c>
      <c r="T30" s="29">
        <f t="shared" si="6"/>
        <v>13254.200000000019</v>
      </c>
      <c r="U30" s="24">
        <f t="shared" si="3"/>
        <v>-59.000000000000341</v>
      </c>
      <c r="V30" s="23">
        <f t="shared" si="4"/>
        <v>-2.2000000000000002</v>
      </c>
    </row>
    <row r="31" spans="1:22" ht="13.2" x14ac:dyDescent="0.2">
      <c r="A31" s="21">
        <v>29</v>
      </c>
      <c r="B31" t="s">
        <v>37</v>
      </c>
      <c r="C31" s="22" t="str">
        <f t="shared" si="0"/>
        <v>売り</v>
      </c>
      <c r="D31" s="23">
        <f t="shared" si="1"/>
        <v>-3.1</v>
      </c>
      <c r="E31" t="s">
        <v>44</v>
      </c>
      <c r="F31" t="s">
        <v>45</v>
      </c>
      <c r="G31" t="s">
        <v>103</v>
      </c>
      <c r="H31" s="24">
        <v>107.77</v>
      </c>
      <c r="I31" t="s">
        <v>45</v>
      </c>
      <c r="J31" s="25">
        <v>108.19</v>
      </c>
      <c r="K31" t="s">
        <v>104</v>
      </c>
      <c r="L31" s="25">
        <v>106.32</v>
      </c>
      <c r="M31" t="s">
        <v>73</v>
      </c>
      <c r="N31" t="s">
        <v>74</v>
      </c>
      <c r="O31" s="25">
        <f t="shared" si="2"/>
        <v>-1.4500000000000028</v>
      </c>
      <c r="P31" s="26">
        <v>145</v>
      </c>
      <c r="Q31" s="31">
        <v>0</v>
      </c>
      <c r="R31">
        <f t="shared" si="7"/>
        <v>44950.000000000095</v>
      </c>
      <c r="S31">
        <f t="shared" si="5"/>
        <v>662710.00000000093</v>
      </c>
      <c r="T31" s="29">
        <f t="shared" si="6"/>
        <v>13254.200000000019</v>
      </c>
      <c r="U31" s="24">
        <f t="shared" si="3"/>
        <v>-42.000000000000171</v>
      </c>
      <c r="V31" s="23">
        <f t="shared" si="4"/>
        <v>-3.1</v>
      </c>
    </row>
    <row r="32" spans="1:22" ht="13.2" x14ac:dyDescent="0.2">
      <c r="A32" s="21">
        <v>30</v>
      </c>
      <c r="B32" t="s">
        <v>37</v>
      </c>
      <c r="C32" s="22" t="str">
        <f t="shared" si="0"/>
        <v>買い</v>
      </c>
      <c r="D32" s="23">
        <f t="shared" si="1"/>
        <v>4</v>
      </c>
      <c r="E32" t="s">
        <v>44</v>
      </c>
      <c r="F32" t="s">
        <v>45</v>
      </c>
      <c r="G32" t="s">
        <v>105</v>
      </c>
      <c r="H32" s="24">
        <v>106.78</v>
      </c>
      <c r="I32" t="s">
        <v>45</v>
      </c>
      <c r="J32" s="25">
        <v>106.43</v>
      </c>
      <c r="K32" t="s">
        <v>106</v>
      </c>
      <c r="L32" s="25">
        <v>106.78</v>
      </c>
      <c r="M32" t="s">
        <v>35</v>
      </c>
      <c r="N32" t="s">
        <v>36</v>
      </c>
      <c r="O32" s="25">
        <f t="shared" si="2"/>
        <v>0</v>
      </c>
      <c r="P32" s="26">
        <v>0</v>
      </c>
      <c r="Q32" s="27">
        <v>0</v>
      </c>
      <c r="R32">
        <f t="shared" si="7"/>
        <v>0</v>
      </c>
      <c r="S32">
        <f t="shared" si="5"/>
        <v>707660.00000000105</v>
      </c>
      <c r="T32" s="29">
        <f t="shared" si="6"/>
        <v>14153.200000000021</v>
      </c>
      <c r="U32" s="24">
        <f t="shared" si="3"/>
        <v>34.999999999999432</v>
      </c>
      <c r="V32" s="23">
        <f t="shared" si="4"/>
        <v>4</v>
      </c>
    </row>
    <row r="33" spans="1:22" ht="13.2" x14ac:dyDescent="0.2">
      <c r="A33" s="21">
        <v>31</v>
      </c>
      <c r="B33" t="s">
        <v>37</v>
      </c>
      <c r="C33" s="22" t="str">
        <f t="shared" si="0"/>
        <v>買い</v>
      </c>
      <c r="D33" s="23">
        <f t="shared" si="1"/>
        <v>3</v>
      </c>
      <c r="E33" t="s">
        <v>44</v>
      </c>
      <c r="F33" t="s">
        <v>45</v>
      </c>
      <c r="G33" t="s">
        <v>107</v>
      </c>
      <c r="H33" s="24">
        <v>107.3</v>
      </c>
      <c r="I33" t="s">
        <v>45</v>
      </c>
      <c r="J33" s="25">
        <v>106.83</v>
      </c>
      <c r="K33" t="s">
        <v>108</v>
      </c>
      <c r="L33" s="25">
        <v>107.76</v>
      </c>
      <c r="M33" t="s">
        <v>48</v>
      </c>
      <c r="N33" t="s">
        <v>74</v>
      </c>
      <c r="O33" s="25">
        <f t="shared" si="2"/>
        <v>0.46000000000000796</v>
      </c>
      <c r="P33" s="26">
        <v>46</v>
      </c>
      <c r="Q33" s="27">
        <v>0</v>
      </c>
      <c r="R33">
        <f t="shared" si="7"/>
        <v>13800.00000000024</v>
      </c>
      <c r="S33">
        <f t="shared" si="5"/>
        <v>707660.00000000105</v>
      </c>
      <c r="T33" s="29">
        <f t="shared" si="6"/>
        <v>14153.200000000021</v>
      </c>
      <c r="U33" s="24">
        <f t="shared" si="3"/>
        <v>46.999999999999886</v>
      </c>
      <c r="V33" s="23">
        <f t="shared" si="4"/>
        <v>3</v>
      </c>
    </row>
    <row r="34" spans="1:22" ht="13.2" x14ac:dyDescent="0.2">
      <c r="A34" s="21">
        <v>32</v>
      </c>
      <c r="B34" t="s">
        <v>37</v>
      </c>
      <c r="C34" s="22" t="str">
        <f t="shared" si="0"/>
        <v>買い</v>
      </c>
      <c r="D34" s="23">
        <f t="shared" si="1"/>
        <v>8</v>
      </c>
      <c r="E34" t="s">
        <v>44</v>
      </c>
      <c r="F34" t="s">
        <v>45</v>
      </c>
      <c r="G34" t="s">
        <v>109</v>
      </c>
      <c r="H34" s="24">
        <v>108.16</v>
      </c>
      <c r="I34" t="s">
        <v>45</v>
      </c>
      <c r="J34" s="25">
        <v>107.98</v>
      </c>
      <c r="K34" t="s">
        <v>110</v>
      </c>
      <c r="L34" s="25">
        <v>117.36</v>
      </c>
      <c r="M34" t="s">
        <v>48</v>
      </c>
      <c r="N34" t="s">
        <v>74</v>
      </c>
      <c r="O34" s="25">
        <f t="shared" si="2"/>
        <v>9.2000000000000028</v>
      </c>
      <c r="P34" s="26">
        <v>920</v>
      </c>
      <c r="Q34" s="27">
        <v>0</v>
      </c>
      <c r="R34">
        <f t="shared" si="7"/>
        <v>736000.00000000023</v>
      </c>
      <c r="S34">
        <f t="shared" si="5"/>
        <v>721460.00000000128</v>
      </c>
      <c r="T34" s="29">
        <f t="shared" si="6"/>
        <v>14429.200000000026</v>
      </c>
      <c r="U34" s="24">
        <f t="shared" si="3"/>
        <v>17.999999999999261</v>
      </c>
      <c r="V34" s="23">
        <f t="shared" si="4"/>
        <v>8</v>
      </c>
    </row>
    <row r="35" spans="1:22" ht="13.2" x14ac:dyDescent="0.2">
      <c r="A35" s="21">
        <v>33</v>
      </c>
      <c r="B35" t="s">
        <v>37</v>
      </c>
      <c r="C35" s="22" t="str">
        <f t="shared" si="0"/>
        <v>買い</v>
      </c>
      <c r="D35" s="23">
        <f t="shared" si="1"/>
        <v>32.299999999999997</v>
      </c>
      <c r="E35" t="s">
        <v>44</v>
      </c>
      <c r="F35" t="s">
        <v>45</v>
      </c>
      <c r="G35" t="s">
        <v>111</v>
      </c>
      <c r="H35" s="24">
        <v>119.84</v>
      </c>
      <c r="I35" t="s">
        <v>45</v>
      </c>
      <c r="J35" s="25">
        <v>119.75</v>
      </c>
      <c r="K35" t="s">
        <v>112</v>
      </c>
      <c r="L35" s="25">
        <v>119.75</v>
      </c>
      <c r="M35" t="s">
        <v>52</v>
      </c>
      <c r="N35" t="s">
        <v>43</v>
      </c>
      <c r="O35" s="25">
        <f t="shared" si="2"/>
        <v>-9.0000000000003411E-2</v>
      </c>
      <c r="P35" s="26">
        <v>0</v>
      </c>
      <c r="Q35" s="27">
        <v>9</v>
      </c>
      <c r="R35">
        <f t="shared" si="7"/>
        <v>-29070.000000001099</v>
      </c>
      <c r="S35">
        <f t="shared" si="5"/>
        <v>1457460.0000000014</v>
      </c>
      <c r="T35" s="29">
        <f t="shared" si="6"/>
        <v>29149.20000000003</v>
      </c>
      <c r="U35" s="24">
        <f t="shared" si="3"/>
        <v>9.0000000000003411</v>
      </c>
      <c r="V35" s="23">
        <f t="shared" si="4"/>
        <v>32.299999999999997</v>
      </c>
    </row>
    <row r="36" spans="1:22" ht="13.2" x14ac:dyDescent="0.2">
      <c r="A36" s="21">
        <v>34</v>
      </c>
      <c r="B36" t="s">
        <v>37</v>
      </c>
      <c r="C36" s="22" t="str">
        <f t="shared" si="0"/>
        <v>買い</v>
      </c>
      <c r="D36" s="23">
        <f t="shared" si="1"/>
        <v>11.4</v>
      </c>
      <c r="E36" t="s">
        <v>44</v>
      </c>
      <c r="F36" t="s">
        <v>45</v>
      </c>
      <c r="G36" t="s">
        <v>113</v>
      </c>
      <c r="H36" s="24">
        <v>119.93</v>
      </c>
      <c r="I36" t="s">
        <v>45</v>
      </c>
      <c r="J36" s="25">
        <v>119.68</v>
      </c>
      <c r="K36" t="s">
        <v>114</v>
      </c>
      <c r="L36" s="25">
        <v>120.18</v>
      </c>
      <c r="M36" t="s">
        <v>48</v>
      </c>
      <c r="N36" t="s">
        <v>74</v>
      </c>
      <c r="O36" s="25">
        <f t="shared" si="2"/>
        <v>0.25</v>
      </c>
      <c r="P36" s="26">
        <v>25</v>
      </c>
      <c r="Q36" s="27">
        <v>0</v>
      </c>
      <c r="R36">
        <f t="shared" si="7"/>
        <v>28500</v>
      </c>
      <c r="S36">
        <f t="shared" si="5"/>
        <v>1428390.0000000002</v>
      </c>
      <c r="T36" s="29">
        <f t="shared" si="6"/>
        <v>28567.800000000007</v>
      </c>
      <c r="U36" s="24">
        <f t="shared" si="3"/>
        <v>25</v>
      </c>
      <c r="V36" s="23">
        <f t="shared" si="4"/>
        <v>11.4</v>
      </c>
    </row>
    <row r="37" spans="1:22" ht="13.2" x14ac:dyDescent="0.2">
      <c r="A37" s="21">
        <v>35</v>
      </c>
      <c r="B37" t="s">
        <v>37</v>
      </c>
      <c r="C37" s="22" t="str">
        <f t="shared" si="0"/>
        <v>売り</v>
      </c>
      <c r="D37" s="23">
        <f t="shared" si="1"/>
        <v>-2.2999999999999998</v>
      </c>
      <c r="E37" t="s">
        <v>44</v>
      </c>
      <c r="F37" t="s">
        <v>45</v>
      </c>
      <c r="G37" t="s">
        <v>115</v>
      </c>
      <c r="H37" s="24">
        <v>118.66</v>
      </c>
      <c r="I37" t="s">
        <v>45</v>
      </c>
      <c r="J37" s="25">
        <v>119.91</v>
      </c>
      <c r="K37" t="s">
        <v>116</v>
      </c>
      <c r="L37" s="25">
        <v>118.66</v>
      </c>
      <c r="M37" t="s">
        <v>35</v>
      </c>
      <c r="N37" t="s">
        <v>36</v>
      </c>
      <c r="O37" s="25">
        <f t="shared" si="2"/>
        <v>0</v>
      </c>
      <c r="P37" s="26">
        <v>0</v>
      </c>
      <c r="Q37" s="27">
        <v>0</v>
      </c>
      <c r="R37">
        <f t="shared" si="7"/>
        <v>0</v>
      </c>
      <c r="S37">
        <f t="shared" si="5"/>
        <v>1456890.0000000002</v>
      </c>
      <c r="T37" s="29">
        <f t="shared" si="6"/>
        <v>29137.800000000007</v>
      </c>
      <c r="U37" s="24">
        <f t="shared" si="3"/>
        <v>-125</v>
      </c>
      <c r="V37" s="23">
        <f t="shared" si="4"/>
        <v>-2.2999999999999998</v>
      </c>
    </row>
    <row r="38" spans="1:22" ht="13.2" x14ac:dyDescent="0.2">
      <c r="A38" s="21">
        <v>36</v>
      </c>
      <c r="B38" t="s">
        <v>37</v>
      </c>
      <c r="C38" s="22" t="str">
        <f t="shared" si="0"/>
        <v>買い</v>
      </c>
      <c r="D38" s="23">
        <f t="shared" si="1"/>
        <v>1.5</v>
      </c>
      <c r="E38" t="s">
        <v>44</v>
      </c>
      <c r="F38" t="s">
        <v>45</v>
      </c>
      <c r="G38" t="s">
        <v>117</v>
      </c>
      <c r="H38" s="24">
        <v>118.88</v>
      </c>
      <c r="I38" t="s">
        <v>45</v>
      </c>
      <c r="J38" s="25">
        <v>117</v>
      </c>
      <c r="K38" t="s">
        <v>118</v>
      </c>
      <c r="L38" s="25">
        <v>118.88</v>
      </c>
      <c r="M38" t="s">
        <v>35</v>
      </c>
      <c r="N38" t="s">
        <v>36</v>
      </c>
      <c r="O38" s="25">
        <f t="shared" si="2"/>
        <v>0</v>
      </c>
      <c r="P38" s="26">
        <v>0</v>
      </c>
      <c r="Q38" s="27">
        <v>0</v>
      </c>
      <c r="R38">
        <f t="shared" si="7"/>
        <v>0</v>
      </c>
      <c r="S38">
        <f t="shared" si="5"/>
        <v>1456890.0000000002</v>
      </c>
      <c r="T38" s="29">
        <f t="shared" si="6"/>
        <v>29137.800000000007</v>
      </c>
      <c r="U38" s="24">
        <f t="shared" si="3"/>
        <v>187.99999999999955</v>
      </c>
      <c r="V38" s="23">
        <f t="shared" si="4"/>
        <v>1.5</v>
      </c>
    </row>
    <row r="39" spans="1:22" ht="13.2" x14ac:dyDescent="0.2">
      <c r="A39" s="21">
        <v>37</v>
      </c>
      <c r="B39" t="s">
        <v>37</v>
      </c>
      <c r="C39" s="22" t="str">
        <f t="shared" si="0"/>
        <v>買い</v>
      </c>
      <c r="D39" s="23">
        <f t="shared" si="1"/>
        <v>13.8</v>
      </c>
      <c r="E39" t="s">
        <v>44</v>
      </c>
      <c r="F39" t="s">
        <v>45</v>
      </c>
      <c r="G39" t="s">
        <v>119</v>
      </c>
      <c r="H39" s="24">
        <v>119.62</v>
      </c>
      <c r="I39" t="s">
        <v>45</v>
      </c>
      <c r="J39" s="25">
        <v>119.41</v>
      </c>
      <c r="K39" t="s">
        <v>120</v>
      </c>
      <c r="L39" s="25">
        <v>120.25</v>
      </c>
      <c r="M39" t="s">
        <v>48</v>
      </c>
      <c r="N39" t="s">
        <v>74</v>
      </c>
      <c r="O39" s="25">
        <f t="shared" si="2"/>
        <v>0.62999999999999545</v>
      </c>
      <c r="P39" s="26">
        <v>63</v>
      </c>
      <c r="Q39" s="27">
        <v>0</v>
      </c>
      <c r="R39">
        <f t="shared" si="7"/>
        <v>86939.999999999374</v>
      </c>
      <c r="S39">
        <f t="shared" si="5"/>
        <v>1456890.0000000002</v>
      </c>
      <c r="T39" s="29">
        <f t="shared" si="6"/>
        <v>29137.800000000007</v>
      </c>
      <c r="U39" s="24">
        <f t="shared" si="3"/>
        <v>21.000000000000796</v>
      </c>
      <c r="V39" s="23">
        <f t="shared" si="4"/>
        <v>13.8</v>
      </c>
    </row>
    <row r="40" spans="1:22" s="32" customFormat="1" ht="13.2" x14ac:dyDescent="0.2">
      <c r="A40" s="21">
        <v>38</v>
      </c>
      <c r="B40" s="32" t="s">
        <v>121</v>
      </c>
      <c r="C40" s="22" t="str">
        <f t="shared" si="0"/>
        <v>買い</v>
      </c>
      <c r="D40" s="23">
        <f t="shared" si="1"/>
        <v>7.9</v>
      </c>
      <c r="E40" t="s">
        <v>38</v>
      </c>
      <c r="F40" t="s">
        <v>39</v>
      </c>
      <c r="G40" s="32" t="s">
        <v>122</v>
      </c>
      <c r="H40" s="33">
        <v>117.38</v>
      </c>
      <c r="I40" t="s">
        <v>39</v>
      </c>
      <c r="J40" s="34">
        <v>116.99</v>
      </c>
      <c r="K40" s="32" t="s">
        <v>123</v>
      </c>
      <c r="L40" s="34">
        <v>118.23</v>
      </c>
      <c r="M40" t="s">
        <v>48</v>
      </c>
      <c r="N40" t="s">
        <v>74</v>
      </c>
      <c r="O40" s="25">
        <f t="shared" si="2"/>
        <v>0.85000000000000853</v>
      </c>
      <c r="P40" s="35">
        <v>85</v>
      </c>
      <c r="Q40" s="36">
        <v>0</v>
      </c>
      <c r="R40">
        <f t="shared" si="7"/>
        <v>67150.000000000684</v>
      </c>
      <c r="S40">
        <f t="shared" si="5"/>
        <v>1543829.9999999995</v>
      </c>
      <c r="T40" s="29">
        <f t="shared" si="6"/>
        <v>30876.599999999991</v>
      </c>
      <c r="U40" s="24">
        <f t="shared" si="3"/>
        <v>39.000000000000057</v>
      </c>
      <c r="V40" s="23">
        <f t="shared" si="4"/>
        <v>7.9</v>
      </c>
    </row>
    <row r="41" spans="1:22" ht="13.2" x14ac:dyDescent="0.2">
      <c r="A41" s="21">
        <v>39</v>
      </c>
      <c r="B41" s="32" t="s">
        <v>121</v>
      </c>
      <c r="C41" s="22" t="str">
        <f t="shared" si="0"/>
        <v>買い</v>
      </c>
      <c r="D41" s="23">
        <f t="shared" si="1"/>
        <v>7.6</v>
      </c>
      <c r="E41" t="s">
        <v>38</v>
      </c>
      <c r="F41" t="s">
        <v>39</v>
      </c>
      <c r="G41" s="22" t="s">
        <v>124</v>
      </c>
      <c r="H41" s="24">
        <v>118.73</v>
      </c>
      <c r="I41" t="s">
        <v>39</v>
      </c>
      <c r="J41" s="25">
        <v>118.31</v>
      </c>
      <c r="K41" s="22" t="s">
        <v>125</v>
      </c>
      <c r="L41" s="25">
        <v>119.72</v>
      </c>
      <c r="M41" t="s">
        <v>48</v>
      </c>
      <c r="N41" t="s">
        <v>74</v>
      </c>
      <c r="O41" s="25">
        <f t="shared" si="2"/>
        <v>0.98999999999999488</v>
      </c>
      <c r="P41" s="26">
        <v>99</v>
      </c>
      <c r="Q41" s="27">
        <v>0</v>
      </c>
      <c r="R41">
        <f t="shared" si="7"/>
        <v>75239.999999999607</v>
      </c>
      <c r="S41">
        <f t="shared" si="5"/>
        <v>1610980.0000000002</v>
      </c>
      <c r="T41" s="29">
        <f t="shared" si="6"/>
        <v>32219.600000000006</v>
      </c>
      <c r="U41" s="24">
        <f t="shared" si="3"/>
        <v>42.000000000000171</v>
      </c>
      <c r="V41" s="23">
        <f t="shared" si="4"/>
        <v>7.6</v>
      </c>
    </row>
    <row r="42" spans="1:22" ht="13.2" x14ac:dyDescent="0.2">
      <c r="A42" s="21">
        <v>40</v>
      </c>
      <c r="B42" s="32" t="s">
        <v>121</v>
      </c>
      <c r="C42" s="22" t="str">
        <f t="shared" si="0"/>
        <v>売り</v>
      </c>
      <c r="D42" s="23">
        <f t="shared" si="1"/>
        <v>-6.7</v>
      </c>
      <c r="E42" t="s">
        <v>38</v>
      </c>
      <c r="F42" t="s">
        <v>39</v>
      </c>
      <c r="G42" s="22" t="s">
        <v>126</v>
      </c>
      <c r="H42" s="24">
        <v>118.56</v>
      </c>
      <c r="I42" t="s">
        <v>39</v>
      </c>
      <c r="J42" s="25">
        <v>119.06</v>
      </c>
      <c r="K42" s="22" t="s">
        <v>127</v>
      </c>
      <c r="L42" s="25">
        <v>118.56</v>
      </c>
      <c r="M42" t="s">
        <v>35</v>
      </c>
      <c r="N42" t="s">
        <v>36</v>
      </c>
      <c r="O42" s="25">
        <f t="shared" si="2"/>
        <v>0</v>
      </c>
      <c r="P42" s="26">
        <v>0</v>
      </c>
      <c r="Q42" s="27">
        <v>0</v>
      </c>
      <c r="R42">
        <f t="shared" si="7"/>
        <v>0</v>
      </c>
      <c r="S42">
        <f t="shared" si="5"/>
        <v>1686219.9999999998</v>
      </c>
      <c r="T42" s="29">
        <f t="shared" si="6"/>
        <v>33724.399999999994</v>
      </c>
      <c r="U42" s="24">
        <f t="shared" si="3"/>
        <v>-50</v>
      </c>
      <c r="V42" s="23">
        <f t="shared" si="4"/>
        <v>-6.7</v>
      </c>
    </row>
    <row r="43" spans="1:22" ht="13.2" x14ac:dyDescent="0.2">
      <c r="A43" s="21">
        <v>41</v>
      </c>
      <c r="B43" s="32" t="s">
        <v>121</v>
      </c>
      <c r="C43" s="22" t="str">
        <f t="shared" si="0"/>
        <v>買い</v>
      </c>
      <c r="D43" s="23">
        <f t="shared" si="1"/>
        <v>7.3</v>
      </c>
      <c r="E43" t="s">
        <v>38</v>
      </c>
      <c r="F43" t="s">
        <v>39</v>
      </c>
      <c r="G43" s="22" t="s">
        <v>128</v>
      </c>
      <c r="H43" s="24">
        <v>119.35</v>
      </c>
      <c r="I43" t="s">
        <v>39</v>
      </c>
      <c r="J43" s="25">
        <v>118.89</v>
      </c>
      <c r="K43" s="22" t="s">
        <v>129</v>
      </c>
      <c r="L43" s="25">
        <v>118.89</v>
      </c>
      <c r="M43" t="s">
        <v>42</v>
      </c>
      <c r="N43" t="s">
        <v>43</v>
      </c>
      <c r="O43" s="25">
        <f t="shared" si="2"/>
        <v>-0.45999999999999375</v>
      </c>
      <c r="P43" s="26">
        <v>0</v>
      </c>
      <c r="Q43" s="27">
        <v>46</v>
      </c>
      <c r="R43">
        <f t="shared" si="7"/>
        <v>-33579.999999999542</v>
      </c>
      <c r="S43">
        <f t="shared" si="5"/>
        <v>1686219.9999999998</v>
      </c>
      <c r="T43" s="29">
        <f t="shared" si="6"/>
        <v>33724.399999999994</v>
      </c>
      <c r="U43" s="24">
        <f t="shared" si="3"/>
        <v>45.999999999999375</v>
      </c>
      <c r="V43" s="23">
        <f t="shared" si="4"/>
        <v>7.3</v>
      </c>
    </row>
    <row r="44" spans="1:22" ht="13.2" x14ac:dyDescent="0.2">
      <c r="A44" s="21">
        <v>42</v>
      </c>
      <c r="B44" s="32" t="s">
        <v>121</v>
      </c>
      <c r="C44" s="22" t="str">
        <f t="shared" si="0"/>
        <v>売り</v>
      </c>
      <c r="D44" s="23">
        <f t="shared" si="1"/>
        <v>-8.6</v>
      </c>
      <c r="E44" t="s">
        <v>38</v>
      </c>
      <c r="F44" t="s">
        <v>39</v>
      </c>
      <c r="G44" s="22" t="s">
        <v>130</v>
      </c>
      <c r="H44" s="24">
        <v>118.61</v>
      </c>
      <c r="I44" t="s">
        <v>39</v>
      </c>
      <c r="J44" s="25">
        <v>118.99</v>
      </c>
      <c r="K44" s="22" t="s">
        <v>131</v>
      </c>
      <c r="L44" s="25">
        <v>118.99</v>
      </c>
      <c r="M44" t="s">
        <v>42</v>
      </c>
      <c r="N44" t="s">
        <v>43</v>
      </c>
      <c r="O44" s="25">
        <f t="shared" si="2"/>
        <v>0.37999999999999545</v>
      </c>
      <c r="P44" s="26">
        <v>0</v>
      </c>
      <c r="Q44" s="27">
        <v>38</v>
      </c>
      <c r="R44">
        <f t="shared" si="7"/>
        <v>-32679.999999999607</v>
      </c>
      <c r="S44">
        <f t="shared" si="5"/>
        <v>1652640.0000000002</v>
      </c>
      <c r="T44" s="29">
        <f t="shared" si="6"/>
        <v>33052.800000000003</v>
      </c>
      <c r="U44" s="24">
        <f t="shared" si="3"/>
        <v>-37.999999999999545</v>
      </c>
      <c r="V44" s="23">
        <f t="shared" si="4"/>
        <v>-8.6</v>
      </c>
    </row>
    <row r="45" spans="1:22" ht="13.2" x14ac:dyDescent="0.2">
      <c r="A45" s="21">
        <v>43</v>
      </c>
      <c r="B45" s="32" t="s">
        <v>121</v>
      </c>
      <c r="C45" s="22" t="str">
        <f>IF(J45&gt;H45,"売り","買い")</f>
        <v>買い</v>
      </c>
      <c r="D45" s="23">
        <f t="shared" si="1"/>
        <v>6.2</v>
      </c>
      <c r="E45" t="s">
        <v>38</v>
      </c>
      <c r="F45" t="s">
        <v>39</v>
      </c>
      <c r="G45" s="22" t="s">
        <v>132</v>
      </c>
      <c r="H45" s="24">
        <v>119.18</v>
      </c>
      <c r="I45" t="s">
        <v>39</v>
      </c>
      <c r="J45" s="25">
        <v>118.66</v>
      </c>
      <c r="K45" s="22" t="s">
        <v>133</v>
      </c>
      <c r="L45" s="25">
        <v>119.68</v>
      </c>
      <c r="M45" t="s">
        <v>48</v>
      </c>
      <c r="N45" t="s">
        <v>74</v>
      </c>
      <c r="O45" s="25">
        <f t="shared" si="2"/>
        <v>0.5</v>
      </c>
      <c r="P45" s="26">
        <v>50</v>
      </c>
      <c r="Q45" s="27">
        <v>0</v>
      </c>
      <c r="R45">
        <f t="shared" si="7"/>
        <v>31000</v>
      </c>
      <c r="S45">
        <f t="shared" si="5"/>
        <v>1619960.0000000007</v>
      </c>
      <c r="T45" s="29">
        <f t="shared" si="6"/>
        <v>32399.200000000015</v>
      </c>
      <c r="U45" s="24">
        <f t="shared" si="3"/>
        <v>52.000000000001023</v>
      </c>
      <c r="V45" s="23">
        <f t="shared" si="4"/>
        <v>6.2</v>
      </c>
    </row>
    <row r="46" spans="1:22" ht="13.2" x14ac:dyDescent="0.2">
      <c r="A46" s="21">
        <v>44</v>
      </c>
      <c r="B46" s="32" t="s">
        <v>121</v>
      </c>
      <c r="C46" s="22" t="str">
        <f t="shared" si="0"/>
        <v>売り</v>
      </c>
      <c r="D46" s="23">
        <f t="shared" si="1"/>
        <v>-9.6999999999999993</v>
      </c>
      <c r="E46" t="s">
        <v>38</v>
      </c>
      <c r="F46" t="s">
        <v>39</v>
      </c>
      <c r="G46" s="22" t="s">
        <v>134</v>
      </c>
      <c r="H46" s="24">
        <v>119.48</v>
      </c>
      <c r="I46" t="s">
        <v>39</v>
      </c>
      <c r="J46" s="25">
        <v>119.82</v>
      </c>
      <c r="K46" s="22" t="s">
        <v>135</v>
      </c>
      <c r="L46" s="25">
        <v>119.82</v>
      </c>
      <c r="M46" t="s">
        <v>42</v>
      </c>
      <c r="N46" t="s">
        <v>43</v>
      </c>
      <c r="O46" s="25">
        <f t="shared" si="2"/>
        <v>0.3399999999999892</v>
      </c>
      <c r="P46" s="26">
        <v>0</v>
      </c>
      <c r="Q46" s="27">
        <v>34</v>
      </c>
      <c r="R46">
        <f t="shared" si="7"/>
        <v>-32979.999999998945</v>
      </c>
      <c r="S46">
        <f t="shared" si="5"/>
        <v>1650960.0000000007</v>
      </c>
      <c r="T46" s="29">
        <f t="shared" si="6"/>
        <v>33019.200000000012</v>
      </c>
      <c r="U46" s="24">
        <f t="shared" si="3"/>
        <v>-33.99999999999892</v>
      </c>
      <c r="V46" s="23">
        <f t="shared" si="4"/>
        <v>-9.6999999999999993</v>
      </c>
    </row>
    <row r="47" spans="1:22" ht="13.2" x14ac:dyDescent="0.2">
      <c r="A47" s="21">
        <v>45</v>
      </c>
      <c r="B47" s="32" t="s">
        <v>121</v>
      </c>
      <c r="C47" s="22" t="str">
        <f t="shared" si="0"/>
        <v>買い</v>
      </c>
      <c r="D47" s="23">
        <f t="shared" si="1"/>
        <v>15.4</v>
      </c>
      <c r="E47" t="s">
        <v>38</v>
      </c>
      <c r="F47" t="s">
        <v>39</v>
      </c>
      <c r="G47" s="22" t="s">
        <v>136</v>
      </c>
      <c r="H47" s="24">
        <v>120.19</v>
      </c>
      <c r="I47" t="s">
        <v>39</v>
      </c>
      <c r="J47" s="25">
        <v>119.98</v>
      </c>
      <c r="K47" s="22" t="s">
        <v>137</v>
      </c>
      <c r="L47" s="25">
        <v>121.12</v>
      </c>
      <c r="M47" t="s">
        <v>73</v>
      </c>
      <c r="N47" t="s">
        <v>74</v>
      </c>
      <c r="O47" s="25">
        <f t="shared" si="2"/>
        <v>0.93000000000000682</v>
      </c>
      <c r="P47" s="26">
        <v>93</v>
      </c>
      <c r="Q47" s="27">
        <v>0</v>
      </c>
      <c r="R47">
        <f t="shared" si="7"/>
        <v>143220.00000000108</v>
      </c>
      <c r="S47">
        <f t="shared" si="5"/>
        <v>1617980.0000000019</v>
      </c>
      <c r="T47" s="29">
        <f t="shared" si="6"/>
        <v>32359.600000000039</v>
      </c>
      <c r="U47" s="24">
        <f t="shared" si="3"/>
        <v>20.999999999999375</v>
      </c>
      <c r="V47" s="23">
        <f t="shared" si="4"/>
        <v>15.4</v>
      </c>
    </row>
    <row r="48" spans="1:22" ht="13.2" x14ac:dyDescent="0.2">
      <c r="A48" s="21">
        <v>46</v>
      </c>
      <c r="B48" s="32" t="s">
        <v>121</v>
      </c>
      <c r="C48" s="22" t="str">
        <f t="shared" si="0"/>
        <v>買い</v>
      </c>
      <c r="D48" s="23">
        <f t="shared" si="1"/>
        <v>14.6</v>
      </c>
      <c r="E48" t="s">
        <v>38</v>
      </c>
      <c r="F48" t="s">
        <v>39</v>
      </c>
      <c r="G48" s="22" t="s">
        <v>138</v>
      </c>
      <c r="H48" s="24">
        <v>121.6</v>
      </c>
      <c r="I48" t="s">
        <v>39</v>
      </c>
      <c r="J48" s="25">
        <v>121.36</v>
      </c>
      <c r="K48" s="22" t="s">
        <v>139</v>
      </c>
      <c r="L48" s="25">
        <v>121.36</v>
      </c>
      <c r="M48" t="s">
        <v>42</v>
      </c>
      <c r="N48" t="s">
        <v>43</v>
      </c>
      <c r="O48" s="25">
        <f t="shared" si="2"/>
        <v>-0.23999999999999488</v>
      </c>
      <c r="P48" s="26">
        <v>0</v>
      </c>
      <c r="Q48" s="27">
        <v>24</v>
      </c>
      <c r="R48">
        <f t="shared" si="7"/>
        <v>-35039.999999999258</v>
      </c>
      <c r="S48">
        <f t="shared" si="5"/>
        <v>1761200.000000003</v>
      </c>
      <c r="T48" s="29">
        <f t="shared" si="6"/>
        <v>35224.000000000058</v>
      </c>
      <c r="U48" s="24">
        <f t="shared" si="3"/>
        <v>23.999999999999488</v>
      </c>
      <c r="V48" s="23">
        <f t="shared" si="4"/>
        <v>14.6</v>
      </c>
    </row>
    <row r="49" spans="1:22" ht="13.2" x14ac:dyDescent="0.2">
      <c r="A49" s="21">
        <v>47</v>
      </c>
      <c r="B49" s="32" t="s">
        <v>121</v>
      </c>
      <c r="C49" s="22" t="str">
        <f t="shared" si="0"/>
        <v>売り</v>
      </c>
      <c r="D49" s="23">
        <f t="shared" si="1"/>
        <v>-17.2</v>
      </c>
      <c r="E49" t="s">
        <v>38</v>
      </c>
      <c r="F49" t="s">
        <v>39</v>
      </c>
      <c r="G49" s="22" t="s">
        <v>140</v>
      </c>
      <c r="H49" s="24">
        <v>121.22</v>
      </c>
      <c r="I49" t="s">
        <v>39</v>
      </c>
      <c r="J49" s="25">
        <v>121.42</v>
      </c>
      <c r="K49" s="22" t="s">
        <v>141</v>
      </c>
      <c r="L49" s="25">
        <v>121.42</v>
      </c>
      <c r="M49" t="s">
        <v>42</v>
      </c>
      <c r="N49" t="s">
        <v>43</v>
      </c>
      <c r="O49" s="25">
        <f t="shared" si="2"/>
        <v>0.20000000000000284</v>
      </c>
      <c r="P49" s="26">
        <v>0</v>
      </c>
      <c r="Q49" s="27">
        <v>20</v>
      </c>
      <c r="R49">
        <f t="shared" si="7"/>
        <v>-34400.000000000487</v>
      </c>
      <c r="S49">
        <f t="shared" si="5"/>
        <v>1726160.0000000037</v>
      </c>
      <c r="T49" s="29">
        <f t="shared" si="6"/>
        <v>34523.200000000077</v>
      </c>
      <c r="U49" s="24">
        <f t="shared" si="3"/>
        <v>-20.000000000000284</v>
      </c>
      <c r="V49" s="23">
        <f t="shared" si="4"/>
        <v>-17.2</v>
      </c>
    </row>
    <row r="50" spans="1:22" ht="13.2" x14ac:dyDescent="0.2">
      <c r="A50" s="21">
        <v>48</v>
      </c>
      <c r="B50" s="32" t="s">
        <v>121</v>
      </c>
      <c r="C50" s="22" t="str">
        <f t="shared" si="0"/>
        <v>売り</v>
      </c>
      <c r="D50" s="23">
        <f t="shared" si="1"/>
        <v>-16.899999999999999</v>
      </c>
      <c r="E50" t="s">
        <v>38</v>
      </c>
      <c r="F50" t="s">
        <v>39</v>
      </c>
      <c r="G50" s="22" t="s">
        <v>142</v>
      </c>
      <c r="H50" s="24">
        <v>121.2</v>
      </c>
      <c r="I50" t="s">
        <v>39</v>
      </c>
      <c r="J50" s="25">
        <v>121.4</v>
      </c>
      <c r="K50" s="22" t="s">
        <v>143</v>
      </c>
      <c r="L50" s="25">
        <v>121.03</v>
      </c>
      <c r="M50" t="s">
        <v>73</v>
      </c>
      <c r="N50" t="s">
        <v>74</v>
      </c>
      <c r="O50" s="25">
        <f t="shared" si="2"/>
        <v>-0.17000000000000171</v>
      </c>
      <c r="P50" s="26">
        <v>17</v>
      </c>
      <c r="Q50" s="27">
        <v>0</v>
      </c>
      <c r="R50">
        <f t="shared" si="7"/>
        <v>28730.000000000287</v>
      </c>
      <c r="S50">
        <f t="shared" si="5"/>
        <v>1691760.0000000033</v>
      </c>
      <c r="T50" s="29">
        <f t="shared" si="6"/>
        <v>33835.200000000063</v>
      </c>
      <c r="U50" s="24">
        <f t="shared" si="3"/>
        <v>-20.000000000000284</v>
      </c>
      <c r="V50" s="23">
        <f t="shared" si="4"/>
        <v>-16.899999999999999</v>
      </c>
    </row>
    <row r="51" spans="1:22" s="32" customFormat="1" ht="13.2" x14ac:dyDescent="0.2">
      <c r="A51" s="21">
        <v>49</v>
      </c>
      <c r="B51" s="32" t="s">
        <v>121</v>
      </c>
      <c r="C51" s="22" t="str">
        <f t="shared" si="0"/>
        <v>売り</v>
      </c>
      <c r="D51" s="23">
        <f t="shared" si="1"/>
        <v>-14.3</v>
      </c>
      <c r="E51" t="s">
        <v>38</v>
      </c>
      <c r="F51" t="s">
        <v>39</v>
      </c>
      <c r="G51" s="32" t="s">
        <v>144</v>
      </c>
      <c r="H51" s="33">
        <v>119.33</v>
      </c>
      <c r="I51" t="s">
        <v>39</v>
      </c>
      <c r="J51" s="34">
        <v>119.57</v>
      </c>
      <c r="K51" s="32" t="s">
        <v>145</v>
      </c>
      <c r="L51" s="34">
        <v>119.33</v>
      </c>
      <c r="M51" t="s">
        <v>146</v>
      </c>
      <c r="N51" t="s">
        <v>36</v>
      </c>
      <c r="O51" s="25">
        <f t="shared" si="2"/>
        <v>0</v>
      </c>
      <c r="P51" s="35">
        <v>0</v>
      </c>
      <c r="Q51" s="36">
        <v>0</v>
      </c>
      <c r="R51">
        <f t="shared" si="7"/>
        <v>0</v>
      </c>
      <c r="S51">
        <f t="shared" si="5"/>
        <v>1720490.0000000035</v>
      </c>
      <c r="T51" s="29">
        <f t="shared" si="6"/>
        <v>34409.800000000068</v>
      </c>
      <c r="U51" s="24">
        <f t="shared" si="3"/>
        <v>-23.999999999999488</v>
      </c>
      <c r="V51" s="23">
        <f t="shared" si="4"/>
        <v>-14.3</v>
      </c>
    </row>
    <row r="52" spans="1:22" ht="13.2" x14ac:dyDescent="0.2">
      <c r="A52" s="21">
        <v>50</v>
      </c>
      <c r="B52" s="32" t="s">
        <v>121</v>
      </c>
      <c r="C52" s="22" t="str">
        <f t="shared" si="0"/>
        <v>買い</v>
      </c>
      <c r="D52" s="23">
        <f t="shared" si="1"/>
        <v>5.2</v>
      </c>
      <c r="E52" t="s">
        <v>38</v>
      </c>
      <c r="F52" t="s">
        <v>39</v>
      </c>
      <c r="G52" s="22" t="s">
        <v>147</v>
      </c>
      <c r="H52" s="24">
        <v>119.8</v>
      </c>
      <c r="I52" t="s">
        <v>39</v>
      </c>
      <c r="J52" s="25">
        <v>119.15</v>
      </c>
      <c r="K52" s="22" t="s">
        <v>148</v>
      </c>
      <c r="L52" s="25">
        <v>119.8</v>
      </c>
      <c r="M52" t="s">
        <v>146</v>
      </c>
      <c r="N52" t="s">
        <v>36</v>
      </c>
      <c r="O52" s="25">
        <f t="shared" si="2"/>
        <v>0</v>
      </c>
      <c r="P52" s="26">
        <v>0</v>
      </c>
      <c r="Q52" s="27">
        <v>0</v>
      </c>
      <c r="R52">
        <f t="shared" si="7"/>
        <v>0</v>
      </c>
      <c r="S52">
        <f t="shared" si="5"/>
        <v>1720490.0000000035</v>
      </c>
      <c r="T52" s="29">
        <f t="shared" si="6"/>
        <v>34409.800000000068</v>
      </c>
      <c r="U52" s="24">
        <f t="shared" si="3"/>
        <v>64.999999999999147</v>
      </c>
      <c r="V52" s="23">
        <f t="shared" si="4"/>
        <v>5.2</v>
      </c>
    </row>
    <row r="53" spans="1:22" ht="13.2" x14ac:dyDescent="0.2">
      <c r="A53" s="21">
        <v>51</v>
      </c>
      <c r="B53" s="32" t="s">
        <v>121</v>
      </c>
      <c r="C53" s="22" t="str">
        <f t="shared" si="0"/>
        <v>買い</v>
      </c>
      <c r="D53" s="23">
        <f t="shared" si="1"/>
        <v>7.6</v>
      </c>
      <c r="E53" t="s">
        <v>38</v>
      </c>
      <c r="F53" t="s">
        <v>39</v>
      </c>
      <c r="G53" s="22" t="s">
        <v>149</v>
      </c>
      <c r="H53" s="24">
        <v>120.39</v>
      </c>
      <c r="I53" t="s">
        <v>39</v>
      </c>
      <c r="J53" s="25">
        <v>119.94</v>
      </c>
      <c r="K53" s="22" t="s">
        <v>150</v>
      </c>
      <c r="L53" s="25">
        <v>120.39</v>
      </c>
      <c r="M53" t="s">
        <v>146</v>
      </c>
      <c r="N53" t="s">
        <v>36</v>
      </c>
      <c r="O53" s="25">
        <f t="shared" si="2"/>
        <v>0</v>
      </c>
      <c r="P53" s="26">
        <v>0</v>
      </c>
      <c r="Q53" s="27">
        <v>0</v>
      </c>
      <c r="R53">
        <f t="shared" si="7"/>
        <v>0</v>
      </c>
      <c r="S53">
        <f t="shared" si="5"/>
        <v>1720490.0000000035</v>
      </c>
      <c r="T53" s="29">
        <f t="shared" si="6"/>
        <v>34409.800000000068</v>
      </c>
      <c r="U53" s="24">
        <f t="shared" si="3"/>
        <v>45.000000000000284</v>
      </c>
      <c r="V53" s="23">
        <f t="shared" si="4"/>
        <v>7.6</v>
      </c>
    </row>
    <row r="54" spans="1:22" ht="13.2" x14ac:dyDescent="0.2">
      <c r="A54" s="21">
        <v>52</v>
      </c>
      <c r="B54" s="32" t="s">
        <v>121</v>
      </c>
      <c r="C54" s="22" t="str">
        <f t="shared" si="0"/>
        <v>売り</v>
      </c>
      <c r="D54" s="23">
        <f t="shared" si="1"/>
        <v>-14.9</v>
      </c>
      <c r="E54" t="s">
        <v>38</v>
      </c>
      <c r="F54" t="s">
        <v>39</v>
      </c>
      <c r="G54" s="22" t="s">
        <v>151</v>
      </c>
      <c r="H54" s="24">
        <v>120</v>
      </c>
      <c r="I54" t="s">
        <v>39</v>
      </c>
      <c r="J54" s="25">
        <v>120.23</v>
      </c>
      <c r="K54" s="22" t="s">
        <v>152</v>
      </c>
      <c r="L54" s="25">
        <v>119.25</v>
      </c>
      <c r="M54" t="s">
        <v>73</v>
      </c>
      <c r="N54" t="s">
        <v>74</v>
      </c>
      <c r="O54" s="25">
        <f t="shared" si="2"/>
        <v>-0.75</v>
      </c>
      <c r="P54" s="26">
        <v>75</v>
      </c>
      <c r="Q54" s="27">
        <v>0</v>
      </c>
      <c r="R54">
        <f t="shared" si="7"/>
        <v>111750</v>
      </c>
      <c r="S54">
        <f t="shared" si="5"/>
        <v>1720490.0000000035</v>
      </c>
      <c r="T54" s="29">
        <f t="shared" si="6"/>
        <v>34409.800000000068</v>
      </c>
      <c r="U54" s="24">
        <f t="shared" si="3"/>
        <v>-23.000000000000398</v>
      </c>
      <c r="V54" s="23">
        <f t="shared" si="4"/>
        <v>-14.9</v>
      </c>
    </row>
    <row r="55" spans="1:22" ht="13.2" x14ac:dyDescent="0.2">
      <c r="A55" s="21">
        <v>53</v>
      </c>
      <c r="B55" s="32" t="s">
        <v>121</v>
      </c>
      <c r="C55" s="22" t="str">
        <f t="shared" si="0"/>
        <v>買い</v>
      </c>
      <c r="D55" s="23">
        <f t="shared" si="1"/>
        <v>14</v>
      </c>
      <c r="E55" t="s">
        <v>38</v>
      </c>
      <c r="F55" t="s">
        <v>39</v>
      </c>
      <c r="G55" s="22" t="s">
        <v>153</v>
      </c>
      <c r="H55" s="24">
        <v>119.65</v>
      </c>
      <c r="I55" t="s">
        <v>39</v>
      </c>
      <c r="J55" s="25">
        <v>119.39</v>
      </c>
      <c r="K55" s="22" t="s">
        <v>154</v>
      </c>
      <c r="L55" s="25">
        <v>119.65</v>
      </c>
      <c r="M55" t="s">
        <v>35</v>
      </c>
      <c r="N55" t="s">
        <v>36</v>
      </c>
      <c r="O55" s="25">
        <f t="shared" si="2"/>
        <v>0</v>
      </c>
      <c r="P55" s="26">
        <v>0</v>
      </c>
      <c r="Q55" s="27">
        <v>0</v>
      </c>
      <c r="R55">
        <f t="shared" si="7"/>
        <v>0</v>
      </c>
      <c r="S55">
        <f t="shared" si="5"/>
        <v>1832240.0000000035</v>
      </c>
      <c r="T55" s="29">
        <f t="shared" si="6"/>
        <v>36644.800000000068</v>
      </c>
      <c r="U55" s="24">
        <f t="shared" si="3"/>
        <v>26.000000000000512</v>
      </c>
      <c r="V55" s="23">
        <f t="shared" si="4"/>
        <v>14</v>
      </c>
    </row>
    <row r="56" spans="1:22" ht="13.2" x14ac:dyDescent="0.2">
      <c r="A56" s="21">
        <v>54</v>
      </c>
      <c r="B56" s="32" t="s">
        <v>121</v>
      </c>
      <c r="C56" s="22" t="str">
        <f t="shared" si="0"/>
        <v>買い</v>
      </c>
      <c r="D56" s="23">
        <f t="shared" si="1"/>
        <v>7.9</v>
      </c>
      <c r="E56" t="s">
        <v>38</v>
      </c>
      <c r="F56" t="s">
        <v>39</v>
      </c>
      <c r="G56" s="22" t="s">
        <v>155</v>
      </c>
      <c r="H56" s="24">
        <v>119.69</v>
      </c>
      <c r="I56" t="s">
        <v>39</v>
      </c>
      <c r="J56" s="25">
        <v>119.23</v>
      </c>
      <c r="K56" s="22" t="s">
        <v>156</v>
      </c>
      <c r="L56" s="25">
        <v>120.84</v>
      </c>
      <c r="M56" t="s">
        <v>48</v>
      </c>
      <c r="N56" t="s">
        <v>74</v>
      </c>
      <c r="O56" s="25">
        <f t="shared" si="2"/>
        <v>1.1500000000000057</v>
      </c>
      <c r="P56" s="26">
        <v>115</v>
      </c>
      <c r="Q56" s="27">
        <v>0</v>
      </c>
      <c r="R56">
        <f t="shared" si="7"/>
        <v>90850.000000000451</v>
      </c>
      <c r="S56">
        <f t="shared" si="5"/>
        <v>1832240.0000000035</v>
      </c>
      <c r="T56" s="29">
        <f t="shared" si="6"/>
        <v>36644.800000000068</v>
      </c>
      <c r="U56" s="24">
        <f t="shared" si="3"/>
        <v>45.999999999999375</v>
      </c>
      <c r="V56" s="23">
        <f t="shared" si="4"/>
        <v>7.9</v>
      </c>
    </row>
    <row r="57" spans="1:22" ht="13.2" x14ac:dyDescent="0.2">
      <c r="A57" s="21">
        <v>55</v>
      </c>
      <c r="B57" s="32" t="s">
        <v>121</v>
      </c>
      <c r="C57" s="22" t="str">
        <f t="shared" si="0"/>
        <v>買い</v>
      </c>
      <c r="D57" s="23">
        <f t="shared" si="1"/>
        <v>13.7</v>
      </c>
      <c r="E57" t="s">
        <v>38</v>
      </c>
      <c r="F57" t="s">
        <v>39</v>
      </c>
      <c r="G57" s="22" t="s">
        <v>157</v>
      </c>
      <c r="H57" s="24">
        <v>121.75</v>
      </c>
      <c r="I57" t="s">
        <v>39</v>
      </c>
      <c r="J57" s="25">
        <v>121.47</v>
      </c>
      <c r="K57" s="22" t="s">
        <v>158</v>
      </c>
      <c r="L57" s="25">
        <v>123.7</v>
      </c>
      <c r="M57" t="s">
        <v>48</v>
      </c>
      <c r="N57" t="s">
        <v>74</v>
      </c>
      <c r="O57" s="25">
        <f t="shared" si="2"/>
        <v>1.9500000000000028</v>
      </c>
      <c r="P57" s="26">
        <v>195</v>
      </c>
      <c r="Q57" s="27">
        <v>0</v>
      </c>
      <c r="R57">
        <f t="shared" si="7"/>
        <v>267150.00000000041</v>
      </c>
      <c r="S57">
        <f t="shared" si="5"/>
        <v>1923090.000000004</v>
      </c>
      <c r="T57" s="29">
        <f t="shared" si="6"/>
        <v>38461.800000000083</v>
      </c>
      <c r="U57" s="24">
        <f t="shared" si="3"/>
        <v>28.000000000000114</v>
      </c>
      <c r="V57" s="23">
        <f t="shared" si="4"/>
        <v>13.7</v>
      </c>
    </row>
    <row r="58" spans="1:22" ht="13.2" x14ac:dyDescent="0.2">
      <c r="A58" s="21">
        <v>56</v>
      </c>
      <c r="B58" s="32" t="s">
        <v>121</v>
      </c>
      <c r="C58" s="22" t="str">
        <f t="shared" si="0"/>
        <v>買い</v>
      </c>
      <c r="D58" s="23">
        <f t="shared" si="1"/>
        <v>17.5</v>
      </c>
      <c r="E58" t="s">
        <v>38</v>
      </c>
      <c r="F58" t="s">
        <v>39</v>
      </c>
      <c r="G58" s="22" t="s">
        <v>159</v>
      </c>
      <c r="H58" s="24">
        <v>124.57</v>
      </c>
      <c r="I58" t="s">
        <v>39</v>
      </c>
      <c r="J58" s="25">
        <v>124.32</v>
      </c>
      <c r="K58" s="22" t="s">
        <v>160</v>
      </c>
      <c r="L58" s="25">
        <v>124.57</v>
      </c>
      <c r="M58" t="s">
        <v>146</v>
      </c>
      <c r="N58" t="s">
        <v>36</v>
      </c>
      <c r="O58" s="25">
        <f t="shared" si="2"/>
        <v>0</v>
      </c>
      <c r="P58" s="26">
        <v>0</v>
      </c>
      <c r="Q58" s="27">
        <v>0</v>
      </c>
      <c r="R58">
        <f t="shared" si="7"/>
        <v>0</v>
      </c>
      <c r="S58">
        <f t="shared" si="5"/>
        <v>2190240.0000000042</v>
      </c>
      <c r="T58" s="29">
        <f t="shared" si="6"/>
        <v>43804.800000000083</v>
      </c>
      <c r="U58" s="24">
        <f t="shared" si="3"/>
        <v>25</v>
      </c>
      <c r="V58" s="23">
        <f t="shared" si="4"/>
        <v>17.5</v>
      </c>
    </row>
    <row r="59" spans="1:22" ht="13.2" x14ac:dyDescent="0.2">
      <c r="A59" s="21">
        <v>57</v>
      </c>
      <c r="B59" s="32" t="s">
        <v>121</v>
      </c>
      <c r="C59" s="22" t="str">
        <f t="shared" si="0"/>
        <v>売り</v>
      </c>
      <c r="D59" s="23">
        <f t="shared" si="1"/>
        <v>-10.1</v>
      </c>
      <c r="E59" t="s">
        <v>38</v>
      </c>
      <c r="F59" t="s">
        <v>39</v>
      </c>
      <c r="G59" s="22" t="s">
        <v>161</v>
      </c>
      <c r="H59" s="24">
        <v>122.47</v>
      </c>
      <c r="I59" t="s">
        <v>39</v>
      </c>
      <c r="J59" s="25">
        <v>122.9</v>
      </c>
      <c r="K59" s="22" t="s">
        <v>162</v>
      </c>
      <c r="L59" s="25">
        <v>121.57</v>
      </c>
      <c r="M59" t="s">
        <v>73</v>
      </c>
      <c r="N59" t="s">
        <v>74</v>
      </c>
      <c r="O59" s="25">
        <f t="shared" si="2"/>
        <v>-0.90000000000000568</v>
      </c>
      <c r="P59" s="26">
        <v>90</v>
      </c>
      <c r="Q59" s="27">
        <v>0</v>
      </c>
      <c r="R59">
        <f t="shared" si="7"/>
        <v>90900.000000000568</v>
      </c>
      <c r="S59">
        <f t="shared" si="5"/>
        <v>2190240.0000000042</v>
      </c>
      <c r="T59" s="29">
        <f t="shared" si="6"/>
        <v>43804.800000000083</v>
      </c>
      <c r="U59" s="24">
        <f t="shared" si="3"/>
        <v>-43.000000000000682</v>
      </c>
      <c r="V59" s="23">
        <f t="shared" si="4"/>
        <v>-10.1</v>
      </c>
    </row>
    <row r="60" spans="1:22" ht="13.2" x14ac:dyDescent="0.2">
      <c r="A60" s="21">
        <v>58</v>
      </c>
      <c r="B60" s="32" t="s">
        <v>121</v>
      </c>
      <c r="C60" s="22" t="str">
        <f t="shared" si="0"/>
        <v>買い</v>
      </c>
      <c r="D60" s="23">
        <f t="shared" si="1"/>
        <v>28.5</v>
      </c>
      <c r="E60" t="s">
        <v>38</v>
      </c>
      <c r="F60" t="s">
        <v>39</v>
      </c>
      <c r="G60" s="22" t="s">
        <v>163</v>
      </c>
      <c r="H60" s="24">
        <v>124.15</v>
      </c>
      <c r="I60" t="s">
        <v>39</v>
      </c>
      <c r="J60" s="25">
        <v>123.99</v>
      </c>
      <c r="K60" s="22" t="s">
        <v>164</v>
      </c>
      <c r="L60" s="25">
        <v>123.99</v>
      </c>
      <c r="M60" t="s">
        <v>42</v>
      </c>
      <c r="N60" t="s">
        <v>43</v>
      </c>
      <c r="O60" s="25">
        <f t="shared" si="2"/>
        <v>-0.1600000000000108</v>
      </c>
      <c r="P60" s="26">
        <v>0</v>
      </c>
      <c r="Q60" s="27">
        <v>16</v>
      </c>
      <c r="R60">
        <f t="shared" si="7"/>
        <v>-45600.000000003078</v>
      </c>
      <c r="S60">
        <f t="shared" si="5"/>
        <v>2281140.0000000047</v>
      </c>
      <c r="T60" s="29">
        <f t="shared" si="6"/>
        <v>45622.800000000097</v>
      </c>
      <c r="U60" s="24">
        <f t="shared" si="3"/>
        <v>16.00000000000108</v>
      </c>
      <c r="V60" s="23">
        <f t="shared" si="4"/>
        <v>28.5</v>
      </c>
    </row>
    <row r="61" spans="1:22" ht="13.2" x14ac:dyDescent="0.2">
      <c r="A61" s="21">
        <v>59</v>
      </c>
      <c r="B61" s="32" t="s">
        <v>121</v>
      </c>
      <c r="C61" s="22" t="str">
        <f t="shared" si="0"/>
        <v>売り</v>
      </c>
      <c r="D61" s="23">
        <f t="shared" si="1"/>
        <v>-19.399999999999999</v>
      </c>
      <c r="E61" t="s">
        <v>38</v>
      </c>
      <c r="F61" t="s">
        <v>39</v>
      </c>
      <c r="G61" s="22" t="s">
        <v>165</v>
      </c>
      <c r="H61" s="24">
        <v>123.6</v>
      </c>
      <c r="I61" t="s">
        <v>39</v>
      </c>
      <c r="J61" s="25">
        <v>123.83</v>
      </c>
      <c r="K61" s="22" t="s">
        <v>166</v>
      </c>
      <c r="L61" s="25">
        <v>123.56</v>
      </c>
      <c r="M61" t="s">
        <v>48</v>
      </c>
      <c r="N61" t="s">
        <v>74</v>
      </c>
      <c r="O61" s="25">
        <f t="shared" si="2"/>
        <v>-3.9999999999992042E-2</v>
      </c>
      <c r="P61" s="26">
        <v>4</v>
      </c>
      <c r="Q61" s="27">
        <v>0</v>
      </c>
      <c r="R61">
        <f t="shared" si="7"/>
        <v>7759.9999999984557</v>
      </c>
      <c r="S61">
        <f t="shared" si="5"/>
        <v>2235540.0000000014</v>
      </c>
      <c r="T61" s="29">
        <f t="shared" si="6"/>
        <v>44710.800000000032</v>
      </c>
      <c r="U61" s="24">
        <f t="shared" si="3"/>
        <v>-23.000000000000398</v>
      </c>
      <c r="V61" s="23">
        <f t="shared" si="4"/>
        <v>-19.399999999999999</v>
      </c>
    </row>
    <row r="62" spans="1:22" ht="13.2" x14ac:dyDescent="0.2">
      <c r="A62" s="21">
        <v>60</v>
      </c>
      <c r="B62" s="32" t="s">
        <v>121</v>
      </c>
      <c r="C62" s="22" t="str">
        <f t="shared" si="0"/>
        <v>売り</v>
      </c>
      <c r="D62" s="23">
        <f t="shared" si="1"/>
        <v>-20.3</v>
      </c>
      <c r="E62" t="s">
        <v>38</v>
      </c>
      <c r="F62" t="s">
        <v>39</v>
      </c>
      <c r="G62" s="22" t="s">
        <v>167</v>
      </c>
      <c r="H62" s="24">
        <v>124.01</v>
      </c>
      <c r="I62" t="s">
        <v>39</v>
      </c>
      <c r="J62" s="25">
        <v>124.23</v>
      </c>
      <c r="K62" s="22" t="s">
        <v>168</v>
      </c>
      <c r="L62" s="25">
        <v>119.94</v>
      </c>
      <c r="M62" t="s">
        <v>73</v>
      </c>
      <c r="N62" t="s">
        <v>169</v>
      </c>
      <c r="O62" s="25">
        <f t="shared" si="2"/>
        <v>-4.0700000000000074</v>
      </c>
      <c r="P62" s="26">
        <v>407</v>
      </c>
      <c r="Q62" s="27">
        <v>0</v>
      </c>
      <c r="R62">
        <f t="shared" si="7"/>
        <v>826210.00000000151</v>
      </c>
      <c r="S62">
        <f t="shared" si="5"/>
        <v>2243300</v>
      </c>
      <c r="T62" s="29">
        <f t="shared" si="6"/>
        <v>44866</v>
      </c>
      <c r="U62" s="24">
        <f t="shared" si="3"/>
        <v>-21.999999999999886</v>
      </c>
      <c r="V62" s="23">
        <f t="shared" si="4"/>
        <v>-20.3</v>
      </c>
    </row>
    <row r="63" spans="1:22" ht="13.2" x14ac:dyDescent="0.2">
      <c r="A63" s="21">
        <v>61</v>
      </c>
      <c r="B63" s="32" t="s">
        <v>121</v>
      </c>
      <c r="C63" s="22" t="str">
        <f t="shared" si="0"/>
        <v>買い</v>
      </c>
      <c r="D63" s="23">
        <f t="shared" si="1"/>
        <v>7.3</v>
      </c>
      <c r="E63" t="s">
        <v>38</v>
      </c>
      <c r="F63" t="s">
        <v>39</v>
      </c>
      <c r="G63" s="22" t="s">
        <v>170</v>
      </c>
      <c r="H63" s="24">
        <v>121.54</v>
      </c>
      <c r="I63" t="s">
        <v>39</v>
      </c>
      <c r="J63" s="25">
        <v>120.71</v>
      </c>
      <c r="K63" s="22" t="s">
        <v>171</v>
      </c>
      <c r="L63" s="25">
        <v>120.71</v>
      </c>
      <c r="M63" t="s">
        <v>42</v>
      </c>
      <c r="N63" t="s">
        <v>43</v>
      </c>
      <c r="O63" s="25">
        <f t="shared" si="2"/>
        <v>-0.83000000000001251</v>
      </c>
      <c r="P63" s="26">
        <v>0</v>
      </c>
      <c r="Q63" s="27">
        <v>83</v>
      </c>
      <c r="R63">
        <f t="shared" si="7"/>
        <v>-60590.000000000917</v>
      </c>
      <c r="S63">
        <f t="shared" si="5"/>
        <v>3069510.0000000014</v>
      </c>
      <c r="T63" s="29">
        <f t="shared" si="6"/>
        <v>61390.200000000026</v>
      </c>
      <c r="U63" s="24">
        <f t="shared" si="3"/>
        <v>83.000000000001251</v>
      </c>
      <c r="V63" s="23">
        <f t="shared" si="4"/>
        <v>7.3</v>
      </c>
    </row>
    <row r="64" spans="1:22" ht="13.2" x14ac:dyDescent="0.2">
      <c r="A64" s="21">
        <v>62</v>
      </c>
      <c r="B64" s="32" t="s">
        <v>121</v>
      </c>
      <c r="C64" s="22" t="str">
        <f t="shared" si="0"/>
        <v>売り</v>
      </c>
      <c r="D64" s="23">
        <f t="shared" si="1"/>
        <v>-13.6</v>
      </c>
      <c r="E64" t="s">
        <v>38</v>
      </c>
      <c r="F64" t="s">
        <v>39</v>
      </c>
      <c r="G64" s="22" t="s">
        <v>172</v>
      </c>
      <c r="H64" s="24">
        <v>119.74</v>
      </c>
      <c r="I64" t="s">
        <v>39</v>
      </c>
      <c r="J64" s="25">
        <v>120.18</v>
      </c>
      <c r="K64" s="22" t="s">
        <v>173</v>
      </c>
      <c r="L64" s="25">
        <v>119.42</v>
      </c>
      <c r="M64" t="s">
        <v>73</v>
      </c>
      <c r="N64" t="s">
        <v>169</v>
      </c>
      <c r="O64" s="25">
        <f t="shared" si="2"/>
        <v>-0.31999999999999318</v>
      </c>
      <c r="P64" s="26">
        <v>32</v>
      </c>
      <c r="Q64" s="27">
        <v>0</v>
      </c>
      <c r="R64">
        <f t="shared" si="7"/>
        <v>43519.999999999069</v>
      </c>
      <c r="S64">
        <f t="shared" si="5"/>
        <v>3008920.0000000005</v>
      </c>
      <c r="T64" s="29">
        <f t="shared" si="6"/>
        <v>60178.400000000009</v>
      </c>
      <c r="U64" s="24">
        <f t="shared" si="3"/>
        <v>-44.000000000001194</v>
      </c>
      <c r="V64" s="23">
        <f t="shared" si="4"/>
        <v>-13.6</v>
      </c>
    </row>
    <row r="65" spans="1:22" ht="13.2" x14ac:dyDescent="0.2">
      <c r="A65" s="21">
        <v>63</v>
      </c>
      <c r="B65" s="32" t="s">
        <v>121</v>
      </c>
      <c r="C65" s="22" t="str">
        <f t="shared" si="0"/>
        <v>売り</v>
      </c>
      <c r="D65" s="23">
        <f t="shared" si="1"/>
        <v>-25.4</v>
      </c>
      <c r="E65" t="s">
        <v>38</v>
      </c>
      <c r="F65" t="s">
        <v>39</v>
      </c>
      <c r="G65" s="22" t="s">
        <v>174</v>
      </c>
      <c r="H65" s="24">
        <v>120.44</v>
      </c>
      <c r="I65" t="s">
        <v>39</v>
      </c>
      <c r="J65" s="25">
        <v>120.68</v>
      </c>
      <c r="K65" s="22" t="s">
        <v>175</v>
      </c>
      <c r="L65" s="25">
        <v>120.28</v>
      </c>
      <c r="M65" t="s">
        <v>73</v>
      </c>
      <c r="N65" t="s">
        <v>74</v>
      </c>
      <c r="O65" s="25">
        <f t="shared" si="2"/>
        <v>-0.15999999999999659</v>
      </c>
      <c r="P65" s="26">
        <v>16</v>
      </c>
      <c r="Q65" s="27">
        <v>0</v>
      </c>
      <c r="R65">
        <f t="shared" si="7"/>
        <v>40639.999999999134</v>
      </c>
      <c r="S65">
        <f t="shared" si="5"/>
        <v>3052439.9999999995</v>
      </c>
      <c r="T65" s="29">
        <f t="shared" si="6"/>
        <v>61048.799999999988</v>
      </c>
      <c r="U65" s="24">
        <f t="shared" si="3"/>
        <v>-24.000000000000909</v>
      </c>
      <c r="V65" s="23">
        <f t="shared" si="4"/>
        <v>-25.4</v>
      </c>
    </row>
    <row r="66" spans="1:22" ht="13.2" x14ac:dyDescent="0.2">
      <c r="A66" s="21">
        <v>64</v>
      </c>
      <c r="B66" s="32" t="s">
        <v>121</v>
      </c>
      <c r="C66" s="22" t="str">
        <f t="shared" si="0"/>
        <v>買い</v>
      </c>
      <c r="D66" s="23">
        <f t="shared" si="1"/>
        <v>18.100000000000001</v>
      </c>
      <c r="E66" t="s">
        <v>38</v>
      </c>
      <c r="F66" t="s">
        <v>39</v>
      </c>
      <c r="G66" s="22" t="s">
        <v>176</v>
      </c>
      <c r="H66" s="24">
        <v>120.42</v>
      </c>
      <c r="I66" t="s">
        <v>39</v>
      </c>
      <c r="J66" s="25">
        <v>120.08</v>
      </c>
      <c r="K66" s="22" t="s">
        <v>177</v>
      </c>
      <c r="L66" s="25">
        <v>120.42</v>
      </c>
      <c r="M66" t="s">
        <v>35</v>
      </c>
      <c r="N66" t="s">
        <v>36</v>
      </c>
      <c r="O66" s="25">
        <f t="shared" si="2"/>
        <v>0</v>
      </c>
      <c r="P66" s="26">
        <v>0</v>
      </c>
      <c r="Q66" s="27">
        <v>0</v>
      </c>
      <c r="R66">
        <f t="shared" si="7"/>
        <v>0</v>
      </c>
      <c r="S66">
        <f t="shared" si="5"/>
        <v>3093079.9999999986</v>
      </c>
      <c r="T66" s="29">
        <f t="shared" si="6"/>
        <v>61861.599999999977</v>
      </c>
      <c r="U66" s="24">
        <f t="shared" si="3"/>
        <v>34.000000000000341</v>
      </c>
      <c r="V66" s="23">
        <f t="shared" si="4"/>
        <v>18.100000000000001</v>
      </c>
    </row>
    <row r="67" spans="1:22" ht="13.2" x14ac:dyDescent="0.2">
      <c r="A67" s="21">
        <v>65</v>
      </c>
      <c r="B67" s="32" t="s">
        <v>121</v>
      </c>
      <c r="C67" s="22" t="str">
        <f t="shared" ref="C67:C73" si="8">IF(J67&gt;H67,"売り","買い")</f>
        <v>売り</v>
      </c>
      <c r="D67" s="23">
        <f t="shared" si="1"/>
        <v>-8.5</v>
      </c>
      <c r="E67" t="s">
        <v>38</v>
      </c>
      <c r="F67" t="s">
        <v>39</v>
      </c>
      <c r="G67" s="22" t="s">
        <v>178</v>
      </c>
      <c r="H67" s="24">
        <v>119.35</v>
      </c>
      <c r="I67" t="s">
        <v>39</v>
      </c>
      <c r="J67" s="25">
        <v>120.07</v>
      </c>
      <c r="K67" s="22" t="s">
        <v>179</v>
      </c>
      <c r="L67" s="25">
        <v>120.07</v>
      </c>
      <c r="M67" t="s">
        <v>42</v>
      </c>
      <c r="N67" t="s">
        <v>43</v>
      </c>
      <c r="O67" s="25">
        <f t="shared" si="2"/>
        <v>0.71999999999999886</v>
      </c>
      <c r="P67" s="26">
        <v>0</v>
      </c>
      <c r="Q67" s="27">
        <v>72</v>
      </c>
      <c r="R67">
        <f t="shared" si="7"/>
        <v>-61199.999999999905</v>
      </c>
      <c r="S67">
        <f t="shared" si="5"/>
        <v>3093079.9999999986</v>
      </c>
      <c r="T67" s="29">
        <f t="shared" si="6"/>
        <v>61861.599999999977</v>
      </c>
      <c r="U67" s="24">
        <f t="shared" si="3"/>
        <v>-71.999999999999886</v>
      </c>
      <c r="V67" s="23">
        <f t="shared" si="4"/>
        <v>-8.5</v>
      </c>
    </row>
    <row r="68" spans="1:22" ht="13.2" x14ac:dyDescent="0.2">
      <c r="A68" s="21">
        <v>66</v>
      </c>
      <c r="B68" s="32" t="s">
        <v>121</v>
      </c>
      <c r="C68" s="22" t="str">
        <f t="shared" si="8"/>
        <v>売り</v>
      </c>
      <c r="D68" s="23">
        <f t="shared" ref="D68:D73" si="9">V68</f>
        <v>-9.3000000000000007</v>
      </c>
      <c r="E68" t="s">
        <v>180</v>
      </c>
      <c r="F68" t="s">
        <v>32</v>
      </c>
      <c r="G68" s="22" t="s">
        <v>181</v>
      </c>
      <c r="H68" s="24">
        <v>119.67</v>
      </c>
      <c r="I68" t="s">
        <v>182</v>
      </c>
      <c r="J68" s="25">
        <v>120.32</v>
      </c>
      <c r="K68" s="22" t="s">
        <v>183</v>
      </c>
      <c r="L68" s="25">
        <v>119.67</v>
      </c>
      <c r="M68" t="s">
        <v>35</v>
      </c>
      <c r="N68" t="s">
        <v>36</v>
      </c>
      <c r="O68" s="25">
        <f t="shared" ref="O68:O73" si="10">L68-H68</f>
        <v>0</v>
      </c>
      <c r="P68" s="26">
        <v>0</v>
      </c>
      <c r="Q68" s="27">
        <v>0</v>
      </c>
      <c r="R68">
        <f t="shared" si="7"/>
        <v>0</v>
      </c>
      <c r="S68">
        <f t="shared" si="5"/>
        <v>3031879.9999999986</v>
      </c>
      <c r="T68" s="29">
        <f t="shared" si="6"/>
        <v>60637.599999999977</v>
      </c>
      <c r="U68" s="24">
        <f t="shared" ref="U68:U73" si="11">(H68-J68)*100</f>
        <v>-64.999999999999147</v>
      </c>
      <c r="V68" s="23">
        <f t="shared" ref="V68:V73" si="12">ROUNDDOWN(T68/U68/100,1)</f>
        <v>-9.3000000000000007</v>
      </c>
    </row>
    <row r="69" spans="1:22" ht="13.2" x14ac:dyDescent="0.2">
      <c r="A69" s="21">
        <v>67</v>
      </c>
      <c r="B69" s="32" t="s">
        <v>184</v>
      </c>
      <c r="C69" s="22" t="str">
        <f t="shared" si="8"/>
        <v>売り</v>
      </c>
      <c r="D69" s="23">
        <f t="shared" si="9"/>
        <v>-11</v>
      </c>
      <c r="E69" t="s">
        <v>185</v>
      </c>
      <c r="F69" t="s">
        <v>182</v>
      </c>
      <c r="G69" s="22" t="s">
        <v>186</v>
      </c>
      <c r="H69" s="24">
        <v>119.6</v>
      </c>
      <c r="I69" t="s">
        <v>182</v>
      </c>
      <c r="J69" s="25">
        <v>120.15</v>
      </c>
      <c r="K69" s="22" t="s">
        <v>187</v>
      </c>
      <c r="L69" s="25">
        <v>120.15</v>
      </c>
      <c r="M69" t="s">
        <v>188</v>
      </c>
      <c r="N69" t="s">
        <v>43</v>
      </c>
      <c r="O69" s="25">
        <f t="shared" si="10"/>
        <v>0.55000000000001137</v>
      </c>
      <c r="P69" s="26">
        <v>0</v>
      </c>
      <c r="Q69" s="27">
        <v>55</v>
      </c>
      <c r="R69">
        <f t="shared" si="7"/>
        <v>-60500.000000001251</v>
      </c>
      <c r="S69">
        <f t="shared" ref="S69:S73" si="13">S68+R68</f>
        <v>3031879.9999999986</v>
      </c>
      <c r="T69" s="29">
        <f t="shared" ref="T69:T73" si="14">S69*0.02</f>
        <v>60637.599999999977</v>
      </c>
      <c r="U69" s="24">
        <f t="shared" si="11"/>
        <v>-55.000000000001137</v>
      </c>
      <c r="V69" s="23">
        <f t="shared" si="12"/>
        <v>-11</v>
      </c>
    </row>
    <row r="70" spans="1:22" ht="13.2" x14ac:dyDescent="0.2">
      <c r="A70" s="21">
        <v>68</v>
      </c>
      <c r="B70" s="32" t="s">
        <v>184</v>
      </c>
      <c r="C70" s="22" t="str">
        <f t="shared" si="8"/>
        <v>買い</v>
      </c>
      <c r="D70" s="23">
        <f t="shared" si="9"/>
        <v>17.399999999999999</v>
      </c>
      <c r="E70" t="s">
        <v>185</v>
      </c>
      <c r="F70" t="s">
        <v>182</v>
      </c>
      <c r="G70" s="22" t="s">
        <v>189</v>
      </c>
      <c r="H70" s="24">
        <v>120.22</v>
      </c>
      <c r="I70" t="s">
        <v>32</v>
      </c>
      <c r="J70" s="25">
        <v>119.88</v>
      </c>
      <c r="K70" s="22" t="s">
        <v>190</v>
      </c>
      <c r="L70" s="25">
        <v>120.22</v>
      </c>
      <c r="M70" t="s">
        <v>35</v>
      </c>
      <c r="N70" t="s">
        <v>36</v>
      </c>
      <c r="O70" s="25">
        <f t="shared" si="10"/>
        <v>0</v>
      </c>
      <c r="P70" s="26">
        <v>0</v>
      </c>
      <c r="Q70" s="27">
        <v>0</v>
      </c>
      <c r="R70">
        <f t="shared" ref="R70:R73" si="15">O70*10000*D70</f>
        <v>0</v>
      </c>
      <c r="S70">
        <f t="shared" si="13"/>
        <v>2971379.9999999972</v>
      </c>
      <c r="T70" s="29">
        <f t="shared" si="14"/>
        <v>59427.599999999948</v>
      </c>
      <c r="U70" s="24">
        <f t="shared" si="11"/>
        <v>34.000000000000341</v>
      </c>
      <c r="V70" s="23">
        <f t="shared" si="12"/>
        <v>17.399999999999999</v>
      </c>
    </row>
    <row r="71" spans="1:22" ht="13.2" x14ac:dyDescent="0.2">
      <c r="A71" s="21">
        <v>69</v>
      </c>
      <c r="B71" s="32" t="s">
        <v>191</v>
      </c>
      <c r="C71" s="22" t="str">
        <f t="shared" si="8"/>
        <v>売り</v>
      </c>
      <c r="D71" s="23">
        <f t="shared" si="9"/>
        <v>-9.9</v>
      </c>
      <c r="E71" t="s">
        <v>180</v>
      </c>
      <c r="F71" t="s">
        <v>182</v>
      </c>
      <c r="G71" s="22" t="s">
        <v>192</v>
      </c>
      <c r="H71" s="24">
        <v>119.74</v>
      </c>
      <c r="I71" t="s">
        <v>32</v>
      </c>
      <c r="J71" s="25">
        <v>120.34</v>
      </c>
      <c r="K71" s="22" t="s">
        <v>193</v>
      </c>
      <c r="L71" s="25">
        <v>120.34</v>
      </c>
      <c r="M71" t="s">
        <v>188</v>
      </c>
      <c r="N71" t="s">
        <v>43</v>
      </c>
      <c r="O71" s="25">
        <f t="shared" si="10"/>
        <v>0.60000000000000853</v>
      </c>
      <c r="P71" s="26">
        <v>0</v>
      </c>
      <c r="Q71" s="27">
        <v>60</v>
      </c>
      <c r="R71">
        <f t="shared" si="15"/>
        <v>-59400.000000000851</v>
      </c>
      <c r="S71">
        <f t="shared" si="13"/>
        <v>2971379.9999999972</v>
      </c>
      <c r="T71" s="29">
        <f t="shared" si="14"/>
        <v>59427.599999999948</v>
      </c>
      <c r="U71" s="24">
        <f t="shared" si="11"/>
        <v>-60.000000000000853</v>
      </c>
      <c r="V71" s="23">
        <f t="shared" si="12"/>
        <v>-9.9</v>
      </c>
    </row>
    <row r="72" spans="1:22" s="32" customFormat="1" ht="13.2" x14ac:dyDescent="0.2">
      <c r="A72" s="21">
        <v>70</v>
      </c>
      <c r="B72" s="32" t="s">
        <v>191</v>
      </c>
      <c r="C72" s="22" t="str">
        <f t="shared" si="8"/>
        <v>売り</v>
      </c>
      <c r="D72" s="23">
        <f t="shared" si="9"/>
        <v>-18.100000000000001</v>
      </c>
      <c r="E72" t="s">
        <v>185</v>
      </c>
      <c r="F72" t="s">
        <v>32</v>
      </c>
      <c r="G72" s="37" t="s">
        <v>194</v>
      </c>
      <c r="H72" s="33">
        <v>119.48</v>
      </c>
      <c r="I72" t="s">
        <v>182</v>
      </c>
      <c r="J72" s="34">
        <v>119.8</v>
      </c>
      <c r="K72" s="32" t="s">
        <v>195</v>
      </c>
      <c r="L72" s="34">
        <v>119.04</v>
      </c>
      <c r="M72" t="s">
        <v>73</v>
      </c>
      <c r="N72" t="s">
        <v>74</v>
      </c>
      <c r="O72" s="25">
        <f t="shared" si="10"/>
        <v>-0.43999999999999773</v>
      </c>
      <c r="P72" s="35">
        <v>44</v>
      </c>
      <c r="Q72" s="36">
        <v>0</v>
      </c>
      <c r="R72">
        <f t="shared" si="15"/>
        <v>79639.999999999593</v>
      </c>
      <c r="S72">
        <f t="shared" si="13"/>
        <v>2911979.9999999963</v>
      </c>
      <c r="T72" s="29">
        <f t="shared" si="14"/>
        <v>58239.599999999926</v>
      </c>
      <c r="U72" s="24">
        <f t="shared" si="11"/>
        <v>-31.999999999999318</v>
      </c>
      <c r="V72" s="23">
        <f t="shared" si="12"/>
        <v>-18.100000000000001</v>
      </c>
    </row>
    <row r="73" spans="1:22" ht="13.2" x14ac:dyDescent="0.2">
      <c r="A73" s="21">
        <v>71</v>
      </c>
      <c r="B73" s="32" t="s">
        <v>191</v>
      </c>
      <c r="C73" s="22" t="str">
        <f t="shared" si="8"/>
        <v>買い</v>
      </c>
      <c r="D73" s="23">
        <f t="shared" si="9"/>
        <v>12.2</v>
      </c>
      <c r="E73" t="s">
        <v>180</v>
      </c>
      <c r="F73" t="s">
        <v>32</v>
      </c>
      <c r="G73" s="22" t="s">
        <v>196</v>
      </c>
      <c r="H73" s="24">
        <v>119.6</v>
      </c>
      <c r="I73" t="s">
        <v>32</v>
      </c>
      <c r="J73" s="25">
        <v>119.11</v>
      </c>
      <c r="K73" s="22" t="s">
        <v>197</v>
      </c>
      <c r="L73" s="25">
        <v>120.96</v>
      </c>
      <c r="M73" t="s">
        <v>48</v>
      </c>
      <c r="N73" t="s">
        <v>74</v>
      </c>
      <c r="O73" s="25">
        <f t="shared" si="10"/>
        <v>1.3599999999999994</v>
      </c>
      <c r="P73" s="26">
        <v>136</v>
      </c>
      <c r="Q73" s="27">
        <v>0</v>
      </c>
      <c r="R73">
        <f t="shared" si="15"/>
        <v>165919.99999999991</v>
      </c>
      <c r="S73">
        <f t="shared" si="13"/>
        <v>2991619.9999999958</v>
      </c>
      <c r="T73" s="29">
        <f t="shared" si="14"/>
        <v>59832.399999999914</v>
      </c>
      <c r="U73" s="24">
        <f t="shared" si="11"/>
        <v>48.999999999999488</v>
      </c>
      <c r="V73" s="23">
        <f t="shared" si="12"/>
        <v>12.2</v>
      </c>
    </row>
    <row r="74" spans="1:22" ht="13.8" thickBot="1" x14ac:dyDescent="0.25">
      <c r="A74" s="38"/>
      <c r="B74" s="39"/>
      <c r="C74" s="39"/>
      <c r="D74" s="39"/>
      <c r="E74" s="39"/>
      <c r="F74" s="39"/>
      <c r="G74" s="39"/>
      <c r="H74" s="40"/>
      <c r="I74" s="39"/>
      <c r="J74" s="41"/>
      <c r="K74" s="39"/>
      <c r="L74" s="41"/>
      <c r="M74" s="39"/>
      <c r="N74" s="39"/>
      <c r="O74" s="42"/>
      <c r="P74" s="39"/>
      <c r="Q74" s="43"/>
    </row>
    <row r="75" spans="1:22" ht="13.8" thickTop="1" x14ac:dyDescent="0.2">
      <c r="A75" s="1" t="s">
        <v>198</v>
      </c>
      <c r="M75" t="s">
        <v>199</v>
      </c>
      <c r="N75" s="44" t="s">
        <v>200</v>
      </c>
      <c r="O75" s="25"/>
      <c r="P75" s="26">
        <f>SUM(P3:P74)</f>
        <v>3425</v>
      </c>
      <c r="Q75" s="27">
        <f>SUM(Q3:Q74)</f>
        <v>670</v>
      </c>
      <c r="R75">
        <f>SUM(R3:R74)</f>
        <v>2857539.9999999963</v>
      </c>
    </row>
    <row r="76" spans="1:22" ht="13.2" x14ac:dyDescent="0.2">
      <c r="O76" s="25"/>
      <c r="P76" s="26"/>
      <c r="Q76" s="27"/>
    </row>
    <row r="77" spans="1:22" ht="13.2" x14ac:dyDescent="0.2">
      <c r="A77" s="1" t="s">
        <v>201</v>
      </c>
      <c r="B77" t="s">
        <v>202</v>
      </c>
      <c r="P77" s="26"/>
      <c r="Q77" s="27"/>
    </row>
    <row r="79" spans="1:22" ht="13.2" x14ac:dyDescent="0.2">
      <c r="A79" s="1" t="s">
        <v>203</v>
      </c>
      <c r="B79" t="s">
        <v>204</v>
      </c>
      <c r="N79" s="46"/>
      <c r="O79" s="47"/>
      <c r="P79" s="46"/>
      <c r="Q79" s="48"/>
    </row>
    <row r="80" spans="1:22" ht="13.5" customHeight="1" x14ac:dyDescent="0.2">
      <c r="B80" t="s">
        <v>205</v>
      </c>
    </row>
    <row r="82" spans="1:22" ht="13.5" customHeight="1" x14ac:dyDescent="0.2">
      <c r="A82" s="1" t="s">
        <v>206</v>
      </c>
      <c r="B82" t="s">
        <v>207</v>
      </c>
    </row>
    <row r="85" spans="1:22" ht="13.5" customHeight="1" x14ac:dyDescent="0.2">
      <c r="A85" s="1" t="s">
        <v>208</v>
      </c>
    </row>
    <row r="88" spans="1:22" ht="13.5" customHeight="1" thickBot="1" x14ac:dyDescent="0.25"/>
    <row r="89" spans="1:22" ht="13.8" thickBot="1" x14ac:dyDescent="0.25">
      <c r="D89" s="98" t="s">
        <v>209</v>
      </c>
      <c r="E89" s="99"/>
      <c r="G89" s="100" t="s">
        <v>210</v>
      </c>
      <c r="H89" s="101"/>
      <c r="I89" s="50" t="s">
        <v>211</v>
      </c>
      <c r="J89" s="51"/>
      <c r="K89" s="52" t="s">
        <v>212</v>
      </c>
    </row>
    <row r="90" spans="1:22" ht="13.2" x14ac:dyDescent="0.2">
      <c r="D90" s="53" t="s">
        <v>213</v>
      </c>
      <c r="E90" s="54" t="s">
        <v>214</v>
      </c>
      <c r="G90" s="53"/>
      <c r="H90" s="55"/>
      <c r="I90" s="56"/>
      <c r="J90" s="57"/>
      <c r="K90" s="58"/>
    </row>
    <row r="91" spans="1:22" s="25" customFormat="1" ht="13.2" x14ac:dyDescent="0.2">
      <c r="A91" s="1"/>
      <c r="B91"/>
      <c r="C91"/>
      <c r="D91" s="59" t="s">
        <v>215</v>
      </c>
      <c r="E91" s="60">
        <v>40</v>
      </c>
      <c r="F91"/>
      <c r="G91" s="59"/>
      <c r="H91" s="61"/>
      <c r="I91" s="62"/>
      <c r="J91" s="63"/>
      <c r="K91" s="64"/>
      <c r="M91"/>
      <c r="N91"/>
      <c r="O91" s="45"/>
      <c r="P91" s="49"/>
      <c r="Q91" s="31"/>
      <c r="R91"/>
      <c r="S91"/>
      <c r="T91" s="29"/>
      <c r="U91"/>
      <c r="V91" s="23"/>
    </row>
    <row r="92" spans="1:22" s="25" customFormat="1" ht="13.2" x14ac:dyDescent="0.2">
      <c r="A92" s="1"/>
      <c r="B92"/>
      <c r="C92"/>
      <c r="D92" s="59" t="s">
        <v>216</v>
      </c>
      <c r="E92" s="60">
        <v>31</v>
      </c>
      <c r="F92"/>
      <c r="G92" s="59"/>
      <c r="H92" s="61"/>
      <c r="I92" s="62"/>
      <c r="J92" s="63"/>
      <c r="K92" s="64"/>
      <c r="M92"/>
      <c r="N92"/>
      <c r="O92" s="45"/>
      <c r="P92" s="49"/>
      <c r="Q92" s="31"/>
      <c r="R92"/>
      <c r="S92"/>
      <c r="T92" s="29"/>
      <c r="U92"/>
      <c r="V92" s="23"/>
    </row>
    <row r="93" spans="1:22" s="25" customFormat="1" ht="13.2" x14ac:dyDescent="0.2">
      <c r="A93" s="1"/>
      <c r="B93"/>
      <c r="C93"/>
      <c r="D93" s="59" t="s">
        <v>217</v>
      </c>
      <c r="E93" s="60">
        <v>71</v>
      </c>
      <c r="F93"/>
      <c r="G93" s="59"/>
      <c r="H93" s="61"/>
      <c r="I93" s="62"/>
      <c r="J93" s="63"/>
      <c r="K93" s="64"/>
      <c r="M93"/>
      <c r="N93"/>
      <c r="O93" s="45"/>
      <c r="P93" s="49"/>
      <c r="Q93" s="31"/>
      <c r="R93"/>
      <c r="S93"/>
      <c r="T93" s="29"/>
      <c r="U93"/>
      <c r="V93" s="23"/>
    </row>
    <row r="94" spans="1:22" s="25" customFormat="1" ht="13.2" x14ac:dyDescent="0.2">
      <c r="A94" s="1"/>
      <c r="B94"/>
      <c r="C94"/>
      <c r="D94" s="59" t="s">
        <v>218</v>
      </c>
      <c r="E94" s="60">
        <v>34</v>
      </c>
      <c r="F94"/>
      <c r="G94" s="59"/>
      <c r="H94" s="61"/>
      <c r="I94" s="62"/>
      <c r="J94" s="63"/>
      <c r="K94" s="64"/>
      <c r="M94"/>
      <c r="N94"/>
      <c r="O94" s="45"/>
      <c r="P94" s="49"/>
      <c r="Q94" s="31"/>
      <c r="R94"/>
      <c r="S94"/>
      <c r="T94" s="29"/>
      <c r="U94"/>
      <c r="V94" s="23"/>
    </row>
    <row r="95" spans="1:22" s="25" customFormat="1" ht="13.2" x14ac:dyDescent="0.2">
      <c r="A95" s="1"/>
      <c r="B95"/>
      <c r="C95"/>
      <c r="D95" s="59" t="s">
        <v>219</v>
      </c>
      <c r="E95" s="65">
        <v>18</v>
      </c>
      <c r="F95"/>
      <c r="G95" s="59"/>
      <c r="H95" s="61"/>
      <c r="I95" s="62"/>
      <c r="J95" s="63"/>
      <c r="K95" s="64"/>
      <c r="M95"/>
      <c r="N95"/>
      <c r="O95" s="45"/>
      <c r="P95" s="49"/>
      <c r="Q95" s="31"/>
      <c r="R95"/>
      <c r="S95"/>
      <c r="T95" s="29"/>
      <c r="U95"/>
      <c r="V95" s="23"/>
    </row>
    <row r="96" spans="1:22" s="25" customFormat="1" ht="13.2" x14ac:dyDescent="0.2">
      <c r="A96" s="1"/>
      <c r="B96"/>
      <c r="C96"/>
      <c r="D96" s="59" t="s">
        <v>220</v>
      </c>
      <c r="E96" s="60">
        <v>19</v>
      </c>
      <c r="F96"/>
      <c r="G96" s="59"/>
      <c r="H96" s="61"/>
      <c r="I96" s="62"/>
      <c r="J96" s="63"/>
      <c r="K96" s="64"/>
      <c r="M96"/>
      <c r="N96"/>
      <c r="O96" s="45"/>
      <c r="P96" s="49"/>
      <c r="Q96" s="31"/>
      <c r="R96"/>
      <c r="S96"/>
      <c r="T96" s="29"/>
      <c r="U96"/>
      <c r="V96" s="23"/>
    </row>
    <row r="97" spans="1:22" s="25" customFormat="1" ht="13.2" x14ac:dyDescent="0.2">
      <c r="A97" s="1"/>
      <c r="B97"/>
      <c r="C97"/>
      <c r="D97" s="66" t="s">
        <v>221</v>
      </c>
      <c r="E97" s="67"/>
      <c r="F97"/>
      <c r="G97" s="59"/>
      <c r="H97" s="61"/>
      <c r="I97" s="62"/>
      <c r="J97" s="63"/>
      <c r="K97" s="64"/>
      <c r="M97"/>
      <c r="N97"/>
      <c r="O97" s="45"/>
      <c r="P97" s="49"/>
      <c r="Q97" s="31"/>
      <c r="R97"/>
      <c r="S97"/>
      <c r="T97" s="29"/>
      <c r="U97"/>
      <c r="V97" s="23"/>
    </row>
    <row r="98" spans="1:22" s="25" customFormat="1" ht="13.2" x14ac:dyDescent="0.2">
      <c r="A98" s="1"/>
      <c r="B98"/>
      <c r="C98"/>
      <c r="D98" s="59" t="s">
        <v>222</v>
      </c>
      <c r="E98" s="60">
        <v>3392940</v>
      </c>
      <c r="F98"/>
      <c r="G98" s="59"/>
      <c r="H98" s="61"/>
      <c r="I98" s="62"/>
      <c r="J98" s="63"/>
      <c r="K98" s="64"/>
      <c r="M98"/>
      <c r="N98"/>
      <c r="O98" s="45"/>
      <c r="P98" s="49"/>
      <c r="Q98" s="31"/>
      <c r="R98"/>
      <c r="S98"/>
      <c r="T98" s="29"/>
      <c r="U98"/>
      <c r="V98" s="23"/>
    </row>
    <row r="99" spans="1:22" s="25" customFormat="1" ht="13.2" x14ac:dyDescent="0.2">
      <c r="A99" s="1"/>
      <c r="B99"/>
      <c r="C99"/>
      <c r="D99" s="59" t="s">
        <v>223</v>
      </c>
      <c r="E99" s="65">
        <v>535400</v>
      </c>
      <c r="F99"/>
      <c r="G99" s="59"/>
      <c r="H99" s="61"/>
      <c r="I99" s="62"/>
      <c r="J99" s="63"/>
      <c r="K99" s="64"/>
      <c r="M99"/>
      <c r="N99"/>
      <c r="O99" s="45"/>
      <c r="P99" s="49"/>
      <c r="Q99" s="31"/>
      <c r="R99"/>
      <c r="S99"/>
      <c r="T99" s="29"/>
      <c r="U99"/>
      <c r="V99" s="23"/>
    </row>
    <row r="100" spans="1:22" s="25" customFormat="1" ht="13.2" x14ac:dyDescent="0.2">
      <c r="A100" s="1"/>
      <c r="B100"/>
      <c r="C100"/>
      <c r="D100" s="59" t="s">
        <v>224</v>
      </c>
      <c r="E100" s="60">
        <f>E98-E99</f>
        <v>2857540</v>
      </c>
      <c r="F100"/>
      <c r="G100" s="53"/>
      <c r="H100" s="55"/>
      <c r="I100" s="56"/>
      <c r="J100" s="57"/>
      <c r="K100" s="68"/>
      <c r="M100"/>
      <c r="N100"/>
      <c r="O100" s="45"/>
      <c r="P100" s="49"/>
      <c r="Q100" s="31"/>
      <c r="R100"/>
      <c r="S100"/>
      <c r="T100" s="29"/>
      <c r="U100"/>
      <c r="V100" s="23"/>
    </row>
    <row r="101" spans="1:22" s="25" customFormat="1" ht="13.2" x14ac:dyDescent="0.2">
      <c r="A101" s="1"/>
      <c r="B101"/>
      <c r="C101"/>
      <c r="D101" s="59" t="s">
        <v>225</v>
      </c>
      <c r="E101" s="69">
        <f>E98/E94</f>
        <v>99792.352941176476</v>
      </c>
      <c r="F101"/>
      <c r="G101" s="59"/>
      <c r="H101" s="61"/>
      <c r="I101" s="62"/>
      <c r="J101" s="63"/>
      <c r="K101" s="64"/>
      <c r="M101"/>
      <c r="N101"/>
      <c r="O101" s="45"/>
      <c r="P101" s="49"/>
      <c r="Q101" s="31"/>
      <c r="R101"/>
      <c r="S101"/>
      <c r="T101" s="29"/>
      <c r="U101"/>
      <c r="V101" s="23"/>
    </row>
    <row r="102" spans="1:22" s="25" customFormat="1" ht="13.2" x14ac:dyDescent="0.2">
      <c r="A102" s="1"/>
      <c r="B102"/>
      <c r="C102"/>
      <c r="D102" s="59" t="s">
        <v>226</v>
      </c>
      <c r="E102" s="69">
        <f>E100/E95</f>
        <v>158752.22222222222</v>
      </c>
      <c r="F102"/>
      <c r="G102" s="59"/>
      <c r="H102" s="61"/>
      <c r="I102" s="62"/>
      <c r="J102" s="63"/>
      <c r="K102" s="64"/>
      <c r="M102"/>
      <c r="N102"/>
      <c r="O102" s="45"/>
      <c r="P102" s="49"/>
      <c r="Q102" s="31"/>
      <c r="R102"/>
      <c r="S102"/>
      <c r="T102" s="29"/>
      <c r="U102"/>
      <c r="V102" s="23"/>
    </row>
    <row r="103" spans="1:22" s="25" customFormat="1" ht="13.2" x14ac:dyDescent="0.2">
      <c r="A103" s="1"/>
      <c r="B103"/>
      <c r="C103"/>
      <c r="D103" s="59" t="s">
        <v>227</v>
      </c>
      <c r="E103" s="60">
        <v>4</v>
      </c>
      <c r="F103"/>
      <c r="G103" s="59"/>
      <c r="H103" s="61"/>
      <c r="I103" s="62"/>
      <c r="J103" s="63"/>
      <c r="K103" s="64"/>
      <c r="M103"/>
      <c r="N103"/>
      <c r="O103" s="45"/>
      <c r="P103" s="49"/>
      <c r="Q103" s="31"/>
      <c r="R103"/>
      <c r="S103"/>
      <c r="T103" s="29"/>
      <c r="U103"/>
      <c r="V103" s="23"/>
    </row>
    <row r="104" spans="1:22" s="25" customFormat="1" ht="13.2" x14ac:dyDescent="0.2">
      <c r="A104" s="1"/>
      <c r="B104"/>
      <c r="C104"/>
      <c r="D104" s="59" t="s">
        <v>228</v>
      </c>
      <c r="E104" s="60">
        <v>2</v>
      </c>
      <c r="F104"/>
      <c r="G104" s="59"/>
      <c r="H104" s="61"/>
      <c r="I104" s="62"/>
      <c r="J104" s="63"/>
      <c r="K104" s="64"/>
      <c r="M104"/>
      <c r="N104"/>
      <c r="O104" s="45"/>
      <c r="P104" s="49"/>
      <c r="Q104" s="31"/>
      <c r="R104"/>
      <c r="S104"/>
      <c r="T104" s="29"/>
      <c r="U104"/>
      <c r="V104" s="23"/>
    </row>
    <row r="105" spans="1:22" s="25" customFormat="1" ht="13.2" x14ac:dyDescent="0.2">
      <c r="A105" s="1"/>
      <c r="B105"/>
      <c r="C105"/>
      <c r="D105" s="59" t="s">
        <v>229</v>
      </c>
      <c r="E105" s="70">
        <v>83</v>
      </c>
      <c r="F105"/>
      <c r="G105" s="59"/>
      <c r="H105" s="61"/>
      <c r="I105" s="62"/>
      <c r="J105" s="63"/>
      <c r="K105" s="64"/>
      <c r="M105"/>
      <c r="N105"/>
      <c r="O105" s="45"/>
      <c r="P105" s="49"/>
      <c r="Q105" s="31"/>
      <c r="R105"/>
      <c r="S105"/>
      <c r="T105" s="29"/>
      <c r="U105"/>
      <c r="V105" s="23"/>
    </row>
    <row r="106" spans="1:22" s="25" customFormat="1" ht="13.8" thickBot="1" x14ac:dyDescent="0.25">
      <c r="A106" s="1"/>
      <c r="B106"/>
      <c r="C106"/>
      <c r="D106" s="71" t="s">
        <v>230</v>
      </c>
      <c r="E106" s="72">
        <f>E94/E93</f>
        <v>0.47887323943661969</v>
      </c>
      <c r="F106"/>
      <c r="G106" s="59"/>
      <c r="H106" s="61"/>
      <c r="I106" s="62"/>
      <c r="J106" s="63"/>
      <c r="K106" s="64"/>
      <c r="M106"/>
      <c r="N106"/>
      <c r="O106" s="45"/>
      <c r="P106" s="49"/>
      <c r="Q106" s="31"/>
      <c r="R106"/>
      <c r="S106"/>
      <c r="T106" s="29"/>
      <c r="U106"/>
      <c r="V106" s="23"/>
    </row>
    <row r="107" spans="1:22" ht="13.2" x14ac:dyDescent="0.2">
      <c r="G107" s="59"/>
      <c r="H107" s="61"/>
      <c r="I107" s="62"/>
      <c r="J107" s="63"/>
      <c r="K107" s="64"/>
    </row>
    <row r="108" spans="1:22" ht="13.8" thickBot="1" x14ac:dyDescent="0.25">
      <c r="G108" s="71"/>
      <c r="H108" s="73"/>
      <c r="I108" s="74"/>
      <c r="J108" s="75"/>
      <c r="K108" s="76"/>
    </row>
    <row r="109" spans="1:22" ht="13.8" thickBot="1" x14ac:dyDescent="0.25">
      <c r="G109" s="77" t="s">
        <v>200</v>
      </c>
      <c r="H109" s="78">
        <f>SUM(H90:H108)</f>
        <v>0</v>
      </c>
      <c r="I109" s="79">
        <f>SUM(I90:I108)</f>
        <v>0</v>
      </c>
      <c r="J109" s="80"/>
      <c r="K109" s="79">
        <f>SUM(K90:K108)</f>
        <v>0</v>
      </c>
    </row>
    <row r="112" spans="1:22" ht="13.8" thickBot="1" x14ac:dyDescent="0.25">
      <c r="G112" s="100" t="s">
        <v>231</v>
      </c>
      <c r="H112" s="101"/>
      <c r="I112" s="50" t="s">
        <v>211</v>
      </c>
      <c r="J112" s="51"/>
      <c r="K112" s="81" t="s">
        <v>212</v>
      </c>
      <c r="L112" s="82" t="s">
        <v>232</v>
      </c>
    </row>
    <row r="113" spans="7:12" ht="13.2" x14ac:dyDescent="0.2">
      <c r="G113" s="53" t="s">
        <v>233</v>
      </c>
      <c r="H113" s="55">
        <v>0</v>
      </c>
      <c r="I113" s="56">
        <v>0</v>
      </c>
      <c r="J113" s="57"/>
      <c r="K113" s="83">
        <v>0</v>
      </c>
      <c r="L113" s="84">
        <v>0</v>
      </c>
    </row>
    <row r="114" spans="7:12" ht="13.2" x14ac:dyDescent="0.2">
      <c r="G114" s="59" t="s">
        <v>234</v>
      </c>
      <c r="H114" s="61">
        <v>0</v>
      </c>
      <c r="I114" s="85">
        <v>0</v>
      </c>
      <c r="J114" s="63"/>
      <c r="K114" s="62">
        <v>0</v>
      </c>
      <c r="L114" s="86">
        <v>0</v>
      </c>
    </row>
    <row r="115" spans="7:12" ht="13.2" x14ac:dyDescent="0.2">
      <c r="G115" s="59" t="s">
        <v>235</v>
      </c>
      <c r="H115" s="61">
        <v>0</v>
      </c>
      <c r="I115" s="85">
        <v>0</v>
      </c>
      <c r="J115" s="63"/>
      <c r="K115" s="62">
        <v>0</v>
      </c>
      <c r="L115" s="86">
        <v>0</v>
      </c>
    </row>
    <row r="116" spans="7:12" ht="13.2" x14ac:dyDescent="0.2">
      <c r="G116" s="59" t="s">
        <v>236</v>
      </c>
      <c r="H116" s="61">
        <v>0</v>
      </c>
      <c r="I116" s="85">
        <v>0</v>
      </c>
      <c r="J116" s="63"/>
      <c r="K116" s="62">
        <v>0</v>
      </c>
      <c r="L116" s="86">
        <v>0</v>
      </c>
    </row>
    <row r="117" spans="7:12" ht="13.8" thickBot="1" x14ac:dyDescent="0.25">
      <c r="G117" s="87" t="s">
        <v>237</v>
      </c>
      <c r="H117" s="88">
        <v>0</v>
      </c>
      <c r="I117" s="89">
        <v>0</v>
      </c>
      <c r="J117" s="90"/>
      <c r="K117" s="91">
        <v>0</v>
      </c>
      <c r="L117" s="92">
        <v>0</v>
      </c>
    </row>
    <row r="118" spans="7:12" ht="13.8" thickBot="1" x14ac:dyDescent="0.25">
      <c r="G118" s="93" t="s">
        <v>200</v>
      </c>
      <c r="H118" s="94"/>
      <c r="I118" s="93"/>
      <c r="J118" s="95"/>
      <c r="K118" s="96"/>
      <c r="L118" s="97">
        <f>SUM(L113:L117)</f>
        <v>0</v>
      </c>
    </row>
  </sheetData>
  <autoFilter ref="A1:V73"/>
  <mergeCells count="3">
    <mergeCell ref="D89:E89"/>
    <mergeCell ref="G89:H89"/>
    <mergeCell ref="G112:H112"/>
  </mergeCells>
  <phoneticPr fontId="1"/>
  <pageMargins left="0.69861111111111107" right="0.69861111111111107" top="0.75" bottom="0.75" header="0.3" footer="0.3"/>
  <pageSetup paperSize="9" firstPageNumber="4294963191" orientation="portrait" horizont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J151" sqref="BJ151"/>
    </sheetView>
  </sheetViews>
  <sheetFormatPr defaultRowHeight="13.2" x14ac:dyDescent="0.2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⑤仕掛け２検証データ（USDJPY) ４H足 </vt:lpstr>
      <vt:lpstr>画像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塩澤佳子</dc:creator>
  <cp:lastModifiedBy>塩澤佳子</cp:lastModifiedBy>
  <dcterms:created xsi:type="dcterms:W3CDTF">2015-11-03T16:07:18Z</dcterms:created>
  <dcterms:modified xsi:type="dcterms:W3CDTF">2015-11-03T16:17:13Z</dcterms:modified>
</cp:coreProperties>
</file>