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.Shiozawa\Downloads\【CMA】根崎優樹\"/>
    </mc:Choice>
  </mc:AlternateContent>
  <bookViews>
    <workbookView xWindow="0" yWindow="0" windowWidth="18144" windowHeight="7548"/>
  </bookViews>
  <sheets>
    <sheet name="⑥仕掛け２検証データ（USDJPY) １H足 " sheetId="1" r:id="rId1"/>
    <sheet name="画像" sheetId="2" r:id="rId2"/>
  </sheets>
  <definedNames>
    <definedName name="_xlnm._FilterDatabase" localSheetId="0" hidden="1">'⑥仕掛け２検証データ（USDJPY) １H足 '!$A$1:$V$108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53" i="1" l="1"/>
  <c r="K144" i="1"/>
  <c r="I144" i="1"/>
  <c r="H144" i="1"/>
  <c r="E141" i="1"/>
  <c r="E137" i="1"/>
  <c r="E136" i="1"/>
  <c r="E135" i="1"/>
  <c r="Q110" i="1"/>
  <c r="P110" i="1"/>
  <c r="U108" i="1"/>
  <c r="O108" i="1"/>
  <c r="C108" i="1"/>
  <c r="U107" i="1"/>
  <c r="O107" i="1"/>
  <c r="C107" i="1"/>
  <c r="U106" i="1"/>
  <c r="O106" i="1"/>
  <c r="C106" i="1"/>
  <c r="U105" i="1"/>
  <c r="O105" i="1"/>
  <c r="C105" i="1"/>
  <c r="U104" i="1"/>
  <c r="O104" i="1"/>
  <c r="C104" i="1"/>
  <c r="U103" i="1"/>
  <c r="O103" i="1"/>
  <c r="C103" i="1"/>
  <c r="U102" i="1"/>
  <c r="O102" i="1"/>
  <c r="C102" i="1"/>
  <c r="U101" i="1"/>
  <c r="O101" i="1"/>
  <c r="C101" i="1"/>
  <c r="U100" i="1"/>
  <c r="O100" i="1"/>
  <c r="C100" i="1"/>
  <c r="U99" i="1"/>
  <c r="O99" i="1"/>
  <c r="C99" i="1"/>
  <c r="U98" i="1"/>
  <c r="O98" i="1"/>
  <c r="C98" i="1"/>
  <c r="U97" i="1"/>
  <c r="O97" i="1"/>
  <c r="C97" i="1"/>
  <c r="U96" i="1"/>
  <c r="O96" i="1"/>
  <c r="C96" i="1"/>
  <c r="U95" i="1"/>
  <c r="O95" i="1"/>
  <c r="C95" i="1"/>
  <c r="U94" i="1"/>
  <c r="O94" i="1"/>
  <c r="C94" i="1"/>
  <c r="U93" i="1"/>
  <c r="O93" i="1"/>
  <c r="C93" i="1"/>
  <c r="U92" i="1"/>
  <c r="O92" i="1"/>
  <c r="C92" i="1"/>
  <c r="U91" i="1"/>
  <c r="O91" i="1"/>
  <c r="C91" i="1"/>
  <c r="U90" i="1"/>
  <c r="O90" i="1"/>
  <c r="C90" i="1"/>
  <c r="U89" i="1"/>
  <c r="O89" i="1"/>
  <c r="C89" i="1"/>
  <c r="U88" i="1"/>
  <c r="O88" i="1"/>
  <c r="C88" i="1"/>
  <c r="U87" i="1"/>
  <c r="O87" i="1"/>
  <c r="C87" i="1"/>
  <c r="U86" i="1"/>
  <c r="O86" i="1"/>
  <c r="C86" i="1"/>
  <c r="U85" i="1"/>
  <c r="O85" i="1"/>
  <c r="C85" i="1"/>
  <c r="U84" i="1"/>
  <c r="O84" i="1"/>
  <c r="C84" i="1"/>
  <c r="U83" i="1"/>
  <c r="O83" i="1"/>
  <c r="C83" i="1"/>
  <c r="U82" i="1"/>
  <c r="O82" i="1"/>
  <c r="C82" i="1"/>
  <c r="U81" i="1"/>
  <c r="O81" i="1"/>
  <c r="C81" i="1"/>
  <c r="U80" i="1"/>
  <c r="O80" i="1"/>
  <c r="C80" i="1"/>
  <c r="U79" i="1"/>
  <c r="O79" i="1"/>
  <c r="C79" i="1"/>
  <c r="U78" i="1"/>
  <c r="O78" i="1"/>
  <c r="C78" i="1"/>
  <c r="U77" i="1"/>
  <c r="O77" i="1"/>
  <c r="C77" i="1"/>
  <c r="U76" i="1"/>
  <c r="O76" i="1"/>
  <c r="C76" i="1"/>
  <c r="U75" i="1"/>
  <c r="O75" i="1"/>
  <c r="C75" i="1"/>
  <c r="U74" i="1"/>
  <c r="O74" i="1"/>
  <c r="C74" i="1"/>
  <c r="U73" i="1"/>
  <c r="O73" i="1"/>
  <c r="C73" i="1"/>
  <c r="U72" i="1"/>
  <c r="O72" i="1"/>
  <c r="C72" i="1"/>
  <c r="U71" i="1"/>
  <c r="O71" i="1"/>
  <c r="C71" i="1"/>
  <c r="U70" i="1"/>
  <c r="O70" i="1"/>
  <c r="C70" i="1"/>
  <c r="U69" i="1"/>
  <c r="O69" i="1"/>
  <c r="C69" i="1"/>
  <c r="U68" i="1"/>
  <c r="O68" i="1"/>
  <c r="C68" i="1"/>
  <c r="U67" i="1"/>
  <c r="O67" i="1"/>
  <c r="C67" i="1"/>
  <c r="U66" i="1"/>
  <c r="O66" i="1"/>
  <c r="C66" i="1"/>
  <c r="U65" i="1"/>
  <c r="O65" i="1"/>
  <c r="C65" i="1"/>
  <c r="U64" i="1"/>
  <c r="O64" i="1"/>
  <c r="C64" i="1"/>
  <c r="U63" i="1"/>
  <c r="O63" i="1"/>
  <c r="C63" i="1"/>
  <c r="U62" i="1"/>
  <c r="O62" i="1"/>
  <c r="C62" i="1"/>
  <c r="U61" i="1"/>
  <c r="O61" i="1"/>
  <c r="C61" i="1"/>
  <c r="U60" i="1"/>
  <c r="O60" i="1"/>
  <c r="C60" i="1"/>
  <c r="U59" i="1"/>
  <c r="O59" i="1"/>
  <c r="C59" i="1"/>
  <c r="U58" i="1"/>
  <c r="O58" i="1"/>
  <c r="C58" i="1"/>
  <c r="U57" i="1"/>
  <c r="O57" i="1"/>
  <c r="C57" i="1"/>
  <c r="U56" i="1"/>
  <c r="O56" i="1"/>
  <c r="C56" i="1"/>
  <c r="U55" i="1"/>
  <c r="O55" i="1"/>
  <c r="C55" i="1"/>
  <c r="U54" i="1"/>
  <c r="O54" i="1"/>
  <c r="C54" i="1"/>
  <c r="U53" i="1"/>
  <c r="O53" i="1"/>
  <c r="C53" i="1"/>
  <c r="U52" i="1"/>
  <c r="O52" i="1"/>
  <c r="C52" i="1"/>
  <c r="U51" i="1"/>
  <c r="O51" i="1"/>
  <c r="C51" i="1"/>
  <c r="U50" i="1"/>
  <c r="O50" i="1"/>
  <c r="C50" i="1"/>
  <c r="U49" i="1"/>
  <c r="O49" i="1"/>
  <c r="C49" i="1"/>
  <c r="U48" i="1"/>
  <c r="O48" i="1"/>
  <c r="C48" i="1"/>
  <c r="U47" i="1"/>
  <c r="O47" i="1"/>
  <c r="C47" i="1"/>
  <c r="U46" i="1"/>
  <c r="O46" i="1"/>
  <c r="C46" i="1"/>
  <c r="U45" i="1"/>
  <c r="O45" i="1"/>
  <c r="C45" i="1"/>
  <c r="U44" i="1"/>
  <c r="O44" i="1"/>
  <c r="C44" i="1"/>
  <c r="U43" i="1"/>
  <c r="O43" i="1"/>
  <c r="C43" i="1"/>
  <c r="U42" i="1"/>
  <c r="O42" i="1"/>
  <c r="C42" i="1"/>
  <c r="U41" i="1"/>
  <c r="O41" i="1"/>
  <c r="C41" i="1"/>
  <c r="U40" i="1"/>
  <c r="O40" i="1"/>
  <c r="C40" i="1"/>
  <c r="U39" i="1"/>
  <c r="O39" i="1"/>
  <c r="C39" i="1"/>
  <c r="U38" i="1"/>
  <c r="O38" i="1"/>
  <c r="C38" i="1"/>
  <c r="U37" i="1"/>
  <c r="O37" i="1"/>
  <c r="C37" i="1"/>
  <c r="U36" i="1"/>
  <c r="O36" i="1"/>
  <c r="C36" i="1"/>
  <c r="U35" i="1"/>
  <c r="O35" i="1"/>
  <c r="C35" i="1"/>
  <c r="U34" i="1"/>
  <c r="O34" i="1"/>
  <c r="C34" i="1"/>
  <c r="U33" i="1"/>
  <c r="O33" i="1"/>
  <c r="C33" i="1"/>
  <c r="U32" i="1"/>
  <c r="O32" i="1"/>
  <c r="C32" i="1"/>
  <c r="U31" i="1"/>
  <c r="O31" i="1"/>
  <c r="C31" i="1"/>
  <c r="U30" i="1"/>
  <c r="O30" i="1"/>
  <c r="C30" i="1"/>
  <c r="U29" i="1"/>
  <c r="O29" i="1"/>
  <c r="C29" i="1"/>
  <c r="U28" i="1"/>
  <c r="O28" i="1"/>
  <c r="C28" i="1"/>
  <c r="U27" i="1"/>
  <c r="O27" i="1"/>
  <c r="C27" i="1"/>
  <c r="U26" i="1"/>
  <c r="O26" i="1"/>
  <c r="C26" i="1"/>
  <c r="U25" i="1"/>
  <c r="O25" i="1"/>
  <c r="C25" i="1"/>
  <c r="U24" i="1"/>
  <c r="O24" i="1"/>
  <c r="C24" i="1"/>
  <c r="U23" i="1"/>
  <c r="O23" i="1"/>
  <c r="C23" i="1"/>
  <c r="U22" i="1"/>
  <c r="O22" i="1"/>
  <c r="C22" i="1"/>
  <c r="U21" i="1"/>
  <c r="O21" i="1"/>
  <c r="C21" i="1"/>
  <c r="U20" i="1"/>
  <c r="O20" i="1"/>
  <c r="C20" i="1"/>
  <c r="U19" i="1"/>
  <c r="O19" i="1"/>
  <c r="C19" i="1"/>
  <c r="U18" i="1"/>
  <c r="O18" i="1"/>
  <c r="C18" i="1"/>
  <c r="U17" i="1"/>
  <c r="O17" i="1"/>
  <c r="C17" i="1"/>
  <c r="U16" i="1"/>
  <c r="O16" i="1"/>
  <c r="C16" i="1"/>
  <c r="U15" i="1"/>
  <c r="O15" i="1"/>
  <c r="C15" i="1"/>
  <c r="U14" i="1"/>
  <c r="O14" i="1"/>
  <c r="C14" i="1"/>
  <c r="U13" i="1"/>
  <c r="O13" i="1"/>
  <c r="C13" i="1"/>
  <c r="U12" i="1"/>
  <c r="O12" i="1"/>
  <c r="C12" i="1"/>
  <c r="U11" i="1"/>
  <c r="O11" i="1"/>
  <c r="C11" i="1"/>
  <c r="U10" i="1"/>
  <c r="O10" i="1"/>
  <c r="C10" i="1"/>
  <c r="U9" i="1"/>
  <c r="O9" i="1"/>
  <c r="C9" i="1"/>
  <c r="U8" i="1"/>
  <c r="O8" i="1"/>
  <c r="C8" i="1"/>
  <c r="U7" i="1"/>
  <c r="O7" i="1"/>
  <c r="C7" i="1"/>
  <c r="U6" i="1"/>
  <c r="O6" i="1"/>
  <c r="C6" i="1"/>
  <c r="U5" i="1"/>
  <c r="O5" i="1"/>
  <c r="C5" i="1"/>
  <c r="U4" i="1"/>
  <c r="O4" i="1"/>
  <c r="C4" i="1"/>
  <c r="U3" i="1"/>
  <c r="V3" i="1" s="1"/>
  <c r="D3" i="1" s="1"/>
  <c r="R3" i="1" s="1"/>
  <c r="T3" i="1"/>
  <c r="O3" i="1"/>
  <c r="C3" i="1"/>
  <c r="S4" i="1" l="1"/>
  <c r="T4" i="1" l="1"/>
  <c r="V4" i="1" s="1"/>
  <c r="D4" i="1" s="1"/>
  <c r="R4" i="1" s="1"/>
  <c r="S5" i="1" s="1"/>
  <c r="T5" i="1" l="1"/>
  <c r="V5" i="1" s="1"/>
  <c r="D5" i="1" s="1"/>
  <c r="R5" i="1" s="1"/>
  <c r="S6" i="1" s="1"/>
  <c r="T6" i="1" l="1"/>
  <c r="V6" i="1" s="1"/>
  <c r="D6" i="1" s="1"/>
  <c r="R6" i="1" s="1"/>
  <c r="S7" i="1" s="1"/>
  <c r="T7" i="1" l="1"/>
  <c r="V7" i="1" s="1"/>
  <c r="D7" i="1" s="1"/>
  <c r="R7" i="1" s="1"/>
  <c r="S8" i="1" s="1"/>
  <c r="T8" i="1" l="1"/>
  <c r="V8" i="1" s="1"/>
  <c r="D8" i="1" s="1"/>
  <c r="R8" i="1" s="1"/>
  <c r="S9" i="1" s="1"/>
  <c r="T9" i="1" l="1"/>
  <c r="V9" i="1" s="1"/>
  <c r="D9" i="1" s="1"/>
  <c r="R9" i="1" s="1"/>
  <c r="S10" i="1" s="1"/>
  <c r="T10" i="1" l="1"/>
  <c r="V10" i="1" s="1"/>
  <c r="D10" i="1" s="1"/>
  <c r="R10" i="1" s="1"/>
  <c r="S11" i="1" s="1"/>
  <c r="T11" i="1" l="1"/>
  <c r="V11" i="1" s="1"/>
  <c r="D11" i="1" s="1"/>
  <c r="R11" i="1" s="1"/>
  <c r="S12" i="1" s="1"/>
  <c r="T12" i="1" l="1"/>
  <c r="V12" i="1" s="1"/>
  <c r="D12" i="1" s="1"/>
  <c r="R12" i="1" s="1"/>
  <c r="S13" i="1" s="1"/>
  <c r="T13" i="1" l="1"/>
  <c r="V13" i="1" s="1"/>
  <c r="D13" i="1" s="1"/>
  <c r="R13" i="1" s="1"/>
  <c r="S14" i="1" s="1"/>
  <c r="T14" i="1" l="1"/>
  <c r="V14" i="1" s="1"/>
  <c r="D14" i="1" s="1"/>
  <c r="R14" i="1" s="1"/>
  <c r="S15" i="1" s="1"/>
  <c r="T15" i="1" l="1"/>
  <c r="V15" i="1" s="1"/>
  <c r="D15" i="1" s="1"/>
  <c r="R15" i="1" s="1"/>
  <c r="S16" i="1" s="1"/>
  <c r="T16" i="1" l="1"/>
  <c r="V16" i="1" s="1"/>
  <c r="D16" i="1" s="1"/>
  <c r="R16" i="1" s="1"/>
  <c r="S17" i="1" s="1"/>
  <c r="T17" i="1" l="1"/>
  <c r="V17" i="1" s="1"/>
  <c r="D17" i="1" s="1"/>
  <c r="R17" i="1" s="1"/>
  <c r="S18" i="1" s="1"/>
  <c r="T18" i="1" l="1"/>
  <c r="V18" i="1" s="1"/>
  <c r="D18" i="1" s="1"/>
  <c r="R18" i="1" s="1"/>
  <c r="S19" i="1" s="1"/>
  <c r="T19" i="1" l="1"/>
  <c r="V19" i="1" s="1"/>
  <c r="D19" i="1" s="1"/>
  <c r="R19" i="1" s="1"/>
  <c r="S20" i="1" s="1"/>
  <c r="T20" i="1" l="1"/>
  <c r="V20" i="1" s="1"/>
  <c r="D20" i="1" s="1"/>
  <c r="R20" i="1" s="1"/>
  <c r="S21" i="1" s="1"/>
  <c r="T21" i="1" l="1"/>
  <c r="V21" i="1" s="1"/>
  <c r="D21" i="1" s="1"/>
  <c r="R21" i="1" s="1"/>
  <c r="S22" i="1" s="1"/>
  <c r="T22" i="1" l="1"/>
  <c r="V22" i="1" s="1"/>
  <c r="D22" i="1" s="1"/>
  <c r="R22" i="1" s="1"/>
  <c r="S23" i="1" s="1"/>
  <c r="T23" i="1" l="1"/>
  <c r="V23" i="1" s="1"/>
  <c r="D23" i="1" s="1"/>
  <c r="R23" i="1" s="1"/>
  <c r="S24" i="1" s="1"/>
  <c r="T24" i="1" l="1"/>
  <c r="V24" i="1" s="1"/>
  <c r="D24" i="1" s="1"/>
  <c r="R24" i="1" s="1"/>
  <c r="S25" i="1" s="1"/>
  <c r="T25" i="1" l="1"/>
  <c r="V25" i="1" s="1"/>
  <c r="D25" i="1" s="1"/>
  <c r="R25" i="1" s="1"/>
  <c r="S26" i="1" s="1"/>
  <c r="T26" i="1" l="1"/>
  <c r="V26" i="1" s="1"/>
  <c r="D26" i="1" s="1"/>
  <c r="R26" i="1" s="1"/>
  <c r="S27" i="1" s="1"/>
  <c r="T27" i="1" l="1"/>
  <c r="V27" i="1" s="1"/>
  <c r="D27" i="1" s="1"/>
  <c r="R27" i="1" s="1"/>
  <c r="S28" i="1" s="1"/>
  <c r="T28" i="1" l="1"/>
  <c r="V28" i="1" s="1"/>
  <c r="D28" i="1" s="1"/>
  <c r="R28" i="1" s="1"/>
  <c r="S29" i="1" s="1"/>
  <c r="T29" i="1" l="1"/>
  <c r="V29" i="1" s="1"/>
  <c r="D29" i="1" s="1"/>
  <c r="R29" i="1" s="1"/>
  <c r="S30" i="1" s="1"/>
  <c r="T30" i="1" l="1"/>
  <c r="V30" i="1" s="1"/>
  <c r="D30" i="1" s="1"/>
  <c r="R30" i="1" s="1"/>
  <c r="S31" i="1" s="1"/>
  <c r="T31" i="1" l="1"/>
  <c r="V31" i="1" s="1"/>
  <c r="D31" i="1" s="1"/>
  <c r="R31" i="1" s="1"/>
  <c r="S32" i="1" s="1"/>
  <c r="T32" i="1" l="1"/>
  <c r="V32" i="1" s="1"/>
  <c r="D32" i="1" s="1"/>
  <c r="R32" i="1" s="1"/>
  <c r="S33" i="1" s="1"/>
  <c r="T33" i="1" l="1"/>
  <c r="V33" i="1" s="1"/>
  <c r="D33" i="1" s="1"/>
  <c r="R33" i="1" s="1"/>
  <c r="S34" i="1" s="1"/>
  <c r="T34" i="1" l="1"/>
  <c r="V34" i="1" s="1"/>
  <c r="D34" i="1" s="1"/>
  <c r="R34" i="1" s="1"/>
  <c r="S35" i="1" s="1"/>
  <c r="T35" i="1" l="1"/>
  <c r="V35" i="1" s="1"/>
  <c r="D35" i="1" s="1"/>
  <c r="R35" i="1" s="1"/>
  <c r="S36" i="1" s="1"/>
  <c r="T36" i="1" l="1"/>
  <c r="V36" i="1" s="1"/>
  <c r="D36" i="1" s="1"/>
  <c r="R36" i="1" s="1"/>
  <c r="S37" i="1" s="1"/>
  <c r="T37" i="1" l="1"/>
  <c r="V37" i="1" s="1"/>
  <c r="D37" i="1" s="1"/>
  <c r="R37" i="1" s="1"/>
  <c r="S38" i="1" s="1"/>
  <c r="T38" i="1" l="1"/>
  <c r="V38" i="1" s="1"/>
  <c r="D38" i="1" s="1"/>
  <c r="R38" i="1" s="1"/>
  <c r="S39" i="1" s="1"/>
  <c r="T39" i="1" l="1"/>
  <c r="V39" i="1" s="1"/>
  <c r="D39" i="1" s="1"/>
  <c r="R39" i="1" s="1"/>
  <c r="S40" i="1" s="1"/>
  <c r="T40" i="1" l="1"/>
  <c r="V40" i="1" s="1"/>
  <c r="D40" i="1" s="1"/>
  <c r="R40" i="1" s="1"/>
  <c r="S41" i="1" s="1"/>
  <c r="T41" i="1" l="1"/>
  <c r="V41" i="1" s="1"/>
  <c r="D41" i="1" s="1"/>
  <c r="R41" i="1" s="1"/>
  <c r="S42" i="1" s="1"/>
  <c r="T42" i="1" l="1"/>
  <c r="V42" i="1" s="1"/>
  <c r="D42" i="1" s="1"/>
  <c r="R42" i="1" s="1"/>
  <c r="S43" i="1" s="1"/>
  <c r="T43" i="1" l="1"/>
  <c r="V43" i="1" s="1"/>
  <c r="D43" i="1" s="1"/>
  <c r="R43" i="1" s="1"/>
  <c r="S44" i="1" s="1"/>
  <c r="T44" i="1" l="1"/>
  <c r="V44" i="1" s="1"/>
  <c r="D44" i="1" s="1"/>
  <c r="R44" i="1" s="1"/>
  <c r="S45" i="1" s="1"/>
  <c r="T45" i="1" l="1"/>
  <c r="V45" i="1" s="1"/>
  <c r="D45" i="1" s="1"/>
  <c r="R45" i="1" s="1"/>
  <c r="S46" i="1" s="1"/>
  <c r="T46" i="1" l="1"/>
  <c r="V46" i="1" s="1"/>
  <c r="D46" i="1" s="1"/>
  <c r="R46" i="1" s="1"/>
  <c r="S47" i="1" s="1"/>
  <c r="T47" i="1" l="1"/>
  <c r="V47" i="1" s="1"/>
  <c r="D47" i="1" s="1"/>
  <c r="R47" i="1" s="1"/>
  <c r="S48" i="1" s="1"/>
  <c r="T48" i="1" l="1"/>
  <c r="V48" i="1" s="1"/>
  <c r="D48" i="1" s="1"/>
  <c r="R48" i="1" s="1"/>
  <c r="S49" i="1" s="1"/>
  <c r="T49" i="1" l="1"/>
  <c r="V49" i="1" s="1"/>
  <c r="D49" i="1" s="1"/>
  <c r="R49" i="1" s="1"/>
  <c r="S50" i="1" s="1"/>
  <c r="T50" i="1" l="1"/>
  <c r="V50" i="1" s="1"/>
  <c r="D50" i="1" s="1"/>
  <c r="R50" i="1" s="1"/>
  <c r="S51" i="1" s="1"/>
  <c r="T51" i="1" l="1"/>
  <c r="V51" i="1" s="1"/>
  <c r="D51" i="1" s="1"/>
  <c r="R51" i="1" s="1"/>
  <c r="S52" i="1" s="1"/>
  <c r="T52" i="1" l="1"/>
  <c r="V52" i="1" s="1"/>
  <c r="D52" i="1" s="1"/>
  <c r="R52" i="1" s="1"/>
  <c r="S53" i="1" s="1"/>
  <c r="T53" i="1" l="1"/>
  <c r="V53" i="1" s="1"/>
  <c r="D53" i="1" s="1"/>
  <c r="R53" i="1" s="1"/>
  <c r="S54" i="1" s="1"/>
  <c r="T54" i="1" l="1"/>
  <c r="V54" i="1" s="1"/>
  <c r="D54" i="1" s="1"/>
  <c r="R54" i="1" s="1"/>
  <c r="S55" i="1" s="1"/>
  <c r="T55" i="1" l="1"/>
  <c r="V55" i="1" s="1"/>
  <c r="D55" i="1" s="1"/>
  <c r="R55" i="1" s="1"/>
  <c r="S56" i="1" s="1"/>
  <c r="T56" i="1" l="1"/>
  <c r="V56" i="1" s="1"/>
  <c r="D56" i="1" s="1"/>
  <c r="R56" i="1" s="1"/>
  <c r="S57" i="1" s="1"/>
  <c r="T57" i="1" l="1"/>
  <c r="V57" i="1" s="1"/>
  <c r="D57" i="1" s="1"/>
  <c r="R57" i="1" s="1"/>
  <c r="S58" i="1" s="1"/>
  <c r="T58" i="1" l="1"/>
  <c r="V58" i="1" s="1"/>
  <c r="D58" i="1" s="1"/>
  <c r="R58" i="1" s="1"/>
  <c r="S59" i="1" s="1"/>
  <c r="T59" i="1" l="1"/>
  <c r="V59" i="1" s="1"/>
  <c r="D59" i="1" s="1"/>
  <c r="R59" i="1" s="1"/>
  <c r="S60" i="1" s="1"/>
  <c r="T60" i="1" l="1"/>
  <c r="V60" i="1" s="1"/>
  <c r="D60" i="1" s="1"/>
  <c r="R60" i="1" s="1"/>
  <c r="S61" i="1" s="1"/>
  <c r="T61" i="1" l="1"/>
  <c r="V61" i="1" s="1"/>
  <c r="D61" i="1" s="1"/>
  <c r="R61" i="1" s="1"/>
  <c r="S62" i="1" s="1"/>
  <c r="T62" i="1" l="1"/>
  <c r="V62" i="1" s="1"/>
  <c r="D62" i="1" s="1"/>
  <c r="R62" i="1" s="1"/>
  <c r="S63" i="1" s="1"/>
  <c r="T63" i="1" l="1"/>
  <c r="V63" i="1" s="1"/>
  <c r="D63" i="1" s="1"/>
  <c r="R63" i="1" s="1"/>
  <c r="S64" i="1" s="1"/>
  <c r="T64" i="1" l="1"/>
  <c r="V64" i="1" s="1"/>
  <c r="D64" i="1" s="1"/>
  <c r="R64" i="1" s="1"/>
  <c r="S65" i="1" s="1"/>
  <c r="T65" i="1" l="1"/>
  <c r="V65" i="1" s="1"/>
  <c r="D65" i="1" s="1"/>
  <c r="R65" i="1" s="1"/>
  <c r="S66" i="1" s="1"/>
  <c r="T66" i="1" l="1"/>
  <c r="V66" i="1" s="1"/>
  <c r="D66" i="1" s="1"/>
  <c r="R66" i="1" s="1"/>
  <c r="S67" i="1" s="1"/>
  <c r="T67" i="1" l="1"/>
  <c r="V67" i="1" s="1"/>
  <c r="D67" i="1" s="1"/>
  <c r="R67" i="1" s="1"/>
  <c r="S68" i="1" s="1"/>
  <c r="T68" i="1" l="1"/>
  <c r="V68" i="1" s="1"/>
  <c r="D68" i="1" s="1"/>
  <c r="R68" i="1" s="1"/>
  <c r="S69" i="1" s="1"/>
  <c r="T69" i="1" l="1"/>
  <c r="V69" i="1" s="1"/>
  <c r="D69" i="1" s="1"/>
  <c r="R69" i="1" s="1"/>
  <c r="S70" i="1" s="1"/>
  <c r="T70" i="1" l="1"/>
  <c r="V70" i="1" s="1"/>
  <c r="D70" i="1" s="1"/>
  <c r="R70" i="1" s="1"/>
  <c r="S71" i="1" s="1"/>
  <c r="T71" i="1" l="1"/>
  <c r="V71" i="1" s="1"/>
  <c r="D71" i="1" s="1"/>
  <c r="R71" i="1" s="1"/>
  <c r="S72" i="1" s="1"/>
  <c r="T72" i="1" l="1"/>
  <c r="V72" i="1" s="1"/>
  <c r="D72" i="1" s="1"/>
  <c r="R72" i="1" s="1"/>
  <c r="S73" i="1" s="1"/>
  <c r="T73" i="1" l="1"/>
  <c r="V73" i="1" s="1"/>
  <c r="D73" i="1" s="1"/>
  <c r="R73" i="1" s="1"/>
  <c r="S74" i="1" s="1"/>
  <c r="T74" i="1" l="1"/>
  <c r="V74" i="1" s="1"/>
  <c r="D74" i="1" s="1"/>
  <c r="R74" i="1" s="1"/>
  <c r="S75" i="1" s="1"/>
  <c r="T75" i="1" l="1"/>
  <c r="V75" i="1" s="1"/>
  <c r="D75" i="1" s="1"/>
  <c r="R75" i="1" s="1"/>
  <c r="S76" i="1" s="1"/>
  <c r="T76" i="1" l="1"/>
  <c r="V76" i="1" s="1"/>
  <c r="D76" i="1" s="1"/>
  <c r="R76" i="1" s="1"/>
  <c r="S77" i="1" s="1"/>
  <c r="T77" i="1" l="1"/>
  <c r="V77" i="1" s="1"/>
  <c r="D77" i="1" s="1"/>
  <c r="R77" i="1" s="1"/>
  <c r="S78" i="1" s="1"/>
  <c r="T78" i="1" l="1"/>
  <c r="V78" i="1" s="1"/>
  <c r="D78" i="1" s="1"/>
  <c r="R78" i="1" s="1"/>
  <c r="S79" i="1" s="1"/>
  <c r="T79" i="1" l="1"/>
  <c r="V79" i="1" s="1"/>
  <c r="D79" i="1" s="1"/>
  <c r="R79" i="1" s="1"/>
  <c r="S80" i="1" s="1"/>
  <c r="T80" i="1" l="1"/>
  <c r="V80" i="1" s="1"/>
  <c r="D80" i="1" s="1"/>
  <c r="R80" i="1" s="1"/>
  <c r="S81" i="1" s="1"/>
  <c r="T81" i="1" l="1"/>
  <c r="V81" i="1" s="1"/>
  <c r="D81" i="1" s="1"/>
  <c r="R81" i="1" s="1"/>
  <c r="S82" i="1" s="1"/>
  <c r="T82" i="1" l="1"/>
  <c r="V82" i="1" s="1"/>
  <c r="D82" i="1" s="1"/>
  <c r="R82" i="1" s="1"/>
  <c r="S83" i="1" s="1"/>
  <c r="T83" i="1" l="1"/>
  <c r="V83" i="1" s="1"/>
  <c r="D83" i="1" s="1"/>
  <c r="R83" i="1" s="1"/>
  <c r="S84" i="1" s="1"/>
  <c r="T84" i="1" l="1"/>
  <c r="V84" i="1" s="1"/>
  <c r="D84" i="1" s="1"/>
  <c r="R84" i="1" s="1"/>
  <c r="S85" i="1" s="1"/>
  <c r="T85" i="1" l="1"/>
  <c r="V85" i="1" s="1"/>
  <c r="D85" i="1" s="1"/>
  <c r="R85" i="1" s="1"/>
  <c r="S86" i="1" s="1"/>
  <c r="T86" i="1" l="1"/>
  <c r="V86" i="1" s="1"/>
  <c r="D86" i="1" s="1"/>
  <c r="R86" i="1" s="1"/>
  <c r="S87" i="1" s="1"/>
  <c r="T87" i="1" l="1"/>
  <c r="V87" i="1" s="1"/>
  <c r="D87" i="1" s="1"/>
  <c r="R87" i="1" s="1"/>
  <c r="S88" i="1" s="1"/>
  <c r="T88" i="1" l="1"/>
  <c r="V88" i="1" s="1"/>
  <c r="D88" i="1" s="1"/>
  <c r="R88" i="1" s="1"/>
  <c r="S89" i="1" s="1"/>
  <c r="T89" i="1" l="1"/>
  <c r="V89" i="1" s="1"/>
  <c r="D89" i="1" s="1"/>
  <c r="R89" i="1" s="1"/>
  <c r="S108" i="1" s="1"/>
  <c r="T108" i="1" s="1"/>
  <c r="V108" i="1" s="1"/>
  <c r="D108" i="1" s="1"/>
  <c r="R108" i="1" s="1"/>
  <c r="S90" i="1" l="1"/>
  <c r="T90" i="1" l="1"/>
  <c r="V90" i="1" s="1"/>
  <c r="D90" i="1" s="1"/>
  <c r="R90" i="1" s="1"/>
  <c r="S91" i="1" s="1"/>
  <c r="T91" i="1" l="1"/>
  <c r="V91" i="1" s="1"/>
  <c r="D91" i="1" s="1"/>
  <c r="R91" i="1" s="1"/>
  <c r="S92" i="1" s="1"/>
  <c r="T92" i="1" l="1"/>
  <c r="V92" i="1" s="1"/>
  <c r="D92" i="1" s="1"/>
  <c r="R92" i="1" s="1"/>
  <c r="S93" i="1" s="1"/>
  <c r="T93" i="1" l="1"/>
  <c r="V93" i="1" s="1"/>
  <c r="D93" i="1" s="1"/>
  <c r="R93" i="1" s="1"/>
  <c r="S94" i="1" s="1"/>
  <c r="T94" i="1" l="1"/>
  <c r="V94" i="1" s="1"/>
  <c r="D94" i="1" s="1"/>
  <c r="R94" i="1" s="1"/>
  <c r="S95" i="1" s="1"/>
  <c r="T95" i="1" l="1"/>
  <c r="V95" i="1" s="1"/>
  <c r="D95" i="1" s="1"/>
  <c r="R95" i="1" s="1"/>
  <c r="S96" i="1" s="1"/>
  <c r="T96" i="1" l="1"/>
  <c r="V96" i="1" s="1"/>
  <c r="D96" i="1" s="1"/>
  <c r="R96" i="1" s="1"/>
  <c r="S97" i="1" s="1"/>
  <c r="T97" i="1" l="1"/>
  <c r="V97" i="1" s="1"/>
  <c r="D97" i="1" s="1"/>
  <c r="R97" i="1" s="1"/>
  <c r="S98" i="1" s="1"/>
  <c r="T98" i="1" l="1"/>
  <c r="V98" i="1" s="1"/>
  <c r="D98" i="1" s="1"/>
  <c r="R98" i="1" s="1"/>
  <c r="S99" i="1" s="1"/>
  <c r="T99" i="1" l="1"/>
  <c r="V99" i="1" s="1"/>
  <c r="D99" i="1" s="1"/>
  <c r="R99" i="1" s="1"/>
  <c r="S100" i="1" s="1"/>
  <c r="T100" i="1" l="1"/>
  <c r="V100" i="1" s="1"/>
  <c r="D100" i="1" s="1"/>
  <c r="R100" i="1" s="1"/>
  <c r="S101" i="1" s="1"/>
  <c r="T101" i="1" l="1"/>
  <c r="V101" i="1" s="1"/>
  <c r="D101" i="1" s="1"/>
  <c r="R101" i="1" s="1"/>
  <c r="S102" i="1" s="1"/>
  <c r="T102" i="1" l="1"/>
  <c r="V102" i="1" s="1"/>
  <c r="D102" i="1" s="1"/>
  <c r="R102" i="1" s="1"/>
  <c r="S103" i="1" s="1"/>
  <c r="T103" i="1" l="1"/>
  <c r="V103" i="1" s="1"/>
  <c r="D103" i="1" s="1"/>
  <c r="R103" i="1" s="1"/>
  <c r="S104" i="1" s="1"/>
  <c r="T104" i="1" l="1"/>
  <c r="V104" i="1" s="1"/>
  <c r="D104" i="1" s="1"/>
  <c r="R104" i="1" s="1"/>
  <c r="S105" i="1" s="1"/>
  <c r="T105" i="1" l="1"/>
  <c r="V105" i="1" s="1"/>
  <c r="D105" i="1" s="1"/>
  <c r="R105" i="1" s="1"/>
  <c r="S106" i="1" s="1"/>
  <c r="T106" i="1" l="1"/>
  <c r="V106" i="1" s="1"/>
  <c r="D106" i="1" s="1"/>
  <c r="R106" i="1" s="1"/>
  <c r="S107" i="1" s="1"/>
  <c r="T107" i="1" s="1"/>
  <c r="V107" i="1" s="1"/>
  <c r="D107" i="1" s="1"/>
  <c r="R107" i="1" s="1"/>
  <c r="R110" i="1" s="1"/>
</calcChain>
</file>

<file path=xl/sharedStrings.xml><?xml version="1.0" encoding="utf-8"?>
<sst xmlns="http://schemas.openxmlformats.org/spreadsheetml/2006/main" count="926" uniqueCount="322">
  <si>
    <t>エントリーNo.</t>
    <phoneticPr fontId="1"/>
  </si>
  <si>
    <t>通貨ペア</t>
  </si>
  <si>
    <t>売買</t>
  </si>
  <si>
    <t>数量</t>
  </si>
  <si>
    <t>エントリー手法</t>
  </si>
  <si>
    <t>時間足</t>
  </si>
  <si>
    <t>エントリー日時</t>
  </si>
  <si>
    <t>エントリー価格</t>
  </si>
  <si>
    <t>決済時間足</t>
  </si>
  <si>
    <t>ストップ価格</t>
    <rPh sb="4" eb="6">
      <t>カカク</t>
    </rPh>
    <phoneticPr fontId="1"/>
  </si>
  <si>
    <t>決済日時</t>
  </si>
  <si>
    <t>決済価格</t>
  </si>
  <si>
    <t>決済手法</t>
  </si>
  <si>
    <t>結果</t>
  </si>
  <si>
    <t>利益pips</t>
  </si>
  <si>
    <t>損失pips</t>
  </si>
  <si>
    <t>金額　</t>
  </si>
  <si>
    <t>資金</t>
    <rPh sb="0" eb="2">
      <t>シキン</t>
    </rPh>
    <phoneticPr fontId="1"/>
  </si>
  <si>
    <t>資金✕２％</t>
    <rPh sb="0" eb="2">
      <t>シキン</t>
    </rPh>
    <phoneticPr fontId="1"/>
  </si>
  <si>
    <t>S/Lpips数</t>
    <rPh sb="7" eb="8">
      <t>スウ</t>
    </rPh>
    <phoneticPr fontId="1"/>
  </si>
  <si>
    <t>ロット数</t>
    <rPh sb="3" eb="4">
      <t>スウ</t>
    </rPh>
    <phoneticPr fontId="1"/>
  </si>
  <si>
    <t>USD/JPY</t>
  </si>
  <si>
    <t>買い</t>
  </si>
  <si>
    <t>1万通貨</t>
  </si>
  <si>
    <t>PB</t>
  </si>
  <si>
    <t>60分</t>
  </si>
  <si>
    <t>2015.07.02.10:00</t>
  </si>
  <si>
    <t>2015.07.02.15:00</t>
  </si>
  <si>
    <t>ストップ切り上げ</t>
  </si>
  <si>
    <t>勝ち</t>
  </si>
  <si>
    <t>USD/JPY</t>
    <phoneticPr fontId="1"/>
  </si>
  <si>
    <t>EB</t>
    <phoneticPr fontId="1"/>
  </si>
  <si>
    <t>１H</t>
    <phoneticPr fontId="1"/>
  </si>
  <si>
    <t>2013.11.04.16:00</t>
    <phoneticPr fontId="1"/>
  </si>
  <si>
    <t>１H</t>
    <phoneticPr fontId="1"/>
  </si>
  <si>
    <t>2013.11.05.17:00</t>
    <phoneticPr fontId="1"/>
  </si>
  <si>
    <t>ストップ切り上げ</t>
    <rPh sb="4" eb="5">
      <t>キ</t>
    </rPh>
    <rPh sb="6" eb="7">
      <t>アゲ</t>
    </rPh>
    <phoneticPr fontId="1"/>
  </si>
  <si>
    <t>勝ち</t>
    <phoneticPr fontId="1"/>
  </si>
  <si>
    <t>EB</t>
    <phoneticPr fontId="1"/>
  </si>
  <si>
    <t>2013.11.07.15:00</t>
    <phoneticPr fontId="1"/>
  </si>
  <si>
    <t>１H</t>
    <phoneticPr fontId="1"/>
  </si>
  <si>
    <t>2013.11.07.18:00</t>
    <phoneticPr fontId="1"/>
  </si>
  <si>
    <t>建値決済</t>
    <rPh sb="0" eb="2">
      <t>タテネ</t>
    </rPh>
    <rPh sb="2" eb="4">
      <t>ケッサイ</t>
    </rPh>
    <phoneticPr fontId="1"/>
  </si>
  <si>
    <t>引き分け</t>
    <rPh sb="0" eb="1">
      <t>ヒ</t>
    </rPh>
    <rPh sb="2" eb="3">
      <t>ワ</t>
    </rPh>
    <phoneticPr fontId="1"/>
  </si>
  <si>
    <t>EB 2</t>
    <phoneticPr fontId="1"/>
  </si>
  <si>
    <t>2013.11.12.03:00</t>
    <phoneticPr fontId="1"/>
  </si>
  <si>
    <t>2013.11.13.03:00</t>
    <phoneticPr fontId="1"/>
  </si>
  <si>
    <t>勝ち</t>
    <phoneticPr fontId="1"/>
  </si>
  <si>
    <t>USD/JPY</t>
    <phoneticPr fontId="1"/>
  </si>
  <si>
    <t>EB 2</t>
    <phoneticPr fontId="1"/>
  </si>
  <si>
    <t>2013.11.13.04:00</t>
    <phoneticPr fontId="1"/>
  </si>
  <si>
    <t>2013.11.13.16:00</t>
    <phoneticPr fontId="1"/>
  </si>
  <si>
    <t>USD/JPY</t>
    <phoneticPr fontId="1"/>
  </si>
  <si>
    <t>EB 2</t>
    <phoneticPr fontId="1"/>
  </si>
  <si>
    <t>2013.11.13.18:00</t>
    <phoneticPr fontId="1"/>
  </si>
  <si>
    <t>2013.11.14.04:00</t>
    <phoneticPr fontId="1"/>
  </si>
  <si>
    <t>ストップロス</t>
    <phoneticPr fontId="1"/>
  </si>
  <si>
    <t>負け</t>
    <rPh sb="0" eb="1">
      <t>マ</t>
    </rPh>
    <phoneticPr fontId="1"/>
  </si>
  <si>
    <t>EB</t>
    <phoneticPr fontId="1"/>
  </si>
  <si>
    <t>2013.11.220.14:00</t>
    <phoneticPr fontId="1"/>
  </si>
  <si>
    <t>１H</t>
    <phoneticPr fontId="1"/>
  </si>
  <si>
    <t>2013.11.20.15:00</t>
    <phoneticPr fontId="1"/>
  </si>
  <si>
    <t>USD/JPY</t>
    <phoneticPr fontId="1"/>
  </si>
  <si>
    <t>EB</t>
    <phoneticPr fontId="1"/>
  </si>
  <si>
    <t>2013.11.22.22:00</t>
    <phoneticPr fontId="1"/>
  </si>
  <si>
    <t>2013.11.25.00:00</t>
    <phoneticPr fontId="1"/>
  </si>
  <si>
    <t>ストップロス</t>
    <phoneticPr fontId="1"/>
  </si>
  <si>
    <t>2013.11.25.02:00</t>
    <phoneticPr fontId="1"/>
  </si>
  <si>
    <t>2013.11.25.15:00</t>
    <phoneticPr fontId="1"/>
  </si>
  <si>
    <t>2013.11.25.22:00</t>
    <phoneticPr fontId="1"/>
  </si>
  <si>
    <t>2013.11.26.16:00</t>
    <phoneticPr fontId="1"/>
  </si>
  <si>
    <t>ストップ切り下げ</t>
    <rPh sb="4" eb="5">
      <t>キ</t>
    </rPh>
    <rPh sb="6" eb="7">
      <t>サ</t>
    </rPh>
    <phoneticPr fontId="1"/>
  </si>
  <si>
    <t>１H</t>
    <phoneticPr fontId="1"/>
  </si>
  <si>
    <t>2013.11.27.03:00</t>
    <phoneticPr fontId="1"/>
  </si>
  <si>
    <t>2013.11.28.02:00</t>
    <phoneticPr fontId="1"/>
  </si>
  <si>
    <t>勝ち</t>
    <phoneticPr fontId="1"/>
  </si>
  <si>
    <t>2013.11.28.12:00</t>
    <phoneticPr fontId="1"/>
  </si>
  <si>
    <t>2013.11.29.06.00</t>
    <phoneticPr fontId="1"/>
  </si>
  <si>
    <t>2013.11.29.12:00</t>
    <phoneticPr fontId="1"/>
  </si>
  <si>
    <t>2013.11.29.18:00</t>
    <phoneticPr fontId="1"/>
  </si>
  <si>
    <t>EB same</t>
    <phoneticPr fontId="1"/>
  </si>
  <si>
    <t>2013.12.022.10:00</t>
    <phoneticPr fontId="1"/>
  </si>
  <si>
    <t>2013.12.03.11:00</t>
    <phoneticPr fontId="1"/>
  </si>
  <si>
    <t>2013.12.03.12:00</t>
    <phoneticPr fontId="1"/>
  </si>
  <si>
    <t>2013.12.04.02:00</t>
    <phoneticPr fontId="1"/>
  </si>
  <si>
    <t>EB</t>
    <phoneticPr fontId="1"/>
  </si>
  <si>
    <t>2013.12.04.09:00</t>
    <phoneticPr fontId="1"/>
  </si>
  <si>
    <t>2013.12.04.13：00</t>
    <phoneticPr fontId="1"/>
  </si>
  <si>
    <t>ストップロス</t>
    <phoneticPr fontId="1"/>
  </si>
  <si>
    <t>EB same</t>
    <phoneticPr fontId="1"/>
  </si>
  <si>
    <t>2013.12.06.15:00</t>
    <phoneticPr fontId="1"/>
  </si>
  <si>
    <t>2013.12.10.10:00</t>
    <phoneticPr fontId="1"/>
  </si>
  <si>
    <t>2013.112.11.02.00</t>
    <phoneticPr fontId="1"/>
  </si>
  <si>
    <t>2013.12.10.10:00</t>
    <phoneticPr fontId="1"/>
  </si>
  <si>
    <t>ストップロス</t>
    <phoneticPr fontId="1"/>
  </si>
  <si>
    <t>2012.12.10.13：00</t>
    <phoneticPr fontId="1"/>
  </si>
  <si>
    <t>2013.12.12.02:00</t>
    <phoneticPr fontId="1"/>
  </si>
  <si>
    <t>2013.12.12.12:00</t>
    <phoneticPr fontId="1"/>
  </si>
  <si>
    <t>2013.12.13.14:00</t>
    <phoneticPr fontId="1"/>
  </si>
  <si>
    <t>2013.12.16.03:00</t>
    <phoneticPr fontId="1"/>
  </si>
  <si>
    <t>2013.12.16.10:</t>
    <phoneticPr fontId="1"/>
  </si>
  <si>
    <t>勝ち</t>
    <phoneticPr fontId="1"/>
  </si>
  <si>
    <t>20113.112.17.10:00</t>
    <phoneticPr fontId="1"/>
  </si>
  <si>
    <t>2013.12.17.15:00</t>
    <phoneticPr fontId="1"/>
  </si>
  <si>
    <t>2013.12.18.01:00</t>
    <phoneticPr fontId="1"/>
  </si>
  <si>
    <t>2013.12.18.02:00</t>
    <phoneticPr fontId="1"/>
  </si>
  <si>
    <t>2013.12.18.15:00</t>
    <phoneticPr fontId="1"/>
  </si>
  <si>
    <t>2013.12.18.19:00</t>
    <phoneticPr fontId="1"/>
  </si>
  <si>
    <t>2013.12.19.14:00</t>
    <phoneticPr fontId="1"/>
  </si>
  <si>
    <t>2013.12.20.16:00</t>
    <phoneticPr fontId="1"/>
  </si>
  <si>
    <t>勝ち</t>
    <phoneticPr fontId="1"/>
  </si>
  <si>
    <t>2013.12.24.12:00</t>
    <phoneticPr fontId="1"/>
  </si>
  <si>
    <t>2013.12.23.16:00</t>
    <phoneticPr fontId="1"/>
  </si>
  <si>
    <t>2013.12.23.23:00</t>
    <phoneticPr fontId="1"/>
  </si>
  <si>
    <t>2013.12.24.09:00</t>
    <phoneticPr fontId="1"/>
  </si>
  <si>
    <t>勝ち</t>
    <rPh sb="0" eb="1">
      <t>カ</t>
    </rPh>
    <phoneticPr fontId="1"/>
  </si>
  <si>
    <t>2013.12.27.14:00</t>
    <phoneticPr fontId="1"/>
  </si>
  <si>
    <t>2013.12.30.5:00</t>
    <phoneticPr fontId="1"/>
  </si>
  <si>
    <t>2013.12.30.17:00</t>
    <phoneticPr fontId="1"/>
  </si>
  <si>
    <t>2013.12.31.10:00</t>
    <phoneticPr fontId="1"/>
  </si>
  <si>
    <t>2014.01.03.22:00</t>
    <phoneticPr fontId="1"/>
  </si>
  <si>
    <t>2014.01.06.02:00</t>
    <phoneticPr fontId="1"/>
  </si>
  <si>
    <t>2014.01.06.14:00</t>
    <phoneticPr fontId="1"/>
  </si>
  <si>
    <t>2014.01.06.16:00</t>
    <phoneticPr fontId="1"/>
  </si>
  <si>
    <t>2014.01.07.15:00</t>
    <phoneticPr fontId="1"/>
  </si>
  <si>
    <t>2014.01.07.19:00</t>
    <phoneticPr fontId="1"/>
  </si>
  <si>
    <t>EB 2</t>
    <phoneticPr fontId="1"/>
  </si>
  <si>
    <t>2014.01.07.23:00</t>
    <phoneticPr fontId="1"/>
  </si>
  <si>
    <t>2014.01.08.12:00</t>
    <phoneticPr fontId="1"/>
  </si>
  <si>
    <t>2014.01.09.11:00</t>
    <phoneticPr fontId="1"/>
  </si>
  <si>
    <t>2014.01.09.15:00</t>
    <phoneticPr fontId="1"/>
  </si>
  <si>
    <t>2014.01.10.13:00</t>
    <phoneticPr fontId="1"/>
  </si>
  <si>
    <t>2014.1.10.15:00</t>
    <phoneticPr fontId="1"/>
  </si>
  <si>
    <t>2014.01.13.02:00</t>
    <phoneticPr fontId="1"/>
  </si>
  <si>
    <t>2014.01.14.02:00</t>
    <phoneticPr fontId="1"/>
  </si>
  <si>
    <t>2014.01.14.09.00</t>
    <phoneticPr fontId="1"/>
  </si>
  <si>
    <t>2014.01.16.14:00</t>
    <phoneticPr fontId="1"/>
  </si>
  <si>
    <t>2014.01.17.01.00</t>
    <phoneticPr fontId="1"/>
  </si>
  <si>
    <t>2014.01.17.12:000</t>
    <phoneticPr fontId="1"/>
  </si>
  <si>
    <t>2014.01.17.14:00</t>
    <phoneticPr fontId="1"/>
  </si>
  <si>
    <t>2014.011.17.15:00</t>
    <phoneticPr fontId="1"/>
  </si>
  <si>
    <t>2014.01.20.00:00</t>
    <phoneticPr fontId="1"/>
  </si>
  <si>
    <t>2014.01.20.11:00</t>
    <phoneticPr fontId="1"/>
  </si>
  <si>
    <t>2014.01.20.22:00</t>
    <phoneticPr fontId="1"/>
  </si>
  <si>
    <t>2014.01.21015:00</t>
    <phoneticPr fontId="1"/>
  </si>
  <si>
    <t>2014.01.22.12:00</t>
    <phoneticPr fontId="1"/>
  </si>
  <si>
    <t>2014.01.22.17:00</t>
    <phoneticPr fontId="1"/>
  </si>
  <si>
    <t>2014.01.22.23:00</t>
    <phoneticPr fontId="1"/>
  </si>
  <si>
    <t>2014.01.23.04:00</t>
    <phoneticPr fontId="1"/>
  </si>
  <si>
    <t>2014.01.23.14:00</t>
    <phoneticPr fontId="1"/>
  </si>
  <si>
    <t>2014.01.27.06:00</t>
    <phoneticPr fontId="1"/>
  </si>
  <si>
    <t>214.01.28.01:00</t>
    <phoneticPr fontId="1"/>
  </si>
  <si>
    <t>2014.01.28.15:00</t>
    <phoneticPr fontId="1"/>
  </si>
  <si>
    <t>2014.01.29.00:00</t>
    <phoneticPr fontId="1"/>
  </si>
  <si>
    <t>2014.01.29.11:00</t>
    <phoneticPr fontId="1"/>
  </si>
  <si>
    <t>2014.01.30.13:00</t>
    <phoneticPr fontId="1"/>
  </si>
  <si>
    <t>2014.01.31.05:00</t>
    <phoneticPr fontId="1"/>
  </si>
  <si>
    <t>2014.01.31.18:00</t>
    <phoneticPr fontId="1"/>
  </si>
  <si>
    <t>2014.01.31.19:00</t>
    <phoneticPr fontId="1"/>
  </si>
  <si>
    <t>2014.02.03.12:00</t>
    <phoneticPr fontId="1"/>
  </si>
  <si>
    <t>2014.02.04.10:00</t>
    <phoneticPr fontId="1"/>
  </si>
  <si>
    <t>2014.02.04.16:00</t>
    <phoneticPr fontId="1"/>
  </si>
  <si>
    <t>2014.02.05.02:00</t>
    <phoneticPr fontId="1"/>
  </si>
  <si>
    <t>2014.02.05.09:00</t>
    <phoneticPr fontId="1"/>
  </si>
  <si>
    <t>2014.02.05.16:00</t>
    <phoneticPr fontId="1"/>
  </si>
  <si>
    <t>建値決済</t>
    <phoneticPr fontId="1"/>
  </si>
  <si>
    <t>2014.02.05.19:00</t>
    <phoneticPr fontId="1"/>
  </si>
  <si>
    <t>2014.02.06.07:00</t>
    <phoneticPr fontId="1"/>
  </si>
  <si>
    <t>2014.02.06.12:00</t>
    <phoneticPr fontId="1"/>
  </si>
  <si>
    <t>2014.02.06.14:00</t>
    <phoneticPr fontId="1"/>
  </si>
  <si>
    <t>2014.02.06.17:00</t>
    <phoneticPr fontId="1"/>
  </si>
  <si>
    <t>2014.02.07.14:00</t>
    <phoneticPr fontId="1"/>
  </si>
  <si>
    <t>2014.02.11.11:00</t>
    <phoneticPr fontId="1"/>
  </si>
  <si>
    <t>2014.02.11.16:00</t>
    <phoneticPr fontId="1"/>
  </si>
  <si>
    <t>2014.02.13.05:00</t>
    <phoneticPr fontId="1"/>
  </si>
  <si>
    <t>2014.02.13.17:00</t>
    <phoneticPr fontId="1"/>
  </si>
  <si>
    <t>2014.02.17.22:00</t>
    <phoneticPr fontId="1"/>
  </si>
  <si>
    <t>2014.02.18.03:00</t>
    <phoneticPr fontId="1"/>
  </si>
  <si>
    <t>建値決済</t>
    <phoneticPr fontId="1"/>
  </si>
  <si>
    <t>2014.02.19.02:00</t>
    <phoneticPr fontId="1"/>
  </si>
  <si>
    <t>2014.02.19.17:00</t>
    <phoneticPr fontId="1"/>
  </si>
  <si>
    <t>2014.02.20.18:00</t>
    <phoneticPr fontId="1"/>
  </si>
  <si>
    <t>2014.02.21.11:00</t>
    <phoneticPr fontId="1"/>
  </si>
  <si>
    <t>2014.02.21.14:00</t>
    <phoneticPr fontId="1"/>
  </si>
  <si>
    <t>2014.02.21.20:00</t>
    <phoneticPr fontId="1"/>
  </si>
  <si>
    <t>2014.02.24.04:00</t>
    <phoneticPr fontId="1"/>
  </si>
  <si>
    <t>2014.02.24.15:00</t>
    <phoneticPr fontId="1"/>
  </si>
  <si>
    <t>2014.02.25.17:00</t>
    <phoneticPr fontId="1"/>
  </si>
  <si>
    <t>204.02.26.04:00</t>
    <phoneticPr fontId="1"/>
  </si>
  <si>
    <t>2014.02.27.10.00</t>
    <phoneticPr fontId="1"/>
  </si>
  <si>
    <t>2014.02.28.12:00</t>
    <phoneticPr fontId="1"/>
  </si>
  <si>
    <t>2014.03.03.09:00</t>
    <phoneticPr fontId="1"/>
  </si>
  <si>
    <t>2014.03.03.16:00</t>
    <phoneticPr fontId="1"/>
  </si>
  <si>
    <t>2014.03.04.23:00</t>
    <phoneticPr fontId="1"/>
  </si>
  <si>
    <t>2014.03.05.17:00</t>
    <phoneticPr fontId="1"/>
  </si>
  <si>
    <t>2014.03.06.03:00</t>
    <phoneticPr fontId="1"/>
  </si>
  <si>
    <t>2014.03.07.02:00</t>
    <phoneticPr fontId="1"/>
  </si>
  <si>
    <t>2014.03.07.09:00</t>
    <phoneticPr fontId="1"/>
  </si>
  <si>
    <t>2014.03.07.15:00</t>
    <phoneticPr fontId="1"/>
  </si>
  <si>
    <t>2014.03.11.09:00</t>
    <phoneticPr fontId="1"/>
  </si>
  <si>
    <t>2014.03.11.10:00</t>
    <phoneticPr fontId="1"/>
  </si>
  <si>
    <t>204.03.11.12:00</t>
    <phoneticPr fontId="1"/>
  </si>
  <si>
    <t>2014.03.11.17:00</t>
    <phoneticPr fontId="1"/>
  </si>
  <si>
    <t>2014.03.11.19:00</t>
    <phoneticPr fontId="1"/>
  </si>
  <si>
    <t>2014.03.12.05:00</t>
    <phoneticPr fontId="1"/>
  </si>
  <si>
    <t>2014.03.13.02:00</t>
    <phoneticPr fontId="1"/>
  </si>
  <si>
    <t>2014.03.13.04:00</t>
    <phoneticPr fontId="1"/>
  </si>
  <si>
    <t>2014.03.13.09:0</t>
    <phoneticPr fontId="1"/>
  </si>
  <si>
    <t>2014.03.17.09:0</t>
    <phoneticPr fontId="1"/>
  </si>
  <si>
    <t>2014.03.17.09.00</t>
    <phoneticPr fontId="1"/>
  </si>
  <si>
    <t>2014.03.17</t>
    <phoneticPr fontId="1"/>
  </si>
  <si>
    <t>2014.03.17.22:00</t>
    <phoneticPr fontId="1"/>
  </si>
  <si>
    <t>2014.03.18.4:00</t>
    <phoneticPr fontId="1"/>
  </si>
  <si>
    <t>2014.03.20.04:00</t>
    <phoneticPr fontId="1"/>
  </si>
  <si>
    <t>2014.03.20.06:00</t>
    <phoneticPr fontId="1"/>
  </si>
  <si>
    <t>2014.03.21.06:00</t>
    <phoneticPr fontId="1"/>
  </si>
  <si>
    <t>2014.03.2108:00</t>
    <phoneticPr fontId="1"/>
  </si>
  <si>
    <t>2014.03.21.11:00</t>
    <phoneticPr fontId="1"/>
  </si>
  <si>
    <t>2014.0321.15:00</t>
    <phoneticPr fontId="1"/>
  </si>
  <si>
    <t>2014.03.21.19:00</t>
    <phoneticPr fontId="1"/>
  </si>
  <si>
    <t>2014.03.21.20:00</t>
    <phoneticPr fontId="1"/>
  </si>
  <si>
    <t>2014.03.24.03:00</t>
    <phoneticPr fontId="1"/>
  </si>
  <si>
    <t>204.03.24.16:00</t>
    <phoneticPr fontId="1"/>
  </si>
  <si>
    <t>2014.03.24</t>
    <phoneticPr fontId="1"/>
  </si>
  <si>
    <t>2014.03.24.16:00</t>
    <phoneticPr fontId="1"/>
  </si>
  <si>
    <t>2014.03.26.14:00</t>
    <phoneticPr fontId="1"/>
  </si>
  <si>
    <t>2014.03.26.20:00</t>
    <phoneticPr fontId="1"/>
  </si>
  <si>
    <t>2014.03.26.23:00</t>
    <phoneticPr fontId="1"/>
  </si>
  <si>
    <t>204.03.27.08:00</t>
    <phoneticPr fontId="1"/>
  </si>
  <si>
    <t>2014.03.27.15:00</t>
    <phoneticPr fontId="1"/>
  </si>
  <si>
    <t>204.03.27.19:00</t>
    <phoneticPr fontId="1"/>
  </si>
  <si>
    <t>2014003.31.11:00</t>
    <phoneticPr fontId="1"/>
  </si>
  <si>
    <t>2014.03.31.17:00</t>
    <phoneticPr fontId="1"/>
  </si>
  <si>
    <t>2014.04.01.02:00</t>
    <phoneticPr fontId="1"/>
  </si>
  <si>
    <t>2014.04.02.13:00</t>
    <phoneticPr fontId="1"/>
  </si>
  <si>
    <t>2014.04.02.22:00</t>
    <phoneticPr fontId="1"/>
  </si>
  <si>
    <t>2014.04.03.17:00</t>
    <phoneticPr fontId="1"/>
  </si>
  <si>
    <t>2014.04.04.07:00</t>
    <phoneticPr fontId="1"/>
  </si>
  <si>
    <t>2014.04.04.15:00</t>
    <phoneticPr fontId="1"/>
  </si>
  <si>
    <t>2014.04.07.07:00</t>
    <phoneticPr fontId="1"/>
  </si>
  <si>
    <t>2014.04.07.12:00</t>
    <phoneticPr fontId="1"/>
  </si>
  <si>
    <t>2014.04.07.23:00</t>
    <phoneticPr fontId="1"/>
  </si>
  <si>
    <t>2014.04.09.07:00</t>
    <phoneticPr fontId="1"/>
  </si>
  <si>
    <t>2014.04.10.22:00</t>
    <phoneticPr fontId="1"/>
  </si>
  <si>
    <t>2014.04.11.04:00</t>
    <phoneticPr fontId="1"/>
  </si>
  <si>
    <t>2014.04.11.07:00</t>
    <phoneticPr fontId="1"/>
  </si>
  <si>
    <t>2014.04.11.12:00</t>
    <phoneticPr fontId="1"/>
  </si>
  <si>
    <t>2014.04.14.10]00</t>
    <phoneticPr fontId="1"/>
  </si>
  <si>
    <t>2014.04.15.09:00</t>
    <phoneticPr fontId="1"/>
  </si>
  <si>
    <t>2014.04.16.12:00</t>
    <phoneticPr fontId="1"/>
  </si>
  <si>
    <t>20140044.17.03:00</t>
    <phoneticPr fontId="1"/>
  </si>
  <si>
    <t>2014.04.17.03:00</t>
    <phoneticPr fontId="1"/>
  </si>
  <si>
    <t>2014.04.17.12:00</t>
    <phoneticPr fontId="1"/>
  </si>
  <si>
    <t>2014.04.17.18:00</t>
    <phoneticPr fontId="1"/>
  </si>
  <si>
    <t>2014.04.22.08:00</t>
    <phoneticPr fontId="1"/>
  </si>
  <si>
    <t>2014.04.23.11:00</t>
    <phoneticPr fontId="1"/>
  </si>
  <si>
    <t>2014.04.23.21:00</t>
    <phoneticPr fontId="1"/>
  </si>
  <si>
    <t>2014.04.25.09:00</t>
    <phoneticPr fontId="1"/>
  </si>
  <si>
    <t>2014.04.25.10:00</t>
    <phoneticPr fontId="1"/>
  </si>
  <si>
    <t>2014.04.28.07:00</t>
    <phoneticPr fontId="1"/>
  </si>
  <si>
    <t>2014.04.30.04:00</t>
    <phoneticPr fontId="1"/>
  </si>
  <si>
    <t>2014.05.01.23:00</t>
    <phoneticPr fontId="1"/>
  </si>
  <si>
    <t>2014.05.02.17:00</t>
    <phoneticPr fontId="1"/>
  </si>
  <si>
    <t>2014.05.07.21:00</t>
    <phoneticPr fontId="1"/>
  </si>
  <si>
    <t>2014.05.08.04:00</t>
    <phoneticPr fontId="1"/>
  </si>
  <si>
    <t>2014.05.08.12:00</t>
    <phoneticPr fontId="1"/>
  </si>
  <si>
    <t>2014.05.08.17:00</t>
    <phoneticPr fontId="1"/>
  </si>
  <si>
    <t>2014.05.09.08:00</t>
    <phoneticPr fontId="1"/>
  </si>
  <si>
    <t>2014.05.09.09:00</t>
    <phoneticPr fontId="1"/>
  </si>
  <si>
    <t>2014.05.09.16:00</t>
    <phoneticPr fontId="1"/>
  </si>
  <si>
    <t>2014.05.13.12:00</t>
    <phoneticPr fontId="1"/>
  </si>
  <si>
    <t>2014.05.14.03:00</t>
    <phoneticPr fontId="1"/>
  </si>
  <si>
    <t>2014.05.15.09:00</t>
    <phoneticPr fontId="1"/>
  </si>
  <si>
    <t>2014.05.15.08:00</t>
    <phoneticPr fontId="1"/>
  </si>
  <si>
    <t>2014.0.15.11:00</t>
    <phoneticPr fontId="1"/>
  </si>
  <si>
    <t>2014.05.16.21:00</t>
    <phoneticPr fontId="1"/>
  </si>
  <si>
    <t>2014.05.16.21:00</t>
    <phoneticPr fontId="1"/>
  </si>
  <si>
    <t>2014.05.19.03:00</t>
    <phoneticPr fontId="1"/>
  </si>
  <si>
    <t>2014.05.19.06.00</t>
    <phoneticPr fontId="1"/>
  </si>
  <si>
    <t>106トレード</t>
    <phoneticPr fontId="1"/>
  </si>
  <si>
    <t>建値決済あり</t>
    <rPh sb="0" eb="2">
      <t>タテネ</t>
    </rPh>
    <rPh sb="2" eb="4">
      <t>ケッサイ</t>
    </rPh>
    <phoneticPr fontId="1"/>
  </si>
  <si>
    <t>合計</t>
  </si>
  <si>
    <t>資金３０万円</t>
    <rPh sb="0" eb="2">
      <t>シキン</t>
    </rPh>
    <rPh sb="4" eb="6">
      <t>マンエン</t>
    </rPh>
    <phoneticPr fontId="1"/>
  </si>
  <si>
    <t>損失許容率２％</t>
    <rPh sb="0" eb="1">
      <t>ソン</t>
    </rPh>
    <rPh sb="1" eb="2">
      <t>シツ</t>
    </rPh>
    <rPh sb="2" eb="4">
      <t>キョヨウ</t>
    </rPh>
    <rPh sb="4" eb="5">
      <t>リツ</t>
    </rPh>
    <phoneticPr fontId="1"/>
  </si>
  <si>
    <t>気づき①：</t>
    <rPh sb="0" eb="1">
      <t>キ</t>
    </rPh>
    <phoneticPr fontId="1"/>
  </si>
  <si>
    <t>EBの二本目のローソク足が一本目と比較して長すぎるのはｍその後の望みが薄いかもしれないと感じた。</t>
    <rPh sb="3" eb="6">
      <t>ニホンメ</t>
    </rPh>
    <rPh sb="11" eb="12">
      <t>アシ</t>
    </rPh>
    <rPh sb="13" eb="16">
      <t>イッポンメ</t>
    </rPh>
    <rPh sb="17" eb="19">
      <t>ヒカク</t>
    </rPh>
    <rPh sb="21" eb="22">
      <t>ナガ</t>
    </rPh>
    <rPh sb="30" eb="31">
      <t>ゴ</t>
    </rPh>
    <rPh sb="32" eb="33">
      <t>ノゾ</t>
    </rPh>
    <rPh sb="35" eb="36">
      <t>ウス</t>
    </rPh>
    <rPh sb="44" eb="45">
      <t>カン</t>
    </rPh>
    <phoneticPr fontId="1"/>
  </si>
  <si>
    <t>気づき②：</t>
    <rPh sb="0" eb="1">
      <t>キ</t>
    </rPh>
    <phoneticPr fontId="1"/>
  </si>
  <si>
    <t>買い同士のEBでも、移動平均線が急勾配の時には、有効であるように思える。</t>
    <rPh sb="0" eb="1">
      <t>カ</t>
    </rPh>
    <rPh sb="2" eb="4">
      <t>ドウシ</t>
    </rPh>
    <rPh sb="10" eb="15">
      <t>イドウヘイキンセン</t>
    </rPh>
    <rPh sb="16" eb="19">
      <t>キュウコウバイ</t>
    </rPh>
    <rPh sb="20" eb="21">
      <t>トキ</t>
    </rPh>
    <rPh sb="24" eb="26">
      <t>ユウコウ</t>
    </rPh>
    <rPh sb="32" eb="33">
      <t>オモ</t>
    </rPh>
    <phoneticPr fontId="1"/>
  </si>
  <si>
    <t>しかし、移動平均線がなだらかな場面では期待薄となる。</t>
    <rPh sb="4" eb="9">
      <t>イドウヘイキンセン</t>
    </rPh>
    <rPh sb="15" eb="17">
      <t>バメン</t>
    </rPh>
    <rPh sb="19" eb="21">
      <t>キタイ</t>
    </rPh>
    <rPh sb="21" eb="22">
      <t>ウス</t>
    </rPh>
    <phoneticPr fontId="1"/>
  </si>
  <si>
    <t>気づき③：</t>
    <rPh sb="0" eb="1">
      <t>キ</t>
    </rPh>
    <phoneticPr fontId="1"/>
  </si>
  <si>
    <t>急激に伸びたローソク足は、移動平均線との乖離を埋めるためにすぐに戻る傾向があるので、伸びた先で利食いをするのも手かと思った。</t>
    <rPh sb="0" eb="2">
      <t>キュウゲキ</t>
    </rPh>
    <rPh sb="3" eb="4">
      <t>ノ</t>
    </rPh>
    <rPh sb="10" eb="11">
      <t>アシ</t>
    </rPh>
    <rPh sb="13" eb="18">
      <t>イドウヘイキンセン</t>
    </rPh>
    <rPh sb="20" eb="22">
      <t>カイリ</t>
    </rPh>
    <rPh sb="23" eb="24">
      <t>ウ</t>
    </rPh>
    <rPh sb="32" eb="33">
      <t>モド</t>
    </rPh>
    <rPh sb="34" eb="36">
      <t>ケイコウ</t>
    </rPh>
    <rPh sb="42" eb="43">
      <t>ノ</t>
    </rPh>
    <rPh sb="45" eb="46">
      <t>サキ</t>
    </rPh>
    <rPh sb="47" eb="49">
      <t>リグ</t>
    </rPh>
    <rPh sb="55" eb="56">
      <t>テ</t>
    </rPh>
    <rPh sb="58" eb="59">
      <t>オモ</t>
    </rPh>
    <phoneticPr fontId="1"/>
  </si>
  <si>
    <t>気づき④：</t>
    <rPh sb="0" eb="1">
      <t>キ</t>
    </rPh>
    <phoneticPr fontId="1"/>
  </si>
  <si>
    <t>MACDのダイバージェンスも参考にしてみる。（反転のタイミングなど）</t>
    <rPh sb="14" eb="16">
      <t>サンコウ</t>
    </rPh>
    <rPh sb="23" eb="25">
      <t>ハンテン</t>
    </rPh>
    <phoneticPr fontId="1"/>
  </si>
  <si>
    <t>トレード詳細データ</t>
  </si>
  <si>
    <t>通貨ペア別エントリー回数</t>
  </si>
  <si>
    <t>Buy</t>
  </si>
  <si>
    <t>Sell</t>
  </si>
  <si>
    <t>トレード期間</t>
  </si>
  <si>
    <t>2013.11.04.16:00～2014.05.19.03:00</t>
    <phoneticPr fontId="1"/>
  </si>
  <si>
    <t>買いエントリー回数</t>
  </si>
  <si>
    <t>売りエントリー回数</t>
  </si>
  <si>
    <t>合計トレード回数</t>
  </si>
  <si>
    <t>合計勝ち数</t>
  </si>
  <si>
    <t>合計負け数</t>
  </si>
  <si>
    <t>引き分け</t>
  </si>
  <si>
    <t>保留</t>
  </si>
  <si>
    <t>合計利益</t>
  </si>
  <si>
    <t>合計損失</t>
  </si>
  <si>
    <t>合計損益</t>
  </si>
  <si>
    <t>平均利益</t>
  </si>
  <si>
    <t>平均損失</t>
  </si>
  <si>
    <t>最大連勝数</t>
  </si>
  <si>
    <t>最大連敗数</t>
  </si>
  <si>
    <t>最大DD(pips)</t>
  </si>
  <si>
    <t>勝率</t>
  </si>
  <si>
    <t>エントリー手法別エントリー回数</t>
  </si>
  <si>
    <t>損益pips</t>
  </si>
  <si>
    <t>リベンジャーズ</t>
  </si>
  <si>
    <t>PAリベンジャーズ</t>
  </si>
  <si>
    <t>TJK</t>
  </si>
  <si>
    <t>HIS +1010</t>
  </si>
  <si>
    <t>RF +1010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</si>
</sst>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0_ "/>
    <numFmt numFmtId="177" formatCode="0.00;[Red]0.00"/>
    <numFmt numFmtId="178" formatCode="0.0000;[Red]0.0000"/>
    <numFmt numFmtId="179" formatCode="0_);[Red]\(0\)"/>
    <numFmt numFmtId="180" formatCode="#,##0;[Red]#,##0"/>
    <numFmt numFmtId="181" formatCode="0.0;[Red]0.0"/>
    <numFmt numFmtId="182" formatCode="yyyy/m/d;@"/>
    <numFmt numFmtId="183" formatCode="0.00_ ;[Red]\-0.00\ "/>
  </numFmts>
  <fonts count="6" x14ac:knownFonts="1"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1"/>
      <color indexed="10"/>
      <name val="ＭＳ Ｐ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</borders>
  <cellStyleXfs count="1">
    <xf numFmtId="0" fontId="0" fillId="0" borderId="0">
      <alignment vertical="center"/>
    </xf>
  </cellStyleXfs>
  <cellXfs count="10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1" xfId="0" applyNumberFormat="1" applyFont="1" applyFill="1" applyBorder="1" applyAlignment="1" applyProtection="1">
      <alignment vertical="center"/>
    </xf>
    <xf numFmtId="0" fontId="0" fillId="2" borderId="2" xfId="0" applyNumberFormat="1" applyFont="1" applyFill="1" applyBorder="1" applyAlignment="1" applyProtection="1">
      <alignment vertical="center"/>
    </xf>
    <xf numFmtId="176" fontId="0" fillId="2" borderId="2" xfId="0" applyNumberFormat="1" applyFont="1" applyFill="1" applyBorder="1" applyAlignment="1" applyProtection="1">
      <alignment vertical="center"/>
    </xf>
    <xf numFmtId="177" fontId="0" fillId="2" borderId="2" xfId="0" applyNumberFormat="1" applyFont="1" applyFill="1" applyBorder="1" applyAlignment="1" applyProtection="1">
      <alignment vertical="center"/>
    </xf>
    <xf numFmtId="178" fontId="0" fillId="2" borderId="2" xfId="0" applyNumberFormat="1" applyFont="1" applyFill="1" applyBorder="1" applyAlignment="1" applyProtection="1">
      <alignment vertical="center"/>
    </xf>
    <xf numFmtId="179" fontId="0" fillId="2" borderId="3" xfId="0" applyNumberFormat="1" applyFont="1" applyFill="1" applyBorder="1" applyAlignment="1" applyProtection="1">
      <alignment vertical="center"/>
    </xf>
    <xf numFmtId="0" fontId="0" fillId="2" borderId="4" xfId="0" applyNumberFormat="1" applyFont="1" applyFill="1" applyBorder="1" applyAlignment="1" applyProtection="1">
      <alignment vertical="center"/>
    </xf>
    <xf numFmtId="0" fontId="0" fillId="2" borderId="0" xfId="0" applyNumberFormat="1" applyFont="1" applyFill="1" applyBorder="1" applyAlignment="1" applyProtection="1">
      <alignment vertical="center"/>
    </xf>
    <xf numFmtId="180" fontId="0" fillId="2" borderId="0" xfId="0" applyNumberFormat="1" applyFont="1" applyFill="1" applyBorder="1" applyAlignment="1" applyProtection="1">
      <alignment vertical="center"/>
    </xf>
    <xf numFmtId="181" fontId="0" fillId="2" borderId="0" xfId="0" applyNumberFormat="1" applyFont="1" applyFill="1" applyBorder="1" applyAlignment="1" applyProtection="1">
      <alignment vertical="center"/>
    </xf>
    <xf numFmtId="0" fontId="0" fillId="3" borderId="0" xfId="0" applyFill="1" applyAlignment="1">
      <alignment horizontal="center" vertical="center"/>
    </xf>
    <xf numFmtId="0" fontId="0" fillId="3" borderId="0" xfId="0" applyFill="1">
      <alignment vertical="center"/>
    </xf>
    <xf numFmtId="176" fontId="0" fillId="3" borderId="0" xfId="0" applyNumberFormat="1" applyFill="1">
      <alignment vertical="center"/>
    </xf>
    <xf numFmtId="177" fontId="0" fillId="3" borderId="0" xfId="0" applyNumberFormat="1" applyFill="1">
      <alignment vertical="center"/>
    </xf>
    <xf numFmtId="178" fontId="0" fillId="3" borderId="0" xfId="0" applyNumberFormat="1" applyFill="1">
      <alignment vertical="center"/>
    </xf>
    <xf numFmtId="0" fontId="0" fillId="3" borderId="0" xfId="0" applyNumberFormat="1" applyFill="1">
      <alignment vertical="center"/>
    </xf>
    <xf numFmtId="179" fontId="0" fillId="3" borderId="0" xfId="0" applyNumberFormat="1" applyFill="1">
      <alignment vertical="center"/>
    </xf>
    <xf numFmtId="180" fontId="0" fillId="3" borderId="0" xfId="0" applyNumberFormat="1" applyFill="1">
      <alignment vertical="center"/>
    </xf>
    <xf numFmtId="181" fontId="0" fillId="3" borderId="0" xfId="0" applyNumberFormat="1" applyFill="1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Border="1">
      <alignment vertical="center"/>
    </xf>
    <xf numFmtId="181" fontId="0" fillId="0" borderId="0" xfId="0" applyNumberFormat="1">
      <alignment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0" fontId="0" fillId="0" borderId="0" xfId="0" applyNumberFormat="1" applyFont="1" applyFill="1" applyBorder="1" applyAlignment="1" applyProtection="1">
      <alignment vertical="center"/>
    </xf>
    <xf numFmtId="179" fontId="0" fillId="0" borderId="0" xfId="0" applyNumberFormat="1" applyFont="1" applyFill="1" applyBorder="1" applyAlignment="1" applyProtection="1">
      <alignment vertical="center"/>
    </xf>
    <xf numFmtId="0" fontId="0" fillId="4" borderId="0" xfId="0" applyFill="1">
      <alignment vertical="center"/>
    </xf>
    <xf numFmtId="180" fontId="0" fillId="0" borderId="0" xfId="0" applyNumberFormat="1">
      <alignment vertical="center"/>
    </xf>
    <xf numFmtId="182" fontId="0" fillId="0" borderId="0" xfId="0" applyNumberFormat="1">
      <alignment vertical="center"/>
    </xf>
    <xf numFmtId="20" fontId="0" fillId="0" borderId="0" xfId="0" applyNumberFormat="1">
      <alignment vertical="center"/>
    </xf>
    <xf numFmtId="179" fontId="0" fillId="0" borderId="0" xfId="0" applyNumberFormat="1">
      <alignment vertical="center"/>
    </xf>
    <xf numFmtId="0" fontId="0" fillId="0" borderId="5" xfId="0" applyBorder="1">
      <alignment vertical="center"/>
    </xf>
    <xf numFmtId="0" fontId="0" fillId="0" borderId="0" xfId="0" applyBorder="1">
      <alignment vertical="center"/>
    </xf>
    <xf numFmtId="176" fontId="0" fillId="0" borderId="0" xfId="0" applyNumberFormat="1" applyBorder="1">
      <alignment vertical="center"/>
    </xf>
    <xf numFmtId="177" fontId="0" fillId="0" borderId="0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NumberFormat="1" applyFont="1" applyFill="1" applyBorder="1" applyAlignment="1" applyProtection="1">
      <alignment vertical="center"/>
    </xf>
    <xf numFmtId="176" fontId="0" fillId="0" borderId="6" xfId="0" applyNumberFormat="1" applyFont="1" applyFill="1" applyBorder="1" applyAlignment="1" applyProtection="1">
      <alignment vertical="center"/>
    </xf>
    <xf numFmtId="177" fontId="0" fillId="0" borderId="6" xfId="0" applyNumberFormat="1" applyFont="1" applyFill="1" applyBorder="1" applyAlignment="1" applyProtection="1">
      <alignment vertical="center"/>
    </xf>
    <xf numFmtId="177" fontId="0" fillId="0" borderId="6" xfId="0" applyNumberFormat="1" applyBorder="1">
      <alignment vertical="center"/>
    </xf>
    <xf numFmtId="179" fontId="0" fillId="0" borderId="6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vertical="center"/>
    </xf>
    <xf numFmtId="178" fontId="0" fillId="0" borderId="0" xfId="0" applyNumberFormat="1">
      <alignment vertical="center"/>
    </xf>
    <xf numFmtId="0" fontId="0" fillId="0" borderId="0" xfId="0" applyNumberFormat="1">
      <alignment vertical="center"/>
    </xf>
    <xf numFmtId="0" fontId="3" fillId="0" borderId="0" xfId="0" applyNumberFormat="1" applyFont="1" applyFill="1" applyBorder="1" applyAlignment="1" applyProtection="1">
      <alignment vertical="center"/>
    </xf>
    <xf numFmtId="178" fontId="3" fillId="0" borderId="0" xfId="0" applyNumberFormat="1" applyFont="1" applyFill="1" applyBorder="1" applyAlignment="1" applyProtection="1">
      <alignment vertical="center"/>
    </xf>
    <xf numFmtId="179" fontId="3" fillId="0" borderId="0" xfId="0" applyNumberFormat="1" applyFont="1" applyFill="1" applyBorder="1" applyAlignment="1" applyProtection="1">
      <alignment vertical="center"/>
    </xf>
    <xf numFmtId="0" fontId="4" fillId="5" borderId="2" xfId="0" applyNumberFormat="1" applyFont="1" applyFill="1" applyBorder="1" applyAlignment="1" applyProtection="1">
      <alignment horizontal="center" vertical="center"/>
    </xf>
    <xf numFmtId="177" fontId="4" fillId="5" borderId="8" xfId="0" applyNumberFormat="1" applyFont="1" applyFill="1" applyBorder="1" applyAlignment="1" applyProtection="1">
      <alignment horizontal="center" vertical="center"/>
    </xf>
    <xf numFmtId="0" fontId="4" fillId="5" borderId="9" xfId="0" applyNumberFormat="1" applyFont="1" applyFill="1" applyBorder="1" applyAlignment="1" applyProtection="1">
      <alignment horizontal="center" vertical="center"/>
    </xf>
    <xf numFmtId="0" fontId="0" fillId="0" borderId="10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Alignment="1" applyProtection="1">
      <alignment vertical="center"/>
    </xf>
    <xf numFmtId="176" fontId="0" fillId="0" borderId="12" xfId="0" applyNumberFormat="1" applyFont="1" applyFill="1" applyBorder="1" applyAlignment="1" applyProtection="1">
      <alignment horizontal="center" vertical="center"/>
    </xf>
    <xf numFmtId="0" fontId="0" fillId="0" borderId="13" xfId="0" applyNumberFormat="1" applyFont="1" applyFill="1" applyBorder="1" applyAlignment="1" applyProtection="1">
      <alignment horizontal="center" vertical="center"/>
    </xf>
    <xf numFmtId="177" fontId="0" fillId="0" borderId="13" xfId="0" applyNumberFormat="1" applyFont="1" applyFill="1" applyBorder="1" applyAlignment="1" applyProtection="1">
      <alignment horizontal="center" vertical="center"/>
    </xf>
    <xf numFmtId="0" fontId="0" fillId="0" borderId="14" xfId="0" applyNumberFormat="1" applyFont="1" applyFill="1" applyBorder="1" applyAlignment="1" applyProtection="1">
      <alignment horizontal="center" vertical="center"/>
    </xf>
    <xf numFmtId="0" fontId="0" fillId="0" borderId="15" xfId="0" applyNumberFormat="1" applyFont="1" applyFill="1" applyBorder="1" applyAlignment="1" applyProtection="1">
      <alignment vertical="center"/>
    </xf>
    <xf numFmtId="0" fontId="0" fillId="0" borderId="16" xfId="0" applyNumberFormat="1" applyFont="1" applyFill="1" applyBorder="1" applyAlignment="1" applyProtection="1">
      <alignment vertical="center"/>
    </xf>
    <xf numFmtId="176" fontId="0" fillId="0" borderId="17" xfId="0" applyNumberFormat="1" applyFont="1" applyFill="1" applyBorder="1" applyAlignment="1" applyProtection="1">
      <alignment horizontal="center" vertical="center"/>
    </xf>
    <xf numFmtId="0" fontId="0" fillId="0" borderId="18" xfId="0" applyNumberFormat="1" applyFont="1" applyFill="1" applyBorder="1" applyAlignment="1" applyProtection="1">
      <alignment horizontal="center" vertical="center"/>
    </xf>
    <xf numFmtId="177" fontId="0" fillId="0" borderId="18" xfId="0" applyNumberFormat="1" applyFont="1" applyFill="1" applyBorder="1" applyAlignment="1" applyProtection="1">
      <alignment horizontal="center" vertical="center"/>
    </xf>
    <xf numFmtId="0" fontId="0" fillId="0" borderId="16" xfId="0" applyNumberFormat="1" applyFont="1" applyFill="1" applyBorder="1" applyAlignment="1" applyProtection="1">
      <alignment horizontal="center" vertical="center"/>
    </xf>
    <xf numFmtId="0" fontId="5" fillId="0" borderId="16" xfId="0" applyNumberFormat="1" applyFont="1" applyFill="1" applyBorder="1" applyAlignment="1" applyProtection="1">
      <alignment vertical="center"/>
    </xf>
    <xf numFmtId="0" fontId="0" fillId="0" borderId="19" xfId="0" applyNumberFormat="1" applyFont="1" applyFill="1" applyBorder="1" applyAlignment="1" applyProtection="1">
      <alignment vertical="center"/>
    </xf>
    <xf numFmtId="0" fontId="0" fillId="0" borderId="20" xfId="0" applyNumberFormat="1" applyFont="1" applyFill="1" applyBorder="1" applyAlignment="1" applyProtection="1">
      <alignment vertical="center"/>
    </xf>
    <xf numFmtId="0" fontId="0" fillId="0" borderId="11" xfId="0" applyNumberFormat="1" applyFont="1" applyFill="1" applyBorder="1" applyAlignment="1" applyProtection="1">
      <alignment horizontal="center" vertical="center"/>
    </xf>
    <xf numFmtId="183" fontId="0" fillId="0" borderId="16" xfId="0" applyNumberFormat="1" applyFont="1" applyFill="1" applyBorder="1" applyAlignment="1" applyProtection="1">
      <alignment vertical="center"/>
    </xf>
    <xf numFmtId="176" fontId="0" fillId="0" borderId="16" xfId="0" applyNumberFormat="1" applyFont="1" applyFill="1" applyBorder="1" applyAlignment="1" applyProtection="1">
      <alignment vertical="center"/>
    </xf>
    <xf numFmtId="0" fontId="0" fillId="0" borderId="21" xfId="0" applyNumberFormat="1" applyFont="1" applyFill="1" applyBorder="1" applyAlignment="1" applyProtection="1">
      <alignment vertical="center"/>
    </xf>
    <xf numFmtId="9" fontId="0" fillId="0" borderId="22" xfId="0" applyNumberFormat="1" applyFont="1" applyFill="1" applyBorder="1" applyAlignment="1" applyProtection="1">
      <alignment vertical="center"/>
    </xf>
    <xf numFmtId="176" fontId="0" fillId="0" borderId="23" xfId="0" applyNumberFormat="1" applyFont="1" applyFill="1" applyBorder="1" applyAlignment="1" applyProtection="1">
      <alignment horizontal="center" vertical="center"/>
    </xf>
    <xf numFmtId="0" fontId="0" fillId="0" borderId="24" xfId="0" applyNumberFormat="1" applyFont="1" applyFill="1" applyBorder="1" applyAlignment="1" applyProtection="1">
      <alignment horizontal="center" vertical="center"/>
    </xf>
    <xf numFmtId="177" fontId="0" fillId="0" borderId="24" xfId="0" applyNumberFormat="1" applyFont="1" applyFill="1" applyBorder="1" applyAlignment="1" applyProtection="1">
      <alignment horizontal="center" vertical="center"/>
    </xf>
    <xf numFmtId="0" fontId="0" fillId="0" borderId="22" xfId="0" applyNumberFormat="1" applyFont="1" applyFill="1" applyBorder="1" applyAlignment="1" applyProtection="1">
      <alignment horizontal="center" vertical="center"/>
    </xf>
    <xf numFmtId="0" fontId="0" fillId="0" borderId="4" xfId="0" applyNumberFormat="1" applyFont="1" applyFill="1" applyBorder="1" applyAlignment="1" applyProtection="1">
      <alignment vertical="center"/>
    </xf>
    <xf numFmtId="176" fontId="0" fillId="0" borderId="4" xfId="0" applyNumberFormat="1" applyFont="1" applyFill="1" applyBorder="1" applyAlignment="1" applyProtection="1">
      <alignment horizontal="center" vertical="center"/>
    </xf>
    <xf numFmtId="0" fontId="0" fillId="0" borderId="4" xfId="0" applyNumberFormat="1" applyFont="1" applyFill="1" applyBorder="1" applyAlignment="1" applyProtection="1">
      <alignment horizontal="center" vertical="center"/>
    </xf>
    <xf numFmtId="177" fontId="0" fillId="0" borderId="4" xfId="0" applyNumberFormat="1" applyFont="1" applyFill="1" applyBorder="1" applyAlignment="1" applyProtection="1">
      <alignment horizontal="center" vertical="center"/>
    </xf>
    <xf numFmtId="0" fontId="4" fillId="5" borderId="8" xfId="0" applyNumberFormat="1" applyFont="1" applyFill="1" applyBorder="1" applyAlignment="1" applyProtection="1">
      <alignment horizontal="center" vertical="center"/>
    </xf>
    <xf numFmtId="177" fontId="4" fillId="5" borderId="4" xfId="0" applyNumberFormat="1" applyFont="1" applyFill="1" applyBorder="1" applyAlignment="1" applyProtection="1">
      <alignment horizontal="center" vertical="center"/>
    </xf>
    <xf numFmtId="0" fontId="0" fillId="0" borderId="25" xfId="0" applyNumberFormat="1" applyFont="1" applyFill="1" applyBorder="1" applyAlignment="1" applyProtection="1">
      <alignment horizontal="center" vertical="center"/>
    </xf>
    <xf numFmtId="177" fontId="0" fillId="0" borderId="26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horizontal="center" vertical="center"/>
    </xf>
    <xf numFmtId="177" fontId="0" fillId="0" borderId="27" xfId="0" applyNumberFormat="1" applyFont="1" applyFill="1" applyBorder="1" applyAlignment="1" applyProtection="1">
      <alignment horizontal="center" vertical="center"/>
    </xf>
    <xf numFmtId="0" fontId="0" fillId="0" borderId="28" xfId="0" applyNumberFormat="1" applyFont="1" applyFill="1" applyBorder="1" applyAlignment="1" applyProtection="1">
      <alignment vertical="center"/>
    </xf>
    <xf numFmtId="176" fontId="0" fillId="0" borderId="29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177" fontId="0" fillId="0" borderId="30" xfId="0" applyNumberFormat="1" applyFont="1" applyFill="1" applyBorder="1" applyAlignment="1" applyProtection="1">
      <alignment horizontal="center" vertical="center"/>
    </xf>
    <xf numFmtId="0" fontId="0" fillId="0" borderId="30" xfId="0" applyNumberFormat="1" applyFont="1" applyFill="1" applyBorder="1" applyAlignment="1" applyProtection="1">
      <alignment horizontal="center" vertical="center"/>
    </xf>
    <xf numFmtId="177" fontId="0" fillId="0" borderId="31" xfId="0" applyNumberFormat="1" applyFont="1" applyFill="1" applyBorder="1" applyAlignment="1" applyProtection="1">
      <alignment horizontal="center" vertical="center"/>
    </xf>
    <xf numFmtId="0" fontId="0" fillId="0" borderId="17" xfId="0" applyNumberFormat="1" applyFont="1" applyFill="1" applyBorder="1" applyAlignment="1" applyProtection="1">
      <alignment vertical="center"/>
    </xf>
    <xf numFmtId="176" fontId="0" fillId="0" borderId="17" xfId="0" applyNumberFormat="1" applyFont="1" applyFill="1" applyBorder="1" applyAlignment="1" applyProtection="1">
      <alignment vertical="center"/>
    </xf>
    <xf numFmtId="177" fontId="0" fillId="0" borderId="18" xfId="0" applyNumberFormat="1" applyFont="1" applyFill="1" applyBorder="1" applyAlignment="1" applyProtection="1">
      <alignment vertical="center"/>
    </xf>
    <xf numFmtId="0" fontId="0" fillId="0" borderId="18" xfId="0" applyNumberFormat="1" applyFont="1" applyFill="1" applyBorder="1" applyAlignment="1" applyProtection="1">
      <alignment vertical="center"/>
    </xf>
    <xf numFmtId="177" fontId="0" fillId="0" borderId="32" xfId="0" applyNumberFormat="1" applyFont="1" applyFill="1" applyBorder="1" applyAlignment="1" applyProtection="1">
      <alignment vertical="center"/>
    </xf>
    <xf numFmtId="0" fontId="4" fillId="5" borderId="7" xfId="0" applyNumberFormat="1" applyFont="1" applyFill="1" applyBorder="1" applyAlignment="1" applyProtection="1">
      <alignment horizontal="center" vertical="center"/>
    </xf>
    <xf numFmtId="0" fontId="4" fillId="5" borderId="3" xfId="0" applyNumberFormat="1" applyFont="1" applyFill="1" applyBorder="1" applyAlignment="1" applyProtection="1">
      <alignment horizontal="center" vertical="center"/>
    </xf>
    <xf numFmtId="0" fontId="4" fillId="5" borderId="1" xfId="0" applyNumberFormat="1" applyFont="1" applyFill="1" applyBorder="1" applyAlignment="1" applyProtection="1">
      <alignment horizontal="center" vertical="center"/>
    </xf>
    <xf numFmtId="0" fontId="4" fillId="5" borderId="2" xfId="0" applyNumberFormat="1" applyFont="1" applyFill="1" applyBorder="1" applyAlignment="1" applyProtection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29</xdr:col>
      <xdr:colOff>595314</xdr:colOff>
      <xdr:row>59</xdr:row>
      <xdr:rowOff>0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-3403" r="39792" b="6522"/>
        <a:stretch/>
      </xdr:blipFill>
      <xdr:spPr>
        <a:xfrm>
          <a:off x="1" y="0"/>
          <a:ext cx="18549938" cy="98345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71438</xdr:rowOff>
    </xdr:from>
    <xdr:to>
      <xdr:col>29</xdr:col>
      <xdr:colOff>547688</xdr:colOff>
      <xdr:row>119</xdr:row>
      <xdr:rowOff>119063</xdr:rowOff>
    </xdr:to>
    <xdr:pic>
      <xdr:nvPicPr>
        <xdr:cNvPr id="3" name="図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54" r="39946" b="6988"/>
        <a:stretch/>
      </xdr:blipFill>
      <xdr:spPr>
        <a:xfrm>
          <a:off x="0" y="10239376"/>
          <a:ext cx="18502313" cy="97155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</xdr:colOff>
      <xdr:row>116</xdr:row>
      <xdr:rowOff>142875</xdr:rowOff>
    </xdr:from>
    <xdr:to>
      <xdr:col>30</xdr:col>
      <xdr:colOff>23812</xdr:colOff>
      <xdr:row>179</xdr:row>
      <xdr:rowOff>161999</xdr:rowOff>
    </xdr:to>
    <xdr:pic>
      <xdr:nvPicPr>
        <xdr:cNvPr id="4" name="図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32" t="-6579" r="39637" b="6352"/>
        <a:stretch/>
      </xdr:blipFill>
      <xdr:spPr>
        <a:xfrm>
          <a:off x="71437" y="19478625"/>
          <a:ext cx="18526125" cy="105204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211"/>
  <sheetViews>
    <sheetView tabSelected="1" zoomScale="72" zoomScaleNormal="72" zoomScaleSheetLayoutView="100" workbookViewId="0">
      <pane ySplit="1" topLeftCell="A2" activePane="bottomLeft" state="frozen"/>
      <selection pane="bottomLeft" activeCell="S110" sqref="S110"/>
    </sheetView>
  </sheetViews>
  <sheetFormatPr defaultColWidth="10" defaultRowHeight="13.5" customHeight="1" x14ac:dyDescent="0.2"/>
  <cols>
    <col min="1" max="1" width="11.6640625" style="1" customWidth="1"/>
    <col min="2" max="2" width="9.6640625" customWidth="1"/>
    <col min="3" max="3" width="7.77734375" bestFit="1" customWidth="1"/>
    <col min="4" max="4" width="18.44140625" bestFit="1" customWidth="1"/>
    <col min="5" max="5" width="16.33203125" bestFit="1" customWidth="1"/>
    <col min="6" max="6" width="6.88671875" customWidth="1"/>
    <col min="7" max="7" width="15.88671875" customWidth="1"/>
    <col min="8" max="8" width="13.109375" style="24" customWidth="1"/>
    <col min="9" max="9" width="11.21875" customWidth="1"/>
    <col min="10" max="10" width="11.21875" style="25" customWidth="1"/>
    <col min="11" max="11" width="15.88671875" customWidth="1"/>
    <col min="12" max="12" width="10" style="25"/>
    <col min="13" max="13" width="18.33203125" customWidth="1"/>
    <col min="14" max="14" width="9" customWidth="1"/>
    <col min="15" max="15" width="9" style="44" customWidth="1"/>
    <col min="16" max="16" width="8.33203125" style="45" customWidth="1"/>
    <col min="17" max="17" width="8.33203125" style="32" customWidth="1"/>
    <col min="18" max="18" width="9.5546875" customWidth="1"/>
    <col min="20" max="20" width="13.21875" style="29" bestFit="1" customWidth="1"/>
    <col min="21" max="21" width="12.44140625" bestFit="1" customWidth="1"/>
    <col min="22" max="22" width="10" style="23"/>
  </cols>
  <sheetData>
    <row r="1" spans="1:22" ht="13.8" thickBot="1" x14ac:dyDescent="0.25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3" t="s">
        <v>8</v>
      </c>
      <c r="J1" s="5" t="s">
        <v>9</v>
      </c>
      <c r="K1" s="3" t="s">
        <v>10</v>
      </c>
      <c r="L1" s="5" t="s">
        <v>11</v>
      </c>
      <c r="M1" s="3" t="s">
        <v>12</v>
      </c>
      <c r="N1" s="3" t="s">
        <v>13</v>
      </c>
      <c r="O1" s="6"/>
      <c r="P1" s="3" t="s">
        <v>14</v>
      </c>
      <c r="Q1" s="7" t="s">
        <v>15</v>
      </c>
      <c r="R1" s="8" t="s">
        <v>16</v>
      </c>
      <c r="S1" s="9" t="s">
        <v>17</v>
      </c>
      <c r="T1" s="10" t="s">
        <v>18</v>
      </c>
      <c r="U1" s="9" t="s">
        <v>19</v>
      </c>
      <c r="V1" s="11" t="s">
        <v>20</v>
      </c>
    </row>
    <row r="2" spans="1:22" s="13" customFormat="1" ht="13.5" customHeight="1" x14ac:dyDescent="0.2">
      <c r="A2" s="12"/>
      <c r="B2" s="13" t="s">
        <v>21</v>
      </c>
      <c r="C2" s="13" t="s">
        <v>22</v>
      </c>
      <c r="D2" s="13" t="s">
        <v>23</v>
      </c>
      <c r="E2" s="13" t="s">
        <v>24</v>
      </c>
      <c r="F2" s="13" t="s">
        <v>25</v>
      </c>
      <c r="G2" s="13" t="s">
        <v>26</v>
      </c>
      <c r="H2" s="14">
        <v>123.4</v>
      </c>
      <c r="I2" s="13" t="s">
        <v>25</v>
      </c>
      <c r="J2" s="15"/>
      <c r="K2" s="13" t="s">
        <v>27</v>
      </c>
      <c r="L2" s="15">
        <v>124.15</v>
      </c>
      <c r="M2" s="13" t="s">
        <v>28</v>
      </c>
      <c r="N2" s="13" t="s">
        <v>29</v>
      </c>
      <c r="O2" s="16"/>
      <c r="P2" s="17">
        <v>75</v>
      </c>
      <c r="Q2" s="18">
        <v>0</v>
      </c>
      <c r="R2" s="13">
        <v>7500</v>
      </c>
      <c r="T2" s="19"/>
      <c r="V2" s="20"/>
    </row>
    <row r="3" spans="1:22" ht="13.2" x14ac:dyDescent="0.2">
      <c r="A3" s="21">
        <v>1</v>
      </c>
      <c r="B3" t="s">
        <v>30</v>
      </c>
      <c r="C3" s="22" t="str">
        <f t="shared" ref="C3:C66" si="0">IF(J3&gt;H3,"売り","買い")</f>
        <v>売り</v>
      </c>
      <c r="D3" s="23">
        <f>V3</f>
        <v>-7.5</v>
      </c>
      <c r="E3" t="s">
        <v>31</v>
      </c>
      <c r="F3" t="s">
        <v>32</v>
      </c>
      <c r="G3" t="s">
        <v>33</v>
      </c>
      <c r="H3" s="24">
        <v>98.61</v>
      </c>
      <c r="I3" t="s">
        <v>34</v>
      </c>
      <c r="J3" s="25">
        <v>98.69</v>
      </c>
      <c r="K3" t="s">
        <v>35</v>
      </c>
      <c r="L3" s="25">
        <v>98.53</v>
      </c>
      <c r="M3" t="s">
        <v>36</v>
      </c>
      <c r="N3" t="s">
        <v>37</v>
      </c>
      <c r="O3" s="25">
        <f>L3-H3</f>
        <v>-7.9999999999998295E-2</v>
      </c>
      <c r="P3" s="26">
        <v>8</v>
      </c>
      <c r="Q3" s="27">
        <v>0</v>
      </c>
      <c r="R3">
        <f>O3*10000*D3</f>
        <v>5999.9999999998718</v>
      </c>
      <c r="S3" s="28">
        <v>300000</v>
      </c>
      <c r="T3" s="29">
        <f>S3*0.02</f>
        <v>6000</v>
      </c>
      <c r="U3" s="24">
        <f>(H3-J3)*100</f>
        <v>-7.9999999999998295</v>
      </c>
      <c r="V3" s="23">
        <f>ROUNDDOWN(T3/U3/100,1)</f>
        <v>-7.5</v>
      </c>
    </row>
    <row r="4" spans="1:22" ht="13.2" x14ac:dyDescent="0.2">
      <c r="A4" s="21">
        <v>2</v>
      </c>
      <c r="B4" t="s">
        <v>30</v>
      </c>
      <c r="C4" s="22" t="str">
        <f t="shared" si="0"/>
        <v>買い</v>
      </c>
      <c r="D4" s="23">
        <f t="shared" ref="D4:D67" si="1">V4</f>
        <v>3.5</v>
      </c>
      <c r="E4" t="s">
        <v>38</v>
      </c>
      <c r="F4" t="s">
        <v>34</v>
      </c>
      <c r="G4" s="30" t="s">
        <v>39</v>
      </c>
      <c r="H4" s="24">
        <v>98.8</v>
      </c>
      <c r="I4" t="s">
        <v>40</v>
      </c>
      <c r="J4" s="25">
        <v>98.63</v>
      </c>
      <c r="K4" t="s">
        <v>41</v>
      </c>
      <c r="L4" s="25">
        <v>98.8</v>
      </c>
      <c r="M4" t="s">
        <v>42</v>
      </c>
      <c r="N4" t="s">
        <v>43</v>
      </c>
      <c r="O4" s="25">
        <f t="shared" ref="O4:O68" si="2">L4-H4</f>
        <v>0</v>
      </c>
      <c r="P4" s="26">
        <v>0</v>
      </c>
      <c r="Q4" s="27">
        <v>0</v>
      </c>
      <c r="R4">
        <f>O4*10000*D4</f>
        <v>0</v>
      </c>
      <c r="S4">
        <f>S3+R3</f>
        <v>305999.99999999988</v>
      </c>
      <c r="T4" s="29">
        <f>INT(S4*0.02)</f>
        <v>6120</v>
      </c>
      <c r="U4" s="24">
        <f t="shared" ref="U4:U67" si="3">(H4-J4)*100</f>
        <v>17.000000000000171</v>
      </c>
      <c r="V4" s="23">
        <f t="shared" ref="V4:V67" si="4">ROUNDDOWN(T4/U4/100,1)</f>
        <v>3.5</v>
      </c>
    </row>
    <row r="5" spans="1:22" ht="13.2" x14ac:dyDescent="0.2">
      <c r="A5" s="21">
        <v>3</v>
      </c>
      <c r="B5" t="s">
        <v>30</v>
      </c>
      <c r="C5" s="22" t="str">
        <f t="shared" si="0"/>
        <v>買い</v>
      </c>
      <c r="D5" s="23">
        <f t="shared" si="1"/>
        <v>3.8</v>
      </c>
      <c r="E5" t="s">
        <v>44</v>
      </c>
      <c r="F5" t="s">
        <v>34</v>
      </c>
      <c r="G5" t="s">
        <v>45</v>
      </c>
      <c r="H5" s="24">
        <v>99.29</v>
      </c>
      <c r="I5" t="s">
        <v>34</v>
      </c>
      <c r="J5" s="25">
        <v>99.13</v>
      </c>
      <c r="K5" t="s">
        <v>46</v>
      </c>
      <c r="L5" s="25">
        <v>99.51</v>
      </c>
      <c r="M5" t="s">
        <v>36</v>
      </c>
      <c r="N5" t="s">
        <v>47</v>
      </c>
      <c r="O5" s="25">
        <f t="shared" si="2"/>
        <v>0.21999999999999886</v>
      </c>
      <c r="P5" s="26">
        <v>22</v>
      </c>
      <c r="Q5" s="27">
        <v>0</v>
      </c>
      <c r="R5">
        <f>O5*10000*D5</f>
        <v>8359.9999999999563</v>
      </c>
      <c r="S5">
        <f t="shared" ref="S5:S68" si="5">S4+R4</f>
        <v>305999.99999999988</v>
      </c>
      <c r="T5" s="29">
        <f t="shared" ref="T5:T68" si="6">S5*0.02</f>
        <v>6119.9999999999982</v>
      </c>
      <c r="U5" s="24">
        <f t="shared" si="3"/>
        <v>16.00000000000108</v>
      </c>
      <c r="V5" s="23">
        <f t="shared" si="4"/>
        <v>3.8</v>
      </c>
    </row>
    <row r="6" spans="1:22" ht="13.2" x14ac:dyDescent="0.2">
      <c r="A6" s="21">
        <v>4</v>
      </c>
      <c r="B6" t="s">
        <v>48</v>
      </c>
      <c r="C6" s="22" t="str">
        <f t="shared" si="0"/>
        <v>売り</v>
      </c>
      <c r="D6" s="23">
        <f t="shared" si="1"/>
        <v>-3.9</v>
      </c>
      <c r="E6" t="s">
        <v>49</v>
      </c>
      <c r="F6" t="s">
        <v>40</v>
      </c>
      <c r="G6" t="s">
        <v>50</v>
      </c>
      <c r="H6" s="24">
        <v>99.47</v>
      </c>
      <c r="I6" t="s">
        <v>34</v>
      </c>
      <c r="J6" s="25">
        <v>99.63</v>
      </c>
      <c r="K6" t="s">
        <v>51</v>
      </c>
      <c r="L6" s="25">
        <v>99.47</v>
      </c>
      <c r="M6" t="s">
        <v>42</v>
      </c>
      <c r="N6" t="s">
        <v>43</v>
      </c>
      <c r="O6" s="25">
        <f t="shared" si="2"/>
        <v>0</v>
      </c>
      <c r="P6" s="26">
        <v>0</v>
      </c>
      <c r="Q6" s="27">
        <v>0</v>
      </c>
      <c r="R6">
        <f t="shared" ref="R6:R69" si="7">O6*10000*D6</f>
        <v>0</v>
      </c>
      <c r="S6">
        <f t="shared" si="5"/>
        <v>314359.99999999983</v>
      </c>
      <c r="T6" s="29">
        <f t="shared" si="6"/>
        <v>6287.1999999999971</v>
      </c>
      <c r="U6" s="24">
        <f t="shared" si="3"/>
        <v>-15.999999999999659</v>
      </c>
      <c r="V6" s="23">
        <f t="shared" si="4"/>
        <v>-3.9</v>
      </c>
    </row>
    <row r="7" spans="1:22" ht="13.2" x14ac:dyDescent="0.2">
      <c r="A7" s="21">
        <v>5</v>
      </c>
      <c r="B7" t="s">
        <v>52</v>
      </c>
      <c r="C7" s="22" t="str">
        <f t="shared" si="0"/>
        <v>売り</v>
      </c>
      <c r="D7" s="23">
        <f t="shared" si="1"/>
        <v>-2.9</v>
      </c>
      <c r="E7" t="s">
        <v>53</v>
      </c>
      <c r="F7" t="s">
        <v>34</v>
      </c>
      <c r="G7" t="s">
        <v>54</v>
      </c>
      <c r="H7" s="24">
        <v>99.38</v>
      </c>
      <c r="I7" t="s">
        <v>34</v>
      </c>
      <c r="J7" s="25">
        <v>99.59</v>
      </c>
      <c r="K7" t="s">
        <v>55</v>
      </c>
      <c r="L7" s="25">
        <v>99.48</v>
      </c>
      <c r="M7" t="s">
        <v>56</v>
      </c>
      <c r="N7" t="s">
        <v>57</v>
      </c>
      <c r="O7" s="25">
        <f t="shared" si="2"/>
        <v>0.10000000000000853</v>
      </c>
      <c r="P7" s="26">
        <v>0</v>
      </c>
      <c r="Q7" s="27">
        <v>10</v>
      </c>
      <c r="R7">
        <f t="shared" si="7"/>
        <v>-2900.0000000002474</v>
      </c>
      <c r="S7">
        <f t="shared" si="5"/>
        <v>314359.99999999983</v>
      </c>
      <c r="T7" s="29">
        <f t="shared" si="6"/>
        <v>6287.1999999999971</v>
      </c>
      <c r="U7" s="24">
        <f t="shared" si="3"/>
        <v>-21.000000000000796</v>
      </c>
      <c r="V7" s="23">
        <f t="shared" si="4"/>
        <v>-2.9</v>
      </c>
    </row>
    <row r="8" spans="1:22" ht="13.2" x14ac:dyDescent="0.2">
      <c r="A8" s="21">
        <v>6</v>
      </c>
      <c r="B8" t="s">
        <v>30</v>
      </c>
      <c r="C8" s="22" t="str">
        <f t="shared" si="0"/>
        <v>売り</v>
      </c>
      <c r="D8" s="23">
        <f t="shared" si="1"/>
        <v>-5.0999999999999996</v>
      </c>
      <c r="E8" t="s">
        <v>58</v>
      </c>
      <c r="F8" t="s">
        <v>34</v>
      </c>
      <c r="G8" t="s">
        <v>59</v>
      </c>
      <c r="H8" s="24">
        <v>99.87</v>
      </c>
      <c r="I8" t="s">
        <v>60</v>
      </c>
      <c r="J8" s="25">
        <v>99.99</v>
      </c>
      <c r="K8" t="s">
        <v>61</v>
      </c>
      <c r="L8" s="25">
        <v>99.99</v>
      </c>
      <c r="M8" t="s">
        <v>56</v>
      </c>
      <c r="N8" t="s">
        <v>57</v>
      </c>
      <c r="O8" s="25">
        <f t="shared" si="2"/>
        <v>0.11999999999999034</v>
      </c>
      <c r="P8" s="26">
        <v>0</v>
      </c>
      <c r="Q8" s="26">
        <v>12</v>
      </c>
      <c r="R8">
        <f t="shared" si="7"/>
        <v>-6119.9999999995071</v>
      </c>
      <c r="S8">
        <f t="shared" si="5"/>
        <v>311459.99999999959</v>
      </c>
      <c r="T8" s="29">
        <f t="shared" si="6"/>
        <v>6229.1999999999916</v>
      </c>
      <c r="U8" s="24">
        <f t="shared" si="3"/>
        <v>-11.999999999999034</v>
      </c>
      <c r="V8" s="23">
        <f t="shared" si="4"/>
        <v>-5.0999999999999996</v>
      </c>
    </row>
    <row r="9" spans="1:22" ht="13.2" x14ac:dyDescent="0.2">
      <c r="A9" s="21">
        <v>7</v>
      </c>
      <c r="B9" t="s">
        <v>62</v>
      </c>
      <c r="C9" s="22" t="str">
        <f t="shared" si="0"/>
        <v>買い</v>
      </c>
      <c r="D9" s="23">
        <f t="shared" si="1"/>
        <v>4.3</v>
      </c>
      <c r="E9" t="s">
        <v>63</v>
      </c>
      <c r="F9" t="s">
        <v>34</v>
      </c>
      <c r="G9" t="s">
        <v>64</v>
      </c>
      <c r="H9" s="24">
        <v>101.33</v>
      </c>
      <c r="I9" t="s">
        <v>40</v>
      </c>
      <c r="J9" s="25">
        <v>101.19</v>
      </c>
      <c r="K9" t="s">
        <v>65</v>
      </c>
      <c r="L9" s="25">
        <v>101.19</v>
      </c>
      <c r="M9" t="s">
        <v>66</v>
      </c>
      <c r="N9" t="s">
        <v>57</v>
      </c>
      <c r="O9" s="25">
        <f t="shared" si="2"/>
        <v>-0.14000000000000057</v>
      </c>
      <c r="P9" s="26">
        <v>0</v>
      </c>
      <c r="Q9" s="26">
        <v>14</v>
      </c>
      <c r="R9">
        <f t="shared" si="7"/>
        <v>-6020.0000000000246</v>
      </c>
      <c r="S9">
        <f t="shared" si="5"/>
        <v>305340.00000000006</v>
      </c>
      <c r="T9" s="29">
        <f t="shared" si="6"/>
        <v>6106.8000000000011</v>
      </c>
      <c r="U9" s="24">
        <f t="shared" si="3"/>
        <v>14.000000000000057</v>
      </c>
      <c r="V9" s="23">
        <f t="shared" si="4"/>
        <v>4.3</v>
      </c>
    </row>
    <row r="10" spans="1:22" ht="13.2" x14ac:dyDescent="0.2">
      <c r="A10" s="21">
        <v>8</v>
      </c>
      <c r="B10" t="s">
        <v>30</v>
      </c>
      <c r="C10" s="22" t="str">
        <f t="shared" si="0"/>
        <v>買い</v>
      </c>
      <c r="D10" s="23">
        <f t="shared" si="1"/>
        <v>1.7</v>
      </c>
      <c r="E10" t="s">
        <v>63</v>
      </c>
      <c r="F10" t="s">
        <v>34</v>
      </c>
      <c r="G10" t="s">
        <v>67</v>
      </c>
      <c r="H10" s="24">
        <v>101.46</v>
      </c>
      <c r="I10" t="s">
        <v>34</v>
      </c>
      <c r="J10" s="25">
        <v>101.12</v>
      </c>
      <c r="K10" t="s">
        <v>68</v>
      </c>
      <c r="L10" s="25">
        <v>101.68</v>
      </c>
      <c r="M10" t="s">
        <v>36</v>
      </c>
      <c r="N10" t="s">
        <v>47</v>
      </c>
      <c r="O10" s="25">
        <f t="shared" si="2"/>
        <v>0.22000000000001307</v>
      </c>
      <c r="P10" s="26">
        <v>22</v>
      </c>
      <c r="Q10" s="27">
        <v>0</v>
      </c>
      <c r="R10">
        <f t="shared" si="7"/>
        <v>3740.0000000002224</v>
      </c>
      <c r="S10">
        <f t="shared" si="5"/>
        <v>299320.00000000006</v>
      </c>
      <c r="T10" s="29">
        <f t="shared" si="6"/>
        <v>5986.4000000000015</v>
      </c>
      <c r="U10" s="24">
        <f t="shared" si="3"/>
        <v>33.99999999999892</v>
      </c>
      <c r="V10" s="23">
        <f t="shared" si="4"/>
        <v>1.7</v>
      </c>
    </row>
    <row r="11" spans="1:22" ht="13.2" x14ac:dyDescent="0.2">
      <c r="A11" s="21">
        <v>9</v>
      </c>
      <c r="B11" t="s">
        <v>30</v>
      </c>
      <c r="C11" s="22" t="str">
        <f t="shared" si="0"/>
        <v>売り</v>
      </c>
      <c r="D11" s="23">
        <f t="shared" si="1"/>
        <v>-6</v>
      </c>
      <c r="E11" t="s">
        <v>38</v>
      </c>
      <c r="F11" t="s">
        <v>40</v>
      </c>
      <c r="G11" t="s">
        <v>69</v>
      </c>
      <c r="H11" s="24">
        <v>101.62</v>
      </c>
      <c r="I11" t="s">
        <v>34</v>
      </c>
      <c r="J11" s="25">
        <v>101.72</v>
      </c>
      <c r="K11" t="s">
        <v>70</v>
      </c>
      <c r="L11" s="25">
        <v>101.58</v>
      </c>
      <c r="M11" t="s">
        <v>71</v>
      </c>
      <c r="N11" t="s">
        <v>47</v>
      </c>
      <c r="O11" s="25">
        <f t="shared" si="2"/>
        <v>-4.0000000000006253E-2</v>
      </c>
      <c r="P11" s="26">
        <v>4</v>
      </c>
      <c r="Q11" s="27">
        <v>0</v>
      </c>
      <c r="R11">
        <f t="shared" si="7"/>
        <v>2400.0000000003752</v>
      </c>
      <c r="S11">
        <f t="shared" si="5"/>
        <v>303060.00000000029</v>
      </c>
      <c r="T11" s="29">
        <f t="shared" si="6"/>
        <v>6061.2000000000062</v>
      </c>
      <c r="U11" s="24">
        <f t="shared" si="3"/>
        <v>-9.9999999999994316</v>
      </c>
      <c r="V11" s="23">
        <f t="shared" si="4"/>
        <v>-6</v>
      </c>
    </row>
    <row r="12" spans="1:22" ht="13.2" x14ac:dyDescent="0.2">
      <c r="A12" s="21">
        <v>10</v>
      </c>
      <c r="B12" t="s">
        <v>52</v>
      </c>
      <c r="C12" s="22" t="str">
        <f t="shared" si="0"/>
        <v>買い</v>
      </c>
      <c r="D12" s="23">
        <f t="shared" si="1"/>
        <v>3</v>
      </c>
      <c r="E12" t="s">
        <v>63</v>
      </c>
      <c r="F12" t="s">
        <v>72</v>
      </c>
      <c r="G12" t="s">
        <v>73</v>
      </c>
      <c r="H12" s="24">
        <v>101.54</v>
      </c>
      <c r="I12" t="s">
        <v>60</v>
      </c>
      <c r="J12" s="25">
        <v>101.34</v>
      </c>
      <c r="K12" t="s">
        <v>74</v>
      </c>
      <c r="L12" s="25">
        <v>102.09</v>
      </c>
      <c r="M12" t="s">
        <v>36</v>
      </c>
      <c r="N12" t="s">
        <v>75</v>
      </c>
      <c r="O12" s="25">
        <f t="shared" si="2"/>
        <v>0.54999999999999716</v>
      </c>
      <c r="P12" s="26">
        <v>55</v>
      </c>
      <c r="Q12" s="27">
        <v>0</v>
      </c>
      <c r="R12">
        <f t="shared" si="7"/>
        <v>16499.999999999916</v>
      </c>
      <c r="S12">
        <f t="shared" si="5"/>
        <v>305460.00000000064</v>
      </c>
      <c r="T12" s="29">
        <f t="shared" si="6"/>
        <v>6109.2000000000126</v>
      </c>
      <c r="U12" s="24">
        <f t="shared" si="3"/>
        <v>20.000000000000284</v>
      </c>
      <c r="V12" s="23">
        <f t="shared" si="4"/>
        <v>3</v>
      </c>
    </row>
    <row r="13" spans="1:22" ht="13.2" x14ac:dyDescent="0.2">
      <c r="A13" s="21">
        <v>11</v>
      </c>
      <c r="B13" t="s">
        <v>48</v>
      </c>
      <c r="C13" s="22" t="str">
        <f t="shared" si="0"/>
        <v>買い</v>
      </c>
      <c r="D13" s="23">
        <f t="shared" si="1"/>
        <v>5.8</v>
      </c>
      <c r="E13" t="s">
        <v>38</v>
      </c>
      <c r="F13" t="s">
        <v>34</v>
      </c>
      <c r="G13" t="s">
        <v>76</v>
      </c>
      <c r="H13" s="24">
        <v>102.21</v>
      </c>
      <c r="I13" t="s">
        <v>34</v>
      </c>
      <c r="J13" s="25">
        <v>102.1</v>
      </c>
      <c r="K13" t="s">
        <v>77</v>
      </c>
      <c r="L13" s="25">
        <v>102.23</v>
      </c>
      <c r="M13" t="s">
        <v>36</v>
      </c>
      <c r="N13" t="s">
        <v>47</v>
      </c>
      <c r="O13" s="25">
        <f t="shared" si="2"/>
        <v>2.0000000000010232E-2</v>
      </c>
      <c r="P13" s="26">
        <v>2</v>
      </c>
      <c r="Q13" s="27">
        <v>0</v>
      </c>
      <c r="R13">
        <f t="shared" si="7"/>
        <v>1160.0000000005934</v>
      </c>
      <c r="S13">
        <f t="shared" si="5"/>
        <v>321960.00000000058</v>
      </c>
      <c r="T13" s="29">
        <f t="shared" si="6"/>
        <v>6439.2000000000116</v>
      </c>
      <c r="U13" s="24">
        <f t="shared" si="3"/>
        <v>10.999999999999943</v>
      </c>
      <c r="V13" s="23">
        <f t="shared" si="4"/>
        <v>5.8</v>
      </c>
    </row>
    <row r="14" spans="1:22" ht="13.2" x14ac:dyDescent="0.2">
      <c r="A14" s="21">
        <v>12</v>
      </c>
      <c r="B14" t="s">
        <v>48</v>
      </c>
      <c r="C14" s="22" t="str">
        <f t="shared" si="0"/>
        <v>売り</v>
      </c>
      <c r="D14" s="23">
        <f t="shared" si="1"/>
        <v>-4</v>
      </c>
      <c r="E14" t="s">
        <v>63</v>
      </c>
      <c r="F14" t="s">
        <v>34</v>
      </c>
      <c r="G14" t="s">
        <v>78</v>
      </c>
      <c r="H14" s="24">
        <v>102.21</v>
      </c>
      <c r="I14" t="s">
        <v>72</v>
      </c>
      <c r="J14" s="25">
        <v>102.37</v>
      </c>
      <c r="K14" t="s">
        <v>79</v>
      </c>
      <c r="L14" s="25">
        <v>102.37</v>
      </c>
      <c r="M14" t="s">
        <v>56</v>
      </c>
      <c r="N14" t="s">
        <v>57</v>
      </c>
      <c r="O14" s="25">
        <f t="shared" si="2"/>
        <v>0.1600000000000108</v>
      </c>
      <c r="P14" s="26">
        <v>0</v>
      </c>
      <c r="Q14" s="27">
        <v>16</v>
      </c>
      <c r="R14">
        <f t="shared" si="7"/>
        <v>-6400.000000000432</v>
      </c>
      <c r="S14">
        <f t="shared" si="5"/>
        <v>323120.00000000116</v>
      </c>
      <c r="T14" s="29">
        <f t="shared" si="6"/>
        <v>6462.4000000000233</v>
      </c>
      <c r="U14" s="24">
        <f t="shared" si="3"/>
        <v>-16.00000000000108</v>
      </c>
      <c r="V14" s="23">
        <f t="shared" si="4"/>
        <v>-4</v>
      </c>
    </row>
    <row r="15" spans="1:22" ht="13.2" x14ac:dyDescent="0.2">
      <c r="A15" s="21">
        <v>13</v>
      </c>
      <c r="B15" t="s">
        <v>62</v>
      </c>
      <c r="C15" s="22" t="str">
        <f t="shared" si="0"/>
        <v>買い</v>
      </c>
      <c r="D15" s="23">
        <f t="shared" si="1"/>
        <v>15.8</v>
      </c>
      <c r="E15" t="s">
        <v>80</v>
      </c>
      <c r="F15" t="s">
        <v>34</v>
      </c>
      <c r="G15" t="s">
        <v>81</v>
      </c>
      <c r="H15" s="24">
        <v>102.54</v>
      </c>
      <c r="I15" t="s">
        <v>40</v>
      </c>
      <c r="J15" s="25">
        <v>102.5</v>
      </c>
      <c r="K15" t="s">
        <v>82</v>
      </c>
      <c r="L15" s="25">
        <v>102.89</v>
      </c>
      <c r="M15" t="s">
        <v>36</v>
      </c>
      <c r="N15" t="s">
        <v>47</v>
      </c>
      <c r="O15" s="25">
        <f t="shared" si="2"/>
        <v>0.34999999999999432</v>
      </c>
      <c r="P15" s="26">
        <v>35</v>
      </c>
      <c r="Q15" s="27">
        <v>0</v>
      </c>
      <c r="R15">
        <f t="shared" si="7"/>
        <v>55299.999999999105</v>
      </c>
      <c r="S15">
        <f t="shared" si="5"/>
        <v>316720.00000000076</v>
      </c>
      <c r="T15" s="29">
        <f t="shared" si="6"/>
        <v>6334.4000000000151</v>
      </c>
      <c r="U15" s="24">
        <f t="shared" si="3"/>
        <v>4.0000000000006253</v>
      </c>
      <c r="V15" s="23">
        <f t="shared" si="4"/>
        <v>15.8</v>
      </c>
    </row>
    <row r="16" spans="1:22" ht="13.2" x14ac:dyDescent="0.2">
      <c r="A16" s="21">
        <v>14</v>
      </c>
      <c r="B16" t="s">
        <v>48</v>
      </c>
      <c r="C16" s="22" t="str">
        <f t="shared" si="0"/>
        <v>売り</v>
      </c>
      <c r="D16" s="23">
        <f t="shared" si="1"/>
        <v>-1.4</v>
      </c>
      <c r="E16" t="s">
        <v>53</v>
      </c>
      <c r="F16" t="s">
        <v>40</v>
      </c>
      <c r="G16" t="s">
        <v>83</v>
      </c>
      <c r="H16" s="24">
        <v>102.64</v>
      </c>
      <c r="I16" t="s">
        <v>40</v>
      </c>
      <c r="J16" s="25">
        <v>103.16</v>
      </c>
      <c r="K16" t="s">
        <v>84</v>
      </c>
      <c r="L16" s="25">
        <v>102.64</v>
      </c>
      <c r="M16" t="s">
        <v>42</v>
      </c>
      <c r="N16" t="s">
        <v>43</v>
      </c>
      <c r="O16" s="25">
        <f t="shared" si="2"/>
        <v>0</v>
      </c>
      <c r="P16" s="26">
        <v>0</v>
      </c>
      <c r="Q16" s="27">
        <v>0</v>
      </c>
      <c r="R16">
        <f t="shared" si="7"/>
        <v>0</v>
      </c>
      <c r="S16">
        <f t="shared" si="5"/>
        <v>372019.99999999988</v>
      </c>
      <c r="T16" s="29">
        <f t="shared" si="6"/>
        <v>7440.3999999999978</v>
      </c>
      <c r="U16" s="24">
        <f t="shared" si="3"/>
        <v>-51.999999999999602</v>
      </c>
      <c r="V16" s="23">
        <f t="shared" si="4"/>
        <v>-1.4</v>
      </c>
    </row>
    <row r="17" spans="1:22" ht="13.2" x14ac:dyDescent="0.2">
      <c r="A17" s="21">
        <v>15</v>
      </c>
      <c r="B17" t="s">
        <v>30</v>
      </c>
      <c r="C17" s="22" t="str">
        <f t="shared" si="0"/>
        <v>買い</v>
      </c>
      <c r="D17" s="23">
        <f t="shared" si="1"/>
        <v>2.9</v>
      </c>
      <c r="E17" t="s">
        <v>85</v>
      </c>
      <c r="F17" t="s">
        <v>34</v>
      </c>
      <c r="G17" t="s">
        <v>86</v>
      </c>
      <c r="H17" s="24">
        <v>102.7</v>
      </c>
      <c r="I17" t="s">
        <v>34</v>
      </c>
      <c r="J17" s="25">
        <v>102.45</v>
      </c>
      <c r="K17" t="s">
        <v>87</v>
      </c>
      <c r="L17" s="25">
        <v>102.45</v>
      </c>
      <c r="M17" t="s">
        <v>88</v>
      </c>
      <c r="N17" t="s">
        <v>57</v>
      </c>
      <c r="O17" s="25">
        <f t="shared" si="2"/>
        <v>-0.25</v>
      </c>
      <c r="P17" s="26">
        <v>0</v>
      </c>
      <c r="Q17" s="27">
        <v>25</v>
      </c>
      <c r="R17">
        <f t="shared" si="7"/>
        <v>-7250</v>
      </c>
      <c r="S17">
        <f t="shared" si="5"/>
        <v>372019.99999999988</v>
      </c>
      <c r="T17" s="29">
        <f t="shared" si="6"/>
        <v>7440.3999999999978</v>
      </c>
      <c r="U17" s="24">
        <f t="shared" si="3"/>
        <v>25</v>
      </c>
      <c r="V17" s="23">
        <f t="shared" si="4"/>
        <v>2.9</v>
      </c>
    </row>
    <row r="18" spans="1:22" ht="13.2" x14ac:dyDescent="0.2">
      <c r="A18" s="21">
        <v>16</v>
      </c>
      <c r="B18" t="s">
        <v>30</v>
      </c>
      <c r="C18" s="22" t="str">
        <f t="shared" si="0"/>
        <v>買い</v>
      </c>
      <c r="D18" s="23">
        <f t="shared" si="1"/>
        <v>4</v>
      </c>
      <c r="E18" t="s">
        <v>89</v>
      </c>
      <c r="F18" t="s">
        <v>72</v>
      </c>
      <c r="G18" t="s">
        <v>90</v>
      </c>
      <c r="H18" s="24">
        <v>102.25</v>
      </c>
      <c r="I18" t="s">
        <v>34</v>
      </c>
      <c r="J18" s="25">
        <v>102.07</v>
      </c>
      <c r="K18" t="s">
        <v>91</v>
      </c>
      <c r="L18" s="25">
        <v>103.15</v>
      </c>
      <c r="M18" t="s">
        <v>36</v>
      </c>
      <c r="N18" t="s">
        <v>47</v>
      </c>
      <c r="O18" s="25">
        <f t="shared" si="2"/>
        <v>0.90000000000000568</v>
      </c>
      <c r="P18" s="26">
        <v>90</v>
      </c>
      <c r="Q18" s="27">
        <v>0</v>
      </c>
      <c r="R18">
        <f t="shared" si="7"/>
        <v>36000.000000000226</v>
      </c>
      <c r="S18">
        <f t="shared" si="5"/>
        <v>364769.99999999988</v>
      </c>
      <c r="T18" s="29">
        <f t="shared" si="6"/>
        <v>7295.3999999999978</v>
      </c>
      <c r="U18" s="24">
        <f t="shared" si="3"/>
        <v>18.000000000000682</v>
      </c>
      <c r="V18" s="23">
        <f t="shared" si="4"/>
        <v>4</v>
      </c>
    </row>
    <row r="19" spans="1:22" ht="13.2" x14ac:dyDescent="0.2">
      <c r="A19" s="21">
        <v>17</v>
      </c>
      <c r="B19" t="s">
        <v>30</v>
      </c>
      <c r="C19" s="22" t="str">
        <f t="shared" si="0"/>
        <v>買い</v>
      </c>
      <c r="D19" s="23">
        <f t="shared" si="1"/>
        <v>4.4000000000000004</v>
      </c>
      <c r="E19" t="s">
        <v>80</v>
      </c>
      <c r="F19" t="s">
        <v>72</v>
      </c>
      <c r="G19" t="s">
        <v>92</v>
      </c>
      <c r="H19" s="24">
        <v>103.24</v>
      </c>
      <c r="I19" t="s">
        <v>34</v>
      </c>
      <c r="J19" s="25">
        <v>103.06</v>
      </c>
      <c r="K19" t="s">
        <v>93</v>
      </c>
      <c r="L19" s="25">
        <v>103.15</v>
      </c>
      <c r="M19" t="s">
        <v>94</v>
      </c>
      <c r="N19" t="s">
        <v>57</v>
      </c>
      <c r="O19" s="25">
        <f t="shared" si="2"/>
        <v>-8.99999999999892E-2</v>
      </c>
      <c r="P19" s="26">
        <v>0</v>
      </c>
      <c r="Q19" s="27">
        <v>9</v>
      </c>
      <c r="R19">
        <f t="shared" si="7"/>
        <v>-3959.9999999995252</v>
      </c>
      <c r="S19">
        <f t="shared" si="5"/>
        <v>400770.00000000012</v>
      </c>
      <c r="T19" s="29">
        <f t="shared" si="6"/>
        <v>8015.4000000000024</v>
      </c>
      <c r="U19" s="24">
        <f t="shared" si="3"/>
        <v>17.999999999999261</v>
      </c>
      <c r="V19" s="23">
        <f t="shared" si="4"/>
        <v>4.4000000000000004</v>
      </c>
    </row>
    <row r="20" spans="1:22" ht="13.2" x14ac:dyDescent="0.2">
      <c r="A20" s="21">
        <v>18</v>
      </c>
      <c r="B20" t="s">
        <v>48</v>
      </c>
      <c r="C20" s="22" t="str">
        <f t="shared" si="0"/>
        <v>売り</v>
      </c>
      <c r="D20" s="23">
        <f t="shared" si="1"/>
        <v>-6.6</v>
      </c>
      <c r="E20" t="s">
        <v>38</v>
      </c>
      <c r="F20" t="s">
        <v>34</v>
      </c>
      <c r="G20" t="s">
        <v>95</v>
      </c>
      <c r="H20" s="24">
        <v>103.01</v>
      </c>
      <c r="I20" t="s">
        <v>34</v>
      </c>
      <c r="J20" s="25">
        <v>103.13</v>
      </c>
      <c r="K20" t="s">
        <v>96</v>
      </c>
      <c r="L20" s="25">
        <v>102.64</v>
      </c>
      <c r="M20" t="s">
        <v>71</v>
      </c>
      <c r="N20" t="s">
        <v>47</v>
      </c>
      <c r="O20" s="25">
        <f t="shared" si="2"/>
        <v>-0.37000000000000455</v>
      </c>
      <c r="P20" s="26">
        <v>37</v>
      </c>
      <c r="Q20" s="27">
        <v>0</v>
      </c>
      <c r="R20">
        <f t="shared" si="7"/>
        <v>24420.000000000298</v>
      </c>
      <c r="S20">
        <f t="shared" si="5"/>
        <v>396810.00000000058</v>
      </c>
      <c r="T20" s="29">
        <f t="shared" si="6"/>
        <v>7936.2000000000116</v>
      </c>
      <c r="U20" s="24">
        <f t="shared" si="3"/>
        <v>-11.999999999999034</v>
      </c>
      <c r="V20" s="23">
        <f t="shared" si="4"/>
        <v>-6.6</v>
      </c>
    </row>
    <row r="21" spans="1:22" ht="13.2" x14ac:dyDescent="0.2">
      <c r="A21" s="21">
        <v>19</v>
      </c>
      <c r="B21" t="s">
        <v>48</v>
      </c>
      <c r="C21" s="22" t="str">
        <f t="shared" si="0"/>
        <v>買い</v>
      </c>
      <c r="D21" s="23">
        <f t="shared" si="1"/>
        <v>3.1</v>
      </c>
      <c r="E21" t="s">
        <v>63</v>
      </c>
      <c r="F21" t="s">
        <v>34</v>
      </c>
      <c r="G21" t="s">
        <v>97</v>
      </c>
      <c r="H21" s="24">
        <v>103.11</v>
      </c>
      <c r="I21" t="s">
        <v>72</v>
      </c>
      <c r="J21" s="25">
        <v>102.84</v>
      </c>
      <c r="K21" t="s">
        <v>98</v>
      </c>
      <c r="L21" s="25">
        <v>103.41</v>
      </c>
      <c r="M21" t="s">
        <v>36</v>
      </c>
      <c r="N21" t="s">
        <v>47</v>
      </c>
      <c r="O21" s="25">
        <f t="shared" si="2"/>
        <v>0.29999999999999716</v>
      </c>
      <c r="P21" s="26">
        <v>3</v>
      </c>
      <c r="Q21" s="27">
        <v>0</v>
      </c>
      <c r="R21">
        <f t="shared" si="7"/>
        <v>9299.9999999999127</v>
      </c>
      <c r="S21">
        <f t="shared" si="5"/>
        <v>421230.00000000087</v>
      </c>
      <c r="T21" s="29">
        <f t="shared" si="6"/>
        <v>8424.6000000000167</v>
      </c>
      <c r="U21" s="24">
        <f t="shared" si="3"/>
        <v>26.999999999999602</v>
      </c>
      <c r="V21" s="23">
        <f t="shared" si="4"/>
        <v>3.1</v>
      </c>
    </row>
    <row r="22" spans="1:22" ht="13.2" x14ac:dyDescent="0.2">
      <c r="A22" s="21">
        <v>20</v>
      </c>
      <c r="B22" t="s">
        <v>62</v>
      </c>
      <c r="C22" s="22" t="str">
        <f t="shared" si="0"/>
        <v>売り</v>
      </c>
      <c r="D22" s="23">
        <f t="shared" si="1"/>
        <v>-5.3</v>
      </c>
      <c r="E22" t="s">
        <v>58</v>
      </c>
      <c r="F22" t="s">
        <v>72</v>
      </c>
      <c r="G22" t="s">
        <v>99</v>
      </c>
      <c r="H22" s="24">
        <v>103.1</v>
      </c>
      <c r="I22" t="s">
        <v>60</v>
      </c>
      <c r="J22" s="25">
        <v>103.26</v>
      </c>
      <c r="K22" t="s">
        <v>100</v>
      </c>
      <c r="L22" s="25">
        <v>102.91</v>
      </c>
      <c r="M22" t="s">
        <v>71</v>
      </c>
      <c r="N22" t="s">
        <v>101</v>
      </c>
      <c r="O22" s="25">
        <f t="shared" si="2"/>
        <v>-0.18999999999999773</v>
      </c>
      <c r="P22" s="26">
        <v>19</v>
      </c>
      <c r="Q22" s="27">
        <v>0</v>
      </c>
      <c r="R22">
        <f t="shared" si="7"/>
        <v>10069.99999999988</v>
      </c>
      <c r="S22">
        <f t="shared" si="5"/>
        <v>430530.00000000081</v>
      </c>
      <c r="T22" s="29">
        <f t="shared" si="6"/>
        <v>8610.6000000000167</v>
      </c>
      <c r="U22" s="24">
        <f t="shared" si="3"/>
        <v>-16.00000000000108</v>
      </c>
      <c r="V22" s="23">
        <f t="shared" si="4"/>
        <v>-5.3</v>
      </c>
    </row>
    <row r="23" spans="1:22" ht="13.2" x14ac:dyDescent="0.2">
      <c r="A23" s="21">
        <v>21</v>
      </c>
      <c r="B23" t="s">
        <v>30</v>
      </c>
      <c r="C23" s="22" t="str">
        <f t="shared" si="0"/>
        <v>売り</v>
      </c>
      <c r="D23" s="23">
        <f t="shared" si="1"/>
        <v>-9.6999999999999993</v>
      </c>
      <c r="E23" t="s">
        <v>58</v>
      </c>
      <c r="F23" t="s">
        <v>34</v>
      </c>
      <c r="G23" t="s">
        <v>102</v>
      </c>
      <c r="H23" s="24">
        <v>102.92</v>
      </c>
      <c r="I23" t="s">
        <v>40</v>
      </c>
      <c r="J23" s="25">
        <v>103.01</v>
      </c>
      <c r="K23" t="s">
        <v>103</v>
      </c>
      <c r="L23" s="25">
        <v>103.01</v>
      </c>
      <c r="M23" t="s">
        <v>56</v>
      </c>
      <c r="N23" t="s">
        <v>57</v>
      </c>
      <c r="O23" s="25">
        <f t="shared" si="2"/>
        <v>9.0000000000003411E-2</v>
      </c>
      <c r="P23" s="26">
        <v>0</v>
      </c>
      <c r="Q23" s="27">
        <v>9</v>
      </c>
      <c r="R23">
        <f t="shared" si="7"/>
        <v>-8730.0000000003311</v>
      </c>
      <c r="S23">
        <f t="shared" si="5"/>
        <v>440600.0000000007</v>
      </c>
      <c r="T23" s="29">
        <f t="shared" si="6"/>
        <v>8812.0000000000146</v>
      </c>
      <c r="U23" s="24">
        <f t="shared" si="3"/>
        <v>-9.0000000000003411</v>
      </c>
      <c r="V23" s="23">
        <f t="shared" si="4"/>
        <v>-9.6999999999999993</v>
      </c>
    </row>
    <row r="24" spans="1:22" ht="13.2" x14ac:dyDescent="0.2">
      <c r="A24" s="21">
        <v>22</v>
      </c>
      <c r="B24" t="s">
        <v>52</v>
      </c>
      <c r="C24" s="22" t="str">
        <f t="shared" si="0"/>
        <v>売り</v>
      </c>
      <c r="D24" s="23">
        <f t="shared" si="1"/>
        <v>-5.7</v>
      </c>
      <c r="E24" t="s">
        <v>85</v>
      </c>
      <c r="F24" t="s">
        <v>40</v>
      </c>
      <c r="G24" t="s">
        <v>104</v>
      </c>
      <c r="H24" s="24">
        <v>102.55</v>
      </c>
      <c r="I24" t="s">
        <v>60</v>
      </c>
      <c r="J24" s="25">
        <v>102.7</v>
      </c>
      <c r="K24" t="s">
        <v>105</v>
      </c>
      <c r="L24" s="25">
        <v>102.7</v>
      </c>
      <c r="M24" t="s">
        <v>56</v>
      </c>
      <c r="N24" t="s">
        <v>57</v>
      </c>
      <c r="O24" s="25">
        <f t="shared" si="2"/>
        <v>0.15000000000000568</v>
      </c>
      <c r="P24" s="26">
        <v>0</v>
      </c>
      <c r="Q24" s="27">
        <v>15</v>
      </c>
      <c r="R24">
        <f t="shared" si="7"/>
        <v>-8550.0000000003238</v>
      </c>
      <c r="S24">
        <f t="shared" si="5"/>
        <v>431870.00000000035</v>
      </c>
      <c r="T24" s="29">
        <f t="shared" si="6"/>
        <v>8637.4000000000069</v>
      </c>
      <c r="U24" s="24">
        <f t="shared" si="3"/>
        <v>-15.000000000000568</v>
      </c>
      <c r="V24" s="23">
        <f t="shared" si="4"/>
        <v>-5.7</v>
      </c>
    </row>
    <row r="25" spans="1:22" ht="13.2" x14ac:dyDescent="0.2">
      <c r="A25" s="21">
        <v>23</v>
      </c>
      <c r="B25" t="s">
        <v>30</v>
      </c>
      <c r="C25" s="22" t="str">
        <f t="shared" si="0"/>
        <v>買い</v>
      </c>
      <c r="D25" s="23">
        <f t="shared" si="1"/>
        <v>9.4</v>
      </c>
      <c r="E25" t="s">
        <v>58</v>
      </c>
      <c r="F25" t="s">
        <v>34</v>
      </c>
      <c r="G25" t="s">
        <v>106</v>
      </c>
      <c r="H25" s="24">
        <v>103.01</v>
      </c>
      <c r="I25" t="s">
        <v>34</v>
      </c>
      <c r="J25" s="25">
        <v>102.92</v>
      </c>
      <c r="K25" t="s">
        <v>107</v>
      </c>
      <c r="L25" s="25">
        <v>103.01</v>
      </c>
      <c r="M25" t="s">
        <v>42</v>
      </c>
      <c r="N25" t="s">
        <v>43</v>
      </c>
      <c r="O25" s="25">
        <f t="shared" si="2"/>
        <v>0</v>
      </c>
      <c r="P25" s="26">
        <v>0</v>
      </c>
      <c r="Q25" s="27">
        <v>0</v>
      </c>
      <c r="R25">
        <f t="shared" si="7"/>
        <v>0</v>
      </c>
      <c r="S25">
        <f t="shared" si="5"/>
        <v>423320</v>
      </c>
      <c r="T25" s="29">
        <f t="shared" si="6"/>
        <v>8466.4</v>
      </c>
      <c r="U25" s="24">
        <f t="shared" si="3"/>
        <v>9.0000000000003411</v>
      </c>
      <c r="V25" s="23">
        <f t="shared" si="4"/>
        <v>9.4</v>
      </c>
    </row>
    <row r="26" spans="1:22" ht="13.2" x14ac:dyDescent="0.2">
      <c r="A26" s="21">
        <v>24</v>
      </c>
      <c r="B26" t="s">
        <v>52</v>
      </c>
      <c r="C26" s="22" t="str">
        <f t="shared" si="0"/>
        <v>買い</v>
      </c>
      <c r="D26" s="23">
        <f t="shared" si="1"/>
        <v>4.9000000000000004</v>
      </c>
      <c r="E26" t="s">
        <v>63</v>
      </c>
      <c r="F26" t="s">
        <v>72</v>
      </c>
      <c r="G26" t="s">
        <v>108</v>
      </c>
      <c r="H26" s="24">
        <v>104.15</v>
      </c>
      <c r="I26" t="s">
        <v>34</v>
      </c>
      <c r="J26" s="25">
        <v>103.98</v>
      </c>
      <c r="K26" t="s">
        <v>109</v>
      </c>
      <c r="L26" s="25">
        <v>104.37</v>
      </c>
      <c r="M26" t="s">
        <v>36</v>
      </c>
      <c r="N26" t="s">
        <v>110</v>
      </c>
      <c r="O26" s="25">
        <f t="shared" si="2"/>
        <v>0.21999999999999886</v>
      </c>
      <c r="P26" s="26">
        <v>22</v>
      </c>
      <c r="Q26" s="27">
        <v>0</v>
      </c>
      <c r="R26">
        <f t="shared" si="7"/>
        <v>10779.999999999945</v>
      </c>
      <c r="S26">
        <f t="shared" si="5"/>
        <v>423320</v>
      </c>
      <c r="T26" s="29">
        <f t="shared" si="6"/>
        <v>8466.4</v>
      </c>
      <c r="U26" s="24">
        <f t="shared" si="3"/>
        <v>17.000000000000171</v>
      </c>
      <c r="V26" s="23">
        <f t="shared" si="4"/>
        <v>4.9000000000000004</v>
      </c>
    </row>
    <row r="27" spans="1:22" ht="13.2" x14ac:dyDescent="0.2">
      <c r="A27" s="21">
        <v>25</v>
      </c>
      <c r="B27" t="s">
        <v>30</v>
      </c>
      <c r="C27" s="22" t="str">
        <f t="shared" si="0"/>
        <v>売り</v>
      </c>
      <c r="D27" s="23">
        <f t="shared" si="1"/>
        <v>-14.4</v>
      </c>
      <c r="E27" t="s">
        <v>63</v>
      </c>
      <c r="F27" t="s">
        <v>34</v>
      </c>
      <c r="G27" t="s">
        <v>111</v>
      </c>
      <c r="H27" s="24">
        <v>104</v>
      </c>
      <c r="I27" t="s">
        <v>72</v>
      </c>
      <c r="J27" s="25">
        <v>104.06</v>
      </c>
      <c r="K27" t="s">
        <v>112</v>
      </c>
      <c r="L27" s="25">
        <v>104</v>
      </c>
      <c r="M27" t="s">
        <v>42</v>
      </c>
      <c r="N27" t="s">
        <v>43</v>
      </c>
      <c r="O27" s="25">
        <f t="shared" si="2"/>
        <v>0</v>
      </c>
      <c r="P27" s="26">
        <v>0</v>
      </c>
      <c r="Q27" s="27">
        <v>0</v>
      </c>
      <c r="R27">
        <f t="shared" si="7"/>
        <v>0</v>
      </c>
      <c r="S27">
        <f t="shared" si="5"/>
        <v>434099.99999999994</v>
      </c>
      <c r="T27" s="29">
        <f t="shared" si="6"/>
        <v>8681.9999999999982</v>
      </c>
      <c r="U27" s="24">
        <f t="shared" si="3"/>
        <v>-6.0000000000002274</v>
      </c>
      <c r="V27" s="23">
        <f t="shared" si="4"/>
        <v>-14.4</v>
      </c>
    </row>
    <row r="28" spans="1:22" ht="13.2" x14ac:dyDescent="0.2">
      <c r="A28" s="21">
        <v>26</v>
      </c>
      <c r="B28" t="s">
        <v>30</v>
      </c>
      <c r="C28" s="22" t="str">
        <f t="shared" si="0"/>
        <v>買い</v>
      </c>
      <c r="D28" s="23">
        <f t="shared" si="1"/>
        <v>8.6</v>
      </c>
      <c r="E28" t="s">
        <v>58</v>
      </c>
      <c r="F28" t="s">
        <v>40</v>
      </c>
      <c r="G28" t="s">
        <v>113</v>
      </c>
      <c r="H28" s="24">
        <v>104.1</v>
      </c>
      <c r="I28" t="s">
        <v>40</v>
      </c>
      <c r="J28" s="25">
        <v>104</v>
      </c>
      <c r="K28" t="s">
        <v>114</v>
      </c>
      <c r="L28" s="25">
        <v>104.14</v>
      </c>
      <c r="M28" t="s">
        <v>36</v>
      </c>
      <c r="N28" t="s">
        <v>115</v>
      </c>
      <c r="O28" s="25">
        <f t="shared" si="2"/>
        <v>4.0000000000006253E-2</v>
      </c>
      <c r="P28" s="26">
        <v>4</v>
      </c>
      <c r="Q28" s="27">
        <v>0</v>
      </c>
      <c r="R28">
        <f t="shared" si="7"/>
        <v>3440.0000000005375</v>
      </c>
      <c r="S28">
        <f t="shared" si="5"/>
        <v>434099.99999999994</v>
      </c>
      <c r="T28" s="29">
        <f t="shared" si="6"/>
        <v>8681.9999999999982</v>
      </c>
      <c r="U28" s="24">
        <f t="shared" si="3"/>
        <v>9.9999999999994316</v>
      </c>
      <c r="V28" s="23">
        <f t="shared" si="4"/>
        <v>8.6</v>
      </c>
    </row>
    <row r="29" spans="1:22" ht="13.2" x14ac:dyDescent="0.2">
      <c r="A29" s="21">
        <v>27</v>
      </c>
      <c r="B29" t="s">
        <v>30</v>
      </c>
      <c r="C29" s="22" t="str">
        <f t="shared" si="0"/>
        <v>買い</v>
      </c>
      <c r="D29" s="23">
        <f t="shared" si="1"/>
        <v>5.4</v>
      </c>
      <c r="E29" t="s">
        <v>63</v>
      </c>
      <c r="F29" t="s">
        <v>34</v>
      </c>
      <c r="G29" t="s">
        <v>116</v>
      </c>
      <c r="H29" s="24">
        <v>104.93</v>
      </c>
      <c r="I29" t="s">
        <v>34</v>
      </c>
      <c r="J29" s="25">
        <v>104.77</v>
      </c>
      <c r="K29" t="s">
        <v>117</v>
      </c>
      <c r="L29" s="25">
        <v>105.24</v>
      </c>
      <c r="M29" t="s">
        <v>36</v>
      </c>
      <c r="N29" t="s">
        <v>115</v>
      </c>
      <c r="O29" s="25">
        <f t="shared" si="2"/>
        <v>0.30999999999998806</v>
      </c>
      <c r="P29" s="26">
        <v>31</v>
      </c>
      <c r="Q29" s="27">
        <v>0</v>
      </c>
      <c r="R29">
        <f t="shared" si="7"/>
        <v>16739.999999999356</v>
      </c>
      <c r="S29">
        <f t="shared" si="5"/>
        <v>437540.00000000047</v>
      </c>
      <c r="T29" s="29">
        <f t="shared" si="6"/>
        <v>8750.8000000000102</v>
      </c>
      <c r="U29" s="24">
        <f t="shared" si="3"/>
        <v>16.00000000000108</v>
      </c>
      <c r="V29" s="23">
        <f t="shared" si="4"/>
        <v>5.4</v>
      </c>
    </row>
    <row r="30" spans="1:22" ht="13.2" x14ac:dyDescent="0.2">
      <c r="A30" s="21">
        <v>28</v>
      </c>
      <c r="B30" t="s">
        <v>30</v>
      </c>
      <c r="C30" s="22" t="str">
        <f t="shared" si="0"/>
        <v>売り</v>
      </c>
      <c r="D30" s="23">
        <f t="shared" si="1"/>
        <v>-5.3</v>
      </c>
      <c r="E30" t="s">
        <v>63</v>
      </c>
      <c r="F30" t="s">
        <v>34</v>
      </c>
      <c r="G30" s="31" t="s">
        <v>118</v>
      </c>
      <c r="H30" s="24">
        <v>105.09</v>
      </c>
      <c r="I30" t="s">
        <v>34</v>
      </c>
      <c r="J30" s="25">
        <v>105.26</v>
      </c>
      <c r="K30" t="s">
        <v>119</v>
      </c>
      <c r="L30" s="25">
        <v>105.06</v>
      </c>
      <c r="M30" t="s">
        <v>71</v>
      </c>
      <c r="N30" t="s">
        <v>115</v>
      </c>
      <c r="O30" s="25">
        <f t="shared" si="2"/>
        <v>-3.0000000000001137E-2</v>
      </c>
      <c r="P30" s="26">
        <v>3</v>
      </c>
      <c r="Q30" s="27">
        <v>0</v>
      </c>
      <c r="R30">
        <f t="shared" si="7"/>
        <v>1590.0000000000603</v>
      </c>
      <c r="S30">
        <f t="shared" si="5"/>
        <v>454279.99999999983</v>
      </c>
      <c r="T30" s="29">
        <f t="shared" si="6"/>
        <v>9085.5999999999967</v>
      </c>
      <c r="U30" s="24">
        <f t="shared" si="3"/>
        <v>-17.000000000000171</v>
      </c>
      <c r="V30" s="23">
        <f t="shared" si="4"/>
        <v>-5.3</v>
      </c>
    </row>
    <row r="31" spans="1:22" ht="13.2" x14ac:dyDescent="0.2">
      <c r="A31" s="21">
        <v>29</v>
      </c>
      <c r="B31" t="s">
        <v>30</v>
      </c>
      <c r="C31" s="22" t="str">
        <f t="shared" si="0"/>
        <v>買い</v>
      </c>
      <c r="D31" s="23">
        <f t="shared" si="1"/>
        <v>3.6</v>
      </c>
      <c r="E31" t="s">
        <v>85</v>
      </c>
      <c r="F31" t="s">
        <v>34</v>
      </c>
      <c r="G31" t="s">
        <v>120</v>
      </c>
      <c r="H31" s="24">
        <v>104.66</v>
      </c>
      <c r="I31" t="s">
        <v>34</v>
      </c>
      <c r="J31" s="25">
        <v>104.41</v>
      </c>
      <c r="K31" t="s">
        <v>121</v>
      </c>
      <c r="L31" s="25">
        <v>104.66</v>
      </c>
      <c r="M31" t="s">
        <v>42</v>
      </c>
      <c r="N31" t="s">
        <v>43</v>
      </c>
      <c r="O31" s="25">
        <f t="shared" si="2"/>
        <v>0</v>
      </c>
      <c r="P31" s="26">
        <v>0</v>
      </c>
      <c r="Q31" s="32">
        <v>0</v>
      </c>
      <c r="R31">
        <f t="shared" si="7"/>
        <v>0</v>
      </c>
      <c r="S31">
        <f t="shared" si="5"/>
        <v>455869.99999999988</v>
      </c>
      <c r="T31" s="29">
        <f t="shared" si="6"/>
        <v>9117.3999999999978</v>
      </c>
      <c r="U31" s="24">
        <f t="shared" si="3"/>
        <v>25</v>
      </c>
      <c r="V31" s="23">
        <f t="shared" si="4"/>
        <v>3.6</v>
      </c>
    </row>
    <row r="32" spans="1:22" ht="13.2" x14ac:dyDescent="0.2">
      <c r="A32" s="21">
        <v>30</v>
      </c>
      <c r="B32" t="s">
        <v>62</v>
      </c>
      <c r="C32" s="22" t="str">
        <f t="shared" si="0"/>
        <v>買い</v>
      </c>
      <c r="D32" s="23">
        <f t="shared" si="1"/>
        <v>7</v>
      </c>
      <c r="E32" t="s">
        <v>38</v>
      </c>
      <c r="F32" t="s">
        <v>34</v>
      </c>
      <c r="G32" t="s">
        <v>122</v>
      </c>
      <c r="H32" s="24">
        <v>104.62</v>
      </c>
      <c r="I32" t="s">
        <v>34</v>
      </c>
      <c r="J32" s="25">
        <v>104.49</v>
      </c>
      <c r="K32" t="s">
        <v>123</v>
      </c>
      <c r="L32" s="25">
        <v>104.62</v>
      </c>
      <c r="M32" t="s">
        <v>42</v>
      </c>
      <c r="N32" t="s">
        <v>43</v>
      </c>
      <c r="O32" s="25">
        <f t="shared" si="2"/>
        <v>0</v>
      </c>
      <c r="P32" s="26">
        <v>0</v>
      </c>
      <c r="Q32" s="27">
        <v>0</v>
      </c>
      <c r="R32">
        <f t="shared" si="7"/>
        <v>0</v>
      </c>
      <c r="S32">
        <f t="shared" si="5"/>
        <v>455869.99999999988</v>
      </c>
      <c r="T32" s="29">
        <f t="shared" si="6"/>
        <v>9117.3999999999978</v>
      </c>
      <c r="U32" s="24">
        <f t="shared" si="3"/>
        <v>13.000000000000966</v>
      </c>
      <c r="V32" s="23">
        <f t="shared" si="4"/>
        <v>7</v>
      </c>
    </row>
    <row r="33" spans="1:22" ht="13.2" x14ac:dyDescent="0.2">
      <c r="A33" s="21">
        <v>31</v>
      </c>
      <c r="B33" t="s">
        <v>62</v>
      </c>
      <c r="C33" s="22" t="str">
        <f t="shared" si="0"/>
        <v>買い</v>
      </c>
      <c r="D33" s="23">
        <f t="shared" si="1"/>
        <v>7</v>
      </c>
      <c r="E33" t="s">
        <v>63</v>
      </c>
      <c r="F33" t="s">
        <v>40</v>
      </c>
      <c r="G33" t="s">
        <v>124</v>
      </c>
      <c r="H33" s="24">
        <v>104.48</v>
      </c>
      <c r="I33" t="s">
        <v>60</v>
      </c>
      <c r="J33" s="25">
        <v>104.35</v>
      </c>
      <c r="K33" t="s">
        <v>125</v>
      </c>
      <c r="L33" s="25">
        <v>104.48</v>
      </c>
      <c r="M33" t="s">
        <v>42</v>
      </c>
      <c r="N33" t="s">
        <v>43</v>
      </c>
      <c r="O33" s="25">
        <f t="shared" si="2"/>
        <v>0</v>
      </c>
      <c r="P33" s="26">
        <v>0</v>
      </c>
      <c r="Q33" s="27">
        <v>0</v>
      </c>
      <c r="R33">
        <f t="shared" si="7"/>
        <v>0</v>
      </c>
      <c r="S33">
        <f t="shared" si="5"/>
        <v>455869.99999999988</v>
      </c>
      <c r="T33" s="29">
        <f t="shared" si="6"/>
        <v>9117.3999999999978</v>
      </c>
      <c r="U33" s="24">
        <f t="shared" si="3"/>
        <v>13.000000000000966</v>
      </c>
      <c r="V33" s="23">
        <f t="shared" si="4"/>
        <v>7</v>
      </c>
    </row>
    <row r="34" spans="1:22" ht="13.2" x14ac:dyDescent="0.2">
      <c r="A34" s="21">
        <v>32</v>
      </c>
      <c r="B34" t="s">
        <v>30</v>
      </c>
      <c r="C34" s="22" t="str">
        <f t="shared" si="0"/>
        <v>買い</v>
      </c>
      <c r="D34" s="23">
        <f t="shared" si="1"/>
        <v>8.1999999999999993</v>
      </c>
      <c r="E34" t="s">
        <v>126</v>
      </c>
      <c r="F34" t="s">
        <v>34</v>
      </c>
      <c r="G34" t="s">
        <v>127</v>
      </c>
      <c r="H34" s="24">
        <v>104.56</v>
      </c>
      <c r="I34" t="s">
        <v>60</v>
      </c>
      <c r="J34" s="25">
        <v>104.45</v>
      </c>
      <c r="K34" t="s">
        <v>128</v>
      </c>
      <c r="L34" s="25">
        <v>104.64</v>
      </c>
      <c r="M34" t="s">
        <v>36</v>
      </c>
      <c r="N34" t="s">
        <v>115</v>
      </c>
      <c r="O34" s="25">
        <f t="shared" si="2"/>
        <v>7.9999999999998295E-2</v>
      </c>
      <c r="P34" s="26">
        <v>8</v>
      </c>
      <c r="Q34" s="27">
        <v>0</v>
      </c>
      <c r="R34">
        <f t="shared" si="7"/>
        <v>6559.9999999998599</v>
      </c>
      <c r="S34">
        <f t="shared" si="5"/>
        <v>455869.99999999988</v>
      </c>
      <c r="T34" s="29">
        <f t="shared" si="6"/>
        <v>9117.3999999999978</v>
      </c>
      <c r="U34" s="24">
        <f t="shared" si="3"/>
        <v>10.999999999999943</v>
      </c>
      <c r="V34" s="23">
        <f t="shared" si="4"/>
        <v>8.1999999999999993</v>
      </c>
    </row>
    <row r="35" spans="1:22" ht="13.2" x14ac:dyDescent="0.2">
      <c r="A35" s="21">
        <v>33</v>
      </c>
      <c r="B35" t="s">
        <v>30</v>
      </c>
      <c r="C35" s="22" t="str">
        <f t="shared" si="0"/>
        <v>買い</v>
      </c>
      <c r="D35" s="23">
        <f t="shared" si="1"/>
        <v>9.1999999999999993</v>
      </c>
      <c r="E35" t="s">
        <v>63</v>
      </c>
      <c r="F35" t="s">
        <v>34</v>
      </c>
      <c r="G35" t="s">
        <v>129</v>
      </c>
      <c r="H35" s="24">
        <v>104.93</v>
      </c>
      <c r="I35" t="s">
        <v>34</v>
      </c>
      <c r="J35" s="25">
        <v>104.83</v>
      </c>
      <c r="K35" t="s">
        <v>130</v>
      </c>
      <c r="L35" s="25">
        <v>104.83</v>
      </c>
      <c r="M35" t="s">
        <v>56</v>
      </c>
      <c r="N35" t="s">
        <v>57</v>
      </c>
      <c r="O35" s="25">
        <f t="shared" si="2"/>
        <v>-0.10000000000000853</v>
      </c>
      <c r="P35" s="26">
        <v>0</v>
      </c>
      <c r="Q35" s="27">
        <v>10</v>
      </c>
      <c r="R35">
        <f t="shared" si="7"/>
        <v>-9200.000000000784</v>
      </c>
      <c r="S35">
        <f t="shared" si="5"/>
        <v>462429.99999999977</v>
      </c>
      <c r="T35" s="29">
        <f t="shared" si="6"/>
        <v>9248.5999999999949</v>
      </c>
      <c r="U35" s="24">
        <f t="shared" si="3"/>
        <v>10.000000000000853</v>
      </c>
      <c r="V35" s="23">
        <f t="shared" si="4"/>
        <v>9.1999999999999993</v>
      </c>
    </row>
    <row r="36" spans="1:22" ht="13.2" x14ac:dyDescent="0.2">
      <c r="A36" s="21">
        <v>34</v>
      </c>
      <c r="B36" t="s">
        <v>30</v>
      </c>
      <c r="C36" s="22" t="str">
        <f t="shared" si="0"/>
        <v>買い</v>
      </c>
      <c r="D36" s="23">
        <f t="shared" si="1"/>
        <v>10</v>
      </c>
      <c r="E36" t="s">
        <v>85</v>
      </c>
      <c r="F36" t="s">
        <v>34</v>
      </c>
      <c r="G36" t="s">
        <v>131</v>
      </c>
      <c r="H36" s="24">
        <v>105</v>
      </c>
      <c r="I36" t="s">
        <v>34</v>
      </c>
      <c r="J36" s="25">
        <v>104.91</v>
      </c>
      <c r="K36" t="s">
        <v>132</v>
      </c>
      <c r="L36" s="25">
        <v>104.91</v>
      </c>
      <c r="M36" t="s">
        <v>56</v>
      </c>
      <c r="N36" t="s">
        <v>57</v>
      </c>
      <c r="O36" s="25">
        <f t="shared" si="2"/>
        <v>-9.0000000000003411E-2</v>
      </c>
      <c r="P36" s="26">
        <v>0</v>
      </c>
      <c r="Q36" s="27">
        <v>9</v>
      </c>
      <c r="R36">
        <f t="shared" si="7"/>
        <v>-9000.000000000342</v>
      </c>
      <c r="S36">
        <f t="shared" si="5"/>
        <v>453229.99999999901</v>
      </c>
      <c r="T36" s="29">
        <f t="shared" si="6"/>
        <v>9064.5999999999804</v>
      </c>
      <c r="U36" s="24">
        <f t="shared" si="3"/>
        <v>9.0000000000003411</v>
      </c>
      <c r="V36" s="23">
        <f t="shared" si="4"/>
        <v>10</v>
      </c>
    </row>
    <row r="37" spans="1:22" ht="13.2" x14ac:dyDescent="0.2">
      <c r="A37" s="21">
        <v>35</v>
      </c>
      <c r="B37" t="s">
        <v>30</v>
      </c>
      <c r="C37" s="22" t="str">
        <f t="shared" si="0"/>
        <v>売り</v>
      </c>
      <c r="D37" s="23">
        <f t="shared" si="1"/>
        <v>-4.2</v>
      </c>
      <c r="E37" t="s">
        <v>63</v>
      </c>
      <c r="F37" t="s">
        <v>60</v>
      </c>
      <c r="G37" t="s">
        <v>133</v>
      </c>
      <c r="H37" s="24">
        <v>103.91</v>
      </c>
      <c r="I37" t="s">
        <v>34</v>
      </c>
      <c r="J37" s="25">
        <v>104.12</v>
      </c>
      <c r="K37" t="s">
        <v>134</v>
      </c>
      <c r="L37" s="25">
        <v>103.34</v>
      </c>
      <c r="M37" t="s">
        <v>36</v>
      </c>
      <c r="N37" t="s">
        <v>115</v>
      </c>
      <c r="O37" s="25">
        <f t="shared" si="2"/>
        <v>-0.56999999999999318</v>
      </c>
      <c r="P37" s="26">
        <v>57</v>
      </c>
      <c r="Q37" s="27">
        <v>0</v>
      </c>
      <c r="R37">
        <f t="shared" si="7"/>
        <v>23939.999999999716</v>
      </c>
      <c r="S37">
        <f t="shared" si="5"/>
        <v>444229.99999999866</v>
      </c>
      <c r="T37" s="29">
        <f t="shared" si="6"/>
        <v>8884.5999999999731</v>
      </c>
      <c r="U37" s="24">
        <f t="shared" si="3"/>
        <v>-21.000000000000796</v>
      </c>
      <c r="V37" s="23">
        <f t="shared" si="4"/>
        <v>-4.2</v>
      </c>
    </row>
    <row r="38" spans="1:22" ht="13.2" x14ac:dyDescent="0.2">
      <c r="A38" s="21">
        <v>36</v>
      </c>
      <c r="B38" t="s">
        <v>30</v>
      </c>
      <c r="C38" s="22" t="str">
        <f t="shared" si="0"/>
        <v>買い</v>
      </c>
      <c r="D38" s="23">
        <f t="shared" si="1"/>
        <v>13.3</v>
      </c>
      <c r="E38" t="s">
        <v>63</v>
      </c>
      <c r="F38" t="s">
        <v>40</v>
      </c>
      <c r="G38" t="s">
        <v>135</v>
      </c>
      <c r="H38" s="24">
        <v>103.43</v>
      </c>
      <c r="I38" t="s">
        <v>34</v>
      </c>
      <c r="J38" s="25">
        <v>103.36</v>
      </c>
      <c r="K38" t="s">
        <v>136</v>
      </c>
      <c r="L38" s="25">
        <v>104.53</v>
      </c>
      <c r="M38" t="s">
        <v>36</v>
      </c>
      <c r="N38" t="s">
        <v>115</v>
      </c>
      <c r="O38" s="25">
        <f t="shared" si="2"/>
        <v>1.0999999999999943</v>
      </c>
      <c r="P38" s="26">
        <v>110</v>
      </c>
      <c r="Q38" s="27">
        <v>0</v>
      </c>
      <c r="R38">
        <f t="shared" si="7"/>
        <v>146299.99999999924</v>
      </c>
      <c r="S38">
        <f t="shared" si="5"/>
        <v>468169.99999999837</v>
      </c>
      <c r="T38" s="29">
        <f t="shared" si="6"/>
        <v>9363.3999999999669</v>
      </c>
      <c r="U38" s="24">
        <f t="shared" si="3"/>
        <v>7.000000000000739</v>
      </c>
      <c r="V38" s="23">
        <f t="shared" si="4"/>
        <v>13.3</v>
      </c>
    </row>
    <row r="39" spans="1:22" ht="13.2" x14ac:dyDescent="0.2">
      <c r="A39" s="21">
        <v>37</v>
      </c>
      <c r="B39" t="s">
        <v>30</v>
      </c>
      <c r="C39" s="22" t="str">
        <f t="shared" si="0"/>
        <v>売り</v>
      </c>
      <c r="D39" s="23">
        <f t="shared" si="1"/>
        <v>-6.8</v>
      </c>
      <c r="E39" t="s">
        <v>63</v>
      </c>
      <c r="F39" t="s">
        <v>34</v>
      </c>
      <c r="G39" t="s">
        <v>137</v>
      </c>
      <c r="H39" s="24">
        <v>104.24</v>
      </c>
      <c r="I39" t="s">
        <v>34</v>
      </c>
      <c r="J39" s="25">
        <v>104.42</v>
      </c>
      <c r="K39" t="s">
        <v>138</v>
      </c>
      <c r="L39" s="25">
        <v>104.42</v>
      </c>
      <c r="M39" t="s">
        <v>94</v>
      </c>
      <c r="N39" t="s">
        <v>57</v>
      </c>
      <c r="O39" s="25">
        <f t="shared" si="2"/>
        <v>0.18000000000000682</v>
      </c>
      <c r="P39" s="26">
        <v>0</v>
      </c>
      <c r="Q39" s="27">
        <v>18</v>
      </c>
      <c r="R39">
        <f t="shared" si="7"/>
        <v>-12240.000000000464</v>
      </c>
      <c r="S39">
        <f t="shared" si="5"/>
        <v>614469.99999999767</v>
      </c>
      <c r="T39" s="29">
        <f t="shared" si="6"/>
        <v>12289.399999999954</v>
      </c>
      <c r="U39" s="24">
        <f t="shared" si="3"/>
        <v>-18.000000000000682</v>
      </c>
      <c r="V39" s="23">
        <f t="shared" si="4"/>
        <v>-6.8</v>
      </c>
    </row>
    <row r="40" spans="1:22" s="33" customFormat="1" ht="13.2" x14ac:dyDescent="0.2">
      <c r="A40" s="21">
        <v>38</v>
      </c>
      <c r="B40" s="33" t="s">
        <v>62</v>
      </c>
      <c r="C40" s="22" t="str">
        <f t="shared" si="0"/>
        <v>買い</v>
      </c>
      <c r="D40" s="23">
        <f t="shared" si="1"/>
        <v>12</v>
      </c>
      <c r="E40" t="s">
        <v>63</v>
      </c>
      <c r="F40" t="s">
        <v>60</v>
      </c>
      <c r="G40" s="34" t="s">
        <v>139</v>
      </c>
      <c r="H40" s="35">
        <v>104.43</v>
      </c>
      <c r="I40" t="s">
        <v>34</v>
      </c>
      <c r="J40" s="36">
        <v>104.33</v>
      </c>
      <c r="K40" s="34" t="s">
        <v>140</v>
      </c>
      <c r="L40" s="36">
        <v>104.33</v>
      </c>
      <c r="M40" s="34" t="s">
        <v>94</v>
      </c>
      <c r="N40" t="s">
        <v>57</v>
      </c>
      <c r="O40" s="25">
        <f t="shared" si="2"/>
        <v>-0.10000000000000853</v>
      </c>
      <c r="P40" s="26">
        <v>0</v>
      </c>
      <c r="Q40" s="27">
        <v>10</v>
      </c>
      <c r="R40">
        <f t="shared" si="7"/>
        <v>-12000.000000001022</v>
      </c>
      <c r="S40">
        <f t="shared" si="5"/>
        <v>602229.99999999721</v>
      </c>
      <c r="T40" s="29">
        <f t="shared" si="6"/>
        <v>12044.599999999944</v>
      </c>
      <c r="U40" s="24">
        <f t="shared" si="3"/>
        <v>10.000000000000853</v>
      </c>
      <c r="V40" s="23">
        <f t="shared" si="4"/>
        <v>12</v>
      </c>
    </row>
    <row r="41" spans="1:22" ht="13.2" x14ac:dyDescent="0.2">
      <c r="A41" s="21">
        <v>39</v>
      </c>
      <c r="B41" s="33" t="s">
        <v>30</v>
      </c>
      <c r="C41" s="22" t="str">
        <f t="shared" si="0"/>
        <v>売り</v>
      </c>
      <c r="D41" s="23">
        <f t="shared" si="1"/>
        <v>-13.1</v>
      </c>
      <c r="E41" t="s">
        <v>63</v>
      </c>
      <c r="F41" t="s">
        <v>34</v>
      </c>
      <c r="G41" s="22" t="s">
        <v>141</v>
      </c>
      <c r="H41" s="35">
        <v>104.23</v>
      </c>
      <c r="I41" t="s">
        <v>34</v>
      </c>
      <c r="J41" s="25">
        <v>104.32</v>
      </c>
      <c r="K41" s="22" t="s">
        <v>142</v>
      </c>
      <c r="L41" s="25">
        <v>104.23</v>
      </c>
      <c r="M41" t="s">
        <v>42</v>
      </c>
      <c r="N41" t="s">
        <v>43</v>
      </c>
      <c r="O41" s="25">
        <f t="shared" si="2"/>
        <v>0</v>
      </c>
      <c r="P41" s="26">
        <v>0</v>
      </c>
      <c r="Q41" s="27">
        <v>0</v>
      </c>
      <c r="R41">
        <f t="shared" si="7"/>
        <v>0</v>
      </c>
      <c r="S41">
        <f t="shared" si="5"/>
        <v>590229.99999999616</v>
      </c>
      <c r="T41" s="29">
        <f t="shared" si="6"/>
        <v>11804.599999999924</v>
      </c>
      <c r="U41" s="24">
        <f t="shared" si="3"/>
        <v>-8.99999999999892</v>
      </c>
      <c r="V41" s="23">
        <f t="shared" si="4"/>
        <v>-13.1</v>
      </c>
    </row>
    <row r="42" spans="1:22" ht="13.2" x14ac:dyDescent="0.2">
      <c r="A42" s="21">
        <v>40</v>
      </c>
      <c r="B42" s="33" t="s">
        <v>30</v>
      </c>
      <c r="C42" s="22" t="str">
        <f t="shared" si="0"/>
        <v>買い</v>
      </c>
      <c r="D42" s="23">
        <f t="shared" si="1"/>
        <v>10.7</v>
      </c>
      <c r="E42" t="s">
        <v>63</v>
      </c>
      <c r="F42" t="s">
        <v>34</v>
      </c>
      <c r="G42" s="22" t="s">
        <v>143</v>
      </c>
      <c r="H42" s="24">
        <v>104.18</v>
      </c>
      <c r="I42" t="s">
        <v>72</v>
      </c>
      <c r="J42" s="25">
        <v>104.07</v>
      </c>
      <c r="K42" s="22" t="s">
        <v>144</v>
      </c>
      <c r="L42" s="25">
        <v>104.55</v>
      </c>
      <c r="M42" t="s">
        <v>36</v>
      </c>
      <c r="N42" t="s">
        <v>115</v>
      </c>
      <c r="O42" s="25">
        <f t="shared" si="2"/>
        <v>0.36999999999999034</v>
      </c>
      <c r="P42" s="26">
        <v>37</v>
      </c>
      <c r="Q42" s="27">
        <v>0</v>
      </c>
      <c r="R42">
        <f t="shared" si="7"/>
        <v>39589.999999998967</v>
      </c>
      <c r="S42">
        <f t="shared" si="5"/>
        <v>590229.99999999616</v>
      </c>
      <c r="T42" s="29">
        <f t="shared" si="6"/>
        <v>11804.599999999924</v>
      </c>
      <c r="U42" s="24">
        <f t="shared" si="3"/>
        <v>11.000000000001364</v>
      </c>
      <c r="V42" s="23">
        <f t="shared" si="4"/>
        <v>10.7</v>
      </c>
    </row>
    <row r="43" spans="1:22" ht="13.2" x14ac:dyDescent="0.2">
      <c r="A43" s="21">
        <v>41</v>
      </c>
      <c r="B43" s="33" t="s">
        <v>30</v>
      </c>
      <c r="C43" s="22" t="str">
        <f t="shared" si="0"/>
        <v>買い</v>
      </c>
      <c r="D43" s="23">
        <f t="shared" si="1"/>
        <v>8.9</v>
      </c>
      <c r="E43" t="s">
        <v>53</v>
      </c>
      <c r="F43" t="s">
        <v>34</v>
      </c>
      <c r="G43" s="22" t="s">
        <v>145</v>
      </c>
      <c r="H43" s="24">
        <v>104.38</v>
      </c>
      <c r="I43" t="s">
        <v>34</v>
      </c>
      <c r="J43" s="25">
        <v>104.24</v>
      </c>
      <c r="K43" s="22" t="s">
        <v>146</v>
      </c>
      <c r="L43" s="25">
        <v>104.24</v>
      </c>
      <c r="M43" t="s">
        <v>56</v>
      </c>
      <c r="N43" t="s">
        <v>57</v>
      </c>
      <c r="O43" s="25">
        <f t="shared" si="2"/>
        <v>-0.14000000000000057</v>
      </c>
      <c r="P43" s="26">
        <v>0</v>
      </c>
      <c r="Q43" s="27">
        <v>14</v>
      </c>
      <c r="R43">
        <f t="shared" si="7"/>
        <v>-12460.000000000051</v>
      </c>
      <c r="S43">
        <f t="shared" si="5"/>
        <v>629819.99999999511</v>
      </c>
      <c r="T43" s="29">
        <f t="shared" si="6"/>
        <v>12596.399999999903</v>
      </c>
      <c r="U43" s="24">
        <f t="shared" si="3"/>
        <v>14.000000000000057</v>
      </c>
      <c r="V43" s="23">
        <f t="shared" si="4"/>
        <v>8.9</v>
      </c>
    </row>
    <row r="44" spans="1:22" ht="13.2" x14ac:dyDescent="0.2">
      <c r="A44" s="21">
        <v>42</v>
      </c>
      <c r="B44" s="33" t="s">
        <v>30</v>
      </c>
      <c r="C44" s="22" t="str">
        <f t="shared" si="0"/>
        <v>買い</v>
      </c>
      <c r="D44" s="23">
        <f t="shared" si="1"/>
        <v>9.4</v>
      </c>
      <c r="E44" t="s">
        <v>63</v>
      </c>
      <c r="F44" t="s">
        <v>34</v>
      </c>
      <c r="G44" s="22" t="s">
        <v>147</v>
      </c>
      <c r="H44" s="24">
        <v>104.49</v>
      </c>
      <c r="I44" t="s">
        <v>60</v>
      </c>
      <c r="J44" s="25">
        <v>104.36</v>
      </c>
      <c r="K44" s="22" t="s">
        <v>148</v>
      </c>
      <c r="L44" s="25">
        <v>104.49</v>
      </c>
      <c r="M44" t="s">
        <v>42</v>
      </c>
      <c r="N44" t="s">
        <v>43</v>
      </c>
      <c r="O44" s="25">
        <f t="shared" si="2"/>
        <v>0</v>
      </c>
      <c r="P44" s="26">
        <v>0</v>
      </c>
      <c r="Q44" s="27">
        <v>0</v>
      </c>
      <c r="R44">
        <f t="shared" si="7"/>
        <v>0</v>
      </c>
      <c r="S44">
        <f t="shared" si="5"/>
        <v>617359.99999999511</v>
      </c>
      <c r="T44" s="29">
        <f t="shared" si="6"/>
        <v>12347.199999999903</v>
      </c>
      <c r="U44" s="24">
        <f t="shared" si="3"/>
        <v>12.999999999999545</v>
      </c>
      <c r="V44" s="23">
        <f t="shared" si="4"/>
        <v>9.4</v>
      </c>
    </row>
    <row r="45" spans="1:22" ht="13.2" x14ac:dyDescent="0.2">
      <c r="A45" s="21">
        <v>43</v>
      </c>
      <c r="B45" s="33" t="s">
        <v>30</v>
      </c>
      <c r="C45" s="22" t="str">
        <f>IF(J45&gt;H45,"売り","買い")</f>
        <v>売り</v>
      </c>
      <c r="D45" s="23">
        <f t="shared" si="1"/>
        <v>-8.1999999999999993</v>
      </c>
      <c r="E45" t="s">
        <v>63</v>
      </c>
      <c r="F45" t="s">
        <v>34</v>
      </c>
      <c r="G45" s="22" t="s">
        <v>149</v>
      </c>
      <c r="H45" s="24">
        <v>104.24</v>
      </c>
      <c r="I45" t="s">
        <v>72</v>
      </c>
      <c r="J45" s="25">
        <v>104.39</v>
      </c>
      <c r="K45" s="22" t="s">
        <v>150</v>
      </c>
      <c r="L45" s="25">
        <v>102.5</v>
      </c>
      <c r="M45" t="s">
        <v>71</v>
      </c>
      <c r="N45" t="s">
        <v>115</v>
      </c>
      <c r="O45" s="25">
        <f t="shared" si="2"/>
        <v>-1.7399999999999949</v>
      </c>
      <c r="P45" s="26">
        <v>174</v>
      </c>
      <c r="Q45" s="27">
        <v>0</v>
      </c>
      <c r="R45">
        <f t="shared" si="7"/>
        <v>142679.99999999956</v>
      </c>
      <c r="S45">
        <f t="shared" si="5"/>
        <v>617359.99999999511</v>
      </c>
      <c r="T45" s="29">
        <f t="shared" si="6"/>
        <v>12347.199999999903</v>
      </c>
      <c r="U45" s="24">
        <f t="shared" si="3"/>
        <v>-15.000000000000568</v>
      </c>
      <c r="V45" s="23">
        <f t="shared" si="4"/>
        <v>-8.1999999999999993</v>
      </c>
    </row>
    <row r="46" spans="1:22" ht="13.2" x14ac:dyDescent="0.2">
      <c r="A46" s="21">
        <v>44</v>
      </c>
      <c r="B46" s="33" t="s">
        <v>52</v>
      </c>
      <c r="C46" s="22" t="str">
        <f t="shared" si="0"/>
        <v>買い</v>
      </c>
      <c r="D46" s="23">
        <f t="shared" si="1"/>
        <v>7.6</v>
      </c>
      <c r="E46" t="s">
        <v>63</v>
      </c>
      <c r="F46" t="s">
        <v>34</v>
      </c>
      <c r="G46" s="22" t="s">
        <v>151</v>
      </c>
      <c r="H46" s="24">
        <v>102.67</v>
      </c>
      <c r="I46" t="s">
        <v>72</v>
      </c>
      <c r="J46" s="25">
        <v>102.47</v>
      </c>
      <c r="K46" s="22" t="s">
        <v>152</v>
      </c>
      <c r="L46" s="25">
        <v>102.67</v>
      </c>
      <c r="M46" t="s">
        <v>42</v>
      </c>
      <c r="N46" t="s">
        <v>43</v>
      </c>
      <c r="O46" s="25">
        <f t="shared" si="2"/>
        <v>0</v>
      </c>
      <c r="P46" s="26">
        <v>0</v>
      </c>
      <c r="Q46" s="27">
        <v>0</v>
      </c>
      <c r="R46">
        <f t="shared" si="7"/>
        <v>0</v>
      </c>
      <c r="S46">
        <f t="shared" si="5"/>
        <v>760039.99999999464</v>
      </c>
      <c r="T46" s="29">
        <f t="shared" si="6"/>
        <v>15200.799999999894</v>
      </c>
      <c r="U46" s="24">
        <f t="shared" si="3"/>
        <v>20.000000000000284</v>
      </c>
      <c r="V46" s="23">
        <f t="shared" si="4"/>
        <v>7.6</v>
      </c>
    </row>
    <row r="47" spans="1:22" ht="13.2" x14ac:dyDescent="0.2">
      <c r="A47" s="21">
        <v>45</v>
      </c>
      <c r="B47" s="33" t="s">
        <v>30</v>
      </c>
      <c r="C47" s="22" t="str">
        <f t="shared" si="0"/>
        <v>買い</v>
      </c>
      <c r="D47" s="23">
        <f t="shared" si="1"/>
        <v>10.1</v>
      </c>
      <c r="E47" t="s">
        <v>63</v>
      </c>
      <c r="F47" t="s">
        <v>34</v>
      </c>
      <c r="G47" s="22" t="s">
        <v>153</v>
      </c>
      <c r="H47" s="24">
        <v>102.99</v>
      </c>
      <c r="I47" t="s">
        <v>72</v>
      </c>
      <c r="J47" s="25">
        <v>102.84</v>
      </c>
      <c r="K47" s="22" t="s">
        <v>154</v>
      </c>
      <c r="L47" s="25">
        <v>103.05</v>
      </c>
      <c r="M47" t="s">
        <v>36</v>
      </c>
      <c r="N47" t="s">
        <v>115</v>
      </c>
      <c r="O47" s="25">
        <f t="shared" si="2"/>
        <v>6.0000000000002274E-2</v>
      </c>
      <c r="P47" s="26">
        <v>6</v>
      </c>
      <c r="Q47" s="27">
        <v>0</v>
      </c>
      <c r="R47">
        <f t="shared" si="7"/>
        <v>6060.0000000002292</v>
      </c>
      <c r="S47">
        <f t="shared" si="5"/>
        <v>760039.99999999464</v>
      </c>
      <c r="T47" s="29">
        <f t="shared" si="6"/>
        <v>15200.799999999894</v>
      </c>
      <c r="U47" s="24">
        <f t="shared" si="3"/>
        <v>14.999999999999147</v>
      </c>
      <c r="V47" s="23">
        <f t="shared" si="4"/>
        <v>10.1</v>
      </c>
    </row>
    <row r="48" spans="1:22" ht="13.2" x14ac:dyDescent="0.2">
      <c r="A48" s="21">
        <v>46</v>
      </c>
      <c r="B48" s="33" t="s">
        <v>30</v>
      </c>
      <c r="C48" s="22" t="str">
        <f t="shared" si="0"/>
        <v>買い</v>
      </c>
      <c r="D48" s="23">
        <f t="shared" si="1"/>
        <v>8</v>
      </c>
      <c r="E48" t="s">
        <v>53</v>
      </c>
      <c r="F48" t="s">
        <v>34</v>
      </c>
      <c r="G48" s="22" t="s">
        <v>155</v>
      </c>
      <c r="H48" s="24">
        <v>102.4</v>
      </c>
      <c r="I48" t="s">
        <v>34</v>
      </c>
      <c r="J48" s="25">
        <v>102.21</v>
      </c>
      <c r="K48" s="22" t="s">
        <v>156</v>
      </c>
      <c r="L48" s="25">
        <v>102.62</v>
      </c>
      <c r="M48" t="s">
        <v>36</v>
      </c>
      <c r="N48" t="s">
        <v>115</v>
      </c>
      <c r="O48" s="25">
        <f t="shared" si="2"/>
        <v>0.21999999999999886</v>
      </c>
      <c r="P48" s="26">
        <v>22</v>
      </c>
      <c r="Q48" s="27">
        <v>0</v>
      </c>
      <c r="R48">
        <f t="shared" si="7"/>
        <v>17599.999999999909</v>
      </c>
      <c r="S48">
        <f t="shared" si="5"/>
        <v>766099.99999999488</v>
      </c>
      <c r="T48" s="29">
        <f t="shared" si="6"/>
        <v>15321.999999999898</v>
      </c>
      <c r="U48" s="24">
        <f t="shared" si="3"/>
        <v>19.000000000001194</v>
      </c>
      <c r="V48" s="23">
        <f t="shared" si="4"/>
        <v>8</v>
      </c>
    </row>
    <row r="49" spans="1:22" ht="13.2" x14ac:dyDescent="0.2">
      <c r="A49" s="21">
        <v>47</v>
      </c>
      <c r="B49" s="33" t="s">
        <v>30</v>
      </c>
      <c r="C49" s="22" t="str">
        <f t="shared" si="0"/>
        <v>売り</v>
      </c>
      <c r="D49" s="23">
        <f t="shared" si="1"/>
        <v>-3.9</v>
      </c>
      <c r="E49" t="s">
        <v>63</v>
      </c>
      <c r="F49" t="s">
        <v>34</v>
      </c>
      <c r="G49" s="22" t="s">
        <v>157</v>
      </c>
      <c r="H49" s="24">
        <v>101.96</v>
      </c>
      <c r="I49" t="s">
        <v>34</v>
      </c>
      <c r="J49" s="25">
        <v>102.36</v>
      </c>
      <c r="K49" s="22" t="s">
        <v>158</v>
      </c>
      <c r="L49" s="25">
        <v>102.36</v>
      </c>
      <c r="M49" t="s">
        <v>56</v>
      </c>
      <c r="N49" t="s">
        <v>57</v>
      </c>
      <c r="O49" s="25">
        <f t="shared" si="2"/>
        <v>0.40000000000000568</v>
      </c>
      <c r="P49" s="26">
        <v>0</v>
      </c>
      <c r="Q49" s="27">
        <v>40</v>
      </c>
      <c r="R49">
        <f t="shared" si="7"/>
        <v>-15600.000000000222</v>
      </c>
      <c r="S49">
        <f t="shared" si="5"/>
        <v>783699.99999999476</v>
      </c>
      <c r="T49" s="29">
        <f t="shared" si="6"/>
        <v>15673.999999999896</v>
      </c>
      <c r="U49" s="24">
        <f t="shared" si="3"/>
        <v>-40.000000000000568</v>
      </c>
      <c r="V49" s="23">
        <f t="shared" si="4"/>
        <v>-3.9</v>
      </c>
    </row>
    <row r="50" spans="1:22" ht="13.2" x14ac:dyDescent="0.2">
      <c r="A50" s="21">
        <v>48</v>
      </c>
      <c r="B50" s="33" t="s">
        <v>30</v>
      </c>
      <c r="C50" s="22" t="str">
        <f t="shared" si="0"/>
        <v>売り</v>
      </c>
      <c r="D50" s="23">
        <f t="shared" si="1"/>
        <v>-4.2</v>
      </c>
      <c r="E50" t="s">
        <v>58</v>
      </c>
      <c r="F50" t="s">
        <v>34</v>
      </c>
      <c r="G50" s="22" t="s">
        <v>159</v>
      </c>
      <c r="H50" s="24">
        <v>101.81</v>
      </c>
      <c r="I50" t="s">
        <v>34</v>
      </c>
      <c r="J50" s="25">
        <v>102.17</v>
      </c>
      <c r="K50" s="22" t="s">
        <v>160</v>
      </c>
      <c r="L50" s="25">
        <v>101.38</v>
      </c>
      <c r="M50" t="s">
        <v>71</v>
      </c>
      <c r="N50" t="s">
        <v>115</v>
      </c>
      <c r="O50" s="25">
        <f t="shared" si="2"/>
        <v>-0.43000000000000682</v>
      </c>
      <c r="P50" s="26">
        <v>43</v>
      </c>
      <c r="Q50" s="27">
        <v>0</v>
      </c>
      <c r="R50">
        <f t="shared" si="7"/>
        <v>18060.000000000287</v>
      </c>
      <c r="S50">
        <f t="shared" si="5"/>
        <v>768099.99999999453</v>
      </c>
      <c r="T50" s="29">
        <f t="shared" si="6"/>
        <v>15361.999999999891</v>
      </c>
      <c r="U50" s="24">
        <f t="shared" si="3"/>
        <v>-35.999999999999943</v>
      </c>
      <c r="V50" s="23">
        <f t="shared" si="4"/>
        <v>-4.2</v>
      </c>
    </row>
    <row r="51" spans="1:22" s="33" customFormat="1" ht="13.2" x14ac:dyDescent="0.2">
      <c r="A51" s="21">
        <v>49</v>
      </c>
      <c r="B51" s="33" t="s">
        <v>52</v>
      </c>
      <c r="C51" s="22" t="str">
        <f t="shared" si="0"/>
        <v>買い</v>
      </c>
      <c r="D51" s="23">
        <f t="shared" si="1"/>
        <v>6.2</v>
      </c>
      <c r="E51" t="s">
        <v>63</v>
      </c>
      <c r="F51" t="s">
        <v>34</v>
      </c>
      <c r="G51" s="34" t="s">
        <v>161</v>
      </c>
      <c r="H51" s="35">
        <v>101.47</v>
      </c>
      <c r="I51" t="s">
        <v>34</v>
      </c>
      <c r="J51" s="36">
        <v>101.22</v>
      </c>
      <c r="K51" s="34" t="s">
        <v>162</v>
      </c>
      <c r="L51" s="36">
        <v>101.49</v>
      </c>
      <c r="M51" t="s">
        <v>36</v>
      </c>
      <c r="N51" t="s">
        <v>115</v>
      </c>
      <c r="O51" s="25">
        <f t="shared" si="2"/>
        <v>1.9999999999996021E-2</v>
      </c>
      <c r="P51" s="26">
        <v>2</v>
      </c>
      <c r="Q51" s="27">
        <v>0</v>
      </c>
      <c r="R51">
        <f t="shared" si="7"/>
        <v>1239.9999999997533</v>
      </c>
      <c r="S51">
        <f t="shared" si="5"/>
        <v>786159.99999999476</v>
      </c>
      <c r="T51" s="29">
        <f t="shared" si="6"/>
        <v>15723.199999999895</v>
      </c>
      <c r="U51" s="24">
        <f t="shared" si="3"/>
        <v>25</v>
      </c>
      <c r="V51" s="23">
        <f t="shared" si="4"/>
        <v>6.2</v>
      </c>
    </row>
    <row r="52" spans="1:22" ht="13.2" x14ac:dyDescent="0.2">
      <c r="A52" s="21">
        <v>50</v>
      </c>
      <c r="B52" s="33" t="s">
        <v>30</v>
      </c>
      <c r="C52" s="22" t="str">
        <f t="shared" si="0"/>
        <v>売り</v>
      </c>
      <c r="D52" s="23">
        <f t="shared" si="1"/>
        <v>-10</v>
      </c>
      <c r="E52" t="s">
        <v>63</v>
      </c>
      <c r="F52" t="s">
        <v>72</v>
      </c>
      <c r="G52" s="22" t="s">
        <v>163</v>
      </c>
      <c r="H52" s="35">
        <v>101.304</v>
      </c>
      <c r="I52" t="s">
        <v>34</v>
      </c>
      <c r="J52" s="36">
        <v>101.46</v>
      </c>
      <c r="K52" s="22" t="s">
        <v>164</v>
      </c>
      <c r="L52" s="36">
        <v>101.3</v>
      </c>
      <c r="M52" t="s">
        <v>165</v>
      </c>
      <c r="N52" t="s">
        <v>43</v>
      </c>
      <c r="O52" s="25">
        <f t="shared" si="2"/>
        <v>-4.0000000000048885E-3</v>
      </c>
      <c r="P52" s="26">
        <v>0</v>
      </c>
      <c r="Q52" s="27">
        <v>0</v>
      </c>
      <c r="R52">
        <f t="shared" si="7"/>
        <v>400.00000000048885</v>
      </c>
      <c r="S52">
        <f t="shared" si="5"/>
        <v>787399.99999999453</v>
      </c>
      <c r="T52" s="29">
        <f t="shared" si="6"/>
        <v>15747.999999999891</v>
      </c>
      <c r="U52" s="24">
        <f t="shared" si="3"/>
        <v>-15.59999999999917</v>
      </c>
      <c r="V52" s="23">
        <f t="shared" si="4"/>
        <v>-10</v>
      </c>
    </row>
    <row r="53" spans="1:22" ht="13.2" x14ac:dyDescent="0.2">
      <c r="A53" s="21">
        <v>51</v>
      </c>
      <c r="B53" s="33" t="s">
        <v>30</v>
      </c>
      <c r="C53" s="22" t="str">
        <f t="shared" si="0"/>
        <v>買い</v>
      </c>
      <c r="D53" s="23">
        <f t="shared" si="1"/>
        <v>4</v>
      </c>
      <c r="E53" t="s">
        <v>63</v>
      </c>
      <c r="F53" t="s">
        <v>34</v>
      </c>
      <c r="G53" s="22" t="s">
        <v>166</v>
      </c>
      <c r="H53" s="24">
        <v>101.43</v>
      </c>
      <c r="I53" t="s">
        <v>34</v>
      </c>
      <c r="J53" s="25">
        <v>101.04</v>
      </c>
      <c r="K53" s="22" t="s">
        <v>167</v>
      </c>
      <c r="L53" s="25">
        <v>101.43</v>
      </c>
      <c r="M53" t="s">
        <v>165</v>
      </c>
      <c r="N53" t="s">
        <v>43</v>
      </c>
      <c r="O53" s="25">
        <f t="shared" si="2"/>
        <v>0</v>
      </c>
      <c r="P53" s="26">
        <v>0</v>
      </c>
      <c r="Q53" s="27">
        <v>0</v>
      </c>
      <c r="R53">
        <f t="shared" si="7"/>
        <v>0</v>
      </c>
      <c r="S53">
        <f t="shared" si="5"/>
        <v>787799.99999999499</v>
      </c>
      <c r="T53" s="29">
        <f t="shared" si="6"/>
        <v>15755.9999999999</v>
      </c>
      <c r="U53" s="24">
        <f t="shared" si="3"/>
        <v>39.000000000000057</v>
      </c>
      <c r="V53" s="23">
        <f t="shared" si="4"/>
        <v>4</v>
      </c>
    </row>
    <row r="54" spans="1:22" ht="13.2" x14ac:dyDescent="0.2">
      <c r="A54" s="21">
        <v>52</v>
      </c>
      <c r="B54" s="33" t="s">
        <v>30</v>
      </c>
      <c r="C54" s="22" t="str">
        <f t="shared" si="0"/>
        <v>買い</v>
      </c>
      <c r="D54" s="23">
        <f t="shared" si="1"/>
        <v>14.3</v>
      </c>
      <c r="E54" t="s">
        <v>63</v>
      </c>
      <c r="F54" t="s">
        <v>72</v>
      </c>
      <c r="G54" s="22" t="s">
        <v>168</v>
      </c>
      <c r="H54" s="24">
        <v>101.56</v>
      </c>
      <c r="I54" t="s">
        <v>34</v>
      </c>
      <c r="J54" s="25">
        <v>101.45</v>
      </c>
      <c r="K54" s="22" t="s">
        <v>169</v>
      </c>
      <c r="L54" s="25">
        <v>101.45</v>
      </c>
      <c r="M54" t="s">
        <v>66</v>
      </c>
      <c r="N54" t="s">
        <v>57</v>
      </c>
      <c r="O54" s="25">
        <f t="shared" si="2"/>
        <v>-0.10999999999999943</v>
      </c>
      <c r="P54" s="26">
        <v>0</v>
      </c>
      <c r="Q54" s="27">
        <v>11</v>
      </c>
      <c r="R54">
        <f t="shared" si="7"/>
        <v>-15729.99999999992</v>
      </c>
      <c r="S54">
        <f t="shared" si="5"/>
        <v>787799.99999999499</v>
      </c>
      <c r="T54" s="29">
        <f t="shared" si="6"/>
        <v>15755.9999999999</v>
      </c>
      <c r="U54" s="24">
        <f t="shared" si="3"/>
        <v>10.999999999999943</v>
      </c>
      <c r="V54" s="23">
        <f t="shared" si="4"/>
        <v>14.3</v>
      </c>
    </row>
    <row r="55" spans="1:22" ht="13.2" x14ac:dyDescent="0.2">
      <c r="A55" s="21">
        <v>53</v>
      </c>
      <c r="B55" s="33" t="s">
        <v>30</v>
      </c>
      <c r="C55" s="22" t="str">
        <f t="shared" si="0"/>
        <v>買い</v>
      </c>
      <c r="D55" s="23">
        <f t="shared" si="1"/>
        <v>2.6</v>
      </c>
      <c r="E55" t="s">
        <v>63</v>
      </c>
      <c r="F55" t="s">
        <v>34</v>
      </c>
      <c r="G55" s="22" t="s">
        <v>170</v>
      </c>
      <c r="H55" s="24">
        <v>101.83</v>
      </c>
      <c r="I55" t="s">
        <v>34</v>
      </c>
      <c r="J55" s="25">
        <v>101.24</v>
      </c>
      <c r="K55" s="22" t="s">
        <v>171</v>
      </c>
      <c r="L55" s="25">
        <v>101.92</v>
      </c>
      <c r="M55" t="s">
        <v>36</v>
      </c>
      <c r="N55" t="s">
        <v>115</v>
      </c>
      <c r="O55" s="25">
        <f t="shared" si="2"/>
        <v>9.0000000000003411E-2</v>
      </c>
      <c r="P55" s="26">
        <v>9</v>
      </c>
      <c r="Q55" s="27">
        <v>0</v>
      </c>
      <c r="R55">
        <f t="shared" si="7"/>
        <v>2340.0000000000887</v>
      </c>
      <c r="S55">
        <f t="shared" si="5"/>
        <v>772069.99999999511</v>
      </c>
      <c r="T55" s="29">
        <f t="shared" si="6"/>
        <v>15441.399999999903</v>
      </c>
      <c r="U55" s="24">
        <f t="shared" si="3"/>
        <v>59.000000000000341</v>
      </c>
      <c r="V55" s="23">
        <f t="shared" si="4"/>
        <v>2.6</v>
      </c>
    </row>
    <row r="56" spans="1:22" ht="13.2" x14ac:dyDescent="0.2">
      <c r="A56" s="21">
        <v>54</v>
      </c>
      <c r="B56" s="33" t="s">
        <v>30</v>
      </c>
      <c r="C56" s="22" t="str">
        <f t="shared" si="0"/>
        <v>買い</v>
      </c>
      <c r="D56" s="23">
        <f t="shared" si="1"/>
        <v>9.6</v>
      </c>
      <c r="E56" t="s">
        <v>63</v>
      </c>
      <c r="F56" t="s">
        <v>34</v>
      </c>
      <c r="G56" s="22" t="s">
        <v>172</v>
      </c>
      <c r="H56" s="24">
        <v>102.35</v>
      </c>
      <c r="I56" t="s">
        <v>34</v>
      </c>
      <c r="J56" s="25">
        <v>102.19</v>
      </c>
      <c r="K56" s="22" t="s">
        <v>173</v>
      </c>
      <c r="L56" s="25">
        <v>102.19</v>
      </c>
      <c r="M56" t="s">
        <v>56</v>
      </c>
      <c r="N56" t="s">
        <v>57</v>
      </c>
      <c r="O56" s="25">
        <f t="shared" si="2"/>
        <v>-0.15999999999999659</v>
      </c>
      <c r="P56" s="26">
        <v>0</v>
      </c>
      <c r="Q56" s="27">
        <v>16</v>
      </c>
      <c r="R56">
        <f t="shared" si="7"/>
        <v>-15359.999999999673</v>
      </c>
      <c r="S56">
        <f t="shared" si="5"/>
        <v>774409.99999999523</v>
      </c>
      <c r="T56" s="29">
        <f t="shared" si="6"/>
        <v>15488.199999999904</v>
      </c>
      <c r="U56" s="24">
        <f t="shared" si="3"/>
        <v>15.999999999999659</v>
      </c>
      <c r="V56" s="23">
        <f t="shared" si="4"/>
        <v>9.6</v>
      </c>
    </row>
    <row r="57" spans="1:22" ht="13.2" x14ac:dyDescent="0.2">
      <c r="A57" s="21">
        <v>55</v>
      </c>
      <c r="B57" s="33" t="s">
        <v>30</v>
      </c>
      <c r="C57" s="22" t="str">
        <f t="shared" si="0"/>
        <v>売り</v>
      </c>
      <c r="D57" s="23">
        <f t="shared" si="1"/>
        <v>-5.8</v>
      </c>
      <c r="E57" t="s">
        <v>63</v>
      </c>
      <c r="F57" t="s">
        <v>34</v>
      </c>
      <c r="G57" s="22" t="s">
        <v>174</v>
      </c>
      <c r="H57" s="24">
        <v>102.25</v>
      </c>
      <c r="I57" t="s">
        <v>34</v>
      </c>
      <c r="J57" s="25">
        <v>102.51</v>
      </c>
      <c r="K57" s="22" t="s">
        <v>175</v>
      </c>
      <c r="L57" s="25">
        <v>102.06</v>
      </c>
      <c r="M57" t="s">
        <v>71</v>
      </c>
      <c r="N57" t="s">
        <v>115</v>
      </c>
      <c r="O57" s="25">
        <f t="shared" si="2"/>
        <v>-0.18999999999999773</v>
      </c>
      <c r="P57" s="26">
        <v>19</v>
      </c>
      <c r="Q57" s="27">
        <v>0</v>
      </c>
      <c r="R57">
        <f t="shared" si="7"/>
        <v>11019.999999999867</v>
      </c>
      <c r="S57">
        <f t="shared" si="5"/>
        <v>759049.99999999558</v>
      </c>
      <c r="T57" s="29">
        <f t="shared" si="6"/>
        <v>15180.999999999913</v>
      </c>
      <c r="U57" s="24">
        <f t="shared" si="3"/>
        <v>-26.000000000000512</v>
      </c>
      <c r="V57" s="23">
        <f t="shared" si="4"/>
        <v>-5.8</v>
      </c>
    </row>
    <row r="58" spans="1:22" ht="13.2" x14ac:dyDescent="0.2">
      <c r="A58" s="21">
        <v>56</v>
      </c>
      <c r="B58" s="33" t="s">
        <v>52</v>
      </c>
      <c r="C58" s="22" t="str">
        <f t="shared" si="0"/>
        <v>買い</v>
      </c>
      <c r="D58" s="23">
        <f t="shared" si="1"/>
        <v>25.6</v>
      </c>
      <c r="E58" t="s">
        <v>63</v>
      </c>
      <c r="F58" t="s">
        <v>34</v>
      </c>
      <c r="G58" s="22" t="s">
        <v>176</v>
      </c>
      <c r="H58" s="24">
        <v>101.94</v>
      </c>
      <c r="I58" t="s">
        <v>34</v>
      </c>
      <c r="J58" s="25">
        <v>101.88</v>
      </c>
      <c r="K58" s="22" t="s">
        <v>177</v>
      </c>
      <c r="L58" s="25">
        <v>101.94</v>
      </c>
      <c r="M58" t="s">
        <v>178</v>
      </c>
      <c r="N58" t="s">
        <v>43</v>
      </c>
      <c r="O58" s="25">
        <f t="shared" si="2"/>
        <v>0</v>
      </c>
      <c r="P58" s="26">
        <v>0</v>
      </c>
      <c r="Q58" s="27">
        <v>0</v>
      </c>
      <c r="R58">
        <f t="shared" si="7"/>
        <v>0</v>
      </c>
      <c r="S58">
        <f t="shared" si="5"/>
        <v>770069.99999999546</v>
      </c>
      <c r="T58" s="29">
        <f t="shared" si="6"/>
        <v>15401.399999999909</v>
      </c>
      <c r="U58" s="24">
        <f t="shared" si="3"/>
        <v>6.0000000000002274</v>
      </c>
      <c r="V58" s="23">
        <f t="shared" si="4"/>
        <v>25.6</v>
      </c>
    </row>
    <row r="59" spans="1:22" ht="13.2" x14ac:dyDescent="0.2">
      <c r="A59" s="21">
        <v>57</v>
      </c>
      <c r="B59" s="33" t="s">
        <v>62</v>
      </c>
      <c r="C59" s="22" t="str">
        <f t="shared" si="0"/>
        <v>売り</v>
      </c>
      <c r="D59" s="23">
        <f t="shared" si="1"/>
        <v>-6.4</v>
      </c>
      <c r="E59" t="s">
        <v>63</v>
      </c>
      <c r="F59" t="s">
        <v>34</v>
      </c>
      <c r="G59" s="22" t="s">
        <v>179</v>
      </c>
      <c r="H59" s="24">
        <v>102.16</v>
      </c>
      <c r="I59" t="s">
        <v>34</v>
      </c>
      <c r="J59" s="25">
        <v>102.4</v>
      </c>
      <c r="K59" s="22" t="s">
        <v>180</v>
      </c>
      <c r="L59" s="25">
        <v>102.24</v>
      </c>
      <c r="M59" t="s">
        <v>71</v>
      </c>
      <c r="N59" t="s">
        <v>115</v>
      </c>
      <c r="O59" s="25">
        <f t="shared" si="2"/>
        <v>7.9999999999998295E-2</v>
      </c>
      <c r="P59" s="26">
        <v>8</v>
      </c>
      <c r="Q59" s="27">
        <v>0</v>
      </c>
      <c r="R59">
        <f t="shared" si="7"/>
        <v>-5119.9999999998909</v>
      </c>
      <c r="S59">
        <f t="shared" si="5"/>
        <v>770069.99999999546</v>
      </c>
      <c r="T59" s="29">
        <f t="shared" si="6"/>
        <v>15401.399999999909</v>
      </c>
      <c r="U59" s="24">
        <f t="shared" si="3"/>
        <v>-24.000000000000909</v>
      </c>
      <c r="V59" s="23">
        <f t="shared" si="4"/>
        <v>-6.4</v>
      </c>
    </row>
    <row r="60" spans="1:22" ht="13.2" x14ac:dyDescent="0.2">
      <c r="A60" s="21">
        <v>58</v>
      </c>
      <c r="B60" s="33" t="s">
        <v>30</v>
      </c>
      <c r="C60" s="22" t="str">
        <f t="shared" si="0"/>
        <v>買い</v>
      </c>
      <c r="D60" s="23">
        <f t="shared" si="1"/>
        <v>4.3</v>
      </c>
      <c r="E60" t="s">
        <v>63</v>
      </c>
      <c r="F60" t="s">
        <v>34</v>
      </c>
      <c r="G60" s="22" t="s">
        <v>181</v>
      </c>
      <c r="H60" s="24">
        <v>102.36</v>
      </c>
      <c r="I60" t="s">
        <v>34</v>
      </c>
      <c r="J60" s="25">
        <v>102.01</v>
      </c>
      <c r="K60" s="22" t="s">
        <v>182</v>
      </c>
      <c r="L60" s="25">
        <v>102.36</v>
      </c>
      <c r="M60" t="s">
        <v>165</v>
      </c>
      <c r="N60" t="s">
        <v>43</v>
      </c>
      <c r="O60" s="25">
        <f t="shared" si="2"/>
        <v>0</v>
      </c>
      <c r="P60" s="26">
        <v>0</v>
      </c>
      <c r="Q60" s="27">
        <v>0</v>
      </c>
      <c r="R60">
        <f t="shared" si="7"/>
        <v>0</v>
      </c>
      <c r="S60">
        <f t="shared" si="5"/>
        <v>764949.99999999558</v>
      </c>
      <c r="T60" s="29">
        <f t="shared" si="6"/>
        <v>15298.999999999913</v>
      </c>
      <c r="U60" s="24">
        <f t="shared" si="3"/>
        <v>34.999999999999432</v>
      </c>
      <c r="V60" s="23">
        <f t="shared" si="4"/>
        <v>4.3</v>
      </c>
    </row>
    <row r="61" spans="1:22" ht="13.2" x14ac:dyDescent="0.2">
      <c r="A61" s="21">
        <v>59</v>
      </c>
      <c r="B61" s="33" t="s">
        <v>30</v>
      </c>
      <c r="C61" s="22" t="str">
        <f t="shared" si="0"/>
        <v>買い</v>
      </c>
      <c r="D61" s="23">
        <f t="shared" si="1"/>
        <v>13.9</v>
      </c>
      <c r="E61" t="s">
        <v>63</v>
      </c>
      <c r="F61" t="s">
        <v>72</v>
      </c>
      <c r="G61" s="22" t="s">
        <v>183</v>
      </c>
      <c r="H61" s="24">
        <v>102.49</v>
      </c>
      <c r="I61" t="s">
        <v>34</v>
      </c>
      <c r="J61" s="25">
        <v>102.38</v>
      </c>
      <c r="K61" s="22" t="s">
        <v>184</v>
      </c>
      <c r="L61" s="25">
        <v>102.56</v>
      </c>
      <c r="M61" t="s">
        <v>36</v>
      </c>
      <c r="N61" t="s">
        <v>115</v>
      </c>
      <c r="O61" s="25">
        <f t="shared" si="2"/>
        <v>7.000000000000739E-2</v>
      </c>
      <c r="P61" s="26">
        <v>7</v>
      </c>
      <c r="Q61" s="27">
        <v>0</v>
      </c>
      <c r="R61">
        <f t="shared" si="7"/>
        <v>9730.0000000010277</v>
      </c>
      <c r="S61">
        <f t="shared" si="5"/>
        <v>764949.99999999558</v>
      </c>
      <c r="T61" s="29">
        <f t="shared" si="6"/>
        <v>15298.999999999913</v>
      </c>
      <c r="U61" s="24">
        <f t="shared" si="3"/>
        <v>10.999999999999943</v>
      </c>
      <c r="V61" s="23">
        <f t="shared" si="4"/>
        <v>13.9</v>
      </c>
    </row>
    <row r="62" spans="1:22" ht="13.2" x14ac:dyDescent="0.2">
      <c r="A62" s="21">
        <v>60</v>
      </c>
      <c r="B62" s="33" t="s">
        <v>62</v>
      </c>
      <c r="C62" s="22" t="str">
        <f t="shared" si="0"/>
        <v>売り</v>
      </c>
      <c r="D62" s="23">
        <f t="shared" si="1"/>
        <v>-9.1</v>
      </c>
      <c r="E62" t="s">
        <v>63</v>
      </c>
      <c r="F62" t="s">
        <v>34</v>
      </c>
      <c r="G62" s="22" t="s">
        <v>185</v>
      </c>
      <c r="H62" s="24">
        <v>102.51</v>
      </c>
      <c r="I62" t="s">
        <v>72</v>
      </c>
      <c r="J62" s="25">
        <v>102.68</v>
      </c>
      <c r="K62" s="22" t="s">
        <v>186</v>
      </c>
      <c r="L62" s="25">
        <v>102.51</v>
      </c>
      <c r="M62" t="s">
        <v>165</v>
      </c>
      <c r="N62" t="s">
        <v>43</v>
      </c>
      <c r="O62" s="25">
        <f t="shared" si="2"/>
        <v>0</v>
      </c>
      <c r="P62" s="26">
        <v>0</v>
      </c>
      <c r="Q62" s="27">
        <v>0</v>
      </c>
      <c r="R62">
        <f t="shared" si="7"/>
        <v>0</v>
      </c>
      <c r="S62">
        <f t="shared" si="5"/>
        <v>774679.99999999662</v>
      </c>
      <c r="T62" s="29">
        <f t="shared" si="6"/>
        <v>15493.599999999933</v>
      </c>
      <c r="U62" s="24">
        <f t="shared" si="3"/>
        <v>-17.000000000000171</v>
      </c>
      <c r="V62" s="23">
        <f t="shared" si="4"/>
        <v>-9.1</v>
      </c>
    </row>
    <row r="63" spans="1:22" ht="13.2" x14ac:dyDescent="0.2">
      <c r="A63" s="21">
        <v>61</v>
      </c>
      <c r="B63" s="33" t="s">
        <v>30</v>
      </c>
      <c r="C63" s="22" t="str">
        <f t="shared" si="0"/>
        <v>売り</v>
      </c>
      <c r="D63" s="23">
        <f t="shared" si="1"/>
        <v>-11</v>
      </c>
      <c r="E63" t="s">
        <v>63</v>
      </c>
      <c r="F63" t="s">
        <v>34</v>
      </c>
      <c r="G63" s="22" t="s">
        <v>187</v>
      </c>
      <c r="H63" s="24">
        <v>102.07</v>
      </c>
      <c r="I63" t="s">
        <v>34</v>
      </c>
      <c r="J63" s="25">
        <v>102.21</v>
      </c>
      <c r="K63" s="22" t="s">
        <v>188</v>
      </c>
      <c r="L63" s="25">
        <v>102.21</v>
      </c>
      <c r="M63" t="s">
        <v>56</v>
      </c>
      <c r="N63" t="s">
        <v>57</v>
      </c>
      <c r="O63" s="25">
        <f t="shared" si="2"/>
        <v>0.14000000000000057</v>
      </c>
      <c r="P63" s="26">
        <v>0</v>
      </c>
      <c r="Q63" s="27">
        <v>14</v>
      </c>
      <c r="R63">
        <f t="shared" si="7"/>
        <v>-15400.000000000062</v>
      </c>
      <c r="S63">
        <f t="shared" si="5"/>
        <v>774679.99999999662</v>
      </c>
      <c r="T63" s="29">
        <f t="shared" si="6"/>
        <v>15493.599999999933</v>
      </c>
      <c r="U63" s="24">
        <f t="shared" si="3"/>
        <v>-14.000000000000057</v>
      </c>
      <c r="V63" s="23">
        <f t="shared" si="4"/>
        <v>-11</v>
      </c>
    </row>
    <row r="64" spans="1:22" ht="13.2" x14ac:dyDescent="0.2">
      <c r="A64" s="21">
        <v>62</v>
      </c>
      <c r="B64" s="33" t="s">
        <v>30</v>
      </c>
      <c r="C64" s="22" t="str">
        <f t="shared" si="0"/>
        <v>売り</v>
      </c>
      <c r="D64" s="23">
        <f t="shared" si="1"/>
        <v>-15.1</v>
      </c>
      <c r="E64" t="s">
        <v>63</v>
      </c>
      <c r="F64" t="s">
        <v>34</v>
      </c>
      <c r="G64" s="22" t="s">
        <v>189</v>
      </c>
      <c r="H64" s="24">
        <v>102.29</v>
      </c>
      <c r="I64" t="s">
        <v>34</v>
      </c>
      <c r="J64" s="25">
        <v>102.39</v>
      </c>
      <c r="K64" s="22" t="s">
        <v>190</v>
      </c>
      <c r="L64" s="25">
        <v>101.88</v>
      </c>
      <c r="M64" t="s">
        <v>71</v>
      </c>
      <c r="N64" t="s">
        <v>47</v>
      </c>
      <c r="O64" s="25">
        <f t="shared" si="2"/>
        <v>-0.4100000000000108</v>
      </c>
      <c r="P64" s="26">
        <v>41</v>
      </c>
      <c r="Q64" s="27">
        <v>0</v>
      </c>
      <c r="R64">
        <f t="shared" si="7"/>
        <v>61910.00000000163</v>
      </c>
      <c r="S64">
        <f t="shared" si="5"/>
        <v>759279.99999999651</v>
      </c>
      <c r="T64" s="29">
        <f t="shared" si="6"/>
        <v>15185.599999999931</v>
      </c>
      <c r="U64" s="24">
        <f t="shared" si="3"/>
        <v>-9.9999999999994316</v>
      </c>
      <c r="V64" s="23">
        <f t="shared" si="4"/>
        <v>-15.1</v>
      </c>
    </row>
    <row r="65" spans="1:22" ht="13.2" x14ac:dyDescent="0.2">
      <c r="A65" s="21">
        <v>63</v>
      </c>
      <c r="B65" s="33" t="s">
        <v>52</v>
      </c>
      <c r="C65" s="22" t="str">
        <f t="shared" si="0"/>
        <v>売り</v>
      </c>
      <c r="D65" s="23">
        <f t="shared" si="1"/>
        <v>-13.6</v>
      </c>
      <c r="E65" t="s">
        <v>63</v>
      </c>
      <c r="F65" t="s">
        <v>34</v>
      </c>
      <c r="G65" s="22" t="s">
        <v>191</v>
      </c>
      <c r="H65" s="24">
        <v>101.38</v>
      </c>
      <c r="I65" t="s">
        <v>34</v>
      </c>
      <c r="J65" s="25">
        <v>101.5</v>
      </c>
      <c r="K65" s="22" t="s">
        <v>192</v>
      </c>
      <c r="L65" s="25">
        <v>101.5</v>
      </c>
      <c r="M65" t="s">
        <v>66</v>
      </c>
      <c r="N65" t="s">
        <v>57</v>
      </c>
      <c r="O65" s="25">
        <f t="shared" si="2"/>
        <v>0.12000000000000455</v>
      </c>
      <c r="P65" s="26">
        <v>0</v>
      </c>
      <c r="Q65" s="27">
        <v>12</v>
      </c>
      <c r="R65">
        <f t="shared" si="7"/>
        <v>-16320.000000000618</v>
      </c>
      <c r="S65">
        <f t="shared" si="5"/>
        <v>821189.99999999814</v>
      </c>
      <c r="T65" s="29">
        <f t="shared" si="6"/>
        <v>16423.799999999963</v>
      </c>
      <c r="U65" s="24">
        <f t="shared" si="3"/>
        <v>-12.000000000000455</v>
      </c>
      <c r="V65" s="23">
        <f t="shared" si="4"/>
        <v>-13.6</v>
      </c>
    </row>
    <row r="66" spans="1:22" ht="13.2" x14ac:dyDescent="0.2">
      <c r="A66" s="21">
        <v>64</v>
      </c>
      <c r="B66" s="33" t="s">
        <v>62</v>
      </c>
      <c r="C66" s="22" t="str">
        <f t="shared" si="0"/>
        <v>買い</v>
      </c>
      <c r="D66" s="23">
        <f t="shared" si="1"/>
        <v>17.8</v>
      </c>
      <c r="E66" t="s">
        <v>63</v>
      </c>
      <c r="F66" t="s">
        <v>34</v>
      </c>
      <c r="G66" s="22" t="s">
        <v>193</v>
      </c>
      <c r="H66" s="24">
        <v>101.45</v>
      </c>
      <c r="I66" t="s">
        <v>34</v>
      </c>
      <c r="J66" s="25">
        <v>101.36</v>
      </c>
      <c r="K66" s="22" t="s">
        <v>194</v>
      </c>
      <c r="L66" s="25">
        <v>102.43</v>
      </c>
      <c r="M66" t="s">
        <v>36</v>
      </c>
      <c r="N66" t="s">
        <v>115</v>
      </c>
      <c r="O66" s="25">
        <f t="shared" si="2"/>
        <v>0.98000000000000398</v>
      </c>
      <c r="P66" s="26">
        <v>98</v>
      </c>
      <c r="Q66" s="27">
        <v>0</v>
      </c>
      <c r="R66">
        <f t="shared" si="7"/>
        <v>174440.00000000073</v>
      </c>
      <c r="S66">
        <f t="shared" si="5"/>
        <v>804869.99999999756</v>
      </c>
      <c r="T66" s="29">
        <f t="shared" si="6"/>
        <v>16097.399999999952</v>
      </c>
      <c r="U66" s="24">
        <f t="shared" si="3"/>
        <v>9.0000000000003411</v>
      </c>
      <c r="V66" s="23">
        <f t="shared" si="4"/>
        <v>17.8</v>
      </c>
    </row>
    <row r="67" spans="1:22" ht="13.2" x14ac:dyDescent="0.2">
      <c r="A67" s="21">
        <v>65</v>
      </c>
      <c r="B67" s="33" t="s">
        <v>30</v>
      </c>
      <c r="C67" s="22" t="str">
        <f t="shared" ref="C67:C108" si="8">IF(J67&gt;H67,"売り","買い")</f>
        <v>買い</v>
      </c>
      <c r="D67" s="23">
        <f t="shared" si="1"/>
        <v>13</v>
      </c>
      <c r="E67" t="s">
        <v>58</v>
      </c>
      <c r="F67" t="s">
        <v>34</v>
      </c>
      <c r="G67" s="22" t="s">
        <v>195</v>
      </c>
      <c r="H67" s="24">
        <v>102.46</v>
      </c>
      <c r="I67" t="s">
        <v>34</v>
      </c>
      <c r="J67" s="25">
        <v>102.31</v>
      </c>
      <c r="K67" s="22" t="s">
        <v>196</v>
      </c>
      <c r="L67" s="25">
        <v>102.91</v>
      </c>
      <c r="M67" t="s">
        <v>36</v>
      </c>
      <c r="N67" t="s">
        <v>115</v>
      </c>
      <c r="O67" s="25">
        <f t="shared" si="2"/>
        <v>0.45000000000000284</v>
      </c>
      <c r="P67" s="26">
        <v>45</v>
      </c>
      <c r="Q67" s="27">
        <v>0</v>
      </c>
      <c r="R67">
        <f t="shared" si="7"/>
        <v>58500.000000000364</v>
      </c>
      <c r="S67">
        <f t="shared" si="5"/>
        <v>979309.99999999825</v>
      </c>
      <c r="T67" s="29">
        <f t="shared" si="6"/>
        <v>19586.199999999964</v>
      </c>
      <c r="U67" s="24">
        <f t="shared" si="3"/>
        <v>14.999999999999147</v>
      </c>
      <c r="V67" s="23">
        <f t="shared" si="4"/>
        <v>13</v>
      </c>
    </row>
    <row r="68" spans="1:22" ht="13.2" x14ac:dyDescent="0.2">
      <c r="A68" s="21">
        <v>66</v>
      </c>
      <c r="B68" s="33" t="s">
        <v>62</v>
      </c>
      <c r="C68" s="22" t="str">
        <f t="shared" si="8"/>
        <v>売り</v>
      </c>
      <c r="D68" s="23">
        <f t="shared" ref="D68:D108" si="9">V68</f>
        <v>-20.7</v>
      </c>
      <c r="E68" t="s">
        <v>85</v>
      </c>
      <c r="F68" t="s">
        <v>34</v>
      </c>
      <c r="G68" s="22" t="s">
        <v>197</v>
      </c>
      <c r="H68" s="24">
        <v>102.9</v>
      </c>
      <c r="I68" t="s">
        <v>60</v>
      </c>
      <c r="J68" s="25">
        <v>103</v>
      </c>
      <c r="K68" s="22" t="s">
        <v>198</v>
      </c>
      <c r="L68" s="25">
        <v>103</v>
      </c>
      <c r="M68" t="s">
        <v>66</v>
      </c>
      <c r="N68" t="s">
        <v>57</v>
      </c>
      <c r="O68" s="25">
        <f t="shared" si="2"/>
        <v>9.9999999999994316E-2</v>
      </c>
      <c r="P68" s="26">
        <v>0</v>
      </c>
      <c r="Q68" s="27">
        <v>10</v>
      </c>
      <c r="R68">
        <f t="shared" si="7"/>
        <v>-20699.999999998821</v>
      </c>
      <c r="S68">
        <f t="shared" si="5"/>
        <v>1037809.9999999986</v>
      </c>
      <c r="T68" s="29">
        <f t="shared" si="6"/>
        <v>20756.199999999972</v>
      </c>
      <c r="U68" s="24">
        <f t="shared" ref="U68:U108" si="10">(H68-J68)*100</f>
        <v>-9.9999999999994316</v>
      </c>
      <c r="V68" s="23">
        <f t="shared" ref="V68:V108" si="11">ROUNDDOWN(T68/U68/100,1)</f>
        <v>-20.7</v>
      </c>
    </row>
    <row r="69" spans="1:22" ht="13.2" x14ac:dyDescent="0.2">
      <c r="A69" s="21">
        <v>67</v>
      </c>
      <c r="B69" s="33" t="s">
        <v>30</v>
      </c>
      <c r="C69" s="22" t="str">
        <f t="shared" si="8"/>
        <v>買い</v>
      </c>
      <c r="D69" s="23">
        <f t="shared" si="9"/>
        <v>15.6</v>
      </c>
      <c r="E69" t="s">
        <v>63</v>
      </c>
      <c r="F69" t="s">
        <v>60</v>
      </c>
      <c r="G69" s="22" t="s">
        <v>199</v>
      </c>
      <c r="H69" s="24">
        <v>103.31</v>
      </c>
      <c r="I69" t="s">
        <v>60</v>
      </c>
      <c r="J69" s="25">
        <v>103.18</v>
      </c>
      <c r="K69" s="22" t="s">
        <v>200</v>
      </c>
      <c r="L69" s="25">
        <v>103.18</v>
      </c>
      <c r="M69" t="s">
        <v>94</v>
      </c>
      <c r="N69" t="s">
        <v>57</v>
      </c>
      <c r="O69" s="25">
        <f t="shared" ref="O69:O108" si="12">L69-H69</f>
        <v>-0.12999999999999545</v>
      </c>
      <c r="P69" s="26">
        <v>0</v>
      </c>
      <c r="Q69" s="27">
        <v>13</v>
      </c>
      <c r="R69">
        <f t="shared" si="7"/>
        <v>-20279.999999999291</v>
      </c>
      <c r="S69">
        <f t="shared" ref="S69:S107" si="13">S68+R68</f>
        <v>1017109.9999999998</v>
      </c>
      <c r="T69" s="29">
        <f t="shared" ref="T69:T108" si="14">S69*0.02</f>
        <v>20342.199999999997</v>
      </c>
      <c r="U69" s="24">
        <f t="shared" si="10"/>
        <v>12.999999999999545</v>
      </c>
      <c r="V69" s="23">
        <f t="shared" si="11"/>
        <v>15.6</v>
      </c>
    </row>
    <row r="70" spans="1:22" ht="13.2" x14ac:dyDescent="0.2">
      <c r="A70" s="21">
        <v>68</v>
      </c>
      <c r="B70" s="33" t="s">
        <v>30</v>
      </c>
      <c r="C70" s="22" t="str">
        <f t="shared" si="8"/>
        <v>買い</v>
      </c>
      <c r="D70" s="23">
        <f t="shared" si="9"/>
        <v>13.2</v>
      </c>
      <c r="E70" t="s">
        <v>63</v>
      </c>
      <c r="F70" t="s">
        <v>34</v>
      </c>
      <c r="G70" s="22" t="s">
        <v>201</v>
      </c>
      <c r="H70" s="24">
        <v>103.32</v>
      </c>
      <c r="I70" t="s">
        <v>34</v>
      </c>
      <c r="J70" s="25">
        <v>103.17</v>
      </c>
      <c r="K70" s="22" t="s">
        <v>202</v>
      </c>
      <c r="L70" s="25">
        <v>103.17</v>
      </c>
      <c r="M70" t="s">
        <v>94</v>
      </c>
      <c r="N70" t="s">
        <v>57</v>
      </c>
      <c r="O70" s="25">
        <f t="shared" si="12"/>
        <v>-0.14999999999999147</v>
      </c>
      <c r="P70" s="26">
        <v>0</v>
      </c>
      <c r="Q70" s="27">
        <v>15</v>
      </c>
      <c r="R70">
        <f t="shared" ref="R70:R108" si="15">O70*10000*D70</f>
        <v>-19799.999999998872</v>
      </c>
      <c r="S70">
        <f t="shared" si="13"/>
        <v>996830.00000000047</v>
      </c>
      <c r="T70" s="29">
        <f t="shared" si="14"/>
        <v>19936.600000000009</v>
      </c>
      <c r="U70" s="24">
        <f t="shared" si="10"/>
        <v>14.999999999999147</v>
      </c>
      <c r="V70" s="23">
        <f t="shared" si="11"/>
        <v>13.2</v>
      </c>
    </row>
    <row r="71" spans="1:22" ht="13.2" x14ac:dyDescent="0.2">
      <c r="A71" s="21">
        <v>69</v>
      </c>
      <c r="B71" s="33" t="s">
        <v>52</v>
      </c>
      <c r="C71" s="22" t="str">
        <f t="shared" si="8"/>
        <v>売り</v>
      </c>
      <c r="D71" s="23">
        <f t="shared" si="9"/>
        <v>-10.8</v>
      </c>
      <c r="E71" t="s">
        <v>85</v>
      </c>
      <c r="F71" t="s">
        <v>34</v>
      </c>
      <c r="G71" s="22" t="s">
        <v>203</v>
      </c>
      <c r="H71" s="24">
        <v>103.14</v>
      </c>
      <c r="I71" t="s">
        <v>34</v>
      </c>
      <c r="J71" s="25">
        <v>103.32</v>
      </c>
      <c r="K71" s="22" t="s">
        <v>204</v>
      </c>
      <c r="L71" s="25">
        <v>103.04</v>
      </c>
      <c r="M71" t="s">
        <v>71</v>
      </c>
      <c r="N71" t="s">
        <v>47</v>
      </c>
      <c r="O71" s="25">
        <f t="shared" si="12"/>
        <v>-9.9999999999994316E-2</v>
      </c>
      <c r="P71" s="26">
        <v>10</v>
      </c>
      <c r="Q71" s="27">
        <v>0</v>
      </c>
      <c r="R71">
        <f t="shared" si="15"/>
        <v>10799.999999999387</v>
      </c>
      <c r="S71">
        <f t="shared" si="13"/>
        <v>977030.00000000163</v>
      </c>
      <c r="T71" s="29">
        <f t="shared" si="14"/>
        <v>19540.600000000031</v>
      </c>
      <c r="U71" s="24">
        <f t="shared" si="10"/>
        <v>-17.999999999999261</v>
      </c>
      <c r="V71" s="23">
        <f t="shared" si="11"/>
        <v>-10.8</v>
      </c>
    </row>
    <row r="72" spans="1:22" s="34" customFormat="1" ht="13.2" x14ac:dyDescent="0.2">
      <c r="A72" s="21">
        <v>70</v>
      </c>
      <c r="B72" s="33" t="s">
        <v>30</v>
      </c>
      <c r="C72" s="22" t="str">
        <f t="shared" si="8"/>
        <v>買い</v>
      </c>
      <c r="D72" s="23">
        <f t="shared" si="9"/>
        <v>39.5</v>
      </c>
      <c r="E72" t="s">
        <v>63</v>
      </c>
      <c r="F72" t="s">
        <v>72</v>
      </c>
      <c r="G72" s="22" t="s">
        <v>205</v>
      </c>
      <c r="H72" s="35">
        <v>102.77</v>
      </c>
      <c r="I72" t="s">
        <v>34</v>
      </c>
      <c r="J72" s="36">
        <v>102.72</v>
      </c>
      <c r="K72" s="34" t="s">
        <v>206</v>
      </c>
      <c r="L72" s="36">
        <v>102.72</v>
      </c>
      <c r="M72" t="s">
        <v>66</v>
      </c>
      <c r="N72" t="s">
        <v>57</v>
      </c>
      <c r="O72" s="25">
        <f t="shared" si="12"/>
        <v>-4.9999999999997158E-2</v>
      </c>
      <c r="P72" s="26">
        <v>0</v>
      </c>
      <c r="Q72" s="27">
        <v>5</v>
      </c>
      <c r="R72">
        <f t="shared" si="15"/>
        <v>-19749.999999998876</v>
      </c>
      <c r="S72">
        <f t="shared" si="13"/>
        <v>987830.00000000105</v>
      </c>
      <c r="T72" s="29">
        <f t="shared" si="14"/>
        <v>19756.60000000002</v>
      </c>
      <c r="U72" s="24">
        <f t="shared" si="10"/>
        <v>4.9999999999997158</v>
      </c>
      <c r="V72" s="23">
        <f t="shared" si="11"/>
        <v>39.5</v>
      </c>
    </row>
    <row r="73" spans="1:22" s="34" customFormat="1" ht="13.2" x14ac:dyDescent="0.2">
      <c r="A73" s="21">
        <v>71</v>
      </c>
      <c r="B73" s="33" t="s">
        <v>30</v>
      </c>
      <c r="C73" s="22" t="str">
        <f t="shared" si="8"/>
        <v>売り</v>
      </c>
      <c r="D73" s="23">
        <f t="shared" si="9"/>
        <v>-9.6</v>
      </c>
      <c r="E73" t="s">
        <v>63</v>
      </c>
      <c r="F73" t="s">
        <v>60</v>
      </c>
      <c r="G73" s="22" t="s">
        <v>207</v>
      </c>
      <c r="H73" s="35">
        <v>102.6</v>
      </c>
      <c r="I73" t="s">
        <v>60</v>
      </c>
      <c r="J73" s="36">
        <v>102.8</v>
      </c>
      <c r="K73" s="22" t="s">
        <v>208</v>
      </c>
      <c r="L73" s="36">
        <v>101.57</v>
      </c>
      <c r="M73" t="s">
        <v>71</v>
      </c>
      <c r="N73" t="s">
        <v>115</v>
      </c>
      <c r="O73" s="25">
        <f t="shared" si="12"/>
        <v>-1.0300000000000011</v>
      </c>
      <c r="P73" s="26">
        <v>103</v>
      </c>
      <c r="Q73" s="27">
        <v>0</v>
      </c>
      <c r="R73">
        <f t="shared" si="15"/>
        <v>98880.000000000102</v>
      </c>
      <c r="S73">
        <f t="shared" si="13"/>
        <v>968080.00000000221</v>
      </c>
      <c r="T73" s="29">
        <f t="shared" si="14"/>
        <v>19361.600000000046</v>
      </c>
      <c r="U73" s="24">
        <f t="shared" si="10"/>
        <v>-20.000000000000284</v>
      </c>
      <c r="V73" s="23">
        <f t="shared" si="11"/>
        <v>-9.6</v>
      </c>
    </row>
    <row r="74" spans="1:22" s="34" customFormat="1" ht="13.2" x14ac:dyDescent="0.2">
      <c r="A74" s="21">
        <v>72</v>
      </c>
      <c r="B74" s="33" t="s">
        <v>52</v>
      </c>
      <c r="C74" s="22" t="str">
        <f t="shared" si="8"/>
        <v>買い</v>
      </c>
      <c r="D74" s="23">
        <f t="shared" si="9"/>
        <v>15.2</v>
      </c>
      <c r="E74" t="s">
        <v>58</v>
      </c>
      <c r="F74" t="s">
        <v>34</v>
      </c>
      <c r="G74" s="22" t="s">
        <v>209</v>
      </c>
      <c r="H74" s="24">
        <v>101.55</v>
      </c>
      <c r="I74" t="s">
        <v>72</v>
      </c>
      <c r="J74" s="25">
        <v>101.41</v>
      </c>
      <c r="K74" s="22" t="s">
        <v>210</v>
      </c>
      <c r="L74" s="25">
        <v>101.55</v>
      </c>
      <c r="M74" t="s">
        <v>178</v>
      </c>
      <c r="N74" t="s">
        <v>43</v>
      </c>
      <c r="O74" s="25">
        <f t="shared" si="12"/>
        <v>0</v>
      </c>
      <c r="P74" s="26">
        <v>0</v>
      </c>
      <c r="Q74" s="27">
        <v>0</v>
      </c>
      <c r="R74">
        <f t="shared" si="15"/>
        <v>0</v>
      </c>
      <c r="S74">
        <f t="shared" si="13"/>
        <v>1066960.0000000023</v>
      </c>
      <c r="T74" s="29">
        <f t="shared" si="14"/>
        <v>21339.200000000048</v>
      </c>
      <c r="U74" s="24">
        <f t="shared" si="10"/>
        <v>14.000000000000057</v>
      </c>
      <c r="V74" s="23">
        <f t="shared" si="11"/>
        <v>15.2</v>
      </c>
    </row>
    <row r="75" spans="1:22" s="34" customFormat="1" ht="13.2" x14ac:dyDescent="0.2">
      <c r="A75" s="21">
        <v>73</v>
      </c>
      <c r="B75" s="33" t="s">
        <v>52</v>
      </c>
      <c r="C75" s="22" t="str">
        <f t="shared" si="8"/>
        <v>買い</v>
      </c>
      <c r="D75" s="23">
        <f t="shared" si="9"/>
        <v>17.7</v>
      </c>
      <c r="E75" t="s">
        <v>85</v>
      </c>
      <c r="F75" t="s">
        <v>72</v>
      </c>
      <c r="G75" s="22" t="s">
        <v>211</v>
      </c>
      <c r="H75" s="24">
        <v>101.73</v>
      </c>
      <c r="I75" t="s">
        <v>60</v>
      </c>
      <c r="J75" s="25">
        <v>101.61</v>
      </c>
      <c r="K75" s="22" t="s">
        <v>212</v>
      </c>
      <c r="L75" s="25">
        <v>101.67</v>
      </c>
      <c r="M75" t="s">
        <v>36</v>
      </c>
      <c r="N75" t="s">
        <v>115</v>
      </c>
      <c r="O75" s="25">
        <f t="shared" si="12"/>
        <v>-6.0000000000002274E-2</v>
      </c>
      <c r="P75" s="26">
        <v>6</v>
      </c>
      <c r="Q75" s="27">
        <v>0</v>
      </c>
      <c r="R75">
        <f t="shared" si="15"/>
        <v>-10620.000000000402</v>
      </c>
      <c r="S75">
        <f t="shared" si="13"/>
        <v>1066960.0000000023</v>
      </c>
      <c r="T75" s="29">
        <f t="shared" si="14"/>
        <v>21339.200000000048</v>
      </c>
      <c r="U75" s="24">
        <f t="shared" si="10"/>
        <v>12.000000000000455</v>
      </c>
      <c r="V75" s="23">
        <f t="shared" si="11"/>
        <v>17.7</v>
      </c>
    </row>
    <row r="76" spans="1:22" s="34" customFormat="1" ht="13.2" x14ac:dyDescent="0.2">
      <c r="A76" s="21">
        <v>74</v>
      </c>
      <c r="B76" s="33" t="s">
        <v>52</v>
      </c>
      <c r="C76" s="22" t="str">
        <f t="shared" si="8"/>
        <v>買い</v>
      </c>
      <c r="D76" s="23">
        <f t="shared" si="9"/>
        <v>9.6</v>
      </c>
      <c r="E76" t="s">
        <v>58</v>
      </c>
      <c r="F76" t="s">
        <v>72</v>
      </c>
      <c r="G76" s="22" t="s">
        <v>213</v>
      </c>
      <c r="H76" s="24">
        <v>102.46</v>
      </c>
      <c r="I76" t="s">
        <v>34</v>
      </c>
      <c r="J76" s="25">
        <v>102.24</v>
      </c>
      <c r="K76" s="22" t="s">
        <v>214</v>
      </c>
      <c r="L76" s="25">
        <v>102.24</v>
      </c>
      <c r="M76" t="s">
        <v>66</v>
      </c>
      <c r="N76" t="s">
        <v>57</v>
      </c>
      <c r="O76" s="25">
        <f t="shared" si="12"/>
        <v>-0.21999999999999886</v>
      </c>
      <c r="P76" s="26">
        <v>0</v>
      </c>
      <c r="Q76" s="27">
        <v>22</v>
      </c>
      <c r="R76">
        <f t="shared" si="15"/>
        <v>-21119.999999999891</v>
      </c>
      <c r="S76">
        <f t="shared" si="13"/>
        <v>1056340.0000000019</v>
      </c>
      <c r="T76" s="29">
        <f t="shared" si="14"/>
        <v>21126.800000000039</v>
      </c>
      <c r="U76" s="24">
        <f t="shared" si="10"/>
        <v>21.999999999999886</v>
      </c>
      <c r="V76" s="23">
        <f t="shared" si="11"/>
        <v>9.6</v>
      </c>
    </row>
    <row r="77" spans="1:22" s="34" customFormat="1" ht="13.2" x14ac:dyDescent="0.2">
      <c r="A77" s="21">
        <v>75</v>
      </c>
      <c r="B77" s="33" t="s">
        <v>52</v>
      </c>
      <c r="C77" s="22" t="str">
        <f t="shared" si="8"/>
        <v>売り</v>
      </c>
      <c r="D77" s="23">
        <f t="shared" si="9"/>
        <v>-29.5</v>
      </c>
      <c r="E77" t="s">
        <v>63</v>
      </c>
      <c r="F77" t="s">
        <v>72</v>
      </c>
      <c r="G77" s="22" t="s">
        <v>215</v>
      </c>
      <c r="H77" s="35">
        <v>102.3</v>
      </c>
      <c r="I77" t="s">
        <v>34</v>
      </c>
      <c r="J77" s="36">
        <v>102.37</v>
      </c>
      <c r="K77" s="34" t="s">
        <v>216</v>
      </c>
      <c r="L77" s="36">
        <v>102.37</v>
      </c>
      <c r="M77" t="s">
        <v>66</v>
      </c>
      <c r="N77" t="s">
        <v>57</v>
      </c>
      <c r="O77" s="25">
        <f t="shared" si="12"/>
        <v>7.000000000000739E-2</v>
      </c>
      <c r="P77" s="26">
        <v>0</v>
      </c>
      <c r="Q77" s="27">
        <v>7</v>
      </c>
      <c r="R77">
        <f t="shared" si="15"/>
        <v>-20650.000000002179</v>
      </c>
      <c r="S77">
        <f t="shared" si="13"/>
        <v>1035220.000000002</v>
      </c>
      <c r="T77" s="29">
        <f t="shared" si="14"/>
        <v>20704.400000000041</v>
      </c>
      <c r="U77" s="24">
        <f t="shared" si="10"/>
        <v>-7.000000000000739</v>
      </c>
      <c r="V77" s="23">
        <f t="shared" si="11"/>
        <v>-29.5</v>
      </c>
    </row>
    <row r="78" spans="1:22" s="34" customFormat="1" ht="13.2" x14ac:dyDescent="0.2">
      <c r="A78" s="21">
        <v>76</v>
      </c>
      <c r="B78" s="33" t="s">
        <v>30</v>
      </c>
      <c r="C78" s="22" t="str">
        <f t="shared" si="8"/>
        <v>売り</v>
      </c>
      <c r="D78" s="23">
        <f t="shared" si="9"/>
        <v>-5.9</v>
      </c>
      <c r="E78" t="s">
        <v>58</v>
      </c>
      <c r="F78" t="s">
        <v>60</v>
      </c>
      <c r="G78" s="22" t="s">
        <v>217</v>
      </c>
      <c r="H78" s="35">
        <v>102.03</v>
      </c>
      <c r="I78" t="s">
        <v>60</v>
      </c>
      <c r="J78" s="36">
        <v>102.37</v>
      </c>
      <c r="K78" s="22" t="s">
        <v>218</v>
      </c>
      <c r="L78" s="36">
        <v>102.37</v>
      </c>
      <c r="M78" t="s">
        <v>66</v>
      </c>
      <c r="N78" t="s">
        <v>57</v>
      </c>
      <c r="O78" s="25">
        <f t="shared" si="12"/>
        <v>0.34000000000000341</v>
      </c>
      <c r="P78" s="26">
        <v>0</v>
      </c>
      <c r="Q78" s="27">
        <v>34</v>
      </c>
      <c r="R78">
        <f t="shared" si="15"/>
        <v>-20060.000000000204</v>
      </c>
      <c r="S78">
        <f t="shared" si="13"/>
        <v>1014569.9999999998</v>
      </c>
      <c r="T78" s="29">
        <f t="shared" si="14"/>
        <v>20291.399999999994</v>
      </c>
      <c r="U78" s="24">
        <f t="shared" si="10"/>
        <v>-34.000000000000341</v>
      </c>
      <c r="V78" s="23">
        <f t="shared" si="11"/>
        <v>-5.9</v>
      </c>
    </row>
    <row r="79" spans="1:22" s="34" customFormat="1" ht="13.2" x14ac:dyDescent="0.2">
      <c r="A79" s="21">
        <v>77</v>
      </c>
      <c r="B79" s="33" t="s">
        <v>62</v>
      </c>
      <c r="C79" s="22" t="str">
        <f t="shared" si="8"/>
        <v>買い</v>
      </c>
      <c r="D79" s="23">
        <f t="shared" si="9"/>
        <v>12.4</v>
      </c>
      <c r="E79" t="s">
        <v>85</v>
      </c>
      <c r="F79" t="s">
        <v>60</v>
      </c>
      <c r="G79" s="22" t="s">
        <v>219</v>
      </c>
      <c r="H79" s="35">
        <v>102.38</v>
      </c>
      <c r="I79" t="s">
        <v>34</v>
      </c>
      <c r="J79" s="36">
        <v>102.22</v>
      </c>
      <c r="K79" s="22" t="s">
        <v>220</v>
      </c>
      <c r="L79" s="36">
        <v>102.22</v>
      </c>
      <c r="M79" t="s">
        <v>66</v>
      </c>
      <c r="N79" t="s">
        <v>57</v>
      </c>
      <c r="O79" s="25">
        <f t="shared" si="12"/>
        <v>-0.15999999999999659</v>
      </c>
      <c r="P79" s="26">
        <v>0</v>
      </c>
      <c r="Q79" s="27">
        <v>16</v>
      </c>
      <c r="R79">
        <f t="shared" si="15"/>
        <v>-19839.999999999578</v>
      </c>
      <c r="S79">
        <f t="shared" si="13"/>
        <v>994509.99999999953</v>
      </c>
      <c r="T79" s="29">
        <f t="shared" si="14"/>
        <v>19890.19999999999</v>
      </c>
      <c r="U79" s="24">
        <f t="shared" si="10"/>
        <v>15.999999999999659</v>
      </c>
      <c r="V79" s="23">
        <f t="shared" si="11"/>
        <v>12.4</v>
      </c>
    </row>
    <row r="80" spans="1:22" s="34" customFormat="1" ht="13.2" x14ac:dyDescent="0.2">
      <c r="A80" s="21">
        <v>78</v>
      </c>
      <c r="B80" s="33" t="s">
        <v>30</v>
      </c>
      <c r="C80" s="22" t="str">
        <f t="shared" si="8"/>
        <v>買い</v>
      </c>
      <c r="D80" s="23">
        <f t="shared" si="9"/>
        <v>12.9</v>
      </c>
      <c r="E80" t="s">
        <v>63</v>
      </c>
      <c r="F80" t="s">
        <v>34</v>
      </c>
      <c r="G80" s="22" t="s">
        <v>221</v>
      </c>
      <c r="H80" s="35">
        <v>102.28</v>
      </c>
      <c r="I80" t="s">
        <v>34</v>
      </c>
      <c r="J80" s="36">
        <v>102.13</v>
      </c>
      <c r="K80" s="22" t="s">
        <v>222</v>
      </c>
      <c r="L80" s="36">
        <v>102.35</v>
      </c>
      <c r="M80" t="s">
        <v>36</v>
      </c>
      <c r="N80" t="s">
        <v>115</v>
      </c>
      <c r="O80" s="25">
        <f t="shared" si="12"/>
        <v>6.9999999999993179E-2</v>
      </c>
      <c r="P80" s="26">
        <v>7</v>
      </c>
      <c r="Q80" s="27">
        <v>0</v>
      </c>
      <c r="R80">
        <f t="shared" si="15"/>
        <v>9029.9999999991196</v>
      </c>
      <c r="S80">
        <f t="shared" si="13"/>
        <v>974670</v>
      </c>
      <c r="T80" s="29">
        <f t="shared" si="14"/>
        <v>19493.400000000001</v>
      </c>
      <c r="U80" s="24">
        <f t="shared" si="10"/>
        <v>15.000000000000568</v>
      </c>
      <c r="V80" s="23">
        <f t="shared" si="11"/>
        <v>12.9</v>
      </c>
    </row>
    <row r="81" spans="1:23" s="34" customFormat="1" ht="13.2" x14ac:dyDescent="0.2">
      <c r="A81" s="21">
        <v>79</v>
      </c>
      <c r="B81" s="33" t="s">
        <v>30</v>
      </c>
      <c r="C81" s="22" t="str">
        <f t="shared" si="8"/>
        <v>買い</v>
      </c>
      <c r="D81" s="23">
        <f t="shared" si="9"/>
        <v>15.1</v>
      </c>
      <c r="E81" t="s">
        <v>85</v>
      </c>
      <c r="F81" t="s">
        <v>60</v>
      </c>
      <c r="G81" s="22" t="s">
        <v>223</v>
      </c>
      <c r="H81" s="35">
        <v>102.48</v>
      </c>
      <c r="I81" t="s">
        <v>34</v>
      </c>
      <c r="J81" s="36">
        <v>102.35</v>
      </c>
      <c r="K81" s="22" t="s">
        <v>224</v>
      </c>
      <c r="L81" s="36">
        <v>102.35</v>
      </c>
      <c r="M81" t="s">
        <v>94</v>
      </c>
      <c r="N81" t="s">
        <v>57</v>
      </c>
      <c r="O81" s="25">
        <f t="shared" si="12"/>
        <v>-0.13000000000000966</v>
      </c>
      <c r="P81" s="26">
        <v>0</v>
      </c>
      <c r="Q81" s="27">
        <v>13</v>
      </c>
      <c r="R81">
        <f t="shared" si="15"/>
        <v>-19630.000000001459</v>
      </c>
      <c r="S81">
        <f t="shared" si="13"/>
        <v>983699.99999999907</v>
      </c>
      <c r="T81" s="29">
        <f t="shared" si="14"/>
        <v>19673.999999999982</v>
      </c>
      <c r="U81" s="24">
        <f t="shared" si="10"/>
        <v>13.000000000000966</v>
      </c>
      <c r="V81" s="23">
        <f t="shared" si="11"/>
        <v>15.1</v>
      </c>
    </row>
    <row r="82" spans="1:23" s="34" customFormat="1" ht="13.2" x14ac:dyDescent="0.2">
      <c r="A82" s="21">
        <v>80</v>
      </c>
      <c r="B82" s="33" t="s">
        <v>52</v>
      </c>
      <c r="C82" s="22" t="str">
        <f t="shared" si="8"/>
        <v>買い</v>
      </c>
      <c r="D82" s="23">
        <f t="shared" si="9"/>
        <v>27.5</v>
      </c>
      <c r="E82" t="s">
        <v>85</v>
      </c>
      <c r="F82" t="s">
        <v>34</v>
      </c>
      <c r="G82" s="22" t="s">
        <v>225</v>
      </c>
      <c r="H82" s="35">
        <v>102.38</v>
      </c>
      <c r="I82" t="s">
        <v>60</v>
      </c>
      <c r="J82" s="36">
        <v>102.31</v>
      </c>
      <c r="K82" s="22" t="s">
        <v>226</v>
      </c>
      <c r="L82" s="36">
        <v>102.31</v>
      </c>
      <c r="M82" t="s">
        <v>56</v>
      </c>
      <c r="N82" t="s">
        <v>57</v>
      </c>
      <c r="O82" s="25">
        <f t="shared" si="12"/>
        <v>-6.9999999999993179E-2</v>
      </c>
      <c r="P82" s="26">
        <v>0</v>
      </c>
      <c r="Q82" s="27">
        <v>7</v>
      </c>
      <c r="R82">
        <f t="shared" si="15"/>
        <v>-19249.999999998123</v>
      </c>
      <c r="S82">
        <f t="shared" si="13"/>
        <v>964069.99999999756</v>
      </c>
      <c r="T82" s="29">
        <f t="shared" si="14"/>
        <v>19281.399999999951</v>
      </c>
      <c r="U82" s="24">
        <f t="shared" si="10"/>
        <v>6.9999999999993179</v>
      </c>
      <c r="V82" s="23">
        <f t="shared" si="11"/>
        <v>27.5</v>
      </c>
    </row>
    <row r="83" spans="1:23" s="34" customFormat="1" ht="13.2" x14ac:dyDescent="0.2">
      <c r="A83" s="21">
        <v>81</v>
      </c>
      <c r="B83" s="33" t="s">
        <v>52</v>
      </c>
      <c r="C83" s="22" t="str">
        <f t="shared" si="8"/>
        <v>売り</v>
      </c>
      <c r="D83" s="23">
        <f t="shared" si="9"/>
        <v>-4.0999999999999996</v>
      </c>
      <c r="E83" t="s">
        <v>85</v>
      </c>
      <c r="F83" t="s">
        <v>72</v>
      </c>
      <c r="G83" s="22" t="s">
        <v>227</v>
      </c>
      <c r="H83" s="35">
        <v>101.9</v>
      </c>
      <c r="I83" t="s">
        <v>60</v>
      </c>
      <c r="J83" s="36">
        <v>102.35</v>
      </c>
      <c r="K83" s="22" t="s">
        <v>228</v>
      </c>
      <c r="L83" s="36">
        <v>102.09</v>
      </c>
      <c r="M83" t="s">
        <v>71</v>
      </c>
      <c r="N83" t="s">
        <v>57</v>
      </c>
      <c r="O83" s="25">
        <f t="shared" si="12"/>
        <v>0.18999999999999773</v>
      </c>
      <c r="P83" s="26">
        <v>0</v>
      </c>
      <c r="Q83" s="27">
        <v>19</v>
      </c>
      <c r="R83">
        <f t="shared" si="15"/>
        <v>-7789.9999999999063</v>
      </c>
      <c r="S83">
        <f t="shared" si="13"/>
        <v>944819.99999999942</v>
      </c>
      <c r="T83" s="29">
        <f t="shared" si="14"/>
        <v>18896.399999999991</v>
      </c>
      <c r="U83" s="24">
        <f t="shared" si="10"/>
        <v>-44.999999999998863</v>
      </c>
      <c r="V83" s="23">
        <f t="shared" si="11"/>
        <v>-4.0999999999999996</v>
      </c>
    </row>
    <row r="84" spans="1:23" s="34" customFormat="1" ht="13.2" x14ac:dyDescent="0.2">
      <c r="A84" s="21">
        <v>82</v>
      </c>
      <c r="B84" s="33" t="s">
        <v>52</v>
      </c>
      <c r="C84" s="22" t="str">
        <f t="shared" si="8"/>
        <v>買い</v>
      </c>
      <c r="D84" s="23">
        <f t="shared" si="9"/>
        <v>9.8000000000000007</v>
      </c>
      <c r="E84" t="s">
        <v>85</v>
      </c>
      <c r="F84" t="s">
        <v>34</v>
      </c>
      <c r="G84" s="22" t="s">
        <v>229</v>
      </c>
      <c r="H84" s="35">
        <v>102.24</v>
      </c>
      <c r="I84" t="s">
        <v>34</v>
      </c>
      <c r="J84" s="36">
        <v>102.05</v>
      </c>
      <c r="K84" s="22" t="s">
        <v>230</v>
      </c>
      <c r="L84" s="36">
        <v>102.05</v>
      </c>
      <c r="M84" t="s">
        <v>56</v>
      </c>
      <c r="N84" t="s">
        <v>57</v>
      </c>
      <c r="O84" s="25">
        <f t="shared" si="12"/>
        <v>-0.18999999999999773</v>
      </c>
      <c r="P84" s="26">
        <v>0</v>
      </c>
      <c r="Q84" s="27">
        <v>19</v>
      </c>
      <c r="R84">
        <f t="shared" si="15"/>
        <v>-18619.999999999778</v>
      </c>
      <c r="S84">
        <f t="shared" si="13"/>
        <v>937029.99999999953</v>
      </c>
      <c r="T84" s="29">
        <f t="shared" si="14"/>
        <v>18740.599999999991</v>
      </c>
      <c r="U84" s="24">
        <f t="shared" si="10"/>
        <v>18.999999999999773</v>
      </c>
      <c r="V84" s="23">
        <f t="shared" si="11"/>
        <v>9.8000000000000007</v>
      </c>
    </row>
    <row r="85" spans="1:23" s="34" customFormat="1" ht="13.2" x14ac:dyDescent="0.2">
      <c r="A85" s="21">
        <v>83</v>
      </c>
      <c r="B85" s="33" t="s">
        <v>62</v>
      </c>
      <c r="C85" s="22" t="str">
        <f t="shared" si="8"/>
        <v>買い</v>
      </c>
      <c r="D85" s="23">
        <f t="shared" si="9"/>
        <v>10.199999999999999</v>
      </c>
      <c r="E85" t="s">
        <v>63</v>
      </c>
      <c r="F85" t="s">
        <v>60</v>
      </c>
      <c r="G85" s="22" t="s">
        <v>231</v>
      </c>
      <c r="H85" s="35">
        <v>103</v>
      </c>
      <c r="I85" t="s">
        <v>72</v>
      </c>
      <c r="J85" s="36">
        <v>102.82</v>
      </c>
      <c r="K85" s="22" t="s">
        <v>232</v>
      </c>
      <c r="L85" s="36">
        <v>103</v>
      </c>
      <c r="M85" t="s">
        <v>165</v>
      </c>
      <c r="N85" t="s">
        <v>43</v>
      </c>
      <c r="O85" s="25">
        <f t="shared" si="12"/>
        <v>0</v>
      </c>
      <c r="P85" s="26">
        <v>0</v>
      </c>
      <c r="Q85" s="27">
        <v>0</v>
      </c>
      <c r="R85">
        <f t="shared" si="15"/>
        <v>0</v>
      </c>
      <c r="S85">
        <f t="shared" si="13"/>
        <v>918409.99999999977</v>
      </c>
      <c r="T85" s="29">
        <f t="shared" si="14"/>
        <v>18368.199999999997</v>
      </c>
      <c r="U85" s="24">
        <f t="shared" si="10"/>
        <v>18.000000000000682</v>
      </c>
      <c r="V85" s="23">
        <f t="shared" si="11"/>
        <v>10.199999999999999</v>
      </c>
    </row>
    <row r="86" spans="1:23" s="34" customFormat="1" ht="13.2" x14ac:dyDescent="0.2">
      <c r="A86" s="21">
        <v>84</v>
      </c>
      <c r="B86" s="33" t="s">
        <v>52</v>
      </c>
      <c r="C86" s="22" t="str">
        <f t="shared" si="8"/>
        <v>買い</v>
      </c>
      <c r="D86" s="23">
        <f t="shared" si="9"/>
        <v>9.6</v>
      </c>
      <c r="E86" t="s">
        <v>63</v>
      </c>
      <c r="F86" t="s">
        <v>60</v>
      </c>
      <c r="G86" s="22" t="s">
        <v>233</v>
      </c>
      <c r="H86" s="35">
        <v>103.24</v>
      </c>
      <c r="I86" t="s">
        <v>34</v>
      </c>
      <c r="J86" s="36">
        <v>103.05</v>
      </c>
      <c r="K86" s="22" t="s">
        <v>234</v>
      </c>
      <c r="L86" s="36">
        <v>103.72</v>
      </c>
      <c r="M86" t="s">
        <v>36</v>
      </c>
      <c r="N86" t="s">
        <v>115</v>
      </c>
      <c r="O86" s="25">
        <f t="shared" si="12"/>
        <v>0.48000000000000398</v>
      </c>
      <c r="P86" s="26">
        <v>48</v>
      </c>
      <c r="Q86" s="27">
        <v>0</v>
      </c>
      <c r="R86">
        <f t="shared" si="15"/>
        <v>46080.000000000386</v>
      </c>
      <c r="S86">
        <f t="shared" si="13"/>
        <v>918409.99999999977</v>
      </c>
      <c r="T86" s="29">
        <f t="shared" si="14"/>
        <v>18368.199999999997</v>
      </c>
      <c r="U86" s="24">
        <f t="shared" si="10"/>
        <v>18.999999999999773</v>
      </c>
      <c r="V86" s="23">
        <f t="shared" si="11"/>
        <v>9.6</v>
      </c>
    </row>
    <row r="87" spans="1:23" s="34" customFormat="1" ht="13.2" x14ac:dyDescent="0.2">
      <c r="A87" s="21">
        <v>85</v>
      </c>
      <c r="B87" s="33" t="s">
        <v>52</v>
      </c>
      <c r="C87" s="22" t="str">
        <f t="shared" si="8"/>
        <v>買い</v>
      </c>
      <c r="D87" s="23">
        <f t="shared" si="9"/>
        <v>16</v>
      </c>
      <c r="E87" t="s">
        <v>63</v>
      </c>
      <c r="F87" t="s">
        <v>60</v>
      </c>
      <c r="G87" s="22" t="s">
        <v>235</v>
      </c>
      <c r="H87" s="35">
        <v>103.83</v>
      </c>
      <c r="I87" t="s">
        <v>34</v>
      </c>
      <c r="J87" s="36">
        <v>103.71</v>
      </c>
      <c r="K87" s="22" t="s">
        <v>236</v>
      </c>
      <c r="L87" s="36">
        <v>103.83</v>
      </c>
      <c r="M87" t="s">
        <v>165</v>
      </c>
      <c r="N87" t="s">
        <v>43</v>
      </c>
      <c r="O87" s="25">
        <f t="shared" si="12"/>
        <v>0</v>
      </c>
      <c r="P87" s="26">
        <v>0</v>
      </c>
      <c r="Q87" s="27">
        <v>0</v>
      </c>
      <c r="R87">
        <f t="shared" si="15"/>
        <v>0</v>
      </c>
      <c r="S87">
        <f t="shared" si="13"/>
        <v>964490.00000000012</v>
      </c>
      <c r="T87" s="29">
        <f t="shared" si="14"/>
        <v>19289.800000000003</v>
      </c>
      <c r="U87" s="24">
        <f t="shared" si="10"/>
        <v>12.000000000000455</v>
      </c>
      <c r="V87" s="23">
        <f t="shared" si="11"/>
        <v>16</v>
      </c>
    </row>
    <row r="88" spans="1:23" s="34" customFormat="1" ht="13.2" x14ac:dyDescent="0.2">
      <c r="A88" s="21">
        <v>86</v>
      </c>
      <c r="B88" s="33" t="s">
        <v>52</v>
      </c>
      <c r="C88" s="22" t="str">
        <f t="shared" si="8"/>
        <v>売り</v>
      </c>
      <c r="D88" s="23">
        <f t="shared" si="9"/>
        <v>-27.5</v>
      </c>
      <c r="E88" t="s">
        <v>58</v>
      </c>
      <c r="F88" t="s">
        <v>60</v>
      </c>
      <c r="G88" s="22" t="s">
        <v>237</v>
      </c>
      <c r="H88" s="35">
        <v>103.87</v>
      </c>
      <c r="I88" t="s">
        <v>34</v>
      </c>
      <c r="J88" s="36">
        <v>103.94</v>
      </c>
      <c r="K88" s="22" t="s">
        <v>238</v>
      </c>
      <c r="L88" s="36">
        <v>103.94</v>
      </c>
      <c r="M88" t="s">
        <v>94</v>
      </c>
      <c r="N88" t="s">
        <v>57</v>
      </c>
      <c r="O88" s="25">
        <f t="shared" si="12"/>
        <v>6.9999999999993179E-2</v>
      </c>
      <c r="P88" s="26">
        <v>0</v>
      </c>
      <c r="Q88" s="27">
        <v>7</v>
      </c>
      <c r="R88">
        <f t="shared" si="15"/>
        <v>-19249.999999998123</v>
      </c>
      <c r="S88">
        <f t="shared" si="13"/>
        <v>964490.00000000012</v>
      </c>
      <c r="T88" s="29">
        <f t="shared" si="14"/>
        <v>19289.800000000003</v>
      </c>
      <c r="U88" s="24">
        <f t="shared" si="10"/>
        <v>-6.9999999999993179</v>
      </c>
      <c r="V88" s="23">
        <f t="shared" si="11"/>
        <v>-27.5</v>
      </c>
    </row>
    <row r="89" spans="1:23" s="34" customFormat="1" ht="13.2" x14ac:dyDescent="0.2">
      <c r="A89" s="21">
        <v>87</v>
      </c>
      <c r="B89" s="33" t="s">
        <v>52</v>
      </c>
      <c r="C89" s="22" t="str">
        <f t="shared" si="8"/>
        <v>売り</v>
      </c>
      <c r="D89" s="23">
        <f t="shared" si="9"/>
        <v>-27</v>
      </c>
      <c r="E89" t="s">
        <v>58</v>
      </c>
      <c r="F89" t="s">
        <v>34</v>
      </c>
      <c r="G89" s="22" t="s">
        <v>239</v>
      </c>
      <c r="H89" s="35">
        <v>103.22</v>
      </c>
      <c r="I89" t="s">
        <v>34</v>
      </c>
      <c r="J89" s="36">
        <v>103.29</v>
      </c>
      <c r="K89" s="22" t="s">
        <v>240</v>
      </c>
      <c r="L89" s="36">
        <v>103.22</v>
      </c>
      <c r="M89" t="s">
        <v>178</v>
      </c>
      <c r="N89" t="s">
        <v>43</v>
      </c>
      <c r="O89" s="25">
        <f t="shared" si="12"/>
        <v>0</v>
      </c>
      <c r="P89" s="26">
        <v>0</v>
      </c>
      <c r="Q89" s="27">
        <v>0</v>
      </c>
      <c r="R89">
        <f t="shared" si="15"/>
        <v>0</v>
      </c>
      <c r="S89">
        <f t="shared" si="13"/>
        <v>945240.00000000198</v>
      </c>
      <c r="T89" s="29">
        <f t="shared" si="14"/>
        <v>18904.800000000039</v>
      </c>
      <c r="U89" s="24">
        <f t="shared" si="10"/>
        <v>-7.000000000000739</v>
      </c>
      <c r="V89" s="23">
        <f t="shared" si="11"/>
        <v>-27</v>
      </c>
    </row>
    <row r="90" spans="1:23" s="34" customFormat="1" ht="13.2" x14ac:dyDescent="0.2">
      <c r="A90" s="21">
        <v>88</v>
      </c>
      <c r="B90" s="33" t="s">
        <v>52</v>
      </c>
      <c r="C90" s="22" t="str">
        <f t="shared" si="8"/>
        <v>売り</v>
      </c>
      <c r="D90" s="23">
        <f t="shared" si="9"/>
        <v>-13.5</v>
      </c>
      <c r="E90" t="s">
        <v>85</v>
      </c>
      <c r="F90" t="s">
        <v>60</v>
      </c>
      <c r="G90" s="22" t="s">
        <v>241</v>
      </c>
      <c r="H90" s="35">
        <v>103.04</v>
      </c>
      <c r="I90" t="s">
        <v>72</v>
      </c>
      <c r="J90" s="36">
        <v>103.18</v>
      </c>
      <c r="K90" s="22" t="s">
        <v>242</v>
      </c>
      <c r="L90" s="36">
        <v>102.05</v>
      </c>
      <c r="M90" t="s">
        <v>71</v>
      </c>
      <c r="N90" t="s">
        <v>115</v>
      </c>
      <c r="O90" s="25">
        <f t="shared" si="12"/>
        <v>-0.99000000000000909</v>
      </c>
      <c r="P90" s="26">
        <v>99</v>
      </c>
      <c r="Q90" s="27">
        <v>0</v>
      </c>
      <c r="R90">
        <f t="shared" si="15"/>
        <v>133650.00000000122</v>
      </c>
      <c r="S90">
        <f t="shared" si="13"/>
        <v>945240.00000000198</v>
      </c>
      <c r="T90" s="29">
        <f t="shared" si="14"/>
        <v>18904.800000000039</v>
      </c>
      <c r="U90" s="24">
        <f t="shared" si="10"/>
        <v>-14.000000000000057</v>
      </c>
      <c r="V90" s="23">
        <f t="shared" si="11"/>
        <v>-13.5</v>
      </c>
      <c r="W90"/>
    </row>
    <row r="91" spans="1:23" s="34" customFormat="1" ht="13.2" x14ac:dyDescent="0.2">
      <c r="A91" s="21">
        <v>89</v>
      </c>
      <c r="B91" s="33" t="s">
        <v>30</v>
      </c>
      <c r="C91" s="22" t="str">
        <f t="shared" si="8"/>
        <v>売り</v>
      </c>
      <c r="D91" s="23">
        <f t="shared" si="9"/>
        <v>-11.9</v>
      </c>
      <c r="E91" t="s">
        <v>58</v>
      </c>
      <c r="F91" t="s">
        <v>60</v>
      </c>
      <c r="G91" s="22" t="s">
        <v>243</v>
      </c>
      <c r="H91" s="35">
        <v>101.39</v>
      </c>
      <c r="I91" t="s">
        <v>34</v>
      </c>
      <c r="J91" s="36">
        <v>101.57</v>
      </c>
      <c r="K91" s="22" t="s">
        <v>244</v>
      </c>
      <c r="L91" s="36">
        <v>101.57</v>
      </c>
      <c r="M91" t="s">
        <v>94</v>
      </c>
      <c r="N91" t="s">
        <v>57</v>
      </c>
      <c r="O91" s="25">
        <f t="shared" si="12"/>
        <v>0.17999999999999261</v>
      </c>
      <c r="P91" s="26">
        <v>0</v>
      </c>
      <c r="Q91" s="27">
        <v>18</v>
      </c>
      <c r="R91">
        <f t="shared" si="15"/>
        <v>-21419.99999999912</v>
      </c>
      <c r="S91">
        <f t="shared" si="13"/>
        <v>1078890.0000000033</v>
      </c>
      <c r="T91" s="29">
        <f t="shared" si="14"/>
        <v>21577.800000000065</v>
      </c>
      <c r="U91" s="24">
        <f t="shared" si="10"/>
        <v>-17.999999999999261</v>
      </c>
      <c r="V91" s="23">
        <f t="shared" si="11"/>
        <v>-11.9</v>
      </c>
      <c r="W91"/>
    </row>
    <row r="92" spans="1:23" s="34" customFormat="1" ht="13.2" x14ac:dyDescent="0.2">
      <c r="A92" s="21">
        <v>90</v>
      </c>
      <c r="B92" s="33" t="s">
        <v>52</v>
      </c>
      <c r="C92" s="22" t="str">
        <f t="shared" si="8"/>
        <v>売り</v>
      </c>
      <c r="D92" s="23">
        <f t="shared" si="9"/>
        <v>-105.7</v>
      </c>
      <c r="E92" t="s">
        <v>58</v>
      </c>
      <c r="F92" t="s">
        <v>72</v>
      </c>
      <c r="G92" s="22" t="s">
        <v>245</v>
      </c>
      <c r="H92" s="35">
        <v>101.66</v>
      </c>
      <c r="I92" t="s">
        <v>34</v>
      </c>
      <c r="J92" s="36">
        <v>101.68</v>
      </c>
      <c r="K92" s="22" t="s">
        <v>246</v>
      </c>
      <c r="L92" s="36">
        <v>101.68</v>
      </c>
      <c r="M92" t="s">
        <v>94</v>
      </c>
      <c r="N92" t="s">
        <v>57</v>
      </c>
      <c r="O92" s="25">
        <f t="shared" si="12"/>
        <v>2.0000000000010232E-2</v>
      </c>
      <c r="P92" s="26">
        <v>0</v>
      </c>
      <c r="Q92" s="27">
        <v>2</v>
      </c>
      <c r="R92">
        <f t="shared" si="15"/>
        <v>-21140.000000010816</v>
      </c>
      <c r="S92">
        <f t="shared" si="13"/>
        <v>1057470.0000000042</v>
      </c>
      <c r="T92" s="29">
        <f t="shared" si="14"/>
        <v>21149.400000000085</v>
      </c>
      <c r="U92" s="24">
        <f t="shared" si="10"/>
        <v>-2.0000000000010232</v>
      </c>
      <c r="V92" s="23">
        <f t="shared" si="11"/>
        <v>-105.7</v>
      </c>
      <c r="W92"/>
    </row>
    <row r="93" spans="1:23" s="34" customFormat="1" ht="13.2" x14ac:dyDescent="0.2">
      <c r="A93" s="21">
        <v>91</v>
      </c>
      <c r="B93" s="33" t="s">
        <v>30</v>
      </c>
      <c r="C93" s="22" t="str">
        <f t="shared" si="8"/>
        <v>買い</v>
      </c>
      <c r="D93" s="23">
        <f t="shared" si="9"/>
        <v>15.9</v>
      </c>
      <c r="E93" t="s">
        <v>85</v>
      </c>
      <c r="F93" t="s">
        <v>60</v>
      </c>
      <c r="G93" s="22" t="s">
        <v>247</v>
      </c>
      <c r="H93" s="35">
        <v>101.63</v>
      </c>
      <c r="I93" t="s">
        <v>60</v>
      </c>
      <c r="J93" s="36">
        <v>101.5</v>
      </c>
      <c r="K93" s="22" t="s">
        <v>248</v>
      </c>
      <c r="L93" s="36">
        <v>101.79</v>
      </c>
      <c r="M93" t="s">
        <v>36</v>
      </c>
      <c r="N93" t="s">
        <v>115</v>
      </c>
      <c r="O93" s="25">
        <f t="shared" si="12"/>
        <v>0.1600000000000108</v>
      </c>
      <c r="P93" s="26">
        <v>16</v>
      </c>
      <c r="Q93" s="27">
        <v>0</v>
      </c>
      <c r="R93">
        <f t="shared" si="15"/>
        <v>25440.000000001717</v>
      </c>
      <c r="S93">
        <f t="shared" si="13"/>
        <v>1036329.9999999934</v>
      </c>
      <c r="T93" s="29">
        <f t="shared" si="14"/>
        <v>20726.599999999868</v>
      </c>
      <c r="U93" s="24">
        <f t="shared" si="10"/>
        <v>12.999999999999545</v>
      </c>
      <c r="V93" s="23">
        <f t="shared" si="11"/>
        <v>15.9</v>
      </c>
      <c r="W93"/>
    </row>
    <row r="94" spans="1:23" s="34" customFormat="1" ht="13.2" x14ac:dyDescent="0.2">
      <c r="A94" s="21">
        <v>92</v>
      </c>
      <c r="B94" s="33" t="s">
        <v>52</v>
      </c>
      <c r="C94" s="22" t="str">
        <f t="shared" si="8"/>
        <v>買い</v>
      </c>
      <c r="D94" s="23">
        <f t="shared" si="9"/>
        <v>11.7</v>
      </c>
      <c r="E94" t="s">
        <v>63</v>
      </c>
      <c r="F94" t="s">
        <v>72</v>
      </c>
      <c r="G94" s="22" t="s">
        <v>249</v>
      </c>
      <c r="H94" s="35">
        <v>102.35</v>
      </c>
      <c r="I94" t="s">
        <v>60</v>
      </c>
      <c r="J94" s="36">
        <v>102.17</v>
      </c>
      <c r="K94" s="22" t="s">
        <v>250</v>
      </c>
      <c r="L94" s="36">
        <v>102.17</v>
      </c>
      <c r="M94" t="s">
        <v>178</v>
      </c>
      <c r="N94" t="s">
        <v>43</v>
      </c>
      <c r="O94" s="25">
        <f t="shared" si="12"/>
        <v>-0.17999999999999261</v>
      </c>
      <c r="P94" s="26">
        <v>0</v>
      </c>
      <c r="Q94" s="27">
        <v>18</v>
      </c>
      <c r="R94">
        <f t="shared" si="15"/>
        <v>-21059.999999999134</v>
      </c>
      <c r="S94">
        <f t="shared" si="13"/>
        <v>1061769.9999999951</v>
      </c>
      <c r="T94" s="29">
        <f t="shared" si="14"/>
        <v>21235.399999999903</v>
      </c>
      <c r="U94" s="24">
        <f t="shared" si="10"/>
        <v>17.999999999999261</v>
      </c>
      <c r="V94" s="23">
        <f t="shared" si="11"/>
        <v>11.7</v>
      </c>
      <c r="W94"/>
    </row>
    <row r="95" spans="1:23" s="34" customFormat="1" ht="13.2" x14ac:dyDescent="0.2">
      <c r="A95" s="21">
        <v>93</v>
      </c>
      <c r="B95" s="33" t="s">
        <v>52</v>
      </c>
      <c r="C95" s="22" t="str">
        <f t="shared" si="8"/>
        <v>売り</v>
      </c>
      <c r="D95" s="23">
        <f t="shared" si="9"/>
        <v>-26</v>
      </c>
      <c r="E95" t="s">
        <v>58</v>
      </c>
      <c r="F95" t="s">
        <v>34</v>
      </c>
      <c r="G95" s="22" t="s">
        <v>251</v>
      </c>
      <c r="H95" s="35">
        <v>102.17</v>
      </c>
      <c r="I95" t="s">
        <v>34</v>
      </c>
      <c r="J95" s="36">
        <v>102.25</v>
      </c>
      <c r="K95" s="22" t="s">
        <v>252</v>
      </c>
      <c r="L95" s="36">
        <v>102.05</v>
      </c>
      <c r="M95" t="s">
        <v>71</v>
      </c>
      <c r="N95" t="s">
        <v>115</v>
      </c>
      <c r="O95" s="25">
        <f t="shared" si="12"/>
        <v>-0.12000000000000455</v>
      </c>
      <c r="P95" s="26">
        <v>12</v>
      </c>
      <c r="Q95" s="27">
        <v>0</v>
      </c>
      <c r="R95">
        <f t="shared" si="15"/>
        <v>31200.000000001182</v>
      </c>
      <c r="S95">
        <f t="shared" si="13"/>
        <v>1040709.9999999959</v>
      </c>
      <c r="T95" s="29">
        <f t="shared" si="14"/>
        <v>20814.199999999921</v>
      </c>
      <c r="U95" s="24">
        <f t="shared" si="10"/>
        <v>-7.9999999999998295</v>
      </c>
      <c r="V95" s="23">
        <f t="shared" si="11"/>
        <v>-26</v>
      </c>
    </row>
    <row r="96" spans="1:23" s="34" customFormat="1" ht="13.2" x14ac:dyDescent="0.2">
      <c r="A96" s="21">
        <v>94</v>
      </c>
      <c r="B96" s="33" t="s">
        <v>30</v>
      </c>
      <c r="C96" s="22" t="str">
        <f t="shared" si="8"/>
        <v>買い</v>
      </c>
      <c r="D96" s="23">
        <f t="shared" si="9"/>
        <v>19.399999999999999</v>
      </c>
      <c r="E96" t="s">
        <v>58</v>
      </c>
      <c r="F96" t="s">
        <v>60</v>
      </c>
      <c r="G96" s="22" t="s">
        <v>253</v>
      </c>
      <c r="H96" s="35">
        <v>102.2</v>
      </c>
      <c r="I96" t="s">
        <v>34</v>
      </c>
      <c r="J96" s="36">
        <v>102.09</v>
      </c>
      <c r="K96" s="22" t="s">
        <v>254</v>
      </c>
      <c r="L96" s="36">
        <v>102.51</v>
      </c>
      <c r="M96" t="s">
        <v>36</v>
      </c>
      <c r="N96" t="s">
        <v>115</v>
      </c>
      <c r="O96" s="25">
        <f t="shared" si="12"/>
        <v>0.31000000000000227</v>
      </c>
      <c r="P96" s="26">
        <v>31</v>
      </c>
      <c r="Q96" s="27">
        <v>0</v>
      </c>
      <c r="R96">
        <f t="shared" si="15"/>
        <v>60140.000000000437</v>
      </c>
      <c r="S96">
        <f t="shared" si="13"/>
        <v>1071909.9999999972</v>
      </c>
      <c r="T96" s="29">
        <f t="shared" si="14"/>
        <v>21438.199999999946</v>
      </c>
      <c r="U96" s="24">
        <f t="shared" si="10"/>
        <v>10.999999999999943</v>
      </c>
      <c r="V96" s="23">
        <f t="shared" si="11"/>
        <v>19.399999999999999</v>
      </c>
    </row>
    <row r="97" spans="1:58" s="34" customFormat="1" ht="13.2" x14ac:dyDescent="0.2">
      <c r="A97" s="21">
        <v>95</v>
      </c>
      <c r="B97" s="33" t="s">
        <v>30</v>
      </c>
      <c r="C97" s="22" t="str">
        <f t="shared" si="8"/>
        <v>売り</v>
      </c>
      <c r="D97" s="23">
        <f t="shared" si="9"/>
        <v>-16.100000000000001</v>
      </c>
      <c r="E97" t="s">
        <v>85</v>
      </c>
      <c r="F97" t="s">
        <v>34</v>
      </c>
      <c r="G97" s="22" t="s">
        <v>255</v>
      </c>
      <c r="H97" s="35">
        <v>102.47</v>
      </c>
      <c r="I97" t="s">
        <v>72</v>
      </c>
      <c r="J97" s="36">
        <v>102.61</v>
      </c>
      <c r="K97" s="22" t="s">
        <v>256</v>
      </c>
      <c r="L97" s="36">
        <v>102.39</v>
      </c>
      <c r="M97" t="s">
        <v>71</v>
      </c>
      <c r="N97" t="s">
        <v>115</v>
      </c>
      <c r="O97" s="25">
        <f t="shared" si="12"/>
        <v>-7.9999999999998295E-2</v>
      </c>
      <c r="P97" s="26">
        <v>8</v>
      </c>
      <c r="Q97" s="27">
        <v>0</v>
      </c>
      <c r="R97">
        <f t="shared" si="15"/>
        <v>12879.999999999727</v>
      </c>
      <c r="S97">
        <f t="shared" si="13"/>
        <v>1132049.9999999977</v>
      </c>
      <c r="T97" s="29">
        <f t="shared" si="14"/>
        <v>22640.999999999953</v>
      </c>
      <c r="U97" s="24">
        <f t="shared" si="10"/>
        <v>-14.000000000000057</v>
      </c>
      <c r="V97" s="23">
        <f t="shared" si="11"/>
        <v>-16.100000000000001</v>
      </c>
    </row>
    <row r="98" spans="1:58" s="34" customFormat="1" ht="13.2" x14ac:dyDescent="0.2">
      <c r="A98" s="21">
        <v>96</v>
      </c>
      <c r="B98" s="33" t="s">
        <v>52</v>
      </c>
      <c r="C98" s="22" t="str">
        <f t="shared" si="8"/>
        <v>買い</v>
      </c>
      <c r="D98" s="23">
        <f t="shared" si="9"/>
        <v>20.8</v>
      </c>
      <c r="E98" t="s">
        <v>58</v>
      </c>
      <c r="F98" t="s">
        <v>34</v>
      </c>
      <c r="G98" s="22" t="s">
        <v>257</v>
      </c>
      <c r="H98" s="35">
        <v>102.37</v>
      </c>
      <c r="I98" t="s">
        <v>34</v>
      </c>
      <c r="J98" s="36">
        <v>102.26</v>
      </c>
      <c r="K98" s="22" t="s">
        <v>258</v>
      </c>
      <c r="L98" s="36">
        <v>102.26</v>
      </c>
      <c r="M98" t="s">
        <v>94</v>
      </c>
      <c r="N98" t="s">
        <v>57</v>
      </c>
      <c r="O98" s="25">
        <f t="shared" si="12"/>
        <v>-0.10999999999999943</v>
      </c>
      <c r="P98" s="26">
        <v>0</v>
      </c>
      <c r="Q98" s="27">
        <v>11</v>
      </c>
      <c r="R98">
        <f t="shared" si="15"/>
        <v>-22879.999999999884</v>
      </c>
      <c r="S98">
        <f t="shared" si="13"/>
        <v>1144929.9999999974</v>
      </c>
      <c r="T98" s="29">
        <f t="shared" si="14"/>
        <v>22898.599999999948</v>
      </c>
      <c r="U98" s="24">
        <f t="shared" si="10"/>
        <v>10.999999999999943</v>
      </c>
      <c r="V98" s="23">
        <f t="shared" si="11"/>
        <v>20.8</v>
      </c>
    </row>
    <row r="99" spans="1:58" s="34" customFormat="1" ht="13.2" x14ac:dyDescent="0.2">
      <c r="A99" s="21">
        <v>97</v>
      </c>
      <c r="B99" s="33" t="s">
        <v>30</v>
      </c>
      <c r="C99" s="22" t="str">
        <f t="shared" si="8"/>
        <v>買い</v>
      </c>
      <c r="D99" s="23">
        <f t="shared" si="9"/>
        <v>28</v>
      </c>
      <c r="E99" t="s">
        <v>63</v>
      </c>
      <c r="F99" t="s">
        <v>34</v>
      </c>
      <c r="G99" s="22" t="s">
        <v>259</v>
      </c>
      <c r="H99" s="35">
        <v>102.16</v>
      </c>
      <c r="I99" t="s">
        <v>34</v>
      </c>
      <c r="J99" s="36">
        <v>102.08</v>
      </c>
      <c r="K99" s="22" t="s">
        <v>260</v>
      </c>
      <c r="L99" s="36">
        <v>102.49</v>
      </c>
      <c r="M99" t="s">
        <v>36</v>
      </c>
      <c r="N99" t="s">
        <v>115</v>
      </c>
      <c r="O99" s="25">
        <f t="shared" si="12"/>
        <v>0.32999999999999829</v>
      </c>
      <c r="P99" s="26">
        <v>33</v>
      </c>
      <c r="Q99" s="27">
        <v>0</v>
      </c>
      <c r="R99">
        <f t="shared" si="15"/>
        <v>92399.99999999952</v>
      </c>
      <c r="S99">
        <f t="shared" si="13"/>
        <v>1122049.9999999977</v>
      </c>
      <c r="T99" s="29">
        <f t="shared" si="14"/>
        <v>22440.999999999953</v>
      </c>
      <c r="U99" s="24">
        <f t="shared" si="10"/>
        <v>7.9999999999998295</v>
      </c>
      <c r="V99" s="23">
        <f t="shared" si="11"/>
        <v>28</v>
      </c>
    </row>
    <row r="100" spans="1:58" s="34" customFormat="1" ht="13.2" x14ac:dyDescent="0.2">
      <c r="A100" s="21">
        <v>98</v>
      </c>
      <c r="B100" s="33" t="s">
        <v>52</v>
      </c>
      <c r="C100" s="22" t="str">
        <f t="shared" si="8"/>
        <v>買い</v>
      </c>
      <c r="D100" s="23">
        <f t="shared" si="9"/>
        <v>24.2</v>
      </c>
      <c r="E100" t="s">
        <v>58</v>
      </c>
      <c r="F100" t="s">
        <v>34</v>
      </c>
      <c r="G100" s="22" t="s">
        <v>261</v>
      </c>
      <c r="H100" s="35">
        <v>102.31</v>
      </c>
      <c r="I100" t="s">
        <v>60</v>
      </c>
      <c r="J100" s="36">
        <v>102.21</v>
      </c>
      <c r="K100" s="22" t="s">
        <v>262</v>
      </c>
      <c r="L100" s="36">
        <v>102.41</v>
      </c>
      <c r="M100" t="s">
        <v>36</v>
      </c>
      <c r="N100" t="s">
        <v>115</v>
      </c>
      <c r="O100" s="25">
        <f t="shared" si="12"/>
        <v>9.9999999999994316E-2</v>
      </c>
      <c r="P100" s="26">
        <v>10</v>
      </c>
      <c r="Q100" s="27">
        <v>0</v>
      </c>
      <c r="R100">
        <f t="shared" si="15"/>
        <v>24199.999999998625</v>
      </c>
      <c r="S100">
        <f t="shared" si="13"/>
        <v>1214449.9999999972</v>
      </c>
      <c r="T100" s="29">
        <f t="shared" si="14"/>
        <v>24288.999999999945</v>
      </c>
      <c r="U100" s="24">
        <f t="shared" si="10"/>
        <v>10.000000000000853</v>
      </c>
      <c r="V100" s="23">
        <f t="shared" si="11"/>
        <v>24.2</v>
      </c>
    </row>
    <row r="101" spans="1:58" s="34" customFormat="1" ht="13.2" x14ac:dyDescent="0.2">
      <c r="A101" s="21">
        <v>99</v>
      </c>
      <c r="B101" s="33" t="s">
        <v>30</v>
      </c>
      <c r="C101" s="22" t="str">
        <f t="shared" si="8"/>
        <v>買い</v>
      </c>
      <c r="D101" s="23">
        <f t="shared" si="9"/>
        <v>20.6</v>
      </c>
      <c r="E101" t="s">
        <v>85</v>
      </c>
      <c r="F101" t="s">
        <v>34</v>
      </c>
      <c r="G101" s="22" t="s">
        <v>263</v>
      </c>
      <c r="H101" s="35">
        <v>101.73</v>
      </c>
      <c r="I101" t="s">
        <v>34</v>
      </c>
      <c r="J101" s="36">
        <v>101.61</v>
      </c>
      <c r="K101" s="22" t="s">
        <v>264</v>
      </c>
      <c r="L101" s="36">
        <v>101.82</v>
      </c>
      <c r="M101" t="s">
        <v>36</v>
      </c>
      <c r="N101" t="s">
        <v>115</v>
      </c>
      <c r="O101" s="25">
        <f t="shared" si="12"/>
        <v>8.99999999999892E-2</v>
      </c>
      <c r="P101" s="26">
        <v>9</v>
      </c>
      <c r="Q101" s="27">
        <v>0</v>
      </c>
      <c r="R101">
        <f t="shared" si="15"/>
        <v>18539.999999997777</v>
      </c>
      <c r="S101">
        <f t="shared" si="13"/>
        <v>1238649.9999999958</v>
      </c>
      <c r="T101" s="29">
        <f t="shared" si="14"/>
        <v>24772.999999999916</v>
      </c>
      <c r="U101" s="24">
        <f t="shared" si="10"/>
        <v>12.000000000000455</v>
      </c>
      <c r="V101" s="23">
        <f t="shared" si="11"/>
        <v>20.6</v>
      </c>
    </row>
    <row r="102" spans="1:58" s="34" customFormat="1" ht="13.2" x14ac:dyDescent="0.2">
      <c r="A102" s="21">
        <v>100</v>
      </c>
      <c r="B102" s="33" t="s">
        <v>52</v>
      </c>
      <c r="C102" s="22" t="str">
        <f t="shared" si="8"/>
        <v>売り</v>
      </c>
      <c r="D102" s="23">
        <f t="shared" si="9"/>
        <v>-27.9</v>
      </c>
      <c r="E102" t="s">
        <v>85</v>
      </c>
      <c r="F102" t="s">
        <v>60</v>
      </c>
      <c r="G102" s="22" t="s">
        <v>265</v>
      </c>
      <c r="H102" s="35">
        <v>101.75</v>
      </c>
      <c r="I102" t="s">
        <v>34</v>
      </c>
      <c r="J102" s="36">
        <v>101.84</v>
      </c>
      <c r="K102" s="22" t="s">
        <v>266</v>
      </c>
      <c r="L102" s="36">
        <v>101.84</v>
      </c>
      <c r="M102" t="s">
        <v>66</v>
      </c>
      <c r="N102" t="s">
        <v>57</v>
      </c>
      <c r="O102" s="25">
        <f t="shared" si="12"/>
        <v>9.0000000000003411E-2</v>
      </c>
      <c r="P102" s="26">
        <v>0</v>
      </c>
      <c r="Q102" s="27">
        <v>9</v>
      </c>
      <c r="R102">
        <f t="shared" si="15"/>
        <v>-25110.00000000095</v>
      </c>
      <c r="S102">
        <f t="shared" si="13"/>
        <v>1257189.9999999935</v>
      </c>
      <c r="T102" s="29">
        <f t="shared" si="14"/>
        <v>25143.799999999872</v>
      </c>
      <c r="U102" s="24">
        <f t="shared" si="10"/>
        <v>-9.0000000000003411</v>
      </c>
      <c r="V102" s="23">
        <f t="shared" si="11"/>
        <v>-27.9</v>
      </c>
    </row>
    <row r="103" spans="1:58" s="34" customFormat="1" ht="13.2" x14ac:dyDescent="0.2">
      <c r="A103" s="21">
        <v>101</v>
      </c>
      <c r="B103" s="33" t="s">
        <v>52</v>
      </c>
      <c r="C103" s="22" t="str">
        <f t="shared" si="8"/>
        <v>買い</v>
      </c>
      <c r="D103" s="23">
        <f t="shared" si="9"/>
        <v>30.8</v>
      </c>
      <c r="E103" t="s">
        <v>63</v>
      </c>
      <c r="F103" t="s">
        <v>34</v>
      </c>
      <c r="G103" s="22" t="s">
        <v>267</v>
      </c>
      <c r="H103" s="35">
        <v>101.72</v>
      </c>
      <c r="I103" t="s">
        <v>60</v>
      </c>
      <c r="J103" s="36">
        <v>101.64</v>
      </c>
      <c r="K103" s="22" t="s">
        <v>268</v>
      </c>
      <c r="L103" s="36">
        <v>101.64</v>
      </c>
      <c r="M103" t="s">
        <v>56</v>
      </c>
      <c r="N103" t="s">
        <v>57</v>
      </c>
      <c r="O103" s="25">
        <f t="shared" si="12"/>
        <v>-7.9999999999998295E-2</v>
      </c>
      <c r="P103" s="26">
        <v>0</v>
      </c>
      <c r="Q103" s="27">
        <v>8</v>
      </c>
      <c r="R103">
        <f t="shared" si="15"/>
        <v>-24639.999999999476</v>
      </c>
      <c r="S103">
        <f t="shared" si="13"/>
        <v>1232079.9999999925</v>
      </c>
      <c r="T103" s="29">
        <f t="shared" si="14"/>
        <v>24641.599999999853</v>
      </c>
      <c r="U103" s="24">
        <f t="shared" si="10"/>
        <v>7.9999999999998295</v>
      </c>
      <c r="V103" s="23">
        <f t="shared" si="11"/>
        <v>30.8</v>
      </c>
    </row>
    <row r="104" spans="1:58" s="34" customFormat="1" ht="13.2" x14ac:dyDescent="0.2">
      <c r="A104" s="21">
        <v>102</v>
      </c>
      <c r="B104" s="33" t="s">
        <v>52</v>
      </c>
      <c r="C104" s="22" t="str">
        <f t="shared" si="8"/>
        <v>買い</v>
      </c>
      <c r="D104" s="23">
        <f t="shared" si="9"/>
        <v>13.4</v>
      </c>
      <c r="E104" t="s">
        <v>85</v>
      </c>
      <c r="F104" t="s">
        <v>72</v>
      </c>
      <c r="G104" s="22" t="s">
        <v>269</v>
      </c>
      <c r="H104" s="35">
        <v>101.81</v>
      </c>
      <c r="I104" t="s">
        <v>60</v>
      </c>
      <c r="J104" s="36">
        <v>101.63</v>
      </c>
      <c r="K104" s="22" t="s">
        <v>270</v>
      </c>
      <c r="L104" s="36">
        <v>102.14</v>
      </c>
      <c r="M104" t="s">
        <v>36</v>
      </c>
      <c r="N104" t="s">
        <v>115</v>
      </c>
      <c r="O104" s="25">
        <f t="shared" si="12"/>
        <v>0.32999999999999829</v>
      </c>
      <c r="P104" s="26">
        <v>33</v>
      </c>
      <c r="Q104" s="27">
        <v>0</v>
      </c>
      <c r="R104">
        <f t="shared" si="15"/>
        <v>44219.999999999767</v>
      </c>
      <c r="S104">
        <f t="shared" si="13"/>
        <v>1207439.999999993</v>
      </c>
      <c r="T104" s="29">
        <f t="shared" si="14"/>
        <v>24148.799999999861</v>
      </c>
      <c r="U104" s="24">
        <f t="shared" si="10"/>
        <v>18.000000000000682</v>
      </c>
      <c r="V104" s="23">
        <f t="shared" si="11"/>
        <v>13.4</v>
      </c>
    </row>
    <row r="105" spans="1:58" s="34" customFormat="1" ht="13.2" x14ac:dyDescent="0.2">
      <c r="A105" s="21">
        <v>103</v>
      </c>
      <c r="B105" s="33" t="s">
        <v>52</v>
      </c>
      <c r="C105" s="22" t="str">
        <f t="shared" si="8"/>
        <v>売り</v>
      </c>
      <c r="D105" s="23">
        <f t="shared" si="9"/>
        <v>-31.2</v>
      </c>
      <c r="E105" t="s">
        <v>63</v>
      </c>
      <c r="F105" t="s">
        <v>34</v>
      </c>
      <c r="G105" s="22" t="s">
        <v>271</v>
      </c>
      <c r="H105" s="35">
        <v>102.19</v>
      </c>
      <c r="I105" t="s">
        <v>60</v>
      </c>
      <c r="J105" s="36">
        <v>102.27</v>
      </c>
      <c r="K105" s="22" t="s">
        <v>272</v>
      </c>
      <c r="L105" s="36">
        <v>101.9</v>
      </c>
      <c r="M105" t="s">
        <v>71</v>
      </c>
      <c r="N105" t="s">
        <v>115</v>
      </c>
      <c r="O105" s="25">
        <f t="shared" si="12"/>
        <v>-0.28999999999999204</v>
      </c>
      <c r="P105" s="26">
        <v>29</v>
      </c>
      <c r="Q105" s="27">
        <v>0</v>
      </c>
      <c r="R105">
        <f t="shared" si="15"/>
        <v>90479.999999997512</v>
      </c>
      <c r="S105">
        <f t="shared" si="13"/>
        <v>1251659.9999999928</v>
      </c>
      <c r="T105" s="29">
        <f t="shared" si="14"/>
        <v>25033.199999999855</v>
      </c>
      <c r="U105" s="24">
        <f t="shared" si="10"/>
        <v>-7.9999999999998295</v>
      </c>
      <c r="V105" s="23">
        <f t="shared" si="11"/>
        <v>-31.2</v>
      </c>
    </row>
    <row r="106" spans="1:58" s="34" customFormat="1" ht="13.2" x14ac:dyDescent="0.2">
      <c r="A106" s="21">
        <v>104</v>
      </c>
      <c r="B106" s="33" t="s">
        <v>30</v>
      </c>
      <c r="C106" s="22" t="str">
        <f t="shared" si="8"/>
        <v>買い</v>
      </c>
      <c r="D106" s="23">
        <f t="shared" si="9"/>
        <v>29.8</v>
      </c>
      <c r="E106" t="s">
        <v>85</v>
      </c>
      <c r="F106" t="s">
        <v>60</v>
      </c>
      <c r="G106" s="22" t="s">
        <v>273</v>
      </c>
      <c r="H106" s="35">
        <v>101.89</v>
      </c>
      <c r="I106" t="s">
        <v>60</v>
      </c>
      <c r="J106" s="36">
        <v>101.8</v>
      </c>
      <c r="K106" s="22" t="s">
        <v>274</v>
      </c>
      <c r="L106" s="36">
        <v>101.89</v>
      </c>
      <c r="M106" t="s">
        <v>165</v>
      </c>
      <c r="N106" t="s">
        <v>43</v>
      </c>
      <c r="O106" s="25">
        <f t="shared" si="12"/>
        <v>0</v>
      </c>
      <c r="P106" s="26">
        <v>0</v>
      </c>
      <c r="Q106" s="27">
        <v>0</v>
      </c>
      <c r="R106">
        <f t="shared" si="15"/>
        <v>0</v>
      </c>
      <c r="S106">
        <f t="shared" si="13"/>
        <v>1342139.9999999902</v>
      </c>
      <c r="T106" s="29">
        <f t="shared" si="14"/>
        <v>26842.799999999806</v>
      </c>
      <c r="U106" s="24">
        <f t="shared" si="10"/>
        <v>9.0000000000003411</v>
      </c>
      <c r="V106" s="23">
        <f t="shared" si="11"/>
        <v>29.8</v>
      </c>
    </row>
    <row r="107" spans="1:58" s="34" customFormat="1" ht="13.2" x14ac:dyDescent="0.2">
      <c r="A107" s="21">
        <v>105</v>
      </c>
      <c r="B107" s="33" t="s">
        <v>52</v>
      </c>
      <c r="C107" s="22" t="str">
        <f t="shared" si="8"/>
        <v>売り</v>
      </c>
      <c r="D107" s="23">
        <f t="shared" si="9"/>
        <v>-29.8</v>
      </c>
      <c r="E107" t="s">
        <v>58</v>
      </c>
      <c r="F107" t="s">
        <v>72</v>
      </c>
      <c r="G107" s="22" t="s">
        <v>275</v>
      </c>
      <c r="H107" s="35">
        <v>101.41</v>
      </c>
      <c r="I107" t="s">
        <v>60</v>
      </c>
      <c r="J107" s="36">
        <v>101.5</v>
      </c>
      <c r="K107" s="22" t="s">
        <v>276</v>
      </c>
      <c r="L107" s="36">
        <v>101.5</v>
      </c>
      <c r="M107" t="s">
        <v>56</v>
      </c>
      <c r="N107" t="s">
        <v>57</v>
      </c>
      <c r="O107" s="25">
        <f t="shared" si="12"/>
        <v>9.0000000000003411E-2</v>
      </c>
      <c r="P107" s="26">
        <v>0</v>
      </c>
      <c r="Q107" s="27">
        <v>9</v>
      </c>
      <c r="R107">
        <f t="shared" si="15"/>
        <v>-26820.000000001019</v>
      </c>
      <c r="S107">
        <f t="shared" si="13"/>
        <v>1342139.9999999902</v>
      </c>
      <c r="T107" s="29">
        <f t="shared" si="14"/>
        <v>26842.799999999806</v>
      </c>
      <c r="U107" s="24">
        <f t="shared" si="10"/>
        <v>-9.0000000000003411</v>
      </c>
      <c r="V107" s="23">
        <f t="shared" si="11"/>
        <v>-29.8</v>
      </c>
    </row>
    <row r="108" spans="1:58" s="34" customFormat="1" ht="13.2" x14ac:dyDescent="0.2">
      <c r="A108" s="21">
        <v>106</v>
      </c>
      <c r="B108" s="33" t="s">
        <v>52</v>
      </c>
      <c r="C108" s="22" t="str">
        <f t="shared" si="8"/>
        <v>買い</v>
      </c>
      <c r="D108" s="23">
        <f t="shared" si="9"/>
        <v>23.6</v>
      </c>
      <c r="E108" t="s">
        <v>63</v>
      </c>
      <c r="F108" t="s">
        <v>60</v>
      </c>
      <c r="G108" s="22" t="s">
        <v>277</v>
      </c>
      <c r="H108" s="35">
        <v>101.58</v>
      </c>
      <c r="I108" t="s">
        <v>34</v>
      </c>
      <c r="J108" s="36">
        <v>101.5</v>
      </c>
      <c r="K108" s="22" t="s">
        <v>278</v>
      </c>
      <c r="L108" s="36">
        <v>101.5</v>
      </c>
      <c r="M108" t="s">
        <v>56</v>
      </c>
      <c r="N108" t="s">
        <v>57</v>
      </c>
      <c r="O108" s="25">
        <f t="shared" si="12"/>
        <v>-7.9999999999998295E-2</v>
      </c>
      <c r="P108" s="26">
        <v>0</v>
      </c>
      <c r="Q108" s="27">
        <v>8</v>
      </c>
      <c r="R108">
        <f t="shared" si="15"/>
        <v>-18879.9999999996</v>
      </c>
      <c r="S108">
        <f>S89+R89</f>
        <v>945240.00000000198</v>
      </c>
      <c r="T108" s="29">
        <f t="shared" si="14"/>
        <v>18904.800000000039</v>
      </c>
      <c r="U108" s="24">
        <f t="shared" si="10"/>
        <v>7.9999999999998295</v>
      </c>
      <c r="V108" s="23">
        <f t="shared" si="11"/>
        <v>23.6</v>
      </c>
    </row>
    <row r="109" spans="1:58" s="34" customFormat="1" ht="13.8" thickBot="1" x14ac:dyDescent="0.25">
      <c r="A109" s="37"/>
      <c r="B109" s="38"/>
      <c r="C109" s="38"/>
      <c r="D109" s="38"/>
      <c r="E109" s="38"/>
      <c r="F109" s="38"/>
      <c r="G109" s="38"/>
      <c r="H109" s="39"/>
      <c r="I109" s="38"/>
      <c r="J109" s="40"/>
      <c r="K109" s="38"/>
      <c r="L109" s="40"/>
      <c r="M109" s="38"/>
      <c r="N109" s="38"/>
      <c r="O109" s="41"/>
      <c r="P109" s="38"/>
      <c r="Q109" s="42"/>
      <c r="R109"/>
      <c r="S109"/>
      <c r="T109" s="29"/>
      <c r="U109"/>
      <c r="V109" s="23"/>
    </row>
    <row r="110" spans="1:58" s="34" customFormat="1" ht="13.8" thickTop="1" x14ac:dyDescent="0.2">
      <c r="A110" s="1" t="s">
        <v>279</v>
      </c>
      <c r="B110"/>
      <c r="C110"/>
      <c r="D110"/>
      <c r="E110"/>
      <c r="F110"/>
      <c r="G110"/>
      <c r="H110" s="24"/>
      <c r="I110"/>
      <c r="J110" s="25"/>
      <c r="K110"/>
      <c r="L110" s="25"/>
      <c r="M110" t="s">
        <v>280</v>
      </c>
      <c r="N110" s="43" t="s">
        <v>281</v>
      </c>
      <c r="O110" s="25"/>
      <c r="P110" s="26">
        <f>SUM(P3:P109)</f>
        <v>1497</v>
      </c>
      <c r="Q110" s="27">
        <f>SUM(Q3:Q109)</f>
        <v>534</v>
      </c>
      <c r="R110">
        <f>SUM(R3:R109)</f>
        <v>996439.99999998964</v>
      </c>
      <c r="S110"/>
      <c r="T110" s="29"/>
      <c r="U110"/>
      <c r="V110" s="23"/>
    </row>
    <row r="111" spans="1:58" s="34" customFormat="1" ht="13.2" x14ac:dyDescent="0.2">
      <c r="A111" s="1"/>
      <c r="B111"/>
      <c r="C111"/>
      <c r="D111"/>
      <c r="E111"/>
      <c r="F111"/>
      <c r="G111"/>
      <c r="H111" s="24"/>
      <c r="I111"/>
      <c r="J111" s="25"/>
      <c r="K111"/>
      <c r="L111" s="25"/>
      <c r="M111"/>
      <c r="N111"/>
      <c r="O111" s="25"/>
      <c r="P111" s="26"/>
      <c r="Q111" s="27"/>
      <c r="R111"/>
      <c r="S111"/>
      <c r="T111" s="29"/>
      <c r="U111"/>
      <c r="V111" s="23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</row>
    <row r="112" spans="1:58" s="34" customFormat="1" ht="13.2" x14ac:dyDescent="0.2">
      <c r="A112" s="1" t="s">
        <v>282</v>
      </c>
      <c r="B112" t="s">
        <v>283</v>
      </c>
      <c r="C112"/>
      <c r="D112"/>
      <c r="E112"/>
      <c r="F112"/>
      <c r="G112"/>
      <c r="H112" s="24"/>
      <c r="I112"/>
      <c r="J112" s="25"/>
      <c r="K112"/>
      <c r="L112" s="25"/>
      <c r="M112"/>
      <c r="N112"/>
      <c r="O112" s="44"/>
      <c r="P112" s="26"/>
      <c r="Q112" s="27"/>
      <c r="R112"/>
      <c r="S112"/>
      <c r="T112" s="29"/>
      <c r="U112"/>
      <c r="V112" s="23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</row>
    <row r="113" spans="1:58" s="34" customFormat="1" ht="13.5" customHeight="1" x14ac:dyDescent="0.2">
      <c r="A113" s="1"/>
      <c r="B113"/>
      <c r="C113"/>
      <c r="D113"/>
      <c r="E113"/>
      <c r="F113"/>
      <c r="G113"/>
      <c r="H113" s="24"/>
      <c r="I113"/>
      <c r="J113" s="25"/>
      <c r="K113"/>
      <c r="L113" s="25"/>
      <c r="M113"/>
      <c r="N113"/>
      <c r="O113" s="44"/>
      <c r="P113" s="45"/>
      <c r="Q113" s="32"/>
      <c r="R113"/>
      <c r="S113"/>
      <c r="T113" s="29"/>
      <c r="U113"/>
      <c r="V113" s="2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</row>
    <row r="114" spans="1:58" s="34" customFormat="1" ht="13.2" x14ac:dyDescent="0.2">
      <c r="A114" s="1" t="s">
        <v>284</v>
      </c>
      <c r="B114" t="s">
        <v>285</v>
      </c>
      <c r="C114"/>
      <c r="D114"/>
      <c r="E114"/>
      <c r="F114"/>
      <c r="G114"/>
      <c r="H114" s="24"/>
      <c r="I114"/>
      <c r="J114" s="25"/>
      <c r="K114"/>
      <c r="L114" s="25"/>
      <c r="M114"/>
      <c r="N114" s="46"/>
      <c r="O114" s="47"/>
      <c r="P114" s="46"/>
      <c r="Q114" s="48"/>
      <c r="R114"/>
      <c r="S114"/>
      <c r="T114" s="29"/>
      <c r="U114"/>
      <c r="V114" s="23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</row>
    <row r="115" spans="1:58" s="34" customFormat="1" ht="13.5" customHeight="1" x14ac:dyDescent="0.2">
      <c r="A115" s="1"/>
      <c r="B115"/>
      <c r="C115"/>
      <c r="D115"/>
      <c r="E115"/>
      <c r="F115"/>
      <c r="G115"/>
      <c r="H115" s="24"/>
      <c r="I115"/>
      <c r="J115" s="25"/>
      <c r="K115"/>
      <c r="L115" s="25"/>
      <c r="M115"/>
      <c r="N115"/>
      <c r="O115" s="44"/>
      <c r="P115" s="45"/>
      <c r="Q115" s="32"/>
      <c r="R115"/>
      <c r="S115"/>
      <c r="T115" s="29"/>
      <c r="U115"/>
      <c r="V115" s="23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</row>
    <row r="116" spans="1:58" s="34" customFormat="1" ht="13.5" customHeight="1" x14ac:dyDescent="0.2">
      <c r="A116" s="1"/>
      <c r="B116"/>
      <c r="C116"/>
      <c r="D116"/>
      <c r="E116"/>
      <c r="F116"/>
      <c r="G116"/>
      <c r="H116" s="24"/>
      <c r="I116"/>
      <c r="J116" s="25"/>
      <c r="K116"/>
      <c r="L116" s="25"/>
      <c r="M116"/>
      <c r="N116"/>
      <c r="O116" s="44"/>
      <c r="P116" s="45"/>
      <c r="Q116" s="32"/>
      <c r="R116"/>
      <c r="S116"/>
      <c r="T116" s="29"/>
      <c r="U116"/>
      <c r="V116" s="23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</row>
    <row r="117" spans="1:58" s="34" customFormat="1" ht="13.5" customHeight="1" x14ac:dyDescent="0.2">
      <c r="A117" s="1" t="s">
        <v>286</v>
      </c>
      <c r="B117" t="s">
        <v>287</v>
      </c>
      <c r="C117"/>
      <c r="D117"/>
      <c r="E117"/>
      <c r="F117"/>
      <c r="G117"/>
      <c r="H117" s="24"/>
      <c r="I117"/>
      <c r="J117" s="25"/>
      <c r="K117"/>
      <c r="L117" s="25"/>
      <c r="M117"/>
      <c r="N117"/>
      <c r="O117" s="44"/>
      <c r="P117" s="45"/>
      <c r="Q117" s="32"/>
      <c r="R117"/>
      <c r="S117"/>
      <c r="T117" s="29"/>
      <c r="U117"/>
      <c r="V117" s="23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</row>
    <row r="118" spans="1:58" s="34" customFormat="1" ht="13.5" customHeight="1" x14ac:dyDescent="0.2">
      <c r="A118" s="1"/>
      <c r="B118" t="s">
        <v>288</v>
      </c>
      <c r="C118"/>
      <c r="D118"/>
      <c r="E118"/>
      <c r="F118"/>
      <c r="G118"/>
      <c r="H118" s="24"/>
      <c r="I118"/>
      <c r="J118" s="25"/>
      <c r="K118"/>
      <c r="L118" s="25"/>
      <c r="M118"/>
      <c r="N118"/>
      <c r="O118" s="44"/>
      <c r="P118" s="45"/>
      <c r="Q118" s="32"/>
      <c r="R118"/>
      <c r="S118"/>
      <c r="T118" s="29"/>
      <c r="U118"/>
      <c r="V118" s="23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</row>
    <row r="119" spans="1:58" s="34" customFormat="1" ht="13.5" customHeight="1" x14ac:dyDescent="0.2">
      <c r="A119" s="1"/>
      <c r="B119"/>
      <c r="C119"/>
      <c r="D119"/>
      <c r="E119"/>
      <c r="F119"/>
      <c r="G119"/>
      <c r="H119" s="24"/>
      <c r="I119"/>
      <c r="J119" s="25"/>
      <c r="K119"/>
      <c r="L119" s="25"/>
      <c r="M119"/>
      <c r="N119"/>
      <c r="O119" s="44"/>
      <c r="P119" s="45"/>
      <c r="Q119" s="32"/>
      <c r="R119"/>
      <c r="S119"/>
      <c r="T119" s="29"/>
      <c r="U119"/>
      <c r="V119" s="23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</row>
    <row r="120" spans="1:58" s="34" customFormat="1" ht="13.5" customHeight="1" x14ac:dyDescent="0.2">
      <c r="A120" s="1" t="s">
        <v>289</v>
      </c>
      <c r="B120" t="s">
        <v>290</v>
      </c>
      <c r="C120"/>
      <c r="D120"/>
      <c r="E120"/>
      <c r="F120"/>
      <c r="G120"/>
      <c r="H120" s="24"/>
      <c r="I120"/>
      <c r="J120" s="25"/>
      <c r="K120"/>
      <c r="L120" s="25"/>
      <c r="M120"/>
      <c r="N120"/>
      <c r="O120" s="44"/>
      <c r="P120" s="45"/>
      <c r="Q120" s="32"/>
      <c r="R120"/>
      <c r="S120"/>
      <c r="T120" s="29"/>
      <c r="U120"/>
      <c r="V120" s="23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</row>
    <row r="121" spans="1:58" s="34" customFormat="1" ht="13.5" customHeight="1" x14ac:dyDescent="0.2">
      <c r="A121" s="1"/>
      <c r="B121"/>
      <c r="C121"/>
      <c r="D121"/>
      <c r="E121"/>
      <c r="F121"/>
      <c r="G121"/>
      <c r="H121" s="24"/>
      <c r="I121"/>
      <c r="J121" s="25"/>
      <c r="K121"/>
      <c r="L121" s="25"/>
      <c r="M121"/>
      <c r="N121"/>
      <c r="O121" s="44"/>
      <c r="P121" s="45"/>
      <c r="Q121" s="32"/>
      <c r="R121"/>
      <c r="S121"/>
      <c r="T121" s="29"/>
      <c r="U121"/>
      <c r="V121" s="23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</row>
    <row r="122" spans="1:58" s="34" customFormat="1" ht="13.5" customHeight="1" x14ac:dyDescent="0.2">
      <c r="A122" s="1" t="s">
        <v>291</v>
      </c>
      <c r="B122" t="s">
        <v>292</v>
      </c>
      <c r="C122"/>
      <c r="D122"/>
      <c r="E122"/>
      <c r="F122"/>
      <c r="G122"/>
      <c r="H122" s="24"/>
      <c r="I122"/>
      <c r="J122" s="25"/>
      <c r="K122"/>
      <c r="L122" s="25"/>
      <c r="M122"/>
      <c r="N122"/>
      <c r="O122" s="44"/>
      <c r="P122" s="45"/>
      <c r="Q122" s="32"/>
      <c r="R122"/>
      <c r="S122"/>
      <c r="T122" s="29"/>
      <c r="U122"/>
      <c r="V122" s="23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</row>
    <row r="123" spans="1:58" s="34" customFormat="1" ht="13.5" customHeight="1" thickBot="1" x14ac:dyDescent="0.25">
      <c r="A123" s="1"/>
      <c r="B123"/>
      <c r="C123"/>
      <c r="D123"/>
      <c r="E123"/>
      <c r="F123"/>
      <c r="G123"/>
      <c r="H123" s="24"/>
      <c r="I123"/>
      <c r="J123" s="25"/>
      <c r="K123"/>
      <c r="L123" s="25"/>
      <c r="M123"/>
      <c r="N123"/>
      <c r="O123" s="44"/>
      <c r="P123" s="45"/>
      <c r="Q123" s="32"/>
      <c r="R123"/>
      <c r="S123"/>
      <c r="T123" s="29"/>
      <c r="U123"/>
      <c r="V123" s="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</row>
    <row r="124" spans="1:58" s="34" customFormat="1" ht="13.8" thickBot="1" x14ac:dyDescent="0.25">
      <c r="A124" s="1"/>
      <c r="B124"/>
      <c r="C124"/>
      <c r="D124" s="97" t="s">
        <v>293</v>
      </c>
      <c r="E124" s="98"/>
      <c r="F124"/>
      <c r="G124" s="99" t="s">
        <v>294</v>
      </c>
      <c r="H124" s="100"/>
      <c r="I124" s="49" t="s">
        <v>295</v>
      </c>
      <c r="J124" s="50"/>
      <c r="K124" s="51" t="s">
        <v>296</v>
      </c>
      <c r="L124" s="25"/>
      <c r="M124"/>
      <c r="N124"/>
      <c r="O124" s="44"/>
      <c r="P124" s="45"/>
      <c r="Q124" s="32"/>
      <c r="R124"/>
      <c r="S124"/>
      <c r="T124" s="29"/>
      <c r="U124"/>
      <c r="V124" s="23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</row>
    <row r="125" spans="1:58" s="34" customFormat="1" ht="13.2" x14ac:dyDescent="0.2">
      <c r="A125" s="1"/>
      <c r="B125"/>
      <c r="C125"/>
      <c r="D125" s="52" t="s">
        <v>297</v>
      </c>
      <c r="E125" s="53" t="s">
        <v>298</v>
      </c>
      <c r="F125"/>
      <c r="G125" s="52"/>
      <c r="H125" s="54"/>
      <c r="I125" s="55"/>
      <c r="J125" s="56"/>
      <c r="K125" s="57"/>
      <c r="L125" s="25"/>
      <c r="M125"/>
      <c r="N125"/>
      <c r="O125" s="44"/>
      <c r="P125" s="45"/>
      <c r="Q125" s="32"/>
      <c r="R125"/>
      <c r="S125"/>
      <c r="T125" s="29"/>
      <c r="U125"/>
      <c r="V125" s="23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</row>
    <row r="126" spans="1:58" s="36" customFormat="1" ht="13.2" x14ac:dyDescent="0.2">
      <c r="A126" s="1"/>
      <c r="B126"/>
      <c r="C126"/>
      <c r="D126" s="58" t="s">
        <v>299</v>
      </c>
      <c r="E126" s="59">
        <v>64</v>
      </c>
      <c r="F126"/>
      <c r="G126" s="58"/>
      <c r="H126" s="60"/>
      <c r="I126" s="61"/>
      <c r="J126" s="62"/>
      <c r="K126" s="63"/>
      <c r="L126" s="25"/>
      <c r="M126"/>
      <c r="N126"/>
      <c r="O126" s="44"/>
      <c r="P126" s="45"/>
      <c r="Q126" s="32"/>
      <c r="R126"/>
      <c r="S126"/>
      <c r="T126" s="29"/>
      <c r="U126"/>
      <c r="V126" s="23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</row>
    <row r="127" spans="1:58" s="36" customFormat="1" ht="13.2" x14ac:dyDescent="0.2">
      <c r="A127" s="1"/>
      <c r="B127"/>
      <c r="C127"/>
      <c r="D127" s="58" t="s">
        <v>300</v>
      </c>
      <c r="E127" s="59">
        <v>42</v>
      </c>
      <c r="F127"/>
      <c r="G127" s="58"/>
      <c r="H127" s="60"/>
      <c r="I127" s="61"/>
      <c r="J127" s="62"/>
      <c r="K127" s="63"/>
      <c r="L127" s="25"/>
      <c r="M127"/>
      <c r="N127"/>
      <c r="O127" s="44"/>
      <c r="P127" s="45"/>
      <c r="Q127" s="32"/>
      <c r="R127"/>
      <c r="S127"/>
      <c r="T127" s="29"/>
      <c r="U127"/>
      <c r="V127" s="23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</row>
    <row r="128" spans="1:58" s="36" customFormat="1" ht="13.2" x14ac:dyDescent="0.2">
      <c r="A128" s="1"/>
      <c r="B128"/>
      <c r="C128"/>
      <c r="D128" s="58" t="s">
        <v>301</v>
      </c>
      <c r="E128" s="59">
        <v>106</v>
      </c>
      <c r="F128"/>
      <c r="G128" s="58"/>
      <c r="H128" s="60"/>
      <c r="I128" s="61"/>
      <c r="J128" s="62"/>
      <c r="K128" s="63"/>
      <c r="L128" s="25"/>
      <c r="M128"/>
      <c r="N128"/>
      <c r="O128" s="44"/>
      <c r="P128" s="45"/>
      <c r="Q128" s="32"/>
      <c r="R128"/>
      <c r="S128"/>
      <c r="T128" s="29"/>
      <c r="U128"/>
      <c r="V128" s="23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</row>
    <row r="129" spans="1:58" s="36" customFormat="1" ht="13.2" x14ac:dyDescent="0.2">
      <c r="A129" s="1"/>
      <c r="B129"/>
      <c r="C129"/>
      <c r="D129" s="58" t="s">
        <v>302</v>
      </c>
      <c r="E129" s="59">
        <v>46</v>
      </c>
      <c r="F129"/>
      <c r="G129" s="58"/>
      <c r="H129" s="60"/>
      <c r="I129" s="61"/>
      <c r="J129" s="62"/>
      <c r="K129" s="63"/>
      <c r="L129" s="25"/>
      <c r="M129"/>
      <c r="N129"/>
      <c r="O129" s="44"/>
      <c r="P129" s="45"/>
      <c r="Q129" s="32"/>
      <c r="R129"/>
      <c r="S129"/>
      <c r="T129" s="29"/>
      <c r="U129"/>
      <c r="V129" s="23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</row>
    <row r="130" spans="1:58" s="36" customFormat="1" ht="13.2" x14ac:dyDescent="0.2">
      <c r="A130" s="1"/>
      <c r="B130"/>
      <c r="C130"/>
      <c r="D130" s="58" t="s">
        <v>303</v>
      </c>
      <c r="E130" s="64">
        <v>38</v>
      </c>
      <c r="F130"/>
      <c r="G130" s="58"/>
      <c r="H130" s="60"/>
      <c r="I130" s="61"/>
      <c r="J130" s="62"/>
      <c r="K130" s="63"/>
      <c r="L130" s="25"/>
      <c r="M130"/>
      <c r="N130"/>
      <c r="O130" s="44"/>
      <c r="P130" s="45"/>
      <c r="Q130" s="32"/>
      <c r="R130"/>
      <c r="S130"/>
      <c r="T130" s="29"/>
      <c r="U130"/>
      <c r="V130" s="23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</row>
    <row r="131" spans="1:58" s="36" customFormat="1" ht="13.2" x14ac:dyDescent="0.2">
      <c r="A131" s="1"/>
      <c r="B131"/>
      <c r="C131"/>
      <c r="D131" s="58" t="s">
        <v>304</v>
      </c>
      <c r="E131" s="59">
        <v>22</v>
      </c>
      <c r="F131"/>
      <c r="G131" s="58"/>
      <c r="H131" s="60"/>
      <c r="I131" s="61"/>
      <c r="J131" s="62"/>
      <c r="K131" s="63"/>
      <c r="L131" s="25"/>
      <c r="M131"/>
      <c r="N131"/>
      <c r="O131" s="44"/>
      <c r="P131" s="45"/>
      <c r="Q131" s="32"/>
      <c r="R131"/>
      <c r="S131"/>
      <c r="T131" s="29"/>
      <c r="U131"/>
      <c r="V131" s="23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</row>
    <row r="132" spans="1:58" s="36" customFormat="1" ht="13.2" x14ac:dyDescent="0.2">
      <c r="A132" s="1"/>
      <c r="B132"/>
      <c r="C132"/>
      <c r="D132" s="65" t="s">
        <v>305</v>
      </c>
      <c r="E132" s="66"/>
      <c r="F132"/>
      <c r="G132" s="58"/>
      <c r="H132" s="60"/>
      <c r="I132" s="61"/>
      <c r="J132" s="62"/>
      <c r="K132" s="63"/>
      <c r="L132" s="25"/>
      <c r="M132"/>
      <c r="N132"/>
      <c r="O132" s="44"/>
      <c r="P132" s="45"/>
      <c r="Q132" s="32"/>
      <c r="R132"/>
      <c r="S132"/>
      <c r="T132" s="29"/>
      <c r="U132"/>
      <c r="V132" s="23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</row>
    <row r="133" spans="1:58" s="36" customFormat="1" ht="13.2" x14ac:dyDescent="0.2">
      <c r="A133" s="1"/>
      <c r="B133"/>
      <c r="C133"/>
      <c r="D133" s="58" t="s">
        <v>306</v>
      </c>
      <c r="E133" s="59">
        <v>1607970</v>
      </c>
      <c r="F133"/>
      <c r="G133" s="58"/>
      <c r="H133" s="60"/>
      <c r="I133" s="61"/>
      <c r="J133" s="62"/>
      <c r="K133" s="63"/>
      <c r="L133" s="25"/>
      <c r="M133"/>
      <c r="N133"/>
      <c r="O133" s="44"/>
      <c r="P133" s="45"/>
      <c r="Q133" s="32"/>
      <c r="R133"/>
      <c r="S133"/>
      <c r="T133" s="29"/>
      <c r="U133"/>
      <c r="V133" s="23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</row>
    <row r="134" spans="1:58" s="36" customFormat="1" ht="13.2" x14ac:dyDescent="0.2">
      <c r="A134" s="1"/>
      <c r="B134"/>
      <c r="C134"/>
      <c r="D134" s="58" t="s">
        <v>307</v>
      </c>
      <c r="E134" s="64">
        <v>590870</v>
      </c>
      <c r="F134"/>
      <c r="G134" s="58"/>
      <c r="H134" s="60"/>
      <c r="I134" s="61"/>
      <c r="J134" s="62"/>
      <c r="K134" s="63"/>
      <c r="L134" s="25"/>
      <c r="M134"/>
      <c r="N134"/>
      <c r="O134" s="44"/>
      <c r="P134" s="45"/>
      <c r="Q134" s="32"/>
      <c r="R134"/>
      <c r="S134"/>
      <c r="T134" s="29"/>
      <c r="U134"/>
      <c r="V134" s="23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</row>
    <row r="135" spans="1:58" s="36" customFormat="1" ht="13.2" x14ac:dyDescent="0.2">
      <c r="A135" s="1"/>
      <c r="B135"/>
      <c r="C135"/>
      <c r="D135" s="58" t="s">
        <v>308</v>
      </c>
      <c r="E135" s="59">
        <f>E133-E134</f>
        <v>1017100</v>
      </c>
      <c r="F135"/>
      <c r="G135" s="52"/>
      <c r="H135" s="54"/>
      <c r="I135" s="55"/>
      <c r="J135" s="56"/>
      <c r="K135" s="67"/>
      <c r="L135" s="25"/>
      <c r="M135"/>
      <c r="N135"/>
      <c r="O135" s="44"/>
      <c r="P135" s="45"/>
      <c r="Q135" s="32"/>
      <c r="R135"/>
      <c r="S135"/>
      <c r="T135" s="29"/>
      <c r="U135"/>
      <c r="V135" s="23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</row>
    <row r="136" spans="1:58" s="36" customFormat="1" ht="13.2" x14ac:dyDescent="0.2">
      <c r="A136" s="1"/>
      <c r="B136"/>
      <c r="C136"/>
      <c r="D136" s="58" t="s">
        <v>309</v>
      </c>
      <c r="E136" s="68">
        <f>E133/E129</f>
        <v>34955.869565217392</v>
      </c>
      <c r="F136"/>
      <c r="G136" s="58"/>
      <c r="H136" s="60"/>
      <c r="I136" s="61"/>
      <c r="J136" s="62"/>
      <c r="K136" s="63"/>
      <c r="L136" s="25"/>
      <c r="M136"/>
      <c r="N136"/>
      <c r="O136" s="44"/>
      <c r="P136" s="45"/>
      <c r="Q136" s="32"/>
      <c r="R136"/>
      <c r="S136"/>
      <c r="T136" s="29"/>
      <c r="U136"/>
      <c r="V136" s="23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</row>
    <row r="137" spans="1:58" s="36" customFormat="1" ht="13.2" x14ac:dyDescent="0.2">
      <c r="A137" s="1"/>
      <c r="B137"/>
      <c r="C137"/>
      <c r="D137" s="58" t="s">
        <v>310</v>
      </c>
      <c r="E137" s="68">
        <f>E135/E130</f>
        <v>26765.78947368421</v>
      </c>
      <c r="F137"/>
      <c r="G137" s="58"/>
      <c r="H137" s="60"/>
      <c r="I137" s="61"/>
      <c r="J137" s="62"/>
      <c r="K137" s="63"/>
      <c r="L137" s="25"/>
      <c r="M137"/>
      <c r="N137"/>
      <c r="O137" s="44"/>
      <c r="P137" s="45"/>
      <c r="Q137" s="32"/>
      <c r="R137"/>
      <c r="S137"/>
      <c r="T137" s="29"/>
      <c r="U137"/>
      <c r="V137" s="23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</row>
    <row r="138" spans="1:58" s="36" customFormat="1" ht="13.2" x14ac:dyDescent="0.2">
      <c r="A138" s="1"/>
      <c r="B138"/>
      <c r="C138"/>
      <c r="D138" s="58" t="s">
        <v>311</v>
      </c>
      <c r="E138" s="59">
        <v>4</v>
      </c>
      <c r="F138"/>
      <c r="G138" s="58"/>
      <c r="H138" s="60"/>
      <c r="I138" s="61"/>
      <c r="J138" s="62"/>
      <c r="K138" s="63"/>
      <c r="L138" s="25"/>
      <c r="M138"/>
      <c r="N138"/>
      <c r="O138" s="44"/>
      <c r="P138" s="45"/>
      <c r="Q138" s="32"/>
      <c r="R138"/>
      <c r="S138"/>
      <c r="T138" s="29"/>
      <c r="U138"/>
      <c r="V138" s="23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</row>
    <row r="139" spans="1:58" s="36" customFormat="1" ht="13.2" x14ac:dyDescent="0.2">
      <c r="A139" s="1"/>
      <c r="B139"/>
      <c r="C139"/>
      <c r="D139" s="58" t="s">
        <v>312</v>
      </c>
      <c r="E139" s="59">
        <v>4</v>
      </c>
      <c r="F139"/>
      <c r="G139" s="58"/>
      <c r="H139" s="60"/>
      <c r="I139" s="61"/>
      <c r="J139" s="62"/>
      <c r="K139" s="63"/>
      <c r="L139" s="25"/>
      <c r="M139"/>
      <c r="N139"/>
      <c r="O139" s="44"/>
      <c r="P139" s="45"/>
      <c r="Q139" s="32"/>
      <c r="R139"/>
      <c r="S139"/>
      <c r="T139" s="29"/>
      <c r="U139"/>
      <c r="V139" s="23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</row>
    <row r="140" spans="1:58" s="36" customFormat="1" ht="13.2" x14ac:dyDescent="0.2">
      <c r="A140" s="1"/>
      <c r="B140"/>
      <c r="C140"/>
      <c r="D140" s="58" t="s">
        <v>313</v>
      </c>
      <c r="E140" s="69">
        <v>40</v>
      </c>
      <c r="F140"/>
      <c r="G140" s="58"/>
      <c r="H140" s="60"/>
      <c r="I140" s="61"/>
      <c r="J140" s="62"/>
      <c r="K140" s="63"/>
      <c r="L140" s="25"/>
      <c r="M140"/>
      <c r="N140"/>
      <c r="O140" s="44"/>
      <c r="P140" s="45"/>
      <c r="Q140" s="32"/>
      <c r="R140"/>
      <c r="S140"/>
      <c r="T140" s="29"/>
      <c r="U140"/>
      <c r="V140" s="23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</row>
    <row r="141" spans="1:58" s="36" customFormat="1" ht="13.8" thickBot="1" x14ac:dyDescent="0.25">
      <c r="A141" s="1"/>
      <c r="B141"/>
      <c r="C141"/>
      <c r="D141" s="70" t="s">
        <v>314</v>
      </c>
      <c r="E141" s="71">
        <f>E129/E128</f>
        <v>0.43396226415094341</v>
      </c>
      <c r="F141"/>
      <c r="G141" s="58"/>
      <c r="H141" s="60"/>
      <c r="I141" s="61"/>
      <c r="J141" s="62"/>
      <c r="K141" s="63"/>
      <c r="L141" s="25"/>
      <c r="M141"/>
      <c r="N141"/>
      <c r="O141" s="44"/>
      <c r="P141" s="45"/>
      <c r="Q141" s="32"/>
      <c r="R141"/>
      <c r="S141"/>
      <c r="T141" s="29"/>
      <c r="U141"/>
      <c r="V141" s="23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</row>
    <row r="142" spans="1:58" s="34" customFormat="1" ht="13.2" x14ac:dyDescent="0.2">
      <c r="A142" s="1"/>
      <c r="B142"/>
      <c r="C142"/>
      <c r="D142"/>
      <c r="E142"/>
      <c r="F142"/>
      <c r="G142" s="58"/>
      <c r="H142" s="60"/>
      <c r="I142" s="61"/>
      <c r="J142" s="62"/>
      <c r="K142" s="63"/>
      <c r="L142" s="25"/>
      <c r="M142"/>
      <c r="N142"/>
      <c r="O142" s="44"/>
      <c r="P142" s="45"/>
      <c r="Q142" s="32"/>
      <c r="R142"/>
      <c r="S142"/>
      <c r="T142" s="29"/>
      <c r="U142"/>
      <c r="V142" s="23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</row>
    <row r="143" spans="1:58" s="34" customFormat="1" ht="13.8" thickBot="1" x14ac:dyDescent="0.25">
      <c r="A143" s="1"/>
      <c r="B143"/>
      <c r="C143"/>
      <c r="D143"/>
      <c r="E143"/>
      <c r="F143"/>
      <c r="G143" s="70"/>
      <c r="H143" s="72"/>
      <c r="I143" s="73"/>
      <c r="J143" s="74"/>
      <c r="K143" s="75"/>
      <c r="L143" s="25"/>
      <c r="M143"/>
      <c r="N143"/>
      <c r="O143" s="44"/>
      <c r="P143" s="45"/>
      <c r="Q143" s="32"/>
      <c r="R143"/>
      <c r="S143"/>
      <c r="T143" s="29"/>
      <c r="U143"/>
      <c r="V143" s="2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</row>
    <row r="144" spans="1:58" s="34" customFormat="1" ht="13.8" thickBot="1" x14ac:dyDescent="0.25">
      <c r="A144" s="1"/>
      <c r="B144"/>
      <c r="C144"/>
      <c r="D144"/>
      <c r="E144"/>
      <c r="F144"/>
      <c r="G144" s="76" t="s">
        <v>281</v>
      </c>
      <c r="H144" s="77">
        <f>SUM(H125:H143)</f>
        <v>0</v>
      </c>
      <c r="I144" s="78">
        <f>SUM(I125:I143)</f>
        <v>0</v>
      </c>
      <c r="J144" s="79"/>
      <c r="K144" s="78">
        <f>SUM(K125:K143)</f>
        <v>0</v>
      </c>
      <c r="L144" s="25"/>
      <c r="M144"/>
      <c r="N144"/>
      <c r="O144" s="44"/>
      <c r="P144" s="45"/>
      <c r="Q144" s="32"/>
      <c r="R144"/>
      <c r="S144"/>
      <c r="T144" s="29"/>
      <c r="U144"/>
      <c r="V144" s="23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</row>
    <row r="145" spans="1:58" s="34" customFormat="1" ht="13.5" customHeight="1" x14ac:dyDescent="0.2">
      <c r="A145" s="1"/>
      <c r="B145"/>
      <c r="C145"/>
      <c r="D145"/>
      <c r="E145"/>
      <c r="F145"/>
      <c r="G145"/>
      <c r="H145" s="24"/>
      <c r="I145"/>
      <c r="J145" s="25"/>
      <c r="K145"/>
      <c r="L145" s="25"/>
      <c r="M145"/>
      <c r="N145"/>
      <c r="O145" s="44"/>
      <c r="P145" s="45"/>
      <c r="Q145" s="32"/>
      <c r="R145"/>
      <c r="S145"/>
      <c r="T145" s="29"/>
      <c r="U145"/>
      <c r="V145" s="23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</row>
    <row r="146" spans="1:58" s="34" customFormat="1" ht="13.5" customHeight="1" thickBot="1" x14ac:dyDescent="0.25">
      <c r="A146" s="1"/>
      <c r="B146"/>
      <c r="C146"/>
      <c r="D146"/>
      <c r="E146"/>
      <c r="F146"/>
      <c r="G146"/>
      <c r="H146" s="24"/>
      <c r="I146"/>
      <c r="J146" s="25"/>
      <c r="K146"/>
      <c r="L146" s="25"/>
      <c r="M146"/>
      <c r="N146"/>
      <c r="O146" s="44"/>
      <c r="P146" s="45"/>
      <c r="Q146" s="32"/>
      <c r="R146"/>
      <c r="S146"/>
      <c r="T146" s="29"/>
      <c r="U146"/>
      <c r="V146" s="23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</row>
    <row r="147" spans="1:58" s="34" customFormat="1" ht="13.8" thickBot="1" x14ac:dyDescent="0.25">
      <c r="A147" s="1"/>
      <c r="B147"/>
      <c r="C147"/>
      <c r="D147"/>
      <c r="E147"/>
      <c r="F147"/>
      <c r="G147" s="99" t="s">
        <v>315</v>
      </c>
      <c r="H147" s="100"/>
      <c r="I147" s="49" t="s">
        <v>295</v>
      </c>
      <c r="J147" s="50"/>
      <c r="K147" s="80" t="s">
        <v>296</v>
      </c>
      <c r="L147" s="81" t="s">
        <v>316</v>
      </c>
      <c r="M147"/>
      <c r="N147"/>
      <c r="O147" s="44"/>
      <c r="P147" s="45"/>
      <c r="Q147" s="32"/>
      <c r="R147"/>
      <c r="S147"/>
      <c r="T147" s="29"/>
      <c r="U147"/>
      <c r="V147" s="23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</row>
    <row r="148" spans="1:58" s="34" customFormat="1" ht="13.2" x14ac:dyDescent="0.2">
      <c r="A148" s="1"/>
      <c r="B148"/>
      <c r="C148"/>
      <c r="D148"/>
      <c r="E148"/>
      <c r="F148"/>
      <c r="G148" s="52" t="s">
        <v>317</v>
      </c>
      <c r="H148" s="54">
        <v>0</v>
      </c>
      <c r="I148" s="55">
        <v>0</v>
      </c>
      <c r="J148" s="56"/>
      <c r="K148" s="82">
        <v>0</v>
      </c>
      <c r="L148" s="83">
        <v>0</v>
      </c>
      <c r="M148"/>
      <c r="N148"/>
      <c r="O148" s="44"/>
      <c r="P148" s="45"/>
      <c r="Q148" s="32"/>
      <c r="R148"/>
      <c r="S148"/>
      <c r="T148" s="29"/>
      <c r="U148"/>
      <c r="V148" s="23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</row>
    <row r="149" spans="1:58" s="34" customFormat="1" ht="13.2" x14ac:dyDescent="0.2">
      <c r="A149" s="1"/>
      <c r="B149"/>
      <c r="C149"/>
      <c r="D149"/>
      <c r="E149"/>
      <c r="F149"/>
      <c r="G149" s="58" t="s">
        <v>318</v>
      </c>
      <c r="H149" s="60">
        <v>0</v>
      </c>
      <c r="I149" s="84">
        <v>0</v>
      </c>
      <c r="J149" s="62"/>
      <c r="K149" s="61">
        <v>0</v>
      </c>
      <c r="L149" s="85">
        <v>0</v>
      </c>
      <c r="M149"/>
      <c r="N149"/>
      <c r="O149" s="44"/>
      <c r="P149" s="45"/>
      <c r="Q149" s="32"/>
      <c r="R149"/>
      <c r="S149"/>
      <c r="T149" s="29"/>
      <c r="U149"/>
      <c r="V149" s="23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</row>
    <row r="150" spans="1:58" s="34" customFormat="1" ht="13.2" x14ac:dyDescent="0.2">
      <c r="A150" s="1"/>
      <c r="B150"/>
      <c r="C150"/>
      <c r="D150"/>
      <c r="E150"/>
      <c r="F150"/>
      <c r="G150" s="58" t="s">
        <v>319</v>
      </c>
      <c r="H150" s="60">
        <v>0</v>
      </c>
      <c r="I150" s="84">
        <v>0</v>
      </c>
      <c r="J150" s="62"/>
      <c r="K150" s="61">
        <v>0</v>
      </c>
      <c r="L150" s="85">
        <v>0</v>
      </c>
      <c r="M150"/>
      <c r="N150"/>
      <c r="O150" s="44"/>
      <c r="P150" s="45"/>
      <c r="Q150" s="32"/>
      <c r="R150"/>
      <c r="S150"/>
      <c r="T150" s="29"/>
      <c r="U150"/>
      <c r="V150" s="23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</row>
    <row r="151" spans="1:58" s="34" customFormat="1" ht="13.2" x14ac:dyDescent="0.2">
      <c r="A151" s="1"/>
      <c r="B151"/>
      <c r="C151"/>
      <c r="D151"/>
      <c r="E151"/>
      <c r="F151"/>
      <c r="G151" s="58" t="s">
        <v>320</v>
      </c>
      <c r="H151" s="60">
        <v>0</v>
      </c>
      <c r="I151" s="84">
        <v>0</v>
      </c>
      <c r="J151" s="62"/>
      <c r="K151" s="61">
        <v>0</v>
      </c>
      <c r="L151" s="85">
        <v>0</v>
      </c>
      <c r="M151"/>
      <c r="N151"/>
      <c r="O151" s="44"/>
      <c r="P151" s="45"/>
      <c r="Q151" s="32"/>
      <c r="R151"/>
      <c r="S151"/>
      <c r="T151" s="29"/>
      <c r="U151"/>
      <c r="V151" s="23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</row>
    <row r="152" spans="1:58" s="34" customFormat="1" ht="13.8" thickBot="1" x14ac:dyDescent="0.25">
      <c r="A152" s="1"/>
      <c r="B152"/>
      <c r="C152"/>
      <c r="D152"/>
      <c r="E152"/>
      <c r="F152"/>
      <c r="G152" s="86" t="s">
        <v>321</v>
      </c>
      <c r="H152" s="87">
        <v>0</v>
      </c>
      <c r="I152" s="88">
        <v>0</v>
      </c>
      <c r="J152" s="89"/>
      <c r="K152" s="90">
        <v>0</v>
      </c>
      <c r="L152" s="91">
        <v>0</v>
      </c>
      <c r="M152"/>
      <c r="N152"/>
      <c r="O152" s="44"/>
      <c r="P152" s="45"/>
      <c r="Q152" s="32"/>
      <c r="R152"/>
      <c r="S152"/>
      <c r="T152" s="29"/>
      <c r="U152"/>
      <c r="V152" s="23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</row>
    <row r="153" spans="1:58" s="34" customFormat="1" ht="13.8" thickBot="1" x14ac:dyDescent="0.25">
      <c r="A153" s="1"/>
      <c r="B153"/>
      <c r="C153"/>
      <c r="D153"/>
      <c r="E153"/>
      <c r="F153"/>
      <c r="G153" s="92" t="s">
        <v>281</v>
      </c>
      <c r="H153" s="93"/>
      <c r="I153" s="92"/>
      <c r="J153" s="94"/>
      <c r="K153" s="95"/>
      <c r="L153" s="96">
        <f>SUM(L148:L152)</f>
        <v>0</v>
      </c>
      <c r="M153"/>
      <c r="N153"/>
      <c r="O153" s="44"/>
      <c r="P153" s="45"/>
      <c r="Q153" s="32"/>
      <c r="R153"/>
      <c r="S153"/>
      <c r="T153" s="29"/>
      <c r="U153"/>
      <c r="V153" s="2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</row>
    <row r="154" spans="1:58" s="34" customFormat="1" ht="13.5" customHeight="1" x14ac:dyDescent="0.2">
      <c r="A154" s="1"/>
      <c r="B154"/>
      <c r="C154"/>
      <c r="D154"/>
      <c r="E154"/>
      <c r="F154"/>
      <c r="G154"/>
      <c r="H154" s="24"/>
      <c r="I154"/>
      <c r="J154" s="25"/>
      <c r="K154"/>
      <c r="L154" s="25"/>
      <c r="M154"/>
      <c r="N154"/>
      <c r="O154" s="44"/>
      <c r="P154" s="45"/>
      <c r="Q154" s="32"/>
      <c r="R154"/>
      <c r="S154"/>
      <c r="T154" s="29"/>
      <c r="U154"/>
      <c r="V154" s="23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</row>
    <row r="155" spans="1:58" s="34" customFormat="1" ht="13.5" customHeight="1" x14ac:dyDescent="0.2">
      <c r="A155" s="1"/>
      <c r="B155"/>
      <c r="C155"/>
      <c r="D155"/>
      <c r="E155"/>
      <c r="F155"/>
      <c r="G155"/>
      <c r="H155" s="24"/>
      <c r="I155"/>
      <c r="J155" s="25"/>
      <c r="K155"/>
      <c r="L155" s="25"/>
      <c r="M155"/>
      <c r="N155"/>
      <c r="O155" s="44"/>
      <c r="P155" s="45"/>
      <c r="Q155" s="32"/>
      <c r="R155"/>
      <c r="S155"/>
      <c r="T155" s="29"/>
      <c r="U155"/>
      <c r="V155" s="23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</row>
    <row r="156" spans="1:58" s="34" customFormat="1" ht="13.5" customHeight="1" x14ac:dyDescent="0.2">
      <c r="A156" s="1"/>
      <c r="B156"/>
      <c r="C156"/>
      <c r="D156"/>
      <c r="E156"/>
      <c r="F156"/>
      <c r="G156"/>
      <c r="H156" s="24"/>
      <c r="I156"/>
      <c r="J156" s="25"/>
      <c r="K156"/>
      <c r="L156" s="25"/>
      <c r="M156"/>
      <c r="N156"/>
      <c r="O156" s="44"/>
      <c r="P156" s="45"/>
      <c r="Q156" s="32"/>
      <c r="R156"/>
      <c r="S156"/>
      <c r="T156" s="29"/>
      <c r="U156"/>
      <c r="V156" s="23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</row>
    <row r="157" spans="1:58" s="34" customFormat="1" ht="13.5" customHeight="1" x14ac:dyDescent="0.2">
      <c r="A157" s="1"/>
      <c r="B157"/>
      <c r="C157"/>
      <c r="D157"/>
      <c r="E157"/>
      <c r="F157"/>
      <c r="G157"/>
      <c r="H157" s="24"/>
      <c r="I157"/>
      <c r="J157" s="25"/>
      <c r="K157"/>
      <c r="L157" s="25"/>
      <c r="M157"/>
      <c r="N157"/>
      <c r="O157" s="44"/>
      <c r="P157" s="45"/>
      <c r="Q157" s="32"/>
      <c r="R157"/>
      <c r="S157"/>
      <c r="T157" s="29"/>
      <c r="U157"/>
      <c r="V157" s="23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</row>
    <row r="158" spans="1:58" s="34" customFormat="1" ht="13.5" customHeight="1" x14ac:dyDescent="0.2">
      <c r="A158" s="1"/>
      <c r="B158"/>
      <c r="C158"/>
      <c r="D158"/>
      <c r="E158"/>
      <c r="F158"/>
      <c r="G158"/>
      <c r="H158" s="24"/>
      <c r="I158"/>
      <c r="J158" s="25"/>
      <c r="K158"/>
      <c r="L158" s="25"/>
      <c r="M158"/>
      <c r="N158"/>
      <c r="O158" s="44"/>
      <c r="P158" s="45"/>
      <c r="Q158" s="32"/>
      <c r="R158"/>
      <c r="S158"/>
      <c r="T158" s="29"/>
      <c r="U158"/>
      <c r="V158" s="23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</row>
    <row r="159" spans="1:58" s="34" customFormat="1" ht="13.5" customHeight="1" x14ac:dyDescent="0.2">
      <c r="A159" s="1"/>
      <c r="B159"/>
      <c r="C159"/>
      <c r="D159"/>
      <c r="E159"/>
      <c r="F159"/>
      <c r="G159"/>
      <c r="H159" s="24"/>
      <c r="I159"/>
      <c r="J159" s="25"/>
      <c r="K159"/>
      <c r="L159" s="25"/>
      <c r="M159"/>
      <c r="N159"/>
      <c r="O159" s="44"/>
      <c r="P159" s="45"/>
      <c r="Q159" s="32"/>
      <c r="R159"/>
      <c r="S159"/>
      <c r="T159" s="29"/>
      <c r="U159"/>
      <c r="V159" s="23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</row>
    <row r="160" spans="1:58" s="34" customFormat="1" ht="13.5" customHeight="1" x14ac:dyDescent="0.2">
      <c r="A160" s="1"/>
      <c r="B160"/>
      <c r="C160"/>
      <c r="D160"/>
      <c r="E160"/>
      <c r="F160"/>
      <c r="G160"/>
      <c r="H160" s="24"/>
      <c r="I160"/>
      <c r="J160" s="25"/>
      <c r="K160"/>
      <c r="L160" s="25"/>
      <c r="M160"/>
      <c r="N160"/>
      <c r="O160" s="44"/>
      <c r="P160" s="45"/>
      <c r="Q160" s="32"/>
      <c r="R160"/>
      <c r="S160"/>
      <c r="T160" s="29"/>
      <c r="U160"/>
      <c r="V160" s="23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</row>
    <row r="161" spans="1:58" s="34" customFormat="1" ht="13.5" customHeight="1" x14ac:dyDescent="0.2">
      <c r="A161" s="1"/>
      <c r="B161"/>
      <c r="C161"/>
      <c r="D161"/>
      <c r="E161"/>
      <c r="F161"/>
      <c r="G161"/>
      <c r="H161" s="24"/>
      <c r="I161"/>
      <c r="J161" s="25"/>
      <c r="K161"/>
      <c r="L161" s="25"/>
      <c r="M161"/>
      <c r="N161"/>
      <c r="O161" s="44"/>
      <c r="P161" s="45"/>
      <c r="Q161" s="32"/>
      <c r="R161"/>
      <c r="S161"/>
      <c r="T161" s="29"/>
      <c r="U161"/>
      <c r="V161" s="23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</row>
    <row r="162" spans="1:58" s="34" customFormat="1" ht="13.5" customHeight="1" x14ac:dyDescent="0.2">
      <c r="A162" s="1"/>
      <c r="B162"/>
      <c r="C162"/>
      <c r="D162"/>
      <c r="E162"/>
      <c r="F162"/>
      <c r="G162"/>
      <c r="H162" s="24"/>
      <c r="I162"/>
      <c r="J162" s="25"/>
      <c r="K162"/>
      <c r="L162" s="25"/>
      <c r="M162"/>
      <c r="N162"/>
      <c r="O162" s="44"/>
      <c r="P162" s="45"/>
      <c r="Q162" s="32"/>
      <c r="R162"/>
      <c r="S162"/>
      <c r="T162" s="29"/>
      <c r="U162"/>
      <c r="V162" s="23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</row>
    <row r="163" spans="1:58" s="34" customFormat="1" ht="13.5" customHeight="1" x14ac:dyDescent="0.2">
      <c r="A163" s="1"/>
      <c r="B163"/>
      <c r="C163"/>
      <c r="D163"/>
      <c r="E163"/>
      <c r="F163"/>
      <c r="G163"/>
      <c r="H163" s="24"/>
      <c r="I163"/>
      <c r="J163" s="25"/>
      <c r="K163"/>
      <c r="L163" s="25"/>
      <c r="M163"/>
      <c r="N163"/>
      <c r="O163" s="44"/>
      <c r="P163" s="45"/>
      <c r="Q163" s="32"/>
      <c r="R163"/>
      <c r="S163"/>
      <c r="T163" s="29"/>
      <c r="U163"/>
      <c r="V163" s="2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</row>
    <row r="164" spans="1:58" s="34" customFormat="1" ht="13.5" customHeight="1" x14ac:dyDescent="0.2">
      <c r="A164" s="1"/>
      <c r="B164"/>
      <c r="C164"/>
      <c r="D164"/>
      <c r="E164"/>
      <c r="F164"/>
      <c r="G164"/>
      <c r="H164" s="24"/>
      <c r="I164"/>
      <c r="J164" s="25"/>
      <c r="K164"/>
      <c r="L164" s="25"/>
      <c r="M164"/>
      <c r="N164"/>
      <c r="O164" s="44"/>
      <c r="P164" s="45"/>
      <c r="Q164" s="32"/>
      <c r="R164"/>
      <c r="S164"/>
      <c r="T164" s="29"/>
      <c r="U164"/>
      <c r="V164" s="23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</row>
    <row r="165" spans="1:58" s="34" customFormat="1" ht="13.5" customHeight="1" x14ac:dyDescent="0.2">
      <c r="A165" s="1"/>
      <c r="B165"/>
      <c r="C165"/>
      <c r="D165"/>
      <c r="E165"/>
      <c r="F165"/>
      <c r="G165"/>
      <c r="H165" s="24"/>
      <c r="I165"/>
      <c r="J165" s="25"/>
      <c r="K165"/>
      <c r="L165" s="25"/>
      <c r="M165"/>
      <c r="N165"/>
      <c r="O165" s="44"/>
      <c r="P165" s="45"/>
      <c r="Q165" s="32"/>
      <c r="R165"/>
      <c r="S165"/>
      <c r="T165" s="29"/>
      <c r="U165"/>
      <c r="V165" s="23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</row>
    <row r="166" spans="1:58" s="34" customFormat="1" ht="13.5" customHeight="1" x14ac:dyDescent="0.2">
      <c r="A166" s="1"/>
      <c r="B166"/>
      <c r="C166"/>
      <c r="D166"/>
      <c r="E166"/>
      <c r="F166"/>
      <c r="G166"/>
      <c r="H166" s="24"/>
      <c r="I166"/>
      <c r="J166" s="25"/>
      <c r="K166"/>
      <c r="L166" s="25"/>
      <c r="M166"/>
      <c r="N166"/>
      <c r="O166" s="44"/>
      <c r="P166" s="45"/>
      <c r="Q166" s="32"/>
      <c r="R166"/>
      <c r="S166"/>
      <c r="T166" s="29"/>
      <c r="U166"/>
      <c r="V166" s="23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</row>
    <row r="167" spans="1:58" s="34" customFormat="1" ht="13.5" customHeight="1" x14ac:dyDescent="0.2">
      <c r="A167" s="1"/>
      <c r="B167"/>
      <c r="C167"/>
      <c r="D167"/>
      <c r="E167"/>
      <c r="F167"/>
      <c r="G167"/>
      <c r="H167" s="24"/>
      <c r="I167"/>
      <c r="J167" s="25"/>
      <c r="K167"/>
      <c r="L167" s="25"/>
      <c r="M167"/>
      <c r="N167"/>
      <c r="O167" s="44"/>
      <c r="P167" s="45"/>
      <c r="Q167" s="32"/>
      <c r="R167"/>
      <c r="S167"/>
      <c r="T167" s="29"/>
      <c r="U167"/>
      <c r="V167" s="23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</row>
    <row r="168" spans="1:58" s="34" customFormat="1" ht="13.5" customHeight="1" x14ac:dyDescent="0.2">
      <c r="A168" s="1"/>
      <c r="B168"/>
      <c r="C168"/>
      <c r="D168"/>
      <c r="E168"/>
      <c r="F168"/>
      <c r="G168"/>
      <c r="H168" s="24"/>
      <c r="I168"/>
      <c r="J168" s="25"/>
      <c r="K168"/>
      <c r="L168" s="25"/>
      <c r="M168"/>
      <c r="N168"/>
      <c r="O168" s="44"/>
      <c r="P168" s="45"/>
      <c r="Q168" s="32"/>
      <c r="R168"/>
      <c r="S168"/>
      <c r="T168" s="29"/>
      <c r="U168"/>
      <c r="V168" s="23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</row>
    <row r="169" spans="1:58" s="34" customFormat="1" ht="13.5" customHeight="1" x14ac:dyDescent="0.2">
      <c r="A169" s="1"/>
      <c r="B169"/>
      <c r="C169"/>
      <c r="D169"/>
      <c r="E169"/>
      <c r="F169"/>
      <c r="G169"/>
      <c r="H169" s="24"/>
      <c r="I169"/>
      <c r="J169" s="25"/>
      <c r="K169"/>
      <c r="L169" s="25"/>
      <c r="M169"/>
      <c r="N169"/>
      <c r="O169" s="44"/>
      <c r="P169" s="45"/>
      <c r="Q169" s="32"/>
      <c r="R169"/>
      <c r="S169"/>
      <c r="T169" s="29"/>
      <c r="U169"/>
      <c r="V169" s="23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</row>
    <row r="170" spans="1:58" s="34" customFormat="1" ht="13.5" customHeight="1" x14ac:dyDescent="0.2">
      <c r="A170" s="1"/>
      <c r="B170"/>
      <c r="C170"/>
      <c r="D170"/>
      <c r="E170"/>
      <c r="F170"/>
      <c r="G170"/>
      <c r="H170" s="24"/>
      <c r="I170"/>
      <c r="J170" s="25"/>
      <c r="K170"/>
      <c r="L170" s="25"/>
      <c r="M170"/>
      <c r="N170"/>
      <c r="O170" s="44"/>
      <c r="P170" s="45"/>
      <c r="Q170" s="32"/>
      <c r="R170"/>
      <c r="S170"/>
      <c r="T170" s="29"/>
      <c r="U170"/>
      <c r="V170" s="23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</row>
    <row r="171" spans="1:58" s="34" customFormat="1" ht="13.5" customHeight="1" x14ac:dyDescent="0.2">
      <c r="A171" s="1"/>
      <c r="B171"/>
      <c r="C171"/>
      <c r="D171"/>
      <c r="E171"/>
      <c r="F171"/>
      <c r="G171"/>
      <c r="H171" s="24"/>
      <c r="I171"/>
      <c r="J171" s="25"/>
      <c r="K171"/>
      <c r="L171" s="25"/>
      <c r="M171"/>
      <c r="N171"/>
      <c r="O171" s="44"/>
      <c r="P171" s="45"/>
      <c r="Q171" s="32"/>
      <c r="R171"/>
      <c r="S171"/>
      <c r="T171" s="29"/>
      <c r="U171"/>
      <c r="V171" s="23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</row>
    <row r="172" spans="1:58" s="34" customFormat="1" ht="13.5" customHeight="1" x14ac:dyDescent="0.2">
      <c r="A172" s="1"/>
      <c r="B172"/>
      <c r="C172"/>
      <c r="D172"/>
      <c r="E172"/>
      <c r="F172"/>
      <c r="G172"/>
      <c r="H172" s="24"/>
      <c r="I172"/>
      <c r="J172" s="25"/>
      <c r="K172"/>
      <c r="L172" s="25"/>
      <c r="M172"/>
      <c r="N172"/>
      <c r="O172" s="44"/>
      <c r="P172" s="45"/>
      <c r="Q172" s="32"/>
      <c r="R172"/>
      <c r="S172"/>
      <c r="T172" s="29"/>
      <c r="U172"/>
      <c r="V172" s="23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</row>
    <row r="173" spans="1:58" s="34" customFormat="1" ht="13.5" customHeight="1" x14ac:dyDescent="0.2">
      <c r="A173" s="1"/>
      <c r="B173"/>
      <c r="C173"/>
      <c r="D173"/>
      <c r="E173"/>
      <c r="F173"/>
      <c r="G173"/>
      <c r="H173" s="24"/>
      <c r="I173"/>
      <c r="J173" s="25"/>
      <c r="K173"/>
      <c r="L173" s="25"/>
      <c r="M173"/>
      <c r="N173"/>
      <c r="O173" s="44"/>
      <c r="P173" s="45"/>
      <c r="Q173" s="32"/>
      <c r="R173"/>
      <c r="S173"/>
      <c r="T173" s="29"/>
      <c r="U173"/>
      <c r="V173" s="2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</row>
    <row r="174" spans="1:58" s="34" customFormat="1" ht="13.5" customHeight="1" x14ac:dyDescent="0.2">
      <c r="A174" s="1"/>
      <c r="B174"/>
      <c r="C174"/>
      <c r="D174"/>
      <c r="E174"/>
      <c r="F174"/>
      <c r="G174"/>
      <c r="H174" s="24"/>
      <c r="I174"/>
      <c r="J174" s="25"/>
      <c r="K174"/>
      <c r="L174" s="25"/>
      <c r="M174"/>
      <c r="N174"/>
      <c r="O174" s="44"/>
      <c r="P174" s="45"/>
      <c r="Q174" s="32"/>
      <c r="R174"/>
      <c r="S174"/>
      <c r="T174" s="29"/>
      <c r="U174"/>
      <c r="V174" s="23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</row>
    <row r="175" spans="1:58" s="34" customFormat="1" ht="13.5" customHeight="1" x14ac:dyDescent="0.2">
      <c r="A175" s="1"/>
      <c r="B175"/>
      <c r="C175"/>
      <c r="D175"/>
      <c r="E175"/>
      <c r="F175"/>
      <c r="G175"/>
      <c r="H175" s="24"/>
      <c r="I175"/>
      <c r="J175" s="25"/>
      <c r="K175"/>
      <c r="L175" s="25"/>
      <c r="M175"/>
      <c r="N175"/>
      <c r="O175" s="44"/>
      <c r="P175" s="45"/>
      <c r="Q175" s="32"/>
      <c r="R175"/>
      <c r="S175"/>
      <c r="T175" s="29"/>
      <c r="U175"/>
      <c r="V175" s="23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</row>
    <row r="176" spans="1:58" s="34" customFormat="1" ht="13.5" customHeight="1" x14ac:dyDescent="0.2">
      <c r="A176" s="1"/>
      <c r="B176"/>
      <c r="C176"/>
      <c r="D176"/>
      <c r="E176"/>
      <c r="F176"/>
      <c r="G176"/>
      <c r="H176" s="24"/>
      <c r="I176"/>
      <c r="J176" s="25"/>
      <c r="K176"/>
      <c r="L176" s="25"/>
      <c r="M176"/>
      <c r="N176"/>
      <c r="O176" s="44"/>
      <c r="P176" s="45"/>
      <c r="Q176" s="32"/>
      <c r="R176"/>
      <c r="S176"/>
      <c r="T176" s="29"/>
      <c r="U176"/>
      <c r="V176" s="23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</row>
    <row r="177" spans="1:58" s="34" customFormat="1" ht="13.5" customHeight="1" x14ac:dyDescent="0.2">
      <c r="A177" s="1"/>
      <c r="B177"/>
      <c r="C177"/>
      <c r="D177"/>
      <c r="E177"/>
      <c r="F177"/>
      <c r="G177"/>
      <c r="H177" s="24"/>
      <c r="I177"/>
      <c r="J177" s="25"/>
      <c r="K177"/>
      <c r="L177" s="25"/>
      <c r="M177"/>
      <c r="N177"/>
      <c r="O177" s="44"/>
      <c r="P177" s="45"/>
      <c r="Q177" s="32"/>
      <c r="R177"/>
      <c r="S177"/>
      <c r="T177" s="29"/>
      <c r="U177"/>
      <c r="V177" s="23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</row>
    <row r="178" spans="1:58" s="34" customFormat="1" ht="13.5" customHeight="1" x14ac:dyDescent="0.2">
      <c r="A178" s="1"/>
      <c r="B178"/>
      <c r="C178"/>
      <c r="D178"/>
      <c r="E178"/>
      <c r="F178"/>
      <c r="G178"/>
      <c r="H178" s="24"/>
      <c r="I178"/>
      <c r="J178" s="25"/>
      <c r="K178"/>
      <c r="L178" s="25"/>
      <c r="M178"/>
      <c r="N178"/>
      <c r="O178" s="44"/>
      <c r="P178" s="45"/>
      <c r="Q178" s="32"/>
      <c r="R178"/>
      <c r="S178"/>
      <c r="T178" s="29"/>
      <c r="U178"/>
      <c r="V178" s="23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</row>
    <row r="179" spans="1:58" s="34" customFormat="1" ht="13.5" customHeight="1" x14ac:dyDescent="0.2">
      <c r="A179" s="1"/>
      <c r="B179"/>
      <c r="C179"/>
      <c r="D179"/>
      <c r="E179"/>
      <c r="F179"/>
      <c r="G179"/>
      <c r="H179" s="24"/>
      <c r="I179"/>
      <c r="J179" s="25"/>
      <c r="K179"/>
      <c r="L179" s="25"/>
      <c r="M179"/>
      <c r="N179"/>
      <c r="O179" s="44"/>
      <c r="P179" s="45"/>
      <c r="Q179" s="32"/>
      <c r="R179"/>
      <c r="S179"/>
      <c r="T179" s="29"/>
      <c r="U179"/>
      <c r="V179" s="23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</row>
    <row r="180" spans="1:58" s="34" customFormat="1" ht="13.5" customHeight="1" x14ac:dyDescent="0.2">
      <c r="A180" s="1"/>
      <c r="B180"/>
      <c r="C180"/>
      <c r="D180"/>
      <c r="E180"/>
      <c r="F180"/>
      <c r="G180"/>
      <c r="H180" s="24"/>
      <c r="I180"/>
      <c r="J180" s="25"/>
      <c r="K180"/>
      <c r="L180" s="25"/>
      <c r="M180"/>
      <c r="N180"/>
      <c r="O180" s="44"/>
      <c r="P180" s="45"/>
      <c r="Q180" s="32"/>
      <c r="R180"/>
      <c r="S180"/>
      <c r="T180" s="29"/>
      <c r="U180"/>
      <c r="V180" s="23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</row>
    <row r="181" spans="1:58" s="34" customFormat="1" ht="13.5" customHeight="1" x14ac:dyDescent="0.2">
      <c r="A181" s="1"/>
      <c r="B181"/>
      <c r="C181"/>
      <c r="D181"/>
      <c r="E181"/>
      <c r="F181"/>
      <c r="G181"/>
      <c r="H181" s="24"/>
      <c r="I181"/>
      <c r="J181" s="25"/>
      <c r="K181"/>
      <c r="L181" s="25"/>
      <c r="M181"/>
      <c r="N181"/>
      <c r="O181" s="44"/>
      <c r="P181" s="45"/>
      <c r="Q181" s="32"/>
      <c r="R181"/>
      <c r="S181"/>
      <c r="T181" s="29"/>
      <c r="U181"/>
      <c r="V181" s="23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</row>
    <row r="182" spans="1:58" s="34" customFormat="1" ht="13.5" customHeight="1" x14ac:dyDescent="0.2">
      <c r="A182" s="1"/>
      <c r="B182"/>
      <c r="C182"/>
      <c r="D182"/>
      <c r="E182"/>
      <c r="F182"/>
      <c r="G182"/>
      <c r="H182" s="24"/>
      <c r="I182"/>
      <c r="J182" s="25"/>
      <c r="K182"/>
      <c r="L182" s="25"/>
      <c r="M182"/>
      <c r="N182"/>
      <c r="O182" s="44"/>
      <c r="P182" s="45"/>
      <c r="Q182" s="32"/>
      <c r="R182"/>
      <c r="S182"/>
      <c r="T182" s="29"/>
      <c r="U182"/>
      <c r="V182" s="23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</row>
    <row r="183" spans="1:58" s="34" customFormat="1" ht="13.5" customHeight="1" x14ac:dyDescent="0.2">
      <c r="A183" s="1"/>
      <c r="B183"/>
      <c r="C183"/>
      <c r="D183"/>
      <c r="E183"/>
      <c r="F183"/>
      <c r="G183"/>
      <c r="H183" s="24"/>
      <c r="I183"/>
      <c r="J183" s="25"/>
      <c r="K183"/>
      <c r="L183" s="25"/>
      <c r="M183"/>
      <c r="N183"/>
      <c r="O183" s="44"/>
      <c r="P183" s="45"/>
      <c r="Q183" s="32"/>
      <c r="R183"/>
      <c r="S183"/>
      <c r="T183" s="29"/>
      <c r="U183"/>
      <c r="V183" s="2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</row>
    <row r="184" spans="1:58" s="34" customFormat="1" ht="13.5" customHeight="1" x14ac:dyDescent="0.2">
      <c r="A184" s="1"/>
      <c r="B184"/>
      <c r="C184"/>
      <c r="D184"/>
      <c r="E184"/>
      <c r="F184"/>
      <c r="G184"/>
      <c r="H184" s="24"/>
      <c r="I184"/>
      <c r="J184" s="25"/>
      <c r="K184"/>
      <c r="L184" s="25"/>
      <c r="M184"/>
      <c r="N184"/>
      <c r="O184" s="44"/>
      <c r="P184" s="45"/>
      <c r="Q184" s="32"/>
      <c r="R184"/>
      <c r="S184"/>
      <c r="T184" s="29"/>
      <c r="U184"/>
      <c r="V184" s="23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</row>
    <row r="185" spans="1:58" s="34" customFormat="1" ht="13.5" customHeight="1" x14ac:dyDescent="0.2">
      <c r="A185" s="1"/>
      <c r="B185"/>
      <c r="C185"/>
      <c r="D185"/>
      <c r="E185"/>
      <c r="F185"/>
      <c r="G185"/>
      <c r="H185" s="24"/>
      <c r="I185"/>
      <c r="J185" s="25"/>
      <c r="K185"/>
      <c r="L185" s="25"/>
      <c r="M185"/>
      <c r="N185"/>
      <c r="O185" s="44"/>
      <c r="P185" s="45"/>
      <c r="Q185" s="32"/>
      <c r="R185"/>
      <c r="S185"/>
      <c r="T185" s="29"/>
      <c r="U185"/>
      <c r="V185" s="23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</row>
    <row r="186" spans="1:58" s="34" customFormat="1" ht="13.5" customHeight="1" x14ac:dyDescent="0.2">
      <c r="A186" s="1"/>
      <c r="B186"/>
      <c r="C186"/>
      <c r="D186"/>
      <c r="E186"/>
      <c r="F186"/>
      <c r="G186"/>
      <c r="H186" s="24"/>
      <c r="I186"/>
      <c r="J186" s="25"/>
      <c r="K186"/>
      <c r="L186" s="25"/>
      <c r="M186"/>
      <c r="N186"/>
      <c r="O186" s="44"/>
      <c r="P186" s="45"/>
      <c r="Q186" s="32"/>
      <c r="R186"/>
      <c r="S186"/>
      <c r="T186" s="29"/>
      <c r="U186"/>
      <c r="V186" s="23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</row>
    <row r="187" spans="1:58" s="34" customFormat="1" ht="13.5" customHeight="1" x14ac:dyDescent="0.2">
      <c r="A187" s="1"/>
      <c r="B187"/>
      <c r="C187"/>
      <c r="D187"/>
      <c r="E187"/>
      <c r="F187"/>
      <c r="G187"/>
      <c r="H187" s="24"/>
      <c r="I187"/>
      <c r="J187" s="25"/>
      <c r="K187"/>
      <c r="L187" s="25"/>
      <c r="M187"/>
      <c r="N187"/>
      <c r="O187" s="44"/>
      <c r="P187" s="45"/>
      <c r="Q187" s="32"/>
      <c r="R187"/>
      <c r="S187"/>
      <c r="T187" s="29"/>
      <c r="U187"/>
      <c r="V187" s="23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</row>
    <row r="188" spans="1:58" s="34" customFormat="1" ht="13.5" customHeight="1" x14ac:dyDescent="0.2">
      <c r="A188" s="1"/>
      <c r="B188"/>
      <c r="C188"/>
      <c r="D188"/>
      <c r="E188"/>
      <c r="F188"/>
      <c r="G188"/>
      <c r="H188" s="24"/>
      <c r="I188"/>
      <c r="J188" s="25"/>
      <c r="K188"/>
      <c r="L188" s="25"/>
      <c r="M188"/>
      <c r="N188"/>
      <c r="O188" s="44"/>
      <c r="P188" s="45"/>
      <c r="Q188" s="32"/>
      <c r="R188"/>
      <c r="S188"/>
      <c r="T188" s="29"/>
      <c r="U188"/>
      <c r="V188" s="23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</row>
    <row r="189" spans="1:58" s="34" customFormat="1" ht="13.5" customHeight="1" x14ac:dyDescent="0.2">
      <c r="A189" s="1"/>
      <c r="B189"/>
      <c r="C189"/>
      <c r="D189"/>
      <c r="E189"/>
      <c r="F189"/>
      <c r="G189"/>
      <c r="H189" s="24"/>
      <c r="I189"/>
      <c r="J189" s="25"/>
      <c r="K189"/>
      <c r="L189" s="25"/>
      <c r="M189"/>
      <c r="N189"/>
      <c r="O189" s="44"/>
      <c r="P189" s="45"/>
      <c r="Q189" s="32"/>
      <c r="R189"/>
      <c r="S189"/>
      <c r="T189" s="29"/>
      <c r="U189"/>
      <c r="V189" s="23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</row>
    <row r="190" spans="1:58" s="34" customFormat="1" ht="13.5" customHeight="1" x14ac:dyDescent="0.2">
      <c r="A190" s="1"/>
      <c r="B190"/>
      <c r="C190"/>
      <c r="D190"/>
      <c r="E190"/>
      <c r="F190"/>
      <c r="G190"/>
      <c r="H190" s="24"/>
      <c r="I190"/>
      <c r="J190" s="25"/>
      <c r="K190"/>
      <c r="L190" s="25"/>
      <c r="M190"/>
      <c r="N190"/>
      <c r="O190" s="44"/>
      <c r="P190" s="45"/>
      <c r="Q190" s="32"/>
      <c r="R190"/>
      <c r="S190"/>
      <c r="T190" s="29"/>
      <c r="U190"/>
      <c r="V190" s="23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</row>
    <row r="191" spans="1:58" s="34" customFormat="1" ht="13.5" customHeight="1" x14ac:dyDescent="0.2">
      <c r="A191" s="1"/>
      <c r="B191"/>
      <c r="C191"/>
      <c r="D191"/>
      <c r="E191"/>
      <c r="F191"/>
      <c r="G191"/>
      <c r="H191" s="24"/>
      <c r="I191"/>
      <c r="J191" s="25"/>
      <c r="K191"/>
      <c r="L191" s="25"/>
      <c r="M191"/>
      <c r="N191"/>
      <c r="O191" s="44"/>
      <c r="P191" s="45"/>
      <c r="Q191" s="32"/>
      <c r="R191"/>
      <c r="S191"/>
      <c r="T191" s="29"/>
      <c r="U191"/>
      <c r="V191" s="23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</row>
    <row r="192" spans="1:58" s="34" customFormat="1" ht="13.5" customHeight="1" x14ac:dyDescent="0.2">
      <c r="A192" s="1"/>
      <c r="B192"/>
      <c r="C192"/>
      <c r="D192"/>
      <c r="E192"/>
      <c r="F192"/>
      <c r="G192"/>
      <c r="H192" s="24"/>
      <c r="I192"/>
      <c r="J192" s="25"/>
      <c r="K192"/>
      <c r="L192" s="25"/>
      <c r="M192"/>
      <c r="N192"/>
      <c r="O192" s="44"/>
      <c r="P192" s="45"/>
      <c r="Q192" s="32"/>
      <c r="R192"/>
      <c r="S192"/>
      <c r="T192" s="29"/>
      <c r="U192"/>
      <c r="V192" s="23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</row>
    <row r="193" spans="1:58" s="34" customFormat="1" ht="13.5" customHeight="1" x14ac:dyDescent="0.2">
      <c r="A193" s="1"/>
      <c r="B193"/>
      <c r="C193"/>
      <c r="D193"/>
      <c r="E193"/>
      <c r="F193"/>
      <c r="G193"/>
      <c r="H193" s="24"/>
      <c r="I193"/>
      <c r="J193" s="25"/>
      <c r="K193"/>
      <c r="L193" s="25"/>
      <c r="M193"/>
      <c r="N193"/>
      <c r="O193" s="44"/>
      <c r="P193" s="45"/>
      <c r="Q193" s="32"/>
      <c r="R193"/>
      <c r="S193"/>
      <c r="T193" s="29"/>
      <c r="U193"/>
      <c r="V193" s="2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</row>
    <row r="194" spans="1:58" s="34" customFormat="1" ht="13.5" customHeight="1" x14ac:dyDescent="0.2">
      <c r="A194" s="1"/>
      <c r="B194"/>
      <c r="C194"/>
      <c r="D194"/>
      <c r="E194"/>
      <c r="F194"/>
      <c r="G194"/>
      <c r="H194" s="24"/>
      <c r="I194"/>
      <c r="J194" s="25"/>
      <c r="K194"/>
      <c r="L194" s="25"/>
      <c r="M194"/>
      <c r="N194"/>
      <c r="O194" s="44"/>
      <c r="P194" s="45"/>
      <c r="Q194" s="32"/>
      <c r="R194"/>
      <c r="S194"/>
      <c r="T194" s="29"/>
      <c r="U194"/>
      <c r="V194" s="23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</row>
    <row r="195" spans="1:58" s="34" customFormat="1" ht="13.5" customHeight="1" x14ac:dyDescent="0.2">
      <c r="A195" s="1"/>
      <c r="B195"/>
      <c r="C195"/>
      <c r="D195"/>
      <c r="E195"/>
      <c r="F195"/>
      <c r="G195"/>
      <c r="H195" s="24"/>
      <c r="I195"/>
      <c r="J195" s="25"/>
      <c r="K195"/>
      <c r="L195" s="25"/>
      <c r="M195"/>
      <c r="N195"/>
      <c r="O195" s="44"/>
      <c r="P195" s="45"/>
      <c r="Q195" s="32"/>
      <c r="R195"/>
      <c r="S195"/>
      <c r="T195" s="29"/>
      <c r="U195"/>
      <c r="V195" s="23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</row>
    <row r="196" spans="1:58" s="34" customFormat="1" ht="13.5" customHeight="1" x14ac:dyDescent="0.2">
      <c r="A196" s="1"/>
      <c r="B196"/>
      <c r="C196"/>
      <c r="D196"/>
      <c r="E196"/>
      <c r="F196"/>
      <c r="G196"/>
      <c r="H196" s="24"/>
      <c r="I196"/>
      <c r="J196" s="25"/>
      <c r="K196"/>
      <c r="L196" s="25"/>
      <c r="M196"/>
      <c r="N196"/>
      <c r="O196" s="44"/>
      <c r="P196" s="45"/>
      <c r="Q196" s="32"/>
      <c r="R196"/>
      <c r="S196"/>
      <c r="T196" s="29"/>
      <c r="U196"/>
      <c r="V196" s="23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</row>
    <row r="197" spans="1:58" s="34" customFormat="1" ht="13.5" customHeight="1" x14ac:dyDescent="0.2">
      <c r="A197" s="1"/>
      <c r="B197"/>
      <c r="C197"/>
      <c r="D197"/>
      <c r="E197"/>
      <c r="F197"/>
      <c r="G197"/>
      <c r="H197" s="24"/>
      <c r="I197"/>
      <c r="J197" s="25"/>
      <c r="K197"/>
      <c r="L197" s="25"/>
      <c r="M197"/>
      <c r="N197"/>
      <c r="O197" s="44"/>
      <c r="P197" s="45"/>
      <c r="Q197" s="32"/>
      <c r="R197"/>
      <c r="S197"/>
      <c r="T197" s="29"/>
      <c r="U197"/>
      <c r="V197" s="23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</row>
    <row r="198" spans="1:58" s="34" customFormat="1" ht="13.5" customHeight="1" x14ac:dyDescent="0.2">
      <c r="A198" s="1"/>
      <c r="B198"/>
      <c r="C198"/>
      <c r="D198"/>
      <c r="E198"/>
      <c r="F198"/>
      <c r="G198"/>
      <c r="H198" s="24"/>
      <c r="I198"/>
      <c r="J198" s="25"/>
      <c r="K198"/>
      <c r="L198" s="25"/>
      <c r="M198"/>
      <c r="N198"/>
      <c r="O198" s="44"/>
      <c r="P198" s="45"/>
      <c r="Q198" s="32"/>
      <c r="R198"/>
      <c r="S198"/>
      <c r="T198" s="29"/>
      <c r="U198"/>
      <c r="V198" s="23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</row>
    <row r="199" spans="1:58" s="34" customFormat="1" ht="13.5" customHeight="1" x14ac:dyDescent="0.2">
      <c r="A199" s="1"/>
      <c r="B199"/>
      <c r="C199"/>
      <c r="D199"/>
      <c r="E199"/>
      <c r="F199"/>
      <c r="G199"/>
      <c r="H199" s="24"/>
      <c r="I199"/>
      <c r="J199" s="25"/>
      <c r="K199"/>
      <c r="L199" s="25"/>
      <c r="M199"/>
      <c r="N199"/>
      <c r="O199" s="44"/>
      <c r="P199" s="45"/>
      <c r="Q199" s="32"/>
      <c r="R199"/>
      <c r="S199"/>
      <c r="T199" s="29"/>
      <c r="U199"/>
      <c r="V199" s="23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</row>
    <row r="200" spans="1:58" s="34" customFormat="1" ht="13.5" customHeight="1" x14ac:dyDescent="0.2">
      <c r="A200" s="1"/>
      <c r="B200"/>
      <c r="C200"/>
      <c r="D200"/>
      <c r="E200"/>
      <c r="F200"/>
      <c r="G200"/>
      <c r="H200" s="24"/>
      <c r="I200"/>
      <c r="J200" s="25"/>
      <c r="K200"/>
      <c r="L200" s="25"/>
      <c r="M200"/>
      <c r="N200"/>
      <c r="O200" s="44"/>
      <c r="P200" s="45"/>
      <c r="Q200" s="32"/>
      <c r="R200"/>
      <c r="S200"/>
      <c r="T200" s="29"/>
      <c r="U200"/>
      <c r="V200" s="23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</row>
    <row r="201" spans="1:58" s="34" customFormat="1" ht="13.5" customHeight="1" x14ac:dyDescent="0.2">
      <c r="A201" s="1"/>
      <c r="B201"/>
      <c r="C201"/>
      <c r="D201"/>
      <c r="E201"/>
      <c r="F201"/>
      <c r="G201"/>
      <c r="H201" s="24"/>
      <c r="I201"/>
      <c r="J201" s="25"/>
      <c r="K201"/>
      <c r="L201" s="25"/>
      <c r="M201"/>
      <c r="N201"/>
      <c r="O201" s="44"/>
      <c r="P201" s="45"/>
      <c r="Q201" s="32"/>
      <c r="R201"/>
      <c r="S201"/>
      <c r="T201" s="29"/>
      <c r="U201"/>
      <c r="V201" s="23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</row>
    <row r="202" spans="1:58" s="34" customFormat="1" ht="13.5" customHeight="1" x14ac:dyDescent="0.2">
      <c r="A202" s="1"/>
      <c r="B202"/>
      <c r="C202"/>
      <c r="D202"/>
      <c r="E202"/>
      <c r="F202"/>
      <c r="G202"/>
      <c r="H202" s="24"/>
      <c r="I202"/>
      <c r="J202" s="25"/>
      <c r="K202"/>
      <c r="L202" s="25"/>
      <c r="M202"/>
      <c r="N202"/>
      <c r="O202" s="44"/>
      <c r="P202" s="45"/>
      <c r="Q202" s="32"/>
      <c r="R202"/>
      <c r="S202"/>
      <c r="T202" s="29"/>
      <c r="U202"/>
      <c r="V202" s="23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</row>
    <row r="203" spans="1:58" s="34" customFormat="1" ht="13.5" customHeight="1" x14ac:dyDescent="0.2">
      <c r="A203" s="1"/>
      <c r="B203"/>
      <c r="C203"/>
      <c r="D203"/>
      <c r="E203"/>
      <c r="F203"/>
      <c r="G203"/>
      <c r="H203" s="24"/>
      <c r="I203"/>
      <c r="J203" s="25"/>
      <c r="K203"/>
      <c r="L203" s="25"/>
      <c r="M203"/>
      <c r="N203"/>
      <c r="O203" s="44"/>
      <c r="P203" s="45"/>
      <c r="Q203" s="32"/>
      <c r="R203"/>
      <c r="S203"/>
      <c r="T203" s="29"/>
      <c r="U203"/>
      <c r="V203" s="2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</row>
    <row r="204" spans="1:58" s="34" customFormat="1" ht="13.5" customHeight="1" x14ac:dyDescent="0.2">
      <c r="A204" s="1"/>
      <c r="B204"/>
      <c r="C204"/>
      <c r="D204"/>
      <c r="E204"/>
      <c r="F204"/>
      <c r="G204"/>
      <c r="H204" s="24"/>
      <c r="I204"/>
      <c r="J204" s="25"/>
      <c r="K204"/>
      <c r="L204" s="25"/>
      <c r="M204"/>
      <c r="N204"/>
      <c r="O204" s="44"/>
      <c r="P204" s="45"/>
      <c r="Q204" s="32"/>
      <c r="R204"/>
      <c r="S204"/>
      <c r="T204" s="29"/>
      <c r="U204"/>
      <c r="V204" s="23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</row>
    <row r="205" spans="1:58" s="34" customFormat="1" ht="13.5" customHeight="1" x14ac:dyDescent="0.2">
      <c r="A205" s="1"/>
      <c r="B205"/>
      <c r="C205"/>
      <c r="D205"/>
      <c r="E205"/>
      <c r="F205"/>
      <c r="G205"/>
      <c r="H205" s="24"/>
      <c r="I205"/>
      <c r="J205" s="25"/>
      <c r="K205"/>
      <c r="L205" s="25"/>
      <c r="M205"/>
      <c r="N205"/>
      <c r="O205" s="44"/>
      <c r="P205" s="45"/>
      <c r="Q205" s="32"/>
      <c r="R205"/>
      <c r="S205"/>
      <c r="T205" s="29"/>
      <c r="U205"/>
      <c r="V205" s="23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</row>
    <row r="206" spans="1:58" s="34" customFormat="1" ht="13.5" customHeight="1" x14ac:dyDescent="0.2">
      <c r="A206" s="1"/>
      <c r="B206"/>
      <c r="C206"/>
      <c r="D206"/>
      <c r="E206"/>
      <c r="F206"/>
      <c r="G206"/>
      <c r="H206" s="24"/>
      <c r="I206"/>
      <c r="J206" s="25"/>
      <c r="K206"/>
      <c r="L206" s="25"/>
      <c r="M206"/>
      <c r="N206"/>
      <c r="O206" s="44"/>
      <c r="P206" s="45"/>
      <c r="Q206" s="32"/>
      <c r="R206"/>
      <c r="S206"/>
      <c r="T206" s="29"/>
      <c r="U206"/>
      <c r="V206" s="23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</row>
    <row r="207" spans="1:58" s="34" customFormat="1" ht="13.5" customHeight="1" x14ac:dyDescent="0.2">
      <c r="A207" s="1"/>
      <c r="B207"/>
      <c r="C207"/>
      <c r="D207"/>
      <c r="E207"/>
      <c r="F207"/>
      <c r="G207"/>
      <c r="H207" s="24"/>
      <c r="I207"/>
      <c r="J207" s="25"/>
      <c r="K207"/>
      <c r="L207" s="25"/>
      <c r="M207"/>
      <c r="N207"/>
      <c r="O207" s="44"/>
      <c r="P207" s="45"/>
      <c r="Q207" s="32"/>
      <c r="R207"/>
      <c r="S207"/>
      <c r="T207" s="29"/>
      <c r="U207"/>
      <c r="V207" s="23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</row>
    <row r="208" spans="1:58" s="34" customFormat="1" ht="13.5" customHeight="1" x14ac:dyDescent="0.2">
      <c r="A208" s="1"/>
      <c r="B208"/>
      <c r="C208"/>
      <c r="D208"/>
      <c r="E208"/>
      <c r="F208"/>
      <c r="G208"/>
      <c r="H208" s="24"/>
      <c r="I208"/>
      <c r="J208" s="25"/>
      <c r="K208"/>
      <c r="L208" s="25"/>
      <c r="M208"/>
      <c r="N208"/>
      <c r="O208" s="44"/>
      <c r="P208" s="45"/>
      <c r="Q208" s="32"/>
      <c r="R208"/>
      <c r="S208"/>
      <c r="T208" s="29"/>
      <c r="U208"/>
      <c r="V208" s="23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</row>
    <row r="209" spans="1:58" s="34" customFormat="1" ht="13.5" customHeight="1" x14ac:dyDescent="0.2">
      <c r="A209" s="1"/>
      <c r="B209"/>
      <c r="C209"/>
      <c r="D209"/>
      <c r="E209"/>
      <c r="F209"/>
      <c r="G209"/>
      <c r="H209" s="24"/>
      <c r="I209"/>
      <c r="J209" s="25"/>
      <c r="K209"/>
      <c r="L209" s="25"/>
      <c r="M209"/>
      <c r="N209"/>
      <c r="O209" s="44"/>
      <c r="P209" s="45"/>
      <c r="Q209" s="32"/>
      <c r="R209"/>
      <c r="S209"/>
      <c r="T209" s="29"/>
      <c r="U209"/>
      <c r="V209" s="23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</row>
    <row r="210" spans="1:58" s="34" customFormat="1" ht="13.5" customHeight="1" x14ac:dyDescent="0.2">
      <c r="A210" s="1"/>
      <c r="B210"/>
      <c r="C210"/>
      <c r="D210"/>
      <c r="E210"/>
      <c r="F210"/>
      <c r="G210"/>
      <c r="H210" s="24"/>
      <c r="I210"/>
      <c r="J210" s="25"/>
      <c r="K210"/>
      <c r="L210" s="25"/>
      <c r="M210"/>
      <c r="N210"/>
      <c r="O210" s="44"/>
      <c r="P210" s="45"/>
      <c r="Q210" s="32"/>
      <c r="R210"/>
      <c r="S210"/>
      <c r="T210" s="29"/>
      <c r="U210"/>
      <c r="V210" s="23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</row>
    <row r="211" spans="1:58" s="34" customFormat="1" ht="13.5" customHeight="1" x14ac:dyDescent="0.2">
      <c r="A211" s="1"/>
      <c r="B211"/>
      <c r="C211"/>
      <c r="D211"/>
      <c r="E211"/>
      <c r="F211"/>
      <c r="G211"/>
      <c r="H211" s="24"/>
      <c r="I211"/>
      <c r="J211" s="25"/>
      <c r="K211"/>
      <c r="L211" s="25"/>
      <c r="M211"/>
      <c r="N211"/>
      <c r="O211" s="44"/>
      <c r="P211" s="45"/>
      <c r="Q211" s="32"/>
      <c r="R211"/>
      <c r="S211"/>
      <c r="T211" s="29"/>
      <c r="U211"/>
      <c r="V211" s="23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</row>
  </sheetData>
  <autoFilter ref="A1:V108"/>
  <mergeCells count="3">
    <mergeCell ref="D124:E124"/>
    <mergeCell ref="G124:H124"/>
    <mergeCell ref="G147:H147"/>
  </mergeCells>
  <phoneticPr fontId="1"/>
  <pageMargins left="0.69861111111111107" right="0.69861111111111107" top="0.75" bottom="0.75" header="0.3" footer="0.3"/>
  <pageSetup paperSize="9" firstPageNumber="4294963191" orientation="portrait" horizont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N1" zoomScaleNormal="100" workbookViewId="0">
      <selection activeCell="AE192" sqref="AE192"/>
    </sheetView>
  </sheetViews>
  <sheetFormatPr defaultRowHeight="13.2" x14ac:dyDescent="0.2"/>
  <sheetData/>
  <phoneticPr fontId="1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⑥仕掛け２検証データ（USDJPY) １H足 </vt:lpstr>
      <vt:lpstr>画像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塩澤佳子</dc:creator>
  <cp:lastModifiedBy>塩澤佳子</cp:lastModifiedBy>
  <dcterms:created xsi:type="dcterms:W3CDTF">2015-11-03T16:12:42Z</dcterms:created>
  <dcterms:modified xsi:type="dcterms:W3CDTF">2015-11-03T16:17:01Z</dcterms:modified>
</cp:coreProperties>
</file>