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ya Iimura\OneDrive\ドキュメント\トレード管理シート\"/>
    </mc:Choice>
  </mc:AlternateContent>
  <bookViews>
    <workbookView xWindow="0" yWindow="0" windowWidth="11560" windowHeight="9810"/>
  </bookViews>
  <sheets>
    <sheet name="検証（EURUSD 1H）" sheetId="17" r:id="rId1"/>
    <sheet name="検証（EURUSD４H）" sheetId="28" r:id="rId2"/>
    <sheet name="画像" sheetId="26" r:id="rId3"/>
    <sheet name="気づき" sheetId="9" r:id="rId4"/>
    <sheet name="検証終了通貨" sheetId="10" r:id="rId5"/>
  </sheets>
  <calcPr calcId="152511"/>
</workbook>
</file>

<file path=xl/calcChain.xml><?xml version="1.0" encoding="utf-8"?>
<calcChain xmlns="http://schemas.openxmlformats.org/spreadsheetml/2006/main">
  <c r="K10" i="17" l="1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M29" i="17" s="1"/>
  <c r="K30" i="17"/>
  <c r="K31" i="17"/>
  <c r="K32" i="17"/>
  <c r="K33" i="17"/>
  <c r="K34" i="17"/>
  <c r="K35" i="17"/>
  <c r="K36" i="17"/>
  <c r="K37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9" i="17"/>
  <c r="M9" i="17" s="1"/>
  <c r="R9" i="17" s="1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M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10" i="28"/>
  <c r="K9" i="28"/>
  <c r="R108" i="28"/>
  <c r="T108" i="28"/>
  <c r="M108" i="28"/>
  <c r="T107" i="28"/>
  <c r="R107" i="28"/>
  <c r="C108" i="28"/>
  <c r="M107" i="28"/>
  <c r="R106" i="28"/>
  <c r="C107" i="28"/>
  <c r="M106" i="28"/>
  <c r="R105" i="28"/>
  <c r="C106" i="28"/>
  <c r="M105" i="28"/>
  <c r="R104" i="28"/>
  <c r="C105" i="28"/>
  <c r="M104" i="28"/>
  <c r="T103" i="28"/>
  <c r="R103" i="28"/>
  <c r="C104" i="28"/>
  <c r="M103" i="28"/>
  <c r="R102" i="28"/>
  <c r="C103" i="28"/>
  <c r="M102" i="28"/>
  <c r="R101" i="28"/>
  <c r="C102" i="28"/>
  <c r="M101" i="28"/>
  <c r="R100" i="28"/>
  <c r="C101" i="28"/>
  <c r="M100" i="28"/>
  <c r="T99" i="28"/>
  <c r="R99" i="28"/>
  <c r="C100" i="28"/>
  <c r="M99" i="28"/>
  <c r="R98" i="28"/>
  <c r="C99" i="28"/>
  <c r="M98" i="28"/>
  <c r="R97" i="28"/>
  <c r="C98" i="28"/>
  <c r="M97" i="28"/>
  <c r="R96" i="28"/>
  <c r="C97" i="28"/>
  <c r="M96" i="28"/>
  <c r="R95" i="28"/>
  <c r="C96" i="28"/>
  <c r="M95" i="28"/>
  <c r="R94" i="28"/>
  <c r="C95" i="28"/>
  <c r="M94" i="28"/>
  <c r="R93" i="28"/>
  <c r="C94" i="28"/>
  <c r="M93" i="28"/>
  <c r="R92" i="28"/>
  <c r="C93" i="28"/>
  <c r="M92" i="28"/>
  <c r="R91" i="28"/>
  <c r="C92" i="28"/>
  <c r="M91" i="28"/>
  <c r="R90" i="28"/>
  <c r="C91" i="28"/>
  <c r="M90" i="28"/>
  <c r="R89" i="28"/>
  <c r="C90" i="28"/>
  <c r="M89" i="28"/>
  <c r="R88" i="28"/>
  <c r="C89" i="28"/>
  <c r="M88" i="28"/>
  <c r="T87" i="28"/>
  <c r="R87" i="28"/>
  <c r="C88" i="28"/>
  <c r="M87" i="28"/>
  <c r="R86" i="28"/>
  <c r="C87" i="28"/>
  <c r="M86" i="28"/>
  <c r="R85" i="28"/>
  <c r="C86" i="28"/>
  <c r="M85" i="28"/>
  <c r="R84" i="28"/>
  <c r="C85" i="28"/>
  <c r="M84" i="28"/>
  <c r="R83" i="28"/>
  <c r="C84" i="28"/>
  <c r="M83" i="28"/>
  <c r="R82" i="28"/>
  <c r="C83" i="28"/>
  <c r="M82" i="28"/>
  <c r="R81" i="28"/>
  <c r="C82" i="28"/>
  <c r="R80" i="28"/>
  <c r="C81" i="28"/>
  <c r="M80" i="28"/>
  <c r="T79" i="28"/>
  <c r="R79" i="28"/>
  <c r="C80" i="28"/>
  <c r="M79" i="28"/>
  <c r="R78" i="28"/>
  <c r="C79" i="28"/>
  <c r="M78" i="28"/>
  <c r="R77" i="28"/>
  <c r="C78" i="28"/>
  <c r="M77" i="28"/>
  <c r="R76" i="28"/>
  <c r="C77" i="28"/>
  <c r="M76" i="28"/>
  <c r="R75" i="28"/>
  <c r="C76" i="28"/>
  <c r="M75" i="28"/>
  <c r="R74" i="28"/>
  <c r="C75" i="28"/>
  <c r="M74" i="28"/>
  <c r="R73" i="28"/>
  <c r="C74" i="28"/>
  <c r="M73" i="28"/>
  <c r="R72" i="28"/>
  <c r="C73" i="28"/>
  <c r="M72" i="28"/>
  <c r="T71" i="28"/>
  <c r="R71" i="28"/>
  <c r="C72" i="28"/>
  <c r="M71" i="28"/>
  <c r="R70" i="28"/>
  <c r="C71" i="28"/>
  <c r="M70" i="28"/>
  <c r="R69" i="28"/>
  <c r="C70" i="28"/>
  <c r="M69" i="28"/>
  <c r="R68" i="28"/>
  <c r="C69" i="28"/>
  <c r="M68" i="28"/>
  <c r="M67" i="28"/>
  <c r="R67" i="28"/>
  <c r="R66" i="28"/>
  <c r="C67" i="28"/>
  <c r="M66" i="28"/>
  <c r="R65" i="28"/>
  <c r="C66" i="28"/>
  <c r="M65" i="28"/>
  <c r="R64" i="28"/>
  <c r="C65" i="28"/>
  <c r="M64" i="28"/>
  <c r="T63" i="28"/>
  <c r="R63" i="28"/>
  <c r="C64" i="28"/>
  <c r="M63" i="28"/>
  <c r="R62" i="28"/>
  <c r="C63" i="28"/>
  <c r="M62" i="28"/>
  <c r="R61" i="28"/>
  <c r="C62" i="28"/>
  <c r="M61" i="28"/>
  <c r="R60" i="28"/>
  <c r="C61" i="28"/>
  <c r="M60" i="28"/>
  <c r="T59" i="28"/>
  <c r="R59" i="28"/>
  <c r="C60" i="28"/>
  <c r="M59" i="28"/>
  <c r="R58" i="28"/>
  <c r="C59" i="28"/>
  <c r="M58" i="28"/>
  <c r="R57" i="28"/>
  <c r="C58" i="28"/>
  <c r="M57" i="28"/>
  <c r="M56" i="28"/>
  <c r="R56" i="28"/>
  <c r="C57" i="28"/>
  <c r="R55" i="28"/>
  <c r="C56" i="28"/>
  <c r="M55" i="28"/>
  <c r="R54" i="28"/>
  <c r="C55" i="28"/>
  <c r="M54" i="28"/>
  <c r="R53" i="28"/>
  <c r="C54" i="28"/>
  <c r="M53" i="28"/>
  <c r="R52" i="28"/>
  <c r="C53" i="28"/>
  <c r="M52" i="28"/>
  <c r="T51" i="28"/>
  <c r="R51" i="28"/>
  <c r="C52" i="28"/>
  <c r="M51" i="28"/>
  <c r="R50" i="28"/>
  <c r="C51" i="28"/>
  <c r="M50" i="28"/>
  <c r="R49" i="28"/>
  <c r="C50" i="28"/>
  <c r="M49" i="28"/>
  <c r="R48" i="28"/>
  <c r="C49" i="28"/>
  <c r="M48" i="28"/>
  <c r="R47" i="28"/>
  <c r="C48" i="28"/>
  <c r="M47" i="28"/>
  <c r="R46" i="28"/>
  <c r="C47" i="28"/>
  <c r="M46" i="28"/>
  <c r="R45" i="28"/>
  <c r="C46" i="28"/>
  <c r="M45" i="28"/>
  <c r="R44" i="28"/>
  <c r="C45" i="28"/>
  <c r="M44" i="28"/>
  <c r="T43" i="28"/>
  <c r="R43" i="28"/>
  <c r="C44" i="28"/>
  <c r="M43" i="28"/>
  <c r="R42" i="28"/>
  <c r="C43" i="28"/>
  <c r="M42" i="28"/>
  <c r="R41" i="28"/>
  <c r="C42" i="28"/>
  <c r="M41" i="28"/>
  <c r="R40" i="28"/>
  <c r="C41" i="28"/>
  <c r="M40" i="28"/>
  <c r="T39" i="28"/>
  <c r="R39" i="28"/>
  <c r="C40" i="28"/>
  <c r="M39" i="28"/>
  <c r="R38" i="28"/>
  <c r="C39" i="28"/>
  <c r="M38" i="28"/>
  <c r="R37" i="28"/>
  <c r="C38" i="28"/>
  <c r="M37" i="28"/>
  <c r="R36" i="28"/>
  <c r="C37" i="28"/>
  <c r="M36" i="28"/>
  <c r="T35" i="28"/>
  <c r="R35" i="28"/>
  <c r="C36" i="28"/>
  <c r="M35" i="28"/>
  <c r="R34" i="28"/>
  <c r="C35" i="28"/>
  <c r="M34" i="28"/>
  <c r="R33" i="28"/>
  <c r="C34" i="28"/>
  <c r="M33" i="28"/>
  <c r="R32" i="28"/>
  <c r="C33" i="28"/>
  <c r="M32" i="28"/>
  <c r="T31" i="28"/>
  <c r="R31" i="28"/>
  <c r="C32" i="28"/>
  <c r="M31" i="28"/>
  <c r="R30" i="28"/>
  <c r="C31" i="28"/>
  <c r="M30" i="28"/>
  <c r="R29" i="28"/>
  <c r="C30" i="28"/>
  <c r="M29" i="28"/>
  <c r="R28" i="28"/>
  <c r="C29" i="28"/>
  <c r="M28" i="28"/>
  <c r="T27" i="28"/>
  <c r="R27" i="28"/>
  <c r="C28" i="28"/>
  <c r="M27" i="28"/>
  <c r="R26" i="28"/>
  <c r="C27" i="28"/>
  <c r="M26" i="28"/>
  <c r="R25" i="28"/>
  <c r="C26" i="28"/>
  <c r="M25" i="28"/>
  <c r="R24" i="28"/>
  <c r="C25" i="28"/>
  <c r="M24" i="28"/>
  <c r="T23" i="28"/>
  <c r="R23" i="28"/>
  <c r="C24" i="28"/>
  <c r="M23" i="28"/>
  <c r="R22" i="28"/>
  <c r="C23" i="28"/>
  <c r="M22" i="28"/>
  <c r="R21" i="28"/>
  <c r="C22" i="28"/>
  <c r="M21" i="28"/>
  <c r="R20" i="28"/>
  <c r="C21" i="28"/>
  <c r="M20" i="28"/>
  <c r="T19" i="28"/>
  <c r="R19" i="28"/>
  <c r="C20" i="28"/>
  <c r="M19" i="28"/>
  <c r="R18" i="28"/>
  <c r="C19" i="28"/>
  <c r="M18" i="28"/>
  <c r="R17" i="28"/>
  <c r="C18" i="28"/>
  <c r="M17" i="28"/>
  <c r="R16" i="28"/>
  <c r="C17" i="28"/>
  <c r="M16" i="28"/>
  <c r="T15" i="28"/>
  <c r="R15" i="28"/>
  <c r="C16" i="28"/>
  <c r="M15" i="28"/>
  <c r="M14" i="28"/>
  <c r="R14" i="28"/>
  <c r="C15" i="28"/>
  <c r="R13" i="28"/>
  <c r="C14" i="28"/>
  <c r="M13" i="28"/>
  <c r="R12" i="28"/>
  <c r="C13" i="28"/>
  <c r="M12" i="28"/>
  <c r="R11" i="28"/>
  <c r="C12" i="28"/>
  <c r="M11" i="28"/>
  <c r="R10" i="28"/>
  <c r="C11" i="28"/>
  <c r="M10" i="28"/>
  <c r="M9" i="28"/>
  <c r="R9" i="28"/>
  <c r="R108" i="17"/>
  <c r="T108" i="17" s="1"/>
  <c r="M108" i="17"/>
  <c r="R107" i="17"/>
  <c r="C108" i="17" s="1"/>
  <c r="M107" i="17"/>
  <c r="R106" i="17"/>
  <c r="C107" i="17" s="1"/>
  <c r="M106" i="17"/>
  <c r="T105" i="17"/>
  <c r="R105" i="17"/>
  <c r="C106" i="17" s="1"/>
  <c r="M105" i="17"/>
  <c r="R104" i="17"/>
  <c r="C105" i="17" s="1"/>
  <c r="M104" i="17"/>
  <c r="R103" i="17"/>
  <c r="C104" i="17" s="1"/>
  <c r="M103" i="17"/>
  <c r="R102" i="17"/>
  <c r="C103" i="17" s="1"/>
  <c r="M102" i="17"/>
  <c r="T101" i="17"/>
  <c r="R101" i="17"/>
  <c r="C102" i="17" s="1"/>
  <c r="M101" i="17"/>
  <c r="R100" i="17"/>
  <c r="C101" i="17" s="1"/>
  <c r="M100" i="17"/>
  <c r="R99" i="17"/>
  <c r="C100" i="17" s="1"/>
  <c r="M99" i="17"/>
  <c r="R98" i="17"/>
  <c r="C99" i="17" s="1"/>
  <c r="M98" i="17"/>
  <c r="R97" i="17"/>
  <c r="C98" i="17" s="1"/>
  <c r="M97" i="17"/>
  <c r="R96" i="17"/>
  <c r="C97" i="17" s="1"/>
  <c r="M96" i="17"/>
  <c r="R95" i="17"/>
  <c r="C96" i="17" s="1"/>
  <c r="M95" i="17"/>
  <c r="R94" i="17"/>
  <c r="C95" i="17" s="1"/>
  <c r="M94" i="17"/>
  <c r="T93" i="17"/>
  <c r="R93" i="17"/>
  <c r="C94" i="17" s="1"/>
  <c r="M93" i="17"/>
  <c r="R92" i="17"/>
  <c r="C93" i="17" s="1"/>
  <c r="M92" i="17"/>
  <c r="R91" i="17"/>
  <c r="C92" i="17" s="1"/>
  <c r="M91" i="17"/>
  <c r="R90" i="17"/>
  <c r="C91" i="17" s="1"/>
  <c r="M90" i="17"/>
  <c r="T89" i="17"/>
  <c r="R89" i="17"/>
  <c r="C90" i="17" s="1"/>
  <c r="M89" i="17"/>
  <c r="R88" i="17"/>
  <c r="C89" i="17" s="1"/>
  <c r="M88" i="17"/>
  <c r="R87" i="17"/>
  <c r="C88" i="17" s="1"/>
  <c r="M87" i="17"/>
  <c r="R86" i="17"/>
  <c r="C87" i="17" s="1"/>
  <c r="M86" i="17"/>
  <c r="T85" i="17"/>
  <c r="R85" i="17"/>
  <c r="C86" i="17" s="1"/>
  <c r="M85" i="17"/>
  <c r="R84" i="17"/>
  <c r="C85" i="17" s="1"/>
  <c r="M84" i="17"/>
  <c r="R83" i="17"/>
  <c r="C84" i="17" s="1"/>
  <c r="M83" i="17"/>
  <c r="R82" i="17"/>
  <c r="C83" i="17" s="1"/>
  <c r="M82" i="17"/>
  <c r="T81" i="17"/>
  <c r="R81" i="17"/>
  <c r="C82" i="17" s="1"/>
  <c r="M81" i="17"/>
  <c r="R80" i="17"/>
  <c r="C81" i="17" s="1"/>
  <c r="M80" i="17"/>
  <c r="R79" i="17"/>
  <c r="C80" i="17" s="1"/>
  <c r="M79" i="17"/>
  <c r="R78" i="17"/>
  <c r="C79" i="17" s="1"/>
  <c r="M78" i="17"/>
  <c r="T77" i="17"/>
  <c r="R77" i="17"/>
  <c r="C78" i="17" s="1"/>
  <c r="M77" i="17"/>
  <c r="R76" i="17"/>
  <c r="C77" i="17" s="1"/>
  <c r="M76" i="17"/>
  <c r="R75" i="17"/>
  <c r="C76" i="17" s="1"/>
  <c r="M75" i="17"/>
  <c r="R74" i="17"/>
  <c r="C75" i="17" s="1"/>
  <c r="M74" i="17"/>
  <c r="T73" i="17"/>
  <c r="R73" i="17"/>
  <c r="C74" i="17" s="1"/>
  <c r="M73" i="17"/>
  <c r="R72" i="17"/>
  <c r="C73" i="17" s="1"/>
  <c r="M72" i="17"/>
  <c r="R71" i="17"/>
  <c r="C72" i="17" s="1"/>
  <c r="M71" i="17"/>
  <c r="R70" i="17"/>
  <c r="C71" i="17" s="1"/>
  <c r="M70" i="17"/>
  <c r="T69" i="17"/>
  <c r="R69" i="17"/>
  <c r="C70" i="17" s="1"/>
  <c r="M69" i="17"/>
  <c r="R68" i="17"/>
  <c r="C69" i="17" s="1"/>
  <c r="M68" i="17"/>
  <c r="R67" i="17"/>
  <c r="C68" i="17" s="1"/>
  <c r="M67" i="17"/>
  <c r="R66" i="17"/>
  <c r="C67" i="17" s="1"/>
  <c r="M66" i="17"/>
  <c r="R65" i="17"/>
  <c r="C66" i="17" s="1"/>
  <c r="M65" i="17"/>
  <c r="R64" i="17"/>
  <c r="C65" i="17" s="1"/>
  <c r="M64" i="17"/>
  <c r="R63" i="17"/>
  <c r="C64" i="17" s="1"/>
  <c r="M63" i="17"/>
  <c r="R62" i="17"/>
  <c r="C63" i="17" s="1"/>
  <c r="M62" i="17"/>
  <c r="T61" i="17"/>
  <c r="R61" i="17"/>
  <c r="C62" i="17" s="1"/>
  <c r="M61" i="17"/>
  <c r="R60" i="17"/>
  <c r="C61" i="17" s="1"/>
  <c r="M60" i="17"/>
  <c r="R59" i="17"/>
  <c r="C60" i="17" s="1"/>
  <c r="M59" i="17"/>
  <c r="R58" i="17"/>
  <c r="C59" i="17" s="1"/>
  <c r="M58" i="17"/>
  <c r="T57" i="17"/>
  <c r="R57" i="17"/>
  <c r="C58" i="17" s="1"/>
  <c r="M57" i="17"/>
  <c r="R56" i="17"/>
  <c r="C57" i="17" s="1"/>
  <c r="M56" i="17"/>
  <c r="R55" i="17"/>
  <c r="C56" i="17" s="1"/>
  <c r="M55" i="17"/>
  <c r="R54" i="17"/>
  <c r="C55" i="17" s="1"/>
  <c r="M54" i="17"/>
  <c r="R53" i="17"/>
  <c r="C54" i="17" s="1"/>
  <c r="M53" i="17"/>
  <c r="R52" i="17"/>
  <c r="C53" i="17" s="1"/>
  <c r="M52" i="17"/>
  <c r="R51" i="17"/>
  <c r="C52" i="17" s="1"/>
  <c r="M51" i="17"/>
  <c r="R50" i="17"/>
  <c r="C51" i="17" s="1"/>
  <c r="M50" i="17"/>
  <c r="T49" i="17"/>
  <c r="R49" i="17"/>
  <c r="C50" i="17" s="1"/>
  <c r="M49" i="17"/>
  <c r="R48" i="17"/>
  <c r="C49" i="17" s="1"/>
  <c r="M48" i="17"/>
  <c r="R47" i="17"/>
  <c r="C48" i="17" s="1"/>
  <c r="M47" i="17"/>
  <c r="R46" i="17"/>
  <c r="C47" i="17" s="1"/>
  <c r="M46" i="17"/>
  <c r="R45" i="17"/>
  <c r="C46" i="17" s="1"/>
  <c r="M45" i="17"/>
  <c r="R44" i="17"/>
  <c r="C45" i="17" s="1"/>
  <c r="M44" i="17"/>
  <c r="R43" i="17"/>
  <c r="C44" i="17" s="1"/>
  <c r="M43" i="17"/>
  <c r="R42" i="17"/>
  <c r="C43" i="17" s="1"/>
  <c r="M42" i="17"/>
  <c r="T41" i="17"/>
  <c r="R41" i="17"/>
  <c r="C42" i="17" s="1"/>
  <c r="M41" i="17"/>
  <c r="R40" i="17"/>
  <c r="C41" i="17" s="1"/>
  <c r="M40" i="17"/>
  <c r="R39" i="17"/>
  <c r="C40" i="17" s="1"/>
  <c r="M39" i="17"/>
  <c r="R38" i="17"/>
  <c r="C39" i="17" s="1"/>
  <c r="M38" i="17"/>
  <c r="R37" i="17"/>
  <c r="C38" i="17" s="1"/>
  <c r="K38" i="17" s="1"/>
  <c r="M37" i="17"/>
  <c r="T36" i="17"/>
  <c r="R36" i="17"/>
  <c r="C37" i="17" s="1"/>
  <c r="M36" i="17"/>
  <c r="R35" i="17"/>
  <c r="C36" i="17" s="1"/>
  <c r="M35" i="17"/>
  <c r="R34" i="17"/>
  <c r="C35" i="17" s="1"/>
  <c r="M34" i="17"/>
  <c r="R33" i="17"/>
  <c r="C34" i="17" s="1"/>
  <c r="M33" i="17"/>
  <c r="T32" i="17"/>
  <c r="R32" i="17"/>
  <c r="C33" i="17" s="1"/>
  <c r="M32" i="17"/>
  <c r="R31" i="17"/>
  <c r="C32" i="17" s="1"/>
  <c r="M31" i="17"/>
  <c r="R30" i="17"/>
  <c r="C31" i="17" s="1"/>
  <c r="M30" i="17"/>
  <c r="R29" i="17"/>
  <c r="C30" i="17" s="1"/>
  <c r="R28" i="17"/>
  <c r="C29" i="17" s="1"/>
  <c r="M28" i="17"/>
  <c r="R27" i="17"/>
  <c r="C28" i="17" s="1"/>
  <c r="M27" i="17"/>
  <c r="R26" i="17"/>
  <c r="C27" i="17" s="1"/>
  <c r="M26" i="17"/>
  <c r="R25" i="17"/>
  <c r="C26" i="17" s="1"/>
  <c r="M25" i="17"/>
  <c r="T24" i="17"/>
  <c r="R24" i="17"/>
  <c r="C25" i="17" s="1"/>
  <c r="M24" i="17"/>
  <c r="R23" i="17"/>
  <c r="C24" i="17" s="1"/>
  <c r="M23" i="17"/>
  <c r="R22" i="17"/>
  <c r="C23" i="17" s="1"/>
  <c r="M22" i="17"/>
  <c r="R21" i="17"/>
  <c r="C22" i="17" s="1"/>
  <c r="M21" i="17"/>
  <c r="T20" i="17"/>
  <c r="R20" i="17"/>
  <c r="C21" i="17" s="1"/>
  <c r="M20" i="17"/>
  <c r="R19" i="17"/>
  <c r="C20" i="17" s="1"/>
  <c r="M19" i="17"/>
  <c r="R18" i="17"/>
  <c r="C19" i="17" s="1"/>
  <c r="M18" i="17"/>
  <c r="R17" i="17"/>
  <c r="C18" i="17" s="1"/>
  <c r="M17" i="17"/>
  <c r="T16" i="17"/>
  <c r="R16" i="17"/>
  <c r="C17" i="17" s="1"/>
  <c r="M16" i="17"/>
  <c r="R15" i="17"/>
  <c r="C16" i="17" s="1"/>
  <c r="M15" i="17"/>
  <c r="R14" i="17"/>
  <c r="C15" i="17" s="1"/>
  <c r="M14" i="17"/>
  <c r="R13" i="17"/>
  <c r="C14" i="17" s="1"/>
  <c r="M13" i="17"/>
  <c r="T12" i="17"/>
  <c r="R12" i="17"/>
  <c r="C13" i="17" s="1"/>
  <c r="M12" i="17"/>
  <c r="R11" i="17"/>
  <c r="C12" i="17" s="1"/>
  <c r="M11" i="17"/>
  <c r="R10" i="17"/>
  <c r="C11" i="17" s="1"/>
  <c r="M10" i="17"/>
  <c r="T80" i="28"/>
  <c r="T78" i="28"/>
  <c r="T77" i="28"/>
  <c r="T76" i="28"/>
  <c r="T75" i="28"/>
  <c r="T74" i="28"/>
  <c r="T73" i="28"/>
  <c r="T72" i="28"/>
  <c r="T70" i="28"/>
  <c r="T69" i="28"/>
  <c r="T68" i="28"/>
  <c r="C68" i="28"/>
  <c r="T67" i="28"/>
  <c r="T66" i="28"/>
  <c r="T65" i="28"/>
  <c r="T64" i="28"/>
  <c r="T62" i="28"/>
  <c r="T61" i="28"/>
  <c r="T60" i="28"/>
  <c r="T58" i="28"/>
  <c r="T57" i="28"/>
  <c r="T56" i="28"/>
  <c r="T55" i="28"/>
  <c r="T54" i="28"/>
  <c r="T53" i="28"/>
  <c r="T52" i="28"/>
  <c r="T50" i="28"/>
  <c r="T49" i="28"/>
  <c r="T48" i="28"/>
  <c r="T47" i="28"/>
  <c r="T46" i="28"/>
  <c r="T45" i="28"/>
  <c r="T44" i="28"/>
  <c r="T42" i="28"/>
  <c r="T41" i="28"/>
  <c r="T40" i="28"/>
  <c r="T38" i="28"/>
  <c r="T37" i="28"/>
  <c r="T36" i="28"/>
  <c r="T34" i="28"/>
  <c r="T33" i="28"/>
  <c r="T32" i="28"/>
  <c r="T30" i="28"/>
  <c r="T29" i="28"/>
  <c r="T28" i="28"/>
  <c r="T26" i="28"/>
  <c r="T25" i="28"/>
  <c r="T24" i="28"/>
  <c r="T22" i="28"/>
  <c r="T21" i="28"/>
  <c r="T20" i="28"/>
  <c r="T18" i="28"/>
  <c r="T17" i="28"/>
  <c r="T16" i="28"/>
  <c r="T14" i="28"/>
  <c r="T13" i="28"/>
  <c r="T12" i="28"/>
  <c r="T11" i="28"/>
  <c r="T10" i="28"/>
  <c r="C10" i="28"/>
  <c r="T9" i="28"/>
  <c r="T106" i="28"/>
  <c r="T105" i="28"/>
  <c r="T104" i="28"/>
  <c r="T102" i="28"/>
  <c r="T101" i="28"/>
  <c r="T100" i="28"/>
  <c r="T98" i="28"/>
  <c r="T97" i="28"/>
  <c r="T96" i="28"/>
  <c r="T95" i="28"/>
  <c r="T94" i="28"/>
  <c r="T93" i="28"/>
  <c r="T92" i="28"/>
  <c r="T91" i="28"/>
  <c r="T90" i="28"/>
  <c r="T89" i="28"/>
  <c r="T88" i="28"/>
  <c r="T86" i="28"/>
  <c r="T85" i="28"/>
  <c r="T84" i="28"/>
  <c r="P2" i="28"/>
  <c r="T83" i="28"/>
  <c r="T82" i="28"/>
  <c r="T81" i="28"/>
  <c r="G5" i="28"/>
  <c r="C5" i="28"/>
  <c r="D4" i="28"/>
  <c r="E5" i="28"/>
  <c r="H4" i="28"/>
  <c r="L4" i="28"/>
  <c r="P4" i="28"/>
  <c r="I5" i="28"/>
  <c r="T107" i="17" l="1"/>
  <c r="T106" i="17"/>
  <c r="T104" i="17"/>
  <c r="T103" i="17"/>
  <c r="T102" i="17"/>
  <c r="T100" i="17"/>
  <c r="T99" i="17"/>
  <c r="T98" i="17"/>
  <c r="T97" i="17"/>
  <c r="T96" i="17"/>
  <c r="T95" i="17"/>
  <c r="T94" i="17"/>
  <c r="T92" i="17"/>
  <c r="T91" i="17"/>
  <c r="T90" i="17"/>
  <c r="T88" i="17"/>
  <c r="T87" i="17"/>
  <c r="T86" i="17"/>
  <c r="T84" i="17"/>
  <c r="T83" i="17"/>
  <c r="T82" i="17"/>
  <c r="T80" i="17"/>
  <c r="T79" i="17"/>
  <c r="T78" i="17"/>
  <c r="T76" i="17"/>
  <c r="T75" i="17"/>
  <c r="T74" i="17"/>
  <c r="T72" i="17"/>
  <c r="T71" i="17"/>
  <c r="T70" i="17"/>
  <c r="T68" i="17"/>
  <c r="T67" i="17"/>
  <c r="T66" i="17"/>
  <c r="T65" i="17"/>
  <c r="T64" i="17"/>
  <c r="T63" i="17"/>
  <c r="T62" i="17"/>
  <c r="T60" i="17"/>
  <c r="T59" i="17"/>
  <c r="T58" i="17"/>
  <c r="T56" i="17"/>
  <c r="T55" i="17"/>
  <c r="T54" i="17"/>
  <c r="T53" i="17"/>
  <c r="T52" i="17"/>
  <c r="T51" i="17"/>
  <c r="T50" i="17"/>
  <c r="T48" i="17"/>
  <c r="T47" i="17"/>
  <c r="T46" i="17"/>
  <c r="T45" i="17"/>
  <c r="T44" i="17"/>
  <c r="T43" i="17"/>
  <c r="T42" i="17"/>
  <c r="T40" i="17"/>
  <c r="T39" i="17"/>
  <c r="T38" i="17"/>
  <c r="T37" i="17"/>
  <c r="T35" i="17"/>
  <c r="T34" i="17"/>
  <c r="T33" i="17"/>
  <c r="T31" i="17"/>
  <c r="T30" i="17"/>
  <c r="T29" i="17"/>
  <c r="T28" i="17"/>
  <c r="T27" i="17"/>
  <c r="T26" i="17"/>
  <c r="T25" i="17"/>
  <c r="T23" i="17"/>
  <c r="T22" i="17"/>
  <c r="T21" i="17"/>
  <c r="T19" i="17"/>
  <c r="T18" i="17"/>
  <c r="T17" i="17"/>
  <c r="T15" i="17"/>
  <c r="P2" i="17"/>
  <c r="T14" i="17"/>
  <c r="T13" i="17"/>
  <c r="T11" i="17"/>
  <c r="T10" i="17"/>
  <c r="C10" i="17"/>
  <c r="E5" i="17"/>
  <c r="C5" i="17"/>
  <c r="T9" i="17"/>
  <c r="D4" i="17"/>
  <c r="G5" i="17"/>
  <c r="H4" i="17" l="1"/>
  <c r="I5" i="17"/>
  <c r="P4" i="17"/>
  <c r="L4" i="17"/>
</calcChain>
</file>

<file path=xl/sharedStrings.xml><?xml version="1.0" encoding="utf-8"?>
<sst xmlns="http://schemas.openxmlformats.org/spreadsheetml/2006/main" count="301" uniqueCount="55">
  <si>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</si>
  <si>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</si>
  <si>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</si>
  <si>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</si>
  <si>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</si>
  <si>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</si>
  <si>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</si>
  <si>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</si>
  <si>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</si>
  <si>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</si>
  <si>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</si>
  <si>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</si>
  <si>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</si>
  <si>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</si>
  <si>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</si>
  <si>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</si>
  <si>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</si>
  <si>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</si>
  <si>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</si>
  <si>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</si>
  <si>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</si>
  <si>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</si>
  <si>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</si>
  <si>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</si>
  <si>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</si>
  <si>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</si>
  <si>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</si>
  <si>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</si>
  <si>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</si>
  <si>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</si>
  <si>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</si>
  <si>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</si>
  <si>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</si>
  <si>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</si>
  <si>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</si>
  <si>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</si>
  <si>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</si>
  <si>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</si>
  <si>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</si>
  <si>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</si>
  <si>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</si>
  <si>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</si>
  <si>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</si>
  <si>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</si>
  <si>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</si>
  <si>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</si>
  <si>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</si>
  <si>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４時間足</t>
    <rPh sb="1" eb="3">
      <t>ジカン</t>
    </rPh>
    <rPh sb="3" eb="4">
      <t>アシ</t>
    </rPh>
    <phoneticPr fontId="3"/>
  </si>
  <si>
    <t>リスク（5%）</t>
    <phoneticPr fontId="3"/>
  </si>
  <si>
    <t>1時間足</t>
    <rPh sb="1" eb="3">
      <t>ジカン</t>
    </rPh>
    <rPh sb="3" eb="4">
      <t>アシ</t>
    </rPh>
    <phoneticPr fontId="3"/>
  </si>
  <si>
    <t>EURUSD</t>
    <phoneticPr fontId="2"/>
  </si>
  <si>
    <t>・トレーリングストップ（ダウ理論）
・37からPBストップ</t>
    <rPh sb="14" eb="16">
      <t>リロン</t>
    </rPh>
    <phoneticPr fontId="3"/>
  </si>
  <si>
    <t>バカちょんでやってみてどれだけ勝てるのかを検証する。
PBストップのほうが、損失が小さくなり、利益が拡大する傾向にあることが実感できた。実際に勝率が上がり、利益額も大幅に増えた。
1時間足の場合、ストップ・ロスが狭いので勝率が悪いが、勝った時の利益額が非常に大きいのが特徴かなと思います。
また、如何に連敗時のマインドを正常に保つかが重要かと思います。</t>
    <rPh sb="15" eb="16">
      <t>カ</t>
    </rPh>
    <rPh sb="21" eb="23">
      <t>ケンショウ</t>
    </rPh>
    <rPh sb="38" eb="40">
      <t>ソンシツ</t>
    </rPh>
    <rPh sb="41" eb="42">
      <t>チイ</t>
    </rPh>
    <rPh sb="47" eb="49">
      <t>リエキ</t>
    </rPh>
    <rPh sb="50" eb="52">
      <t>カクダイ</t>
    </rPh>
    <rPh sb="54" eb="56">
      <t>ケイコウ</t>
    </rPh>
    <rPh sb="62" eb="64">
      <t>ジッカン</t>
    </rPh>
    <rPh sb="68" eb="70">
      <t>ジッサイ</t>
    </rPh>
    <rPh sb="71" eb="73">
      <t>ショウリツ</t>
    </rPh>
    <rPh sb="74" eb="75">
      <t>ア</t>
    </rPh>
    <rPh sb="78" eb="81">
      <t>リエキガク</t>
    </rPh>
    <rPh sb="82" eb="84">
      <t>オオハバ</t>
    </rPh>
    <rPh sb="85" eb="86">
      <t>フ</t>
    </rPh>
    <rPh sb="91" eb="93">
      <t>ジカン</t>
    </rPh>
    <rPh sb="93" eb="94">
      <t>アシ</t>
    </rPh>
    <rPh sb="95" eb="97">
      <t>バアイ</t>
    </rPh>
    <rPh sb="106" eb="107">
      <t>セマ</t>
    </rPh>
    <rPh sb="110" eb="112">
      <t>ショウリツ</t>
    </rPh>
    <rPh sb="113" eb="114">
      <t>ワル</t>
    </rPh>
    <rPh sb="117" eb="118">
      <t>カ</t>
    </rPh>
    <rPh sb="120" eb="121">
      <t>トキ</t>
    </rPh>
    <rPh sb="122" eb="125">
      <t>リエキガク</t>
    </rPh>
    <rPh sb="126" eb="128">
      <t>ヒジョウ</t>
    </rPh>
    <rPh sb="129" eb="130">
      <t>オオ</t>
    </rPh>
    <rPh sb="134" eb="136">
      <t>トクチョウ</t>
    </rPh>
    <rPh sb="139" eb="140">
      <t>オモ</t>
    </rPh>
    <rPh sb="148" eb="150">
      <t>イカ</t>
    </rPh>
    <rPh sb="151" eb="153">
      <t>レンパイ</t>
    </rPh>
    <rPh sb="153" eb="154">
      <t>ジ</t>
    </rPh>
    <rPh sb="160" eb="162">
      <t>セイジョウ</t>
    </rPh>
    <rPh sb="163" eb="164">
      <t>タモ</t>
    </rPh>
    <rPh sb="167" eb="169">
      <t>ジュウヨウ</t>
    </rPh>
    <rPh sb="171" eb="172">
      <t>オモ</t>
    </rPh>
    <phoneticPr fontId="2"/>
  </si>
  <si>
    <t>仕掛け１を日足、４時間足、１時間足と３００本やりましたが、これだけで十分利益が稼げることが実感できました。検証をやったことで、最初半信半疑だった、仕掛け１のトレードルールが確かなものであり、自分でもチャートを見る目が少し養われたと実感しています。</t>
    <rPh sb="0" eb="2">
      <t>シカ</t>
    </rPh>
    <rPh sb="5" eb="7">
      <t>ヒアシ</t>
    </rPh>
    <rPh sb="9" eb="11">
      <t>ジカン</t>
    </rPh>
    <rPh sb="11" eb="12">
      <t>アシ</t>
    </rPh>
    <rPh sb="14" eb="17">
      <t>ジカンアシ</t>
    </rPh>
    <rPh sb="21" eb="22">
      <t>ホン</t>
    </rPh>
    <rPh sb="34" eb="36">
      <t>ジュウブン</t>
    </rPh>
    <rPh sb="36" eb="38">
      <t>リエキ</t>
    </rPh>
    <rPh sb="39" eb="40">
      <t>カセ</t>
    </rPh>
    <rPh sb="45" eb="47">
      <t>ジッカン</t>
    </rPh>
    <rPh sb="53" eb="55">
      <t>ケンショウ</t>
    </rPh>
    <rPh sb="63" eb="65">
      <t>サイショ</t>
    </rPh>
    <rPh sb="65" eb="69">
      <t>ハンシンハンギ</t>
    </rPh>
    <rPh sb="73" eb="75">
      <t>シカ</t>
    </rPh>
    <rPh sb="86" eb="87">
      <t>タシ</t>
    </rPh>
    <rPh sb="95" eb="97">
      <t>ジブン</t>
    </rPh>
    <rPh sb="104" eb="105">
      <t>ミ</t>
    </rPh>
    <rPh sb="106" eb="107">
      <t>メ</t>
    </rPh>
    <rPh sb="108" eb="109">
      <t>スコ</t>
    </rPh>
    <rPh sb="110" eb="111">
      <t>ヤシナ</t>
    </rPh>
    <rPh sb="115" eb="117">
      <t>ジッカン</t>
    </rPh>
    <phoneticPr fontId="2"/>
  </si>
  <si>
    <t>仕掛け１についてはデモトレードに進みます。</t>
    <rPh sb="0" eb="2">
      <t>シカ</t>
    </rPh>
    <rPh sb="16" eb="17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</si>
</sst>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1" formatCode="0.00_ "/>
    <numFmt numFmtId="183" formatCode="m/d;@"/>
    <numFmt numFmtId="186" formatCode="#,##0_ ;[Red]\-#,##0\ "/>
    <numFmt numFmtId="187" formatCode="0.0%"/>
    <numFmt numFmtId="189" formatCode="#,##0_ "/>
    <numFmt numFmtId="190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190" fontId="9" fillId="0" borderId="1" xfId="0" applyNumberFormat="1" applyFont="1" applyFill="1" applyBorder="1" applyAlignment="1">
      <alignment horizontal="center" vertical="center"/>
    </xf>
    <xf numFmtId="18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6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223194</xdr:colOff>
      <xdr:row>20</xdr:row>
      <xdr:rowOff>19051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5576244" cy="3575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35341</xdr:rowOff>
    </xdr:from>
    <xdr:to>
      <xdr:col>9</xdr:col>
      <xdr:colOff>209550</xdr:colOff>
      <xdr:row>47</xdr:row>
      <xdr:rowOff>38101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91341"/>
          <a:ext cx="5562600" cy="4803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90" zoomScaleNormal="90" workbookViewId="0">
      <pane ySplit="8" topLeftCell="A9" activePane="bottomLeft" state="frozen"/>
      <selection pane="bottomLeft" activeCell="L6" sqref="L6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3" bestFit="1" customWidth="1"/>
  </cols>
  <sheetData>
    <row r="2" spans="2:21" x14ac:dyDescent="0.2">
      <c r="B2" s="56" t="s">
        <v>5</v>
      </c>
      <c r="C2" s="56"/>
      <c r="D2" s="71" t="s">
        <v>50</v>
      </c>
      <c r="E2" s="71"/>
      <c r="F2" s="56" t="s">
        <v>6</v>
      </c>
      <c r="G2" s="56"/>
      <c r="H2" s="71" t="s">
        <v>49</v>
      </c>
      <c r="I2" s="71"/>
      <c r="J2" s="56" t="s">
        <v>7</v>
      </c>
      <c r="K2" s="56"/>
      <c r="L2" s="72">
        <v>2500000</v>
      </c>
      <c r="M2" s="71"/>
      <c r="N2" s="56" t="s">
        <v>8</v>
      </c>
      <c r="O2" s="56"/>
      <c r="P2" s="72">
        <f>C108+R108</f>
        <v>48334077</v>
      </c>
      <c r="Q2" s="71"/>
      <c r="R2" s="1"/>
      <c r="S2" s="1"/>
      <c r="T2" s="1"/>
    </row>
    <row r="3" spans="2:21" ht="57" customHeight="1" x14ac:dyDescent="0.2">
      <c r="B3" s="56" t="s">
        <v>9</v>
      </c>
      <c r="C3" s="56"/>
      <c r="D3" s="73" t="s">
        <v>35</v>
      </c>
      <c r="E3" s="73"/>
      <c r="F3" s="73"/>
      <c r="G3" s="73"/>
      <c r="H3" s="73"/>
      <c r="I3" s="73"/>
      <c r="J3" s="56" t="s">
        <v>10</v>
      </c>
      <c r="K3" s="56"/>
      <c r="L3" s="73" t="s">
        <v>51</v>
      </c>
      <c r="M3" s="74"/>
      <c r="N3" s="74"/>
      <c r="O3" s="74"/>
      <c r="P3" s="74"/>
      <c r="Q3" s="74"/>
      <c r="R3" s="1"/>
      <c r="S3" s="1"/>
    </row>
    <row r="4" spans="2:21" x14ac:dyDescent="0.2">
      <c r="B4" s="56" t="s">
        <v>11</v>
      </c>
      <c r="C4" s="56"/>
      <c r="D4" s="54">
        <f>SUM($R$9:$S$993)</f>
        <v>45834077</v>
      </c>
      <c r="E4" s="54"/>
      <c r="F4" s="56" t="s">
        <v>12</v>
      </c>
      <c r="G4" s="56"/>
      <c r="H4" s="70">
        <f>SUM($T$9:$U$108)</f>
        <v>1202.9000000000005</v>
      </c>
      <c r="I4" s="71"/>
      <c r="J4" s="53" t="s">
        <v>13</v>
      </c>
      <c r="K4" s="53"/>
      <c r="L4" s="72">
        <f>MAX($C$9:$D$990)-C9</f>
        <v>48377904</v>
      </c>
      <c r="M4" s="72"/>
      <c r="N4" s="53" t="s">
        <v>14</v>
      </c>
      <c r="O4" s="53"/>
      <c r="P4" s="54">
        <f>MIN($C$9:$D$990)-C9</f>
        <v>-221689</v>
      </c>
      <c r="Q4" s="54"/>
      <c r="R4" s="1"/>
      <c r="S4" s="1"/>
      <c r="T4" s="1"/>
    </row>
    <row r="5" spans="2:21" x14ac:dyDescent="0.2">
      <c r="B5" s="22" t="s">
        <v>15</v>
      </c>
      <c r="C5" s="2">
        <f>COUNTIF($R$9:$R$990,"&gt;0")</f>
        <v>34</v>
      </c>
      <c r="D5" s="21" t="s">
        <v>16</v>
      </c>
      <c r="E5" s="16">
        <f>COUNTIF($R$9:$R$990,"&lt;0")</f>
        <v>65</v>
      </c>
      <c r="F5" s="21" t="s">
        <v>17</v>
      </c>
      <c r="G5" s="2">
        <f>COUNTIF($R$9:$R$990,"=0")</f>
        <v>1</v>
      </c>
      <c r="H5" s="21" t="s">
        <v>18</v>
      </c>
      <c r="I5" s="3">
        <f>C5/SUM(C5,E5,G5)</f>
        <v>0.34</v>
      </c>
      <c r="J5" s="55" t="s">
        <v>19</v>
      </c>
      <c r="K5" s="56"/>
      <c r="L5" s="57">
        <v>4</v>
      </c>
      <c r="M5" s="58"/>
      <c r="N5" s="18" t="s">
        <v>20</v>
      </c>
      <c r="O5" s="9"/>
      <c r="P5" s="57">
        <v>7</v>
      </c>
      <c r="Q5" s="58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49"/>
      <c r="J7" s="67" t="s">
        <v>48</v>
      </c>
      <c r="K7" s="68"/>
      <c r="L7" s="51"/>
      <c r="M7" s="69" t="s">
        <v>24</v>
      </c>
      <c r="N7" s="44" t="s">
        <v>25</v>
      </c>
      <c r="O7" s="45"/>
      <c r="P7" s="45"/>
      <c r="Q7" s="46"/>
      <c r="R7" s="47" t="s">
        <v>26</v>
      </c>
      <c r="S7" s="47"/>
      <c r="T7" s="47"/>
      <c r="U7" s="47"/>
    </row>
    <row r="8" spans="2:21" x14ac:dyDescent="0.2">
      <c r="B8" s="60"/>
      <c r="C8" s="63"/>
      <c r="D8" s="64"/>
      <c r="E8" s="19" t="s">
        <v>27</v>
      </c>
      <c r="F8" s="19" t="s">
        <v>28</v>
      </c>
      <c r="G8" s="19" t="s">
        <v>29</v>
      </c>
      <c r="H8" s="48" t="s">
        <v>30</v>
      </c>
      <c r="I8" s="49"/>
      <c r="J8" s="4" t="s">
        <v>31</v>
      </c>
      <c r="K8" s="50" t="s">
        <v>32</v>
      </c>
      <c r="L8" s="51"/>
      <c r="M8" s="69"/>
      <c r="N8" s="5" t="s">
        <v>27</v>
      </c>
      <c r="O8" s="5" t="s">
        <v>28</v>
      </c>
      <c r="P8" s="52" t="s">
        <v>30</v>
      </c>
      <c r="Q8" s="46"/>
      <c r="R8" s="47" t="s">
        <v>33</v>
      </c>
      <c r="S8" s="47"/>
      <c r="T8" s="47" t="s">
        <v>31</v>
      </c>
      <c r="U8" s="47"/>
    </row>
    <row r="9" spans="2:21" x14ac:dyDescent="0.2">
      <c r="B9" s="20">
        <v>1</v>
      </c>
      <c r="C9" s="42">
        <v>2500000</v>
      </c>
      <c r="D9" s="42"/>
      <c r="E9" s="20">
        <v>2010</v>
      </c>
      <c r="F9" s="8">
        <v>42010</v>
      </c>
      <c r="G9" s="20" t="s">
        <v>3</v>
      </c>
      <c r="H9" s="43">
        <v>1.4350099999999999</v>
      </c>
      <c r="I9" s="43"/>
      <c r="J9" s="20">
        <v>12</v>
      </c>
      <c r="K9" s="42">
        <f>IF(F9="","",C9*0.05)</f>
        <v>125000</v>
      </c>
      <c r="L9" s="42"/>
      <c r="M9" s="6">
        <f>IF(J9="","",ROUNDDOWN(K9/(J9/81)/100000,2))</f>
        <v>8.43</v>
      </c>
      <c r="N9" s="20">
        <v>2010</v>
      </c>
      <c r="O9" s="8">
        <v>42010</v>
      </c>
      <c r="P9" s="43">
        <v>1.43618</v>
      </c>
      <c r="Q9" s="43"/>
      <c r="R9" s="40">
        <f t="shared" ref="R9:R72" si="0">IF(O9="","",ROUNDDOWN((IF(G9="売",H9-P9,P9-H9))*M9*1000000000/81,0))</f>
        <v>-121766</v>
      </c>
      <c r="S9" s="40"/>
      <c r="T9" s="41">
        <f t="shared" ref="T9:T18" si="1">IF(O9="","",IF(R9&lt;0,J9*(-1),IF(G9="買",(P9-H9)*10000,(H9-P9)*10000)))</f>
        <v>-12</v>
      </c>
      <c r="U9" s="41"/>
    </row>
    <row r="10" spans="2:21" x14ac:dyDescent="0.2">
      <c r="B10" s="20">
        <v>2</v>
      </c>
      <c r="C10" s="42">
        <f t="shared" ref="C10:C73" si="2">IF(R9="","",C9+R9)</f>
        <v>2378234</v>
      </c>
      <c r="D10" s="42"/>
      <c r="E10" s="20">
        <v>2010</v>
      </c>
      <c r="F10" s="8">
        <v>42010</v>
      </c>
      <c r="G10" s="20" t="s">
        <v>4</v>
      </c>
      <c r="H10" s="43">
        <v>1.4403900000000001</v>
      </c>
      <c r="I10" s="43"/>
      <c r="J10" s="20">
        <v>17</v>
      </c>
      <c r="K10" s="42">
        <f t="shared" ref="K10:K73" si="3">IF(F10="","",C10*0.05)</f>
        <v>118911.70000000001</v>
      </c>
      <c r="L10" s="42"/>
      <c r="M10" s="6">
        <f t="shared" ref="M10:M73" si="4">IF(J10="","",ROUNDDOWN(K10/(J10/81)/100000,2))</f>
        <v>5.66</v>
      </c>
      <c r="N10" s="20">
        <v>2010</v>
      </c>
      <c r="O10" s="8">
        <v>42010</v>
      </c>
      <c r="P10" s="43">
        <v>1.43896</v>
      </c>
      <c r="Q10" s="43"/>
      <c r="R10" s="40">
        <f t="shared" si="0"/>
        <v>-99923</v>
      </c>
      <c r="S10" s="40"/>
      <c r="T10" s="41">
        <f t="shared" si="1"/>
        <v>-17</v>
      </c>
      <c r="U10" s="41"/>
    </row>
    <row r="11" spans="2:21" x14ac:dyDescent="0.2">
      <c r="B11" s="20">
        <v>3</v>
      </c>
      <c r="C11" s="42">
        <f t="shared" si="2"/>
        <v>2278311</v>
      </c>
      <c r="D11" s="42"/>
      <c r="E11" s="20">
        <v>2010</v>
      </c>
      <c r="F11" s="8">
        <v>42012</v>
      </c>
      <c r="G11" s="20" t="s">
        <v>4</v>
      </c>
      <c r="H11" s="43">
        <v>1.4311100000000001</v>
      </c>
      <c r="I11" s="43"/>
      <c r="J11" s="20">
        <v>21.5</v>
      </c>
      <c r="K11" s="42">
        <f t="shared" si="3"/>
        <v>113915.55</v>
      </c>
      <c r="L11" s="42"/>
      <c r="M11" s="6">
        <f>IF(J11="","",ROUNDDOWN(K11/(J11/81)/100000,2))</f>
        <v>4.29</v>
      </c>
      <c r="N11" s="20">
        <v>2010</v>
      </c>
      <c r="O11" s="8">
        <v>42016</v>
      </c>
      <c r="P11" s="43">
        <v>1.4494899999999999</v>
      </c>
      <c r="Q11" s="43"/>
      <c r="R11" s="40">
        <f t="shared" si="0"/>
        <v>973459</v>
      </c>
      <c r="S11" s="40"/>
      <c r="T11" s="41">
        <f t="shared" si="1"/>
        <v>183.79999999999842</v>
      </c>
      <c r="U11" s="41"/>
    </row>
    <row r="12" spans="2:21" x14ac:dyDescent="0.2">
      <c r="B12" s="20">
        <v>4</v>
      </c>
      <c r="C12" s="42">
        <f t="shared" si="2"/>
        <v>3251770</v>
      </c>
      <c r="D12" s="42"/>
      <c r="E12" s="20">
        <v>2010</v>
      </c>
      <c r="F12" s="8">
        <v>42017</v>
      </c>
      <c r="G12" s="20" t="s">
        <v>3</v>
      </c>
      <c r="H12" s="43">
        <v>1.4469399999999999</v>
      </c>
      <c r="I12" s="43"/>
      <c r="J12" s="20">
        <v>15.4</v>
      </c>
      <c r="K12" s="42">
        <f t="shared" si="3"/>
        <v>162588.5</v>
      </c>
      <c r="L12" s="42"/>
      <c r="M12" s="6">
        <f t="shared" si="4"/>
        <v>8.5500000000000007</v>
      </c>
      <c r="N12" s="20">
        <v>2010</v>
      </c>
      <c r="O12" s="8">
        <v>1.1299999999999999</v>
      </c>
      <c r="P12" s="43">
        <v>1.44848</v>
      </c>
      <c r="Q12" s="43"/>
      <c r="R12" s="40">
        <f t="shared" si="0"/>
        <v>-162555</v>
      </c>
      <c r="S12" s="40"/>
      <c r="T12" s="41">
        <f t="shared" si="1"/>
        <v>-15.4</v>
      </c>
      <c r="U12" s="41"/>
    </row>
    <row r="13" spans="2:21" x14ac:dyDescent="0.2">
      <c r="B13" s="20">
        <v>5</v>
      </c>
      <c r="C13" s="42">
        <f t="shared" si="2"/>
        <v>3089215</v>
      </c>
      <c r="D13" s="42"/>
      <c r="E13" s="20">
        <v>2010</v>
      </c>
      <c r="F13" s="8">
        <v>42018</v>
      </c>
      <c r="G13" s="20" t="s">
        <v>4</v>
      </c>
      <c r="H13" s="43">
        <v>1.4536100000000001</v>
      </c>
      <c r="I13" s="43"/>
      <c r="J13" s="20">
        <v>16.399999999999999</v>
      </c>
      <c r="K13" s="42">
        <f t="shared" si="3"/>
        <v>154460.75</v>
      </c>
      <c r="L13" s="42"/>
      <c r="M13" s="6">
        <f t="shared" si="4"/>
        <v>7.62</v>
      </c>
      <c r="N13" s="20">
        <v>2010</v>
      </c>
      <c r="O13" s="8">
        <v>42018</v>
      </c>
      <c r="P13" s="43">
        <v>1.4526699999999999</v>
      </c>
      <c r="Q13" s="43"/>
      <c r="R13" s="40">
        <f t="shared" si="0"/>
        <v>-88429</v>
      </c>
      <c r="S13" s="40"/>
      <c r="T13" s="41">
        <f t="shared" si="1"/>
        <v>-16.399999999999999</v>
      </c>
      <c r="U13" s="41"/>
    </row>
    <row r="14" spans="2:21" x14ac:dyDescent="0.2">
      <c r="B14" s="20">
        <v>6</v>
      </c>
      <c r="C14" s="42">
        <f t="shared" si="2"/>
        <v>3000786</v>
      </c>
      <c r="D14" s="42"/>
      <c r="E14" s="20">
        <v>2010</v>
      </c>
      <c r="F14" s="8">
        <v>42018</v>
      </c>
      <c r="G14" s="20" t="s">
        <v>3</v>
      </c>
      <c r="H14" s="43">
        <v>1.44661</v>
      </c>
      <c r="I14" s="43"/>
      <c r="J14" s="20">
        <v>23.7</v>
      </c>
      <c r="K14" s="42">
        <f t="shared" si="3"/>
        <v>150039.30000000002</v>
      </c>
      <c r="L14" s="42"/>
      <c r="M14" s="6">
        <f t="shared" si="4"/>
        <v>5.12</v>
      </c>
      <c r="N14" s="20">
        <v>2010</v>
      </c>
      <c r="O14" s="8">
        <v>42018</v>
      </c>
      <c r="P14" s="43">
        <v>1.4489799999999999</v>
      </c>
      <c r="Q14" s="43"/>
      <c r="R14" s="40">
        <f t="shared" si="0"/>
        <v>-149807</v>
      </c>
      <c r="S14" s="40"/>
      <c r="T14" s="41">
        <f t="shared" si="1"/>
        <v>-23.7</v>
      </c>
      <c r="U14" s="41"/>
    </row>
    <row r="15" spans="2:21" x14ac:dyDescent="0.2">
      <c r="B15" s="20">
        <v>7</v>
      </c>
      <c r="C15" s="42">
        <f t="shared" si="2"/>
        <v>2850979</v>
      </c>
      <c r="D15" s="42"/>
      <c r="E15" s="20">
        <v>2010</v>
      </c>
      <c r="F15" s="8">
        <v>42022</v>
      </c>
      <c r="G15" s="20" t="s">
        <v>4</v>
      </c>
      <c r="H15" s="43">
        <v>1.43818</v>
      </c>
      <c r="I15" s="43"/>
      <c r="J15" s="20">
        <v>15</v>
      </c>
      <c r="K15" s="42">
        <f t="shared" si="3"/>
        <v>142548.95000000001</v>
      </c>
      <c r="L15" s="42"/>
      <c r="M15" s="6">
        <f t="shared" si="4"/>
        <v>7.69</v>
      </c>
      <c r="N15" s="20">
        <v>2010</v>
      </c>
      <c r="O15" s="8">
        <v>42023</v>
      </c>
      <c r="P15" s="43">
        <v>1.4377</v>
      </c>
      <c r="Q15" s="43"/>
      <c r="R15" s="40">
        <f t="shared" si="0"/>
        <v>-45570</v>
      </c>
      <c r="S15" s="40"/>
      <c r="T15" s="41">
        <f t="shared" si="1"/>
        <v>-15</v>
      </c>
      <c r="U15" s="41"/>
    </row>
    <row r="16" spans="2:21" x14ac:dyDescent="0.2">
      <c r="B16" s="20">
        <v>8</v>
      </c>
      <c r="C16" s="42">
        <f t="shared" si="2"/>
        <v>2805409</v>
      </c>
      <c r="D16" s="42"/>
      <c r="E16" s="20">
        <v>2010</v>
      </c>
      <c r="F16" s="8">
        <v>42023</v>
      </c>
      <c r="G16" s="20" t="s">
        <v>4</v>
      </c>
      <c r="H16" s="43">
        <v>1.44095</v>
      </c>
      <c r="I16" s="43"/>
      <c r="J16" s="20">
        <v>17.7</v>
      </c>
      <c r="K16" s="42">
        <f t="shared" si="3"/>
        <v>140270.45000000001</v>
      </c>
      <c r="L16" s="42"/>
      <c r="M16" s="6">
        <f t="shared" si="4"/>
        <v>6.41</v>
      </c>
      <c r="N16" s="20">
        <v>2010</v>
      </c>
      <c r="O16" s="8">
        <v>42023</v>
      </c>
      <c r="P16" s="43">
        <v>1.4391799999999999</v>
      </c>
      <c r="Q16" s="43"/>
      <c r="R16" s="40">
        <f t="shared" si="0"/>
        <v>-140070</v>
      </c>
      <c r="S16" s="40"/>
      <c r="T16" s="41">
        <f t="shared" si="1"/>
        <v>-17.7</v>
      </c>
      <c r="U16" s="41"/>
    </row>
    <row r="17" spans="2:21" x14ac:dyDescent="0.2">
      <c r="B17" s="20">
        <v>9</v>
      </c>
      <c r="C17" s="42">
        <f t="shared" si="2"/>
        <v>2665339</v>
      </c>
      <c r="D17" s="42"/>
      <c r="E17" s="20">
        <v>2010</v>
      </c>
      <c r="F17" s="8">
        <v>42024</v>
      </c>
      <c r="G17" s="20" t="s">
        <v>3</v>
      </c>
      <c r="H17" s="43">
        <v>1.4283699999999999</v>
      </c>
      <c r="I17" s="43"/>
      <c r="J17" s="20">
        <v>10</v>
      </c>
      <c r="K17" s="42">
        <f t="shared" si="3"/>
        <v>133266.95000000001</v>
      </c>
      <c r="L17" s="42"/>
      <c r="M17" s="6">
        <f t="shared" si="4"/>
        <v>10.79</v>
      </c>
      <c r="N17" s="20">
        <v>2010</v>
      </c>
      <c r="O17" s="8">
        <v>42025</v>
      </c>
      <c r="P17" s="43">
        <v>1.41178</v>
      </c>
      <c r="Q17" s="43"/>
      <c r="R17" s="40">
        <f t="shared" si="0"/>
        <v>2209951</v>
      </c>
      <c r="S17" s="40"/>
      <c r="T17" s="41">
        <f t="shared" si="1"/>
        <v>165.89999999999884</v>
      </c>
      <c r="U17" s="41"/>
    </row>
    <row r="18" spans="2:21" x14ac:dyDescent="0.2">
      <c r="B18" s="20">
        <v>10</v>
      </c>
      <c r="C18" s="42">
        <f t="shared" si="2"/>
        <v>4875290</v>
      </c>
      <c r="D18" s="42"/>
      <c r="E18" s="20">
        <v>2010</v>
      </c>
      <c r="F18" s="8">
        <v>42026</v>
      </c>
      <c r="G18" s="20" t="s">
        <v>4</v>
      </c>
      <c r="H18" s="43">
        <v>1.4136599999999999</v>
      </c>
      <c r="I18" s="43"/>
      <c r="J18" s="20">
        <v>14</v>
      </c>
      <c r="K18" s="42">
        <f t="shared" si="3"/>
        <v>243764.5</v>
      </c>
      <c r="L18" s="42"/>
      <c r="M18" s="6">
        <f t="shared" si="4"/>
        <v>14.1</v>
      </c>
      <c r="N18" s="20">
        <v>2010</v>
      </c>
      <c r="O18" s="8">
        <v>42025</v>
      </c>
      <c r="P18" s="43">
        <v>1.4122600000000001</v>
      </c>
      <c r="Q18" s="43"/>
      <c r="R18" s="40">
        <f t="shared" si="0"/>
        <v>-243703</v>
      </c>
      <c r="S18" s="40"/>
      <c r="T18" s="41">
        <f t="shared" si="1"/>
        <v>-14</v>
      </c>
      <c r="U18" s="41"/>
    </row>
    <row r="19" spans="2:21" x14ac:dyDescent="0.2">
      <c r="B19" s="20">
        <v>11</v>
      </c>
      <c r="C19" s="42">
        <f t="shared" si="2"/>
        <v>4631587</v>
      </c>
      <c r="D19" s="42"/>
      <c r="E19" s="20">
        <v>2010</v>
      </c>
      <c r="F19" s="8">
        <v>42026</v>
      </c>
      <c r="G19" s="20" t="s">
        <v>3</v>
      </c>
      <c r="H19" s="43">
        <v>1.4108099999999999</v>
      </c>
      <c r="I19" s="43"/>
      <c r="J19" s="20">
        <v>33.200000000000003</v>
      </c>
      <c r="K19" s="42">
        <f t="shared" si="3"/>
        <v>231579.35</v>
      </c>
      <c r="L19" s="42"/>
      <c r="M19" s="6">
        <f t="shared" si="4"/>
        <v>5.64</v>
      </c>
      <c r="N19" s="20">
        <v>2010</v>
      </c>
      <c r="O19" s="8">
        <v>42026</v>
      </c>
      <c r="P19" s="43">
        <v>1.4141300000000001</v>
      </c>
      <c r="Q19" s="43"/>
      <c r="R19" s="40">
        <f t="shared" si="0"/>
        <v>-231170</v>
      </c>
      <c r="S19" s="40"/>
      <c r="T19" s="41">
        <f>IF(O19="","",IF(R19&lt;0,J19*(-1),IF(G19="買",(P19-H19)*10000,(H19-P19)*10000)))</f>
        <v>-33.200000000000003</v>
      </c>
      <c r="U19" s="41"/>
    </row>
    <row r="20" spans="2:21" x14ac:dyDescent="0.2">
      <c r="B20" s="20">
        <v>12</v>
      </c>
      <c r="C20" s="42">
        <f t="shared" si="2"/>
        <v>4400417</v>
      </c>
      <c r="D20" s="42"/>
      <c r="E20" s="20">
        <v>2010</v>
      </c>
      <c r="F20" s="8">
        <v>42026</v>
      </c>
      <c r="G20" s="20" t="s">
        <v>4</v>
      </c>
      <c r="H20" s="43">
        <v>1.4141999999999999</v>
      </c>
      <c r="I20" s="43"/>
      <c r="J20" s="20">
        <v>20</v>
      </c>
      <c r="K20" s="42">
        <f t="shared" si="3"/>
        <v>220020.85</v>
      </c>
      <c r="L20" s="42"/>
      <c r="M20" s="6">
        <f t="shared" si="4"/>
        <v>8.91</v>
      </c>
      <c r="N20" s="20">
        <v>2010</v>
      </c>
      <c r="O20" s="8">
        <v>42029</v>
      </c>
      <c r="P20" s="43">
        <v>1.4132899999999999</v>
      </c>
      <c r="Q20" s="43"/>
      <c r="R20" s="40">
        <f t="shared" si="0"/>
        <v>-100099</v>
      </c>
      <c r="S20" s="40"/>
      <c r="T20" s="41">
        <f t="shared" ref="T20:T27" si="5">IF(O20="","",IF(R20&lt;0,J20*(-1),IF(G20="買",(P20-H20)*10000,(H20-P20)*10000)))</f>
        <v>-20</v>
      </c>
      <c r="U20" s="41"/>
    </row>
    <row r="21" spans="2:21" x14ac:dyDescent="0.2">
      <c r="B21" s="20">
        <v>13</v>
      </c>
      <c r="C21" s="42">
        <f t="shared" si="2"/>
        <v>4300318</v>
      </c>
      <c r="D21" s="42"/>
      <c r="E21" s="20">
        <v>2010</v>
      </c>
      <c r="F21" s="8">
        <v>42030</v>
      </c>
      <c r="G21" s="20" t="s">
        <v>3</v>
      </c>
      <c r="H21" s="43">
        <v>1.4144300000000001</v>
      </c>
      <c r="I21" s="43"/>
      <c r="J21" s="20">
        <v>12</v>
      </c>
      <c r="K21" s="42">
        <f t="shared" si="3"/>
        <v>215015.90000000002</v>
      </c>
      <c r="L21" s="42"/>
      <c r="M21" s="6">
        <f t="shared" si="4"/>
        <v>14.51</v>
      </c>
      <c r="N21" s="20">
        <v>2010</v>
      </c>
      <c r="O21" s="8">
        <v>42032</v>
      </c>
      <c r="P21" s="43">
        <v>1.40388</v>
      </c>
      <c r="Q21" s="43"/>
      <c r="R21" s="40">
        <f t="shared" si="0"/>
        <v>1889882</v>
      </c>
      <c r="S21" s="40"/>
      <c r="T21" s="41">
        <f t="shared" si="5"/>
        <v>105.5000000000006</v>
      </c>
      <c r="U21" s="41"/>
    </row>
    <row r="22" spans="2:21" x14ac:dyDescent="0.2">
      <c r="B22" s="20">
        <v>14</v>
      </c>
      <c r="C22" s="42">
        <f t="shared" si="2"/>
        <v>6190200</v>
      </c>
      <c r="D22" s="42"/>
      <c r="E22" s="20">
        <v>2010</v>
      </c>
      <c r="F22" s="8">
        <v>42033</v>
      </c>
      <c r="G22" s="20" t="s">
        <v>3</v>
      </c>
      <c r="H22" s="43">
        <v>1.39306</v>
      </c>
      <c r="I22" s="43"/>
      <c r="J22" s="20">
        <v>16.3</v>
      </c>
      <c r="K22" s="42">
        <f t="shared" si="3"/>
        <v>309510</v>
      </c>
      <c r="L22" s="42"/>
      <c r="M22" s="6">
        <f t="shared" si="4"/>
        <v>15.38</v>
      </c>
      <c r="N22" s="20">
        <v>2010</v>
      </c>
      <c r="O22" s="8">
        <v>42033</v>
      </c>
      <c r="P22" s="43">
        <v>1.39469</v>
      </c>
      <c r="Q22" s="43"/>
      <c r="R22" s="40">
        <f t="shared" si="0"/>
        <v>-309498</v>
      </c>
      <c r="S22" s="40"/>
      <c r="T22" s="41">
        <f t="shared" si="5"/>
        <v>-16.3</v>
      </c>
      <c r="U22" s="41"/>
    </row>
    <row r="23" spans="2:21" x14ac:dyDescent="0.2">
      <c r="B23" s="20">
        <v>15</v>
      </c>
      <c r="C23" s="42">
        <f t="shared" si="2"/>
        <v>5880702</v>
      </c>
      <c r="D23" s="42"/>
      <c r="E23" s="20">
        <v>2010</v>
      </c>
      <c r="F23" s="8">
        <v>42033</v>
      </c>
      <c r="G23" s="20" t="s">
        <v>4</v>
      </c>
      <c r="H23" s="43">
        <v>1.3970800000000001</v>
      </c>
      <c r="I23" s="43"/>
      <c r="J23" s="20">
        <v>19.100000000000001</v>
      </c>
      <c r="K23" s="42">
        <f t="shared" si="3"/>
        <v>294035.10000000003</v>
      </c>
      <c r="L23" s="42"/>
      <c r="M23" s="6">
        <f t="shared" si="4"/>
        <v>12.46</v>
      </c>
      <c r="N23" s="20">
        <v>2010</v>
      </c>
      <c r="O23" s="8">
        <v>42033</v>
      </c>
      <c r="P23" s="43">
        <v>1.39517</v>
      </c>
      <c r="Q23" s="43"/>
      <c r="R23" s="40">
        <f t="shared" si="0"/>
        <v>-293809</v>
      </c>
      <c r="S23" s="40"/>
      <c r="T23" s="41">
        <f t="shared" si="5"/>
        <v>-19.100000000000001</v>
      </c>
      <c r="U23" s="41"/>
    </row>
    <row r="24" spans="2:21" x14ac:dyDescent="0.2">
      <c r="B24" s="20">
        <v>16</v>
      </c>
      <c r="C24" s="42">
        <f t="shared" si="2"/>
        <v>5586893</v>
      </c>
      <c r="D24" s="42"/>
      <c r="E24" s="20">
        <v>2010</v>
      </c>
      <c r="F24" s="8">
        <v>42037</v>
      </c>
      <c r="G24" s="20" t="s">
        <v>3</v>
      </c>
      <c r="H24" s="43">
        <v>1.3906000000000001</v>
      </c>
      <c r="I24" s="43"/>
      <c r="J24" s="20">
        <v>9.1</v>
      </c>
      <c r="K24" s="42">
        <f t="shared" si="3"/>
        <v>279344.65000000002</v>
      </c>
      <c r="L24" s="42"/>
      <c r="M24" s="6">
        <f t="shared" si="4"/>
        <v>24.86</v>
      </c>
      <c r="N24" s="20">
        <v>2010</v>
      </c>
      <c r="O24" s="8">
        <v>42037</v>
      </c>
      <c r="P24" s="43">
        <v>1.39151</v>
      </c>
      <c r="Q24" s="43"/>
      <c r="R24" s="40">
        <f t="shared" si="0"/>
        <v>-279291</v>
      </c>
      <c r="S24" s="40"/>
      <c r="T24" s="41">
        <f t="shared" si="5"/>
        <v>-9.1</v>
      </c>
      <c r="U24" s="41"/>
    </row>
    <row r="25" spans="2:21" x14ac:dyDescent="0.2">
      <c r="B25" s="20">
        <v>17</v>
      </c>
      <c r="C25" s="42">
        <f t="shared" si="2"/>
        <v>5307602</v>
      </c>
      <c r="D25" s="42"/>
      <c r="E25" s="20">
        <v>2010</v>
      </c>
      <c r="F25" s="8">
        <v>42037</v>
      </c>
      <c r="G25" s="20" t="s">
        <v>4</v>
      </c>
      <c r="H25" s="43">
        <v>1.39419</v>
      </c>
      <c r="I25" s="43"/>
      <c r="J25" s="20">
        <v>12.1</v>
      </c>
      <c r="K25" s="42">
        <f t="shared" si="3"/>
        <v>265380.10000000003</v>
      </c>
      <c r="L25" s="42"/>
      <c r="M25" s="6">
        <f t="shared" si="4"/>
        <v>17.760000000000002</v>
      </c>
      <c r="N25" s="20">
        <v>2010</v>
      </c>
      <c r="O25" s="8">
        <v>42037</v>
      </c>
      <c r="P25" s="43">
        <v>1.3929800000000001</v>
      </c>
      <c r="Q25" s="43"/>
      <c r="R25" s="40">
        <f t="shared" si="0"/>
        <v>-265303</v>
      </c>
      <c r="S25" s="40"/>
      <c r="T25" s="41">
        <f t="shared" si="5"/>
        <v>-12.1</v>
      </c>
      <c r="U25" s="41"/>
    </row>
    <row r="26" spans="2:21" x14ac:dyDescent="0.2">
      <c r="B26" s="20">
        <v>18</v>
      </c>
      <c r="C26" s="42">
        <f t="shared" si="2"/>
        <v>5042299</v>
      </c>
      <c r="D26" s="42"/>
      <c r="E26" s="20">
        <v>2010</v>
      </c>
      <c r="F26" s="8">
        <v>42037</v>
      </c>
      <c r="G26" s="20" t="s">
        <v>4</v>
      </c>
      <c r="H26" s="43">
        <v>1.3958900000000001</v>
      </c>
      <c r="I26" s="43"/>
      <c r="J26" s="20">
        <v>20.100000000000001</v>
      </c>
      <c r="K26" s="42">
        <f t="shared" si="3"/>
        <v>252114.95</v>
      </c>
      <c r="L26" s="42"/>
      <c r="M26" s="6">
        <f t="shared" si="4"/>
        <v>10.15</v>
      </c>
      <c r="N26" s="20">
        <v>2010</v>
      </c>
      <c r="O26" s="8">
        <v>42038</v>
      </c>
      <c r="P26" s="43">
        <v>1.3952800000000001</v>
      </c>
      <c r="Q26" s="43"/>
      <c r="R26" s="40">
        <f t="shared" si="0"/>
        <v>-76438</v>
      </c>
      <c r="S26" s="40"/>
      <c r="T26" s="41">
        <f t="shared" si="5"/>
        <v>-20.100000000000001</v>
      </c>
      <c r="U26" s="41"/>
    </row>
    <row r="27" spans="2:21" x14ac:dyDescent="0.2">
      <c r="B27" s="20">
        <v>19</v>
      </c>
      <c r="C27" s="42">
        <f t="shared" si="2"/>
        <v>4965861</v>
      </c>
      <c r="D27" s="42"/>
      <c r="E27" s="20">
        <v>2010</v>
      </c>
      <c r="F27" s="8">
        <v>42038</v>
      </c>
      <c r="G27" s="20" t="s">
        <v>4</v>
      </c>
      <c r="H27" s="43">
        <v>1.3973899999999999</v>
      </c>
      <c r="I27" s="43"/>
      <c r="J27" s="20">
        <v>12.9</v>
      </c>
      <c r="K27" s="42">
        <f t="shared" si="3"/>
        <v>248293.05000000002</v>
      </c>
      <c r="L27" s="42"/>
      <c r="M27" s="6">
        <f t="shared" si="4"/>
        <v>15.59</v>
      </c>
      <c r="N27" s="20">
        <v>2010</v>
      </c>
      <c r="O27" s="8">
        <v>42038</v>
      </c>
      <c r="P27" s="43">
        <v>1.3960999999999999</v>
      </c>
      <c r="Q27" s="43"/>
      <c r="R27" s="40">
        <f t="shared" si="0"/>
        <v>-248285</v>
      </c>
      <c r="S27" s="40"/>
      <c r="T27" s="41">
        <f t="shared" si="5"/>
        <v>-12.9</v>
      </c>
      <c r="U27" s="41"/>
    </row>
    <row r="28" spans="2:21" x14ac:dyDescent="0.2">
      <c r="B28" s="20">
        <v>20</v>
      </c>
      <c r="C28" s="42">
        <f t="shared" si="2"/>
        <v>4717576</v>
      </c>
      <c r="D28" s="42"/>
      <c r="E28" s="20">
        <v>2010</v>
      </c>
      <c r="F28" s="8">
        <v>42038</v>
      </c>
      <c r="G28" s="20" t="s">
        <v>3</v>
      </c>
      <c r="H28" s="43">
        <v>1.3899900000000001</v>
      </c>
      <c r="I28" s="43"/>
      <c r="J28" s="20">
        <v>25.1</v>
      </c>
      <c r="K28" s="42">
        <f t="shared" si="3"/>
        <v>235878.80000000002</v>
      </c>
      <c r="L28" s="42"/>
      <c r="M28" s="6">
        <f t="shared" si="4"/>
        <v>7.61</v>
      </c>
      <c r="N28" s="20">
        <v>2010</v>
      </c>
      <c r="O28" s="8">
        <v>42040</v>
      </c>
      <c r="P28" s="43">
        <v>1.3726700000000001</v>
      </c>
      <c r="Q28" s="43"/>
      <c r="R28" s="40">
        <f t="shared" si="0"/>
        <v>1627224</v>
      </c>
      <c r="S28" s="40"/>
      <c r="T28" s="41">
        <f>IF(O28="","",IF(R28&lt;0,J28*(-1),IF(G28="買",(P28-H28)*10000,(H28-P28)*10000)))</f>
        <v>173.20000000000002</v>
      </c>
      <c r="U28" s="41"/>
    </row>
    <row r="29" spans="2:21" x14ac:dyDescent="0.2">
      <c r="B29" s="20">
        <v>21</v>
      </c>
      <c r="C29" s="42">
        <f t="shared" si="2"/>
        <v>6344800</v>
      </c>
      <c r="D29" s="42"/>
      <c r="E29" s="20">
        <v>2010</v>
      </c>
      <c r="F29" s="8">
        <v>42043</v>
      </c>
      <c r="G29" s="20" t="s">
        <v>4</v>
      </c>
      <c r="H29" s="43">
        <v>1.3682399999999999</v>
      </c>
      <c r="I29" s="43"/>
      <c r="J29" s="20">
        <v>26.2</v>
      </c>
      <c r="K29" s="42">
        <f t="shared" si="3"/>
        <v>317240</v>
      </c>
      <c r="L29" s="42"/>
      <c r="M29" s="6">
        <f t="shared" si="4"/>
        <v>9.8000000000000007</v>
      </c>
      <c r="N29" s="20">
        <v>2010</v>
      </c>
      <c r="O29" s="8">
        <v>42043</v>
      </c>
      <c r="P29" s="43">
        <v>1.3656200000000001</v>
      </c>
      <c r="Q29" s="43"/>
      <c r="R29" s="40">
        <f t="shared" si="0"/>
        <v>-316987</v>
      </c>
      <c r="S29" s="40"/>
      <c r="T29" s="41">
        <f>IF(O29="","",IF(R29&lt;0,J29*(-1),IF(G29="買",(P29-H29)*10000,(H29-P29)*10000)))</f>
        <v>-26.2</v>
      </c>
      <c r="U29" s="41"/>
    </row>
    <row r="30" spans="2:21" x14ac:dyDescent="0.2">
      <c r="B30" s="20">
        <v>22</v>
      </c>
      <c r="C30" s="42">
        <f t="shared" si="2"/>
        <v>6027813</v>
      </c>
      <c r="D30" s="42"/>
      <c r="E30" s="20">
        <v>2010</v>
      </c>
      <c r="F30" s="8">
        <v>42044</v>
      </c>
      <c r="G30" s="20" t="s">
        <v>4</v>
      </c>
      <c r="H30" s="43">
        <v>1.37418</v>
      </c>
      <c r="I30" s="43"/>
      <c r="J30" s="20">
        <v>36.799999999999997</v>
      </c>
      <c r="K30" s="42">
        <f t="shared" si="3"/>
        <v>301390.65000000002</v>
      </c>
      <c r="L30" s="42"/>
      <c r="M30" s="6">
        <f t="shared" si="4"/>
        <v>6.63</v>
      </c>
      <c r="N30" s="20">
        <v>2010</v>
      </c>
      <c r="O30" s="8">
        <v>42044</v>
      </c>
      <c r="P30" s="43">
        <v>1.3705000000000001</v>
      </c>
      <c r="Q30" s="43"/>
      <c r="R30" s="40">
        <f t="shared" si="0"/>
        <v>-301214</v>
      </c>
      <c r="S30" s="40"/>
      <c r="T30" s="41">
        <f t="shared" ref="T30:T51" si="6">IF(O30="","",IF(R30&lt;0,J30*(-1),IF(G30="買",(P30-H30)*10000,(H30-P30)*10000)))</f>
        <v>-36.799999999999997</v>
      </c>
      <c r="U30" s="41"/>
    </row>
    <row r="31" spans="2:21" x14ac:dyDescent="0.2">
      <c r="B31" s="20">
        <v>23</v>
      </c>
      <c r="C31" s="42">
        <f t="shared" si="2"/>
        <v>5726599</v>
      </c>
      <c r="D31" s="42"/>
      <c r="E31" s="20">
        <v>2010</v>
      </c>
      <c r="F31" s="8">
        <v>42044</v>
      </c>
      <c r="G31" s="20" t="s">
        <v>4</v>
      </c>
      <c r="H31" s="43">
        <v>1.3715999999999999</v>
      </c>
      <c r="I31" s="43"/>
      <c r="J31" s="20">
        <v>20</v>
      </c>
      <c r="K31" s="42">
        <f t="shared" si="3"/>
        <v>286329.95</v>
      </c>
      <c r="L31" s="42"/>
      <c r="M31" s="6">
        <f t="shared" si="4"/>
        <v>11.59</v>
      </c>
      <c r="N31" s="20">
        <v>2010</v>
      </c>
      <c r="O31" s="8">
        <v>42044</v>
      </c>
      <c r="P31" s="43">
        <v>1.36961</v>
      </c>
      <c r="Q31" s="43"/>
      <c r="R31" s="40">
        <f t="shared" si="0"/>
        <v>-284741</v>
      </c>
      <c r="S31" s="40"/>
      <c r="T31" s="41">
        <f t="shared" si="6"/>
        <v>-20</v>
      </c>
      <c r="U31" s="41"/>
    </row>
    <row r="32" spans="2:21" x14ac:dyDescent="0.2">
      <c r="B32" s="20">
        <v>24</v>
      </c>
      <c r="C32" s="42">
        <f t="shared" si="2"/>
        <v>5441858</v>
      </c>
      <c r="D32" s="42"/>
      <c r="E32" s="20">
        <v>2010</v>
      </c>
      <c r="F32" s="8">
        <v>42045</v>
      </c>
      <c r="G32" s="20" t="s">
        <v>4</v>
      </c>
      <c r="H32" s="43">
        <v>1.37998</v>
      </c>
      <c r="I32" s="43"/>
      <c r="J32" s="20">
        <v>14.8</v>
      </c>
      <c r="K32" s="42">
        <f t="shared" si="3"/>
        <v>272092.90000000002</v>
      </c>
      <c r="L32" s="42"/>
      <c r="M32" s="6">
        <f t="shared" si="4"/>
        <v>14.89</v>
      </c>
      <c r="N32" s="20">
        <v>2010</v>
      </c>
      <c r="O32" s="8">
        <v>42045</v>
      </c>
      <c r="P32" s="43">
        <v>1.3785000000000001</v>
      </c>
      <c r="Q32" s="43"/>
      <c r="R32" s="40">
        <f t="shared" si="0"/>
        <v>-272064</v>
      </c>
      <c r="S32" s="40"/>
      <c r="T32" s="41">
        <f t="shared" si="6"/>
        <v>-14.8</v>
      </c>
      <c r="U32" s="41"/>
    </row>
    <row r="33" spans="2:21" x14ac:dyDescent="0.2">
      <c r="B33" s="20">
        <v>25</v>
      </c>
      <c r="C33" s="42">
        <f t="shared" si="2"/>
        <v>5169794</v>
      </c>
      <c r="D33" s="42"/>
      <c r="E33" s="20">
        <v>2010</v>
      </c>
      <c r="F33" s="8">
        <v>42045</v>
      </c>
      <c r="G33" s="20" t="s">
        <v>3</v>
      </c>
      <c r="H33" s="43">
        <v>1.3761399999999999</v>
      </c>
      <c r="I33" s="43"/>
      <c r="J33" s="20">
        <v>24.4</v>
      </c>
      <c r="K33" s="42">
        <f t="shared" si="3"/>
        <v>258489.7</v>
      </c>
      <c r="L33" s="42"/>
      <c r="M33" s="6">
        <f t="shared" si="4"/>
        <v>8.58</v>
      </c>
      <c r="N33" s="20">
        <v>2010</v>
      </c>
      <c r="O33" s="8">
        <v>42045</v>
      </c>
      <c r="P33" s="43">
        <v>1.3785799999999999</v>
      </c>
      <c r="Q33" s="43"/>
      <c r="R33" s="40">
        <f t="shared" si="0"/>
        <v>-258459</v>
      </c>
      <c r="S33" s="40"/>
      <c r="T33" s="41">
        <f t="shared" si="6"/>
        <v>-24.4</v>
      </c>
      <c r="U33" s="41"/>
    </row>
    <row r="34" spans="2:21" x14ac:dyDescent="0.2">
      <c r="B34" s="20">
        <v>26</v>
      </c>
      <c r="C34" s="42">
        <f t="shared" si="2"/>
        <v>4911335</v>
      </c>
      <c r="D34" s="42"/>
      <c r="E34" s="20">
        <v>2010</v>
      </c>
      <c r="F34" s="8">
        <v>42045</v>
      </c>
      <c r="G34" s="20" t="s">
        <v>3</v>
      </c>
      <c r="H34" s="43">
        <v>1.3726799999999999</v>
      </c>
      <c r="I34" s="43"/>
      <c r="J34" s="20">
        <v>37.4</v>
      </c>
      <c r="K34" s="42">
        <f t="shared" si="3"/>
        <v>245566.75</v>
      </c>
      <c r="L34" s="42"/>
      <c r="M34" s="6">
        <f t="shared" si="4"/>
        <v>5.31</v>
      </c>
      <c r="N34" s="20">
        <v>2010</v>
      </c>
      <c r="O34" s="8">
        <v>42046</v>
      </c>
      <c r="P34" s="43">
        <v>1.37642</v>
      </c>
      <c r="Q34" s="43"/>
      <c r="R34" s="40">
        <f t="shared" si="0"/>
        <v>-245177</v>
      </c>
      <c r="S34" s="40"/>
      <c r="T34" s="41">
        <f t="shared" si="6"/>
        <v>-37.4</v>
      </c>
      <c r="U34" s="41"/>
    </row>
    <row r="35" spans="2:21" x14ac:dyDescent="0.2">
      <c r="B35" s="20">
        <v>27</v>
      </c>
      <c r="C35" s="42">
        <f t="shared" si="2"/>
        <v>4666158</v>
      </c>
      <c r="D35" s="42"/>
      <c r="E35" s="20">
        <v>2010</v>
      </c>
      <c r="F35" s="8">
        <v>42045</v>
      </c>
      <c r="G35" s="20" t="s">
        <v>4</v>
      </c>
      <c r="H35" s="43">
        <v>1.37859</v>
      </c>
      <c r="I35" s="43"/>
      <c r="J35" s="20">
        <v>12</v>
      </c>
      <c r="K35" s="42">
        <f t="shared" si="3"/>
        <v>233307.90000000002</v>
      </c>
      <c r="L35" s="42"/>
      <c r="M35" s="6">
        <f t="shared" si="4"/>
        <v>15.74</v>
      </c>
      <c r="N35" s="20">
        <v>2010</v>
      </c>
      <c r="O35" s="8">
        <v>42046</v>
      </c>
      <c r="P35" s="43">
        <v>1.3774</v>
      </c>
      <c r="Q35" s="43"/>
      <c r="R35" s="40">
        <f t="shared" si="0"/>
        <v>-231241</v>
      </c>
      <c r="S35" s="40"/>
      <c r="T35" s="41">
        <f t="shared" si="6"/>
        <v>-12</v>
      </c>
      <c r="U35" s="41"/>
    </row>
    <row r="36" spans="2:21" x14ac:dyDescent="0.2">
      <c r="B36" s="20">
        <v>28</v>
      </c>
      <c r="C36" s="42">
        <f t="shared" si="2"/>
        <v>4434917</v>
      </c>
      <c r="D36" s="42"/>
      <c r="E36" s="20">
        <v>2010</v>
      </c>
      <c r="F36" s="8">
        <v>42046</v>
      </c>
      <c r="G36" s="20" t="s">
        <v>3</v>
      </c>
      <c r="H36" s="43">
        <v>1.3747</v>
      </c>
      <c r="I36" s="43"/>
      <c r="J36" s="20">
        <v>18.2</v>
      </c>
      <c r="K36" s="42">
        <f t="shared" si="3"/>
        <v>221745.85</v>
      </c>
      <c r="L36" s="42"/>
      <c r="M36" s="6">
        <f t="shared" si="4"/>
        <v>9.86</v>
      </c>
      <c r="N36" s="20">
        <v>2010</v>
      </c>
      <c r="O36" s="8">
        <v>42051</v>
      </c>
      <c r="P36" s="43">
        <v>1.3641700000000001</v>
      </c>
      <c r="Q36" s="43"/>
      <c r="R36" s="40">
        <f t="shared" si="0"/>
        <v>1281799</v>
      </c>
      <c r="S36" s="40"/>
      <c r="T36" s="41">
        <f t="shared" si="6"/>
        <v>105.29999999999929</v>
      </c>
      <c r="U36" s="41"/>
    </row>
    <row r="37" spans="2:21" x14ac:dyDescent="0.2">
      <c r="B37" s="20">
        <v>29</v>
      </c>
      <c r="C37" s="42">
        <f t="shared" si="2"/>
        <v>5716716</v>
      </c>
      <c r="D37" s="42"/>
      <c r="E37" s="20">
        <v>2010</v>
      </c>
      <c r="F37" s="8">
        <v>42046</v>
      </c>
      <c r="G37" s="20" t="s">
        <v>4</v>
      </c>
      <c r="H37" s="43">
        <v>1.3625</v>
      </c>
      <c r="I37" s="43"/>
      <c r="J37" s="20">
        <v>9</v>
      </c>
      <c r="K37" s="42">
        <f t="shared" si="3"/>
        <v>285835.8</v>
      </c>
      <c r="L37" s="42"/>
      <c r="M37" s="6">
        <f t="shared" si="4"/>
        <v>25.72</v>
      </c>
      <c r="N37" s="20">
        <v>2010</v>
      </c>
      <c r="O37" s="8">
        <v>42051</v>
      </c>
      <c r="P37" s="43">
        <v>1.37358</v>
      </c>
      <c r="Q37" s="43"/>
      <c r="R37" s="40">
        <f t="shared" si="0"/>
        <v>3518241</v>
      </c>
      <c r="S37" s="40"/>
      <c r="T37" s="41">
        <f t="shared" si="6"/>
        <v>110.79999999999978</v>
      </c>
      <c r="U37" s="41"/>
    </row>
    <row r="38" spans="2:21" x14ac:dyDescent="0.2">
      <c r="B38" s="20">
        <v>30</v>
      </c>
      <c r="C38" s="42">
        <f t="shared" si="2"/>
        <v>9234957</v>
      </c>
      <c r="D38" s="42"/>
      <c r="E38" s="20">
        <v>2010</v>
      </c>
      <c r="F38" s="8">
        <v>42052</v>
      </c>
      <c r="G38" s="20" t="s">
        <v>3</v>
      </c>
      <c r="H38" s="43">
        <v>1.35558</v>
      </c>
      <c r="I38" s="43"/>
      <c r="J38" s="20">
        <v>16.100000000000001</v>
      </c>
      <c r="K38" s="42">
        <f t="shared" si="3"/>
        <v>461747.85000000003</v>
      </c>
      <c r="L38" s="42"/>
      <c r="M38" s="6">
        <f t="shared" si="4"/>
        <v>23.23</v>
      </c>
      <c r="N38" s="20">
        <v>2010</v>
      </c>
      <c r="O38" s="8">
        <v>42052</v>
      </c>
      <c r="P38" s="43">
        <v>1.3571899999999999</v>
      </c>
      <c r="Q38" s="43"/>
      <c r="R38" s="40">
        <f t="shared" si="0"/>
        <v>-461732</v>
      </c>
      <c r="S38" s="40"/>
      <c r="T38" s="41">
        <f t="shared" si="6"/>
        <v>-16.100000000000001</v>
      </c>
      <c r="U38" s="41"/>
    </row>
    <row r="39" spans="2:21" x14ac:dyDescent="0.2">
      <c r="B39" s="20">
        <v>31</v>
      </c>
      <c r="C39" s="42">
        <f t="shared" si="2"/>
        <v>8773225</v>
      </c>
      <c r="D39" s="42"/>
      <c r="E39" s="20">
        <v>2010</v>
      </c>
      <c r="F39" s="8">
        <v>42054</v>
      </c>
      <c r="G39" s="20" t="s">
        <v>3</v>
      </c>
      <c r="H39" s="43">
        <v>1.34789</v>
      </c>
      <c r="I39" s="43"/>
      <c r="J39" s="20">
        <v>16.5</v>
      </c>
      <c r="K39" s="42">
        <f t="shared" si="3"/>
        <v>438661.25</v>
      </c>
      <c r="L39" s="42"/>
      <c r="M39" s="6">
        <f t="shared" si="4"/>
        <v>21.53</v>
      </c>
      <c r="N39" s="20">
        <v>2010</v>
      </c>
      <c r="O39" s="8">
        <v>42054</v>
      </c>
      <c r="P39" s="43">
        <v>1.34954</v>
      </c>
      <c r="Q39" s="43"/>
      <c r="R39" s="40">
        <f t="shared" si="0"/>
        <v>-438574</v>
      </c>
      <c r="S39" s="40"/>
      <c r="T39" s="41">
        <f t="shared" si="6"/>
        <v>-16.5</v>
      </c>
      <c r="U39" s="41"/>
    </row>
    <row r="40" spans="2:21" x14ac:dyDescent="0.2">
      <c r="B40" s="20">
        <v>32</v>
      </c>
      <c r="C40" s="42">
        <f t="shared" si="2"/>
        <v>8334651</v>
      </c>
      <c r="D40" s="42"/>
      <c r="E40" s="20">
        <v>2010</v>
      </c>
      <c r="F40" s="8">
        <v>42054</v>
      </c>
      <c r="G40" s="20" t="s">
        <v>4</v>
      </c>
      <c r="H40" s="43">
        <v>1.3516699999999999</v>
      </c>
      <c r="I40" s="43"/>
      <c r="J40" s="20">
        <v>35.4</v>
      </c>
      <c r="K40" s="42">
        <f t="shared" si="3"/>
        <v>416732.55000000005</v>
      </c>
      <c r="L40" s="42"/>
      <c r="M40" s="6">
        <f t="shared" si="4"/>
        <v>9.5299999999999994</v>
      </c>
      <c r="N40" s="20">
        <v>2010</v>
      </c>
      <c r="O40" s="8">
        <v>42058</v>
      </c>
      <c r="P40" s="43">
        <v>1.3572299999999999</v>
      </c>
      <c r="Q40" s="43"/>
      <c r="R40" s="40">
        <f t="shared" si="0"/>
        <v>654158</v>
      </c>
      <c r="S40" s="40"/>
      <c r="T40" s="41">
        <f t="shared" si="6"/>
        <v>55.600000000000094</v>
      </c>
      <c r="U40" s="41"/>
    </row>
    <row r="41" spans="2:21" x14ac:dyDescent="0.2">
      <c r="B41" s="20">
        <v>33</v>
      </c>
      <c r="C41" s="42">
        <f t="shared" si="2"/>
        <v>8988809</v>
      </c>
      <c r="D41" s="42"/>
      <c r="E41" s="20">
        <v>2010</v>
      </c>
      <c r="F41" s="8">
        <v>42059</v>
      </c>
      <c r="G41" s="20" t="s">
        <v>3</v>
      </c>
      <c r="H41" s="43">
        <v>1.3520300000000001</v>
      </c>
      <c r="I41" s="43"/>
      <c r="J41" s="20">
        <v>26.5</v>
      </c>
      <c r="K41" s="42">
        <f t="shared" si="3"/>
        <v>449440.45</v>
      </c>
      <c r="L41" s="42"/>
      <c r="M41" s="6">
        <f t="shared" si="4"/>
        <v>13.73</v>
      </c>
      <c r="N41" s="20">
        <v>2010</v>
      </c>
      <c r="O41" s="8">
        <v>42058</v>
      </c>
      <c r="P41" s="43">
        <v>1.3546800000000001</v>
      </c>
      <c r="Q41" s="43"/>
      <c r="R41" s="40">
        <f t="shared" si="0"/>
        <v>-449191</v>
      </c>
      <c r="S41" s="40"/>
      <c r="T41" s="41">
        <f t="shared" si="6"/>
        <v>-26.5</v>
      </c>
      <c r="U41" s="41"/>
    </row>
    <row r="42" spans="2:21" x14ac:dyDescent="0.2">
      <c r="B42" s="20">
        <v>34</v>
      </c>
      <c r="C42" s="42">
        <f t="shared" si="2"/>
        <v>8539618</v>
      </c>
      <c r="D42" s="42"/>
      <c r="E42" s="20">
        <v>2010</v>
      </c>
      <c r="F42" s="8">
        <v>42059</v>
      </c>
      <c r="G42" s="20" t="s">
        <v>4</v>
      </c>
      <c r="H42" s="43">
        <v>1.3553999999999999</v>
      </c>
      <c r="I42" s="43"/>
      <c r="J42" s="20">
        <v>20</v>
      </c>
      <c r="K42" s="42">
        <f t="shared" si="3"/>
        <v>426980.9</v>
      </c>
      <c r="L42" s="42"/>
      <c r="M42" s="6">
        <f t="shared" si="4"/>
        <v>17.29</v>
      </c>
      <c r="N42" s="20">
        <v>2010</v>
      </c>
      <c r="O42" s="8">
        <v>42059</v>
      </c>
      <c r="P42" s="43">
        <v>1.35341</v>
      </c>
      <c r="Q42" s="43"/>
      <c r="R42" s="40">
        <f t="shared" si="0"/>
        <v>-424779</v>
      </c>
      <c r="S42" s="40"/>
      <c r="T42" s="41">
        <f t="shared" si="6"/>
        <v>-20</v>
      </c>
      <c r="U42" s="41"/>
    </row>
    <row r="43" spans="2:21" x14ac:dyDescent="0.2">
      <c r="B43" s="20">
        <v>35</v>
      </c>
      <c r="C43" s="42">
        <f t="shared" si="2"/>
        <v>8114839</v>
      </c>
      <c r="D43" s="42"/>
      <c r="E43" s="20">
        <v>2010</v>
      </c>
      <c r="F43" s="8">
        <v>42065</v>
      </c>
      <c r="G43" s="20" t="s">
        <v>4</v>
      </c>
      <c r="H43" s="43">
        <v>1.3573599999999999</v>
      </c>
      <c r="I43" s="43"/>
      <c r="J43" s="20">
        <v>52</v>
      </c>
      <c r="K43" s="42">
        <f t="shared" si="3"/>
        <v>405741.95</v>
      </c>
      <c r="L43" s="42"/>
      <c r="M43" s="6">
        <f t="shared" si="4"/>
        <v>6.32</v>
      </c>
      <c r="N43" s="20">
        <v>2010</v>
      </c>
      <c r="O43" s="8">
        <v>42067</v>
      </c>
      <c r="P43" s="43">
        <v>1.36324</v>
      </c>
      <c r="Q43" s="43"/>
      <c r="R43" s="40">
        <f t="shared" si="0"/>
        <v>458785</v>
      </c>
      <c r="S43" s="40"/>
      <c r="T43" s="41">
        <f t="shared" si="6"/>
        <v>58.800000000001077</v>
      </c>
      <c r="U43" s="41"/>
    </row>
    <row r="44" spans="2:21" x14ac:dyDescent="0.2">
      <c r="B44" s="20">
        <v>36</v>
      </c>
      <c r="C44" s="42">
        <f t="shared" si="2"/>
        <v>8573624</v>
      </c>
      <c r="D44" s="42"/>
      <c r="E44" s="20">
        <v>2010</v>
      </c>
      <c r="F44" s="8">
        <v>42068</v>
      </c>
      <c r="G44" s="20" t="s">
        <v>3</v>
      </c>
      <c r="H44" s="43">
        <v>1.3574999999999999</v>
      </c>
      <c r="I44" s="43"/>
      <c r="J44" s="20">
        <v>11.3</v>
      </c>
      <c r="K44" s="42">
        <f t="shared" si="3"/>
        <v>428681.2</v>
      </c>
      <c r="L44" s="42"/>
      <c r="M44" s="6">
        <f t="shared" si="4"/>
        <v>30.72</v>
      </c>
      <c r="N44" s="20">
        <v>2010</v>
      </c>
      <c r="O44" s="8">
        <v>42068</v>
      </c>
      <c r="P44" s="43">
        <v>1.35863</v>
      </c>
      <c r="Q44" s="43"/>
      <c r="R44" s="40">
        <f t="shared" si="0"/>
        <v>-428562</v>
      </c>
      <c r="S44" s="40"/>
      <c r="T44" s="41">
        <f t="shared" si="6"/>
        <v>-11.3</v>
      </c>
      <c r="U44" s="41"/>
    </row>
    <row r="45" spans="2:21" x14ac:dyDescent="0.2">
      <c r="B45" s="20">
        <v>37</v>
      </c>
      <c r="C45" s="42">
        <f t="shared" si="2"/>
        <v>8145062</v>
      </c>
      <c r="D45" s="42"/>
      <c r="E45" s="20">
        <v>2010</v>
      </c>
      <c r="F45" s="8">
        <v>42068</v>
      </c>
      <c r="G45" s="20" t="s">
        <v>4</v>
      </c>
      <c r="H45" s="43">
        <v>1.3608899999999999</v>
      </c>
      <c r="I45" s="43"/>
      <c r="J45" s="20">
        <v>18.399999999999999</v>
      </c>
      <c r="K45" s="42">
        <f t="shared" si="3"/>
        <v>407253.10000000003</v>
      </c>
      <c r="L45" s="42"/>
      <c r="M45" s="6">
        <f t="shared" si="4"/>
        <v>17.920000000000002</v>
      </c>
      <c r="N45" s="20">
        <v>2010</v>
      </c>
      <c r="O45" s="8">
        <v>42071</v>
      </c>
      <c r="P45" s="43">
        <v>1.36476</v>
      </c>
      <c r="Q45" s="43"/>
      <c r="R45" s="40">
        <f t="shared" si="0"/>
        <v>856177</v>
      </c>
      <c r="S45" s="40"/>
      <c r="T45" s="41">
        <f t="shared" si="6"/>
        <v>38.700000000000401</v>
      </c>
      <c r="U45" s="41"/>
    </row>
    <row r="46" spans="2:21" x14ac:dyDescent="0.2">
      <c r="B46" s="20">
        <v>38</v>
      </c>
      <c r="C46" s="42">
        <f t="shared" si="2"/>
        <v>9001239</v>
      </c>
      <c r="D46" s="42"/>
      <c r="E46" s="20">
        <v>2010</v>
      </c>
      <c r="F46" s="8">
        <v>42071</v>
      </c>
      <c r="G46" s="20" t="s">
        <v>3</v>
      </c>
      <c r="H46" s="43">
        <v>1.36276</v>
      </c>
      <c r="I46" s="43"/>
      <c r="J46" s="20">
        <v>13.2</v>
      </c>
      <c r="K46" s="42">
        <f t="shared" si="3"/>
        <v>450061.95</v>
      </c>
      <c r="L46" s="42"/>
      <c r="M46" s="6">
        <f t="shared" si="4"/>
        <v>27.61</v>
      </c>
      <c r="N46" s="20">
        <v>2010</v>
      </c>
      <c r="O46" s="8">
        <v>42072</v>
      </c>
      <c r="P46" s="43">
        <v>1.35917</v>
      </c>
      <c r="Q46" s="43"/>
      <c r="R46" s="40">
        <f t="shared" si="0"/>
        <v>1223702</v>
      </c>
      <c r="S46" s="40"/>
      <c r="T46" s="41">
        <f t="shared" si="6"/>
        <v>35.899999999999821</v>
      </c>
      <c r="U46" s="41"/>
    </row>
    <row r="47" spans="2:21" x14ac:dyDescent="0.2">
      <c r="B47" s="20">
        <v>39</v>
      </c>
      <c r="C47" s="42">
        <f t="shared" si="2"/>
        <v>10224941</v>
      </c>
      <c r="D47" s="42"/>
      <c r="E47" s="20">
        <v>2010</v>
      </c>
      <c r="F47" s="8">
        <v>42073</v>
      </c>
      <c r="G47" s="20" t="s">
        <v>4</v>
      </c>
      <c r="H47" s="43">
        <v>1.3656900000000001</v>
      </c>
      <c r="I47" s="43"/>
      <c r="J47" s="20">
        <v>37.5</v>
      </c>
      <c r="K47" s="42">
        <f t="shared" si="3"/>
        <v>511247.05000000005</v>
      </c>
      <c r="L47" s="42"/>
      <c r="M47" s="6">
        <f t="shared" si="4"/>
        <v>11.04</v>
      </c>
      <c r="N47" s="20">
        <v>2010</v>
      </c>
      <c r="O47" s="8">
        <v>42074</v>
      </c>
      <c r="P47" s="43">
        <v>1.3638999999999999</v>
      </c>
      <c r="Q47" s="43"/>
      <c r="R47" s="40">
        <f t="shared" si="0"/>
        <v>-243970</v>
      </c>
      <c r="S47" s="40"/>
      <c r="T47" s="41">
        <f t="shared" si="6"/>
        <v>-37.5</v>
      </c>
      <c r="U47" s="41"/>
    </row>
    <row r="48" spans="2:21" x14ac:dyDescent="0.2">
      <c r="B48" s="20">
        <v>40</v>
      </c>
      <c r="C48" s="42">
        <f t="shared" si="2"/>
        <v>9980971</v>
      </c>
      <c r="D48" s="42"/>
      <c r="E48" s="20">
        <v>2010</v>
      </c>
      <c r="F48" s="8">
        <v>42074</v>
      </c>
      <c r="G48" s="20" t="s">
        <v>4</v>
      </c>
      <c r="H48" s="43">
        <v>1.3657699999999999</v>
      </c>
      <c r="I48" s="43"/>
      <c r="J48" s="20">
        <v>18.899999999999999</v>
      </c>
      <c r="K48" s="42">
        <f t="shared" si="3"/>
        <v>499048.55000000005</v>
      </c>
      <c r="L48" s="42"/>
      <c r="M48" s="6">
        <f t="shared" si="4"/>
        <v>21.38</v>
      </c>
      <c r="N48" s="20">
        <v>2010</v>
      </c>
      <c r="O48" s="8">
        <v>42074</v>
      </c>
      <c r="P48" s="43">
        <v>1.36388</v>
      </c>
      <c r="Q48" s="43"/>
      <c r="R48" s="40">
        <f t="shared" si="0"/>
        <v>-498866</v>
      </c>
      <c r="S48" s="40"/>
      <c r="T48" s="41">
        <f t="shared" si="6"/>
        <v>-18.899999999999999</v>
      </c>
      <c r="U48" s="41"/>
    </row>
    <row r="49" spans="2:21" x14ac:dyDescent="0.2">
      <c r="B49" s="20">
        <v>41</v>
      </c>
      <c r="C49" s="42">
        <f t="shared" si="2"/>
        <v>9482105</v>
      </c>
      <c r="D49" s="42"/>
      <c r="E49" s="20">
        <v>2010</v>
      </c>
      <c r="F49" s="8">
        <v>42074</v>
      </c>
      <c r="G49" s="20" t="s">
        <v>4</v>
      </c>
      <c r="H49" s="43">
        <v>1.3676600000000001</v>
      </c>
      <c r="I49" s="43"/>
      <c r="J49" s="20">
        <v>16.8</v>
      </c>
      <c r="K49" s="42">
        <f t="shared" si="3"/>
        <v>474105.25</v>
      </c>
      <c r="L49" s="42"/>
      <c r="M49" s="6">
        <f t="shared" si="4"/>
        <v>22.85</v>
      </c>
      <c r="N49" s="20">
        <v>2010</v>
      </c>
      <c r="O49" s="8">
        <v>42078</v>
      </c>
      <c r="P49" s="43">
        <v>1.3746100000000001</v>
      </c>
      <c r="Q49" s="43"/>
      <c r="R49" s="40">
        <f t="shared" si="0"/>
        <v>1960586</v>
      </c>
      <c r="S49" s="40"/>
      <c r="T49" s="41">
        <f t="shared" si="6"/>
        <v>69.500000000000114</v>
      </c>
      <c r="U49" s="41"/>
    </row>
    <row r="50" spans="2:21" x14ac:dyDescent="0.2">
      <c r="B50" s="20">
        <v>42</v>
      </c>
      <c r="C50" s="42">
        <f t="shared" si="2"/>
        <v>11442691</v>
      </c>
      <c r="D50" s="42"/>
      <c r="E50" s="20">
        <v>2010</v>
      </c>
      <c r="F50" s="8">
        <v>42078</v>
      </c>
      <c r="G50" s="20" t="s">
        <v>3</v>
      </c>
      <c r="H50" s="43">
        <v>1.37338</v>
      </c>
      <c r="I50" s="43"/>
      <c r="J50" s="20">
        <v>10</v>
      </c>
      <c r="K50" s="42">
        <f t="shared" si="3"/>
        <v>572134.55000000005</v>
      </c>
      <c r="L50" s="42"/>
      <c r="M50" s="6">
        <f t="shared" si="4"/>
        <v>46.34</v>
      </c>
      <c r="N50" s="20">
        <v>2010</v>
      </c>
      <c r="O50" s="8">
        <v>42078</v>
      </c>
      <c r="P50" s="43">
        <v>1.3743700000000001</v>
      </c>
      <c r="Q50" s="43"/>
      <c r="R50" s="40">
        <f t="shared" si="0"/>
        <v>-566377</v>
      </c>
      <c r="S50" s="40"/>
      <c r="T50" s="41">
        <f t="shared" si="6"/>
        <v>-10</v>
      </c>
      <c r="U50" s="41"/>
    </row>
    <row r="51" spans="2:21" x14ac:dyDescent="0.2">
      <c r="B51" s="20">
        <v>43</v>
      </c>
      <c r="C51" s="42">
        <f t="shared" si="2"/>
        <v>10876314</v>
      </c>
      <c r="D51" s="42"/>
      <c r="E51" s="20">
        <v>2010</v>
      </c>
      <c r="F51" s="8">
        <v>42078</v>
      </c>
      <c r="G51" s="20" t="s">
        <v>3</v>
      </c>
      <c r="H51" s="43">
        <v>1.3725700000000001</v>
      </c>
      <c r="I51" s="43"/>
      <c r="J51" s="20">
        <v>22.2</v>
      </c>
      <c r="K51" s="42">
        <f t="shared" si="3"/>
        <v>543815.70000000007</v>
      </c>
      <c r="L51" s="42"/>
      <c r="M51" s="6">
        <f t="shared" si="4"/>
        <v>19.84</v>
      </c>
      <c r="N51" s="20">
        <v>2010</v>
      </c>
      <c r="O51" s="8">
        <v>42078</v>
      </c>
      <c r="P51" s="43">
        <v>1.3721099999999999</v>
      </c>
      <c r="Q51" s="43"/>
      <c r="R51" s="40">
        <f t="shared" si="0"/>
        <v>112671</v>
      </c>
      <c r="S51" s="40"/>
      <c r="T51" s="41">
        <f t="shared" si="6"/>
        <v>4.6000000000012697</v>
      </c>
      <c r="U51" s="41"/>
    </row>
    <row r="52" spans="2:21" x14ac:dyDescent="0.2">
      <c r="B52" s="20">
        <v>44</v>
      </c>
      <c r="C52" s="42">
        <f t="shared" si="2"/>
        <v>10988985</v>
      </c>
      <c r="D52" s="42"/>
      <c r="E52" s="20">
        <v>2010</v>
      </c>
      <c r="F52" s="8">
        <v>42080</v>
      </c>
      <c r="G52" s="20" t="s">
        <v>4</v>
      </c>
      <c r="H52" s="43">
        <v>1.3771599999999999</v>
      </c>
      <c r="I52" s="43"/>
      <c r="J52" s="20">
        <v>9</v>
      </c>
      <c r="K52" s="42">
        <f t="shared" si="3"/>
        <v>549449.25</v>
      </c>
      <c r="L52" s="42"/>
      <c r="M52" s="6">
        <f t="shared" si="4"/>
        <v>49.45</v>
      </c>
      <c r="N52" s="20">
        <v>2010</v>
      </c>
      <c r="O52" s="8">
        <v>42080</v>
      </c>
      <c r="P52" s="43">
        <v>1.3771599999999999</v>
      </c>
      <c r="Q52" s="43"/>
      <c r="R52" s="40">
        <f t="shared" si="0"/>
        <v>0</v>
      </c>
      <c r="S52" s="40"/>
      <c r="T52" s="41">
        <f t="shared" ref="T52" si="7">IF(O52="","",IF(R52&lt;0,J52*(-1),IF(G52="買",(P52-H52)*10000,(H52-P52)*10000)))</f>
        <v>0</v>
      </c>
      <c r="U52" s="41"/>
    </row>
    <row r="53" spans="2:21" x14ac:dyDescent="0.2">
      <c r="B53" s="20">
        <v>45</v>
      </c>
      <c r="C53" s="42">
        <f t="shared" si="2"/>
        <v>10988985</v>
      </c>
      <c r="D53" s="42"/>
      <c r="E53" s="20">
        <v>2010</v>
      </c>
      <c r="F53" s="8">
        <v>42081</v>
      </c>
      <c r="G53" s="20" t="s">
        <v>3</v>
      </c>
      <c r="H53" s="43">
        <v>1.3663700000000001</v>
      </c>
      <c r="I53" s="43"/>
      <c r="J53" s="20">
        <v>21.6</v>
      </c>
      <c r="K53" s="42">
        <f t="shared" si="3"/>
        <v>549449.25</v>
      </c>
      <c r="L53" s="42"/>
      <c r="M53" s="6">
        <f t="shared" si="4"/>
        <v>20.6</v>
      </c>
      <c r="N53" s="20">
        <v>2010</v>
      </c>
      <c r="O53" s="8">
        <v>42081</v>
      </c>
      <c r="P53" s="43">
        <v>1.36853</v>
      </c>
      <c r="Q53" s="43"/>
      <c r="R53" s="40">
        <f t="shared" si="0"/>
        <v>-549333</v>
      </c>
      <c r="S53" s="40"/>
      <c r="T53" s="41">
        <f t="shared" ref="T53" si="8">IF(O53="","",IF(R53&lt;0,J53*(-1),IF(G53="買",(P53-H53)*10000,(H53-P53)*10000)))</f>
        <v>-21.6</v>
      </c>
      <c r="U53" s="41"/>
    </row>
    <row r="54" spans="2:21" x14ac:dyDescent="0.2">
      <c r="B54" s="20">
        <v>46</v>
      </c>
      <c r="C54" s="42">
        <f t="shared" si="2"/>
        <v>10439652</v>
      </c>
      <c r="D54" s="42"/>
      <c r="E54" s="20">
        <v>2010</v>
      </c>
      <c r="F54" s="8">
        <v>42082</v>
      </c>
      <c r="G54" s="20" t="s">
        <v>3</v>
      </c>
      <c r="H54" s="43">
        <v>1.3605400000000001</v>
      </c>
      <c r="I54" s="43"/>
      <c r="J54" s="20">
        <v>13.8</v>
      </c>
      <c r="K54" s="42">
        <f t="shared" si="3"/>
        <v>521982.60000000003</v>
      </c>
      <c r="L54" s="42"/>
      <c r="M54" s="6">
        <f t="shared" si="4"/>
        <v>30.63</v>
      </c>
      <c r="N54" s="20">
        <v>2010</v>
      </c>
      <c r="O54" s="8">
        <v>42082</v>
      </c>
      <c r="P54" s="43">
        <v>1.36192</v>
      </c>
      <c r="Q54" s="43"/>
      <c r="R54" s="40">
        <f t="shared" si="0"/>
        <v>-521844</v>
      </c>
      <c r="S54" s="40"/>
      <c r="T54" s="41">
        <f t="shared" ref="T54" si="9">IF(O54="","",IF(R54&lt;0,J54*(-1),IF(G54="買",(P54-H54)*10000,(H54-P54)*10000)))</f>
        <v>-13.8</v>
      </c>
      <c r="U54" s="41"/>
    </row>
    <row r="55" spans="2:21" x14ac:dyDescent="0.2">
      <c r="B55" s="20">
        <v>47</v>
      </c>
      <c r="C55" s="42">
        <f t="shared" si="2"/>
        <v>9917808</v>
      </c>
      <c r="D55" s="42"/>
      <c r="E55" s="20">
        <v>2010</v>
      </c>
      <c r="F55" s="8">
        <v>42085</v>
      </c>
      <c r="G55" s="20" t="s">
        <v>3</v>
      </c>
      <c r="H55" s="43">
        <v>1.3509</v>
      </c>
      <c r="I55" s="43"/>
      <c r="J55" s="20">
        <v>23.7</v>
      </c>
      <c r="K55" s="42">
        <f t="shared" si="3"/>
        <v>495890.4</v>
      </c>
      <c r="L55" s="42"/>
      <c r="M55" s="6">
        <f t="shared" si="4"/>
        <v>16.940000000000001</v>
      </c>
      <c r="N55" s="20">
        <v>2010</v>
      </c>
      <c r="O55" s="8">
        <v>42085</v>
      </c>
      <c r="P55" s="43">
        <v>1.35327</v>
      </c>
      <c r="Q55" s="43"/>
      <c r="R55" s="40">
        <f t="shared" si="0"/>
        <v>-495651</v>
      </c>
      <c r="S55" s="40"/>
      <c r="T55" s="41">
        <f t="shared" ref="T55" si="10">IF(O55="","",IF(R55&lt;0,J55*(-1),IF(G55="買",(P55-H55)*10000,(H55-P55)*10000)))</f>
        <v>-23.7</v>
      </c>
      <c r="U55" s="41"/>
    </row>
    <row r="56" spans="2:21" x14ac:dyDescent="0.2">
      <c r="B56" s="20">
        <v>48</v>
      </c>
      <c r="C56" s="42">
        <f t="shared" si="2"/>
        <v>9422157</v>
      </c>
      <c r="D56" s="42"/>
      <c r="E56" s="20">
        <v>2010</v>
      </c>
      <c r="F56" s="8">
        <v>42085</v>
      </c>
      <c r="G56" s="20" t="s">
        <v>4</v>
      </c>
      <c r="H56" s="43">
        <v>1.35375</v>
      </c>
      <c r="I56" s="43"/>
      <c r="J56" s="20">
        <v>28.2</v>
      </c>
      <c r="K56" s="42">
        <f t="shared" si="3"/>
        <v>471107.85000000003</v>
      </c>
      <c r="L56" s="42"/>
      <c r="M56" s="6">
        <f t="shared" si="4"/>
        <v>13.53</v>
      </c>
      <c r="N56" s="20">
        <v>2010</v>
      </c>
      <c r="O56" s="8">
        <v>42085</v>
      </c>
      <c r="P56" s="43">
        <v>1.3545199999999999</v>
      </c>
      <c r="Q56" s="43"/>
      <c r="R56" s="40">
        <f t="shared" si="0"/>
        <v>128618</v>
      </c>
      <c r="S56" s="40"/>
      <c r="T56" s="41">
        <f t="shared" ref="T56:T83" si="11">IF(O56="","",IF(R56&lt;0,J56*(-1),IF(G56="買",(P56-H56)*10000,(H56-P56)*10000)))</f>
        <v>7.699999999999374</v>
      </c>
      <c r="U56" s="41"/>
    </row>
    <row r="57" spans="2:21" x14ac:dyDescent="0.2">
      <c r="B57" s="20">
        <v>49</v>
      </c>
      <c r="C57" s="42">
        <f t="shared" si="2"/>
        <v>9550775</v>
      </c>
      <c r="D57" s="42"/>
      <c r="E57" s="20">
        <v>2010</v>
      </c>
      <c r="F57" s="8">
        <v>42086</v>
      </c>
      <c r="G57" s="20" t="s">
        <v>3</v>
      </c>
      <c r="H57" s="43">
        <v>1.35158</v>
      </c>
      <c r="I57" s="43"/>
      <c r="J57" s="20">
        <v>17</v>
      </c>
      <c r="K57" s="42">
        <f t="shared" si="3"/>
        <v>477538.75</v>
      </c>
      <c r="L57" s="42"/>
      <c r="M57" s="6">
        <f t="shared" si="4"/>
        <v>22.75</v>
      </c>
      <c r="N57" s="20">
        <v>2010</v>
      </c>
      <c r="O57" s="8">
        <v>42086</v>
      </c>
      <c r="P57" s="43">
        <v>1.3528800000000001</v>
      </c>
      <c r="Q57" s="43"/>
      <c r="R57" s="40">
        <f t="shared" si="0"/>
        <v>-365123</v>
      </c>
      <c r="S57" s="40"/>
      <c r="T57" s="41">
        <f t="shared" si="11"/>
        <v>-17</v>
      </c>
      <c r="U57" s="41"/>
    </row>
    <row r="58" spans="2:21" x14ac:dyDescent="0.2">
      <c r="B58" s="20">
        <v>50</v>
      </c>
      <c r="C58" s="42">
        <f t="shared" si="2"/>
        <v>9185652</v>
      </c>
      <c r="D58" s="42"/>
      <c r="E58" s="20">
        <v>2010</v>
      </c>
      <c r="F58" s="8">
        <v>42087</v>
      </c>
      <c r="G58" s="20" t="s">
        <v>3</v>
      </c>
      <c r="H58" s="43">
        <v>1.34663</v>
      </c>
      <c r="I58" s="43"/>
      <c r="J58" s="20">
        <v>18</v>
      </c>
      <c r="K58" s="42">
        <f t="shared" si="3"/>
        <v>459282.60000000003</v>
      </c>
      <c r="L58" s="42"/>
      <c r="M58" s="6">
        <f t="shared" si="4"/>
        <v>20.66</v>
      </c>
      <c r="N58" s="20">
        <v>2010</v>
      </c>
      <c r="O58" s="8">
        <v>42088</v>
      </c>
      <c r="P58" s="43">
        <v>1.3343499999999999</v>
      </c>
      <c r="Q58" s="43"/>
      <c r="R58" s="40">
        <f t="shared" si="0"/>
        <v>3132158</v>
      </c>
      <c r="S58" s="40"/>
      <c r="T58" s="41">
        <f t="shared" si="11"/>
        <v>122.80000000000069</v>
      </c>
      <c r="U58" s="41"/>
    </row>
    <row r="59" spans="2:21" x14ac:dyDescent="0.2">
      <c r="B59" s="20">
        <v>51</v>
      </c>
      <c r="C59" s="42">
        <f t="shared" si="2"/>
        <v>12317810</v>
      </c>
      <c r="D59" s="42"/>
      <c r="E59" s="20">
        <v>2010</v>
      </c>
      <c r="F59" s="8">
        <v>42089</v>
      </c>
      <c r="G59" s="20" t="s">
        <v>4</v>
      </c>
      <c r="H59" s="43">
        <v>1.33352</v>
      </c>
      <c r="I59" s="43"/>
      <c r="J59" s="20">
        <v>15</v>
      </c>
      <c r="K59" s="42">
        <f t="shared" si="3"/>
        <v>615890.5</v>
      </c>
      <c r="L59" s="42"/>
      <c r="M59" s="6">
        <f t="shared" si="4"/>
        <v>33.25</v>
      </c>
      <c r="N59" s="20">
        <v>2010</v>
      </c>
      <c r="O59" s="8">
        <v>42089</v>
      </c>
      <c r="P59" s="43">
        <v>1.3359399999999999</v>
      </c>
      <c r="Q59" s="43"/>
      <c r="R59" s="40">
        <f t="shared" si="0"/>
        <v>993395</v>
      </c>
      <c r="S59" s="40"/>
      <c r="T59" s="41">
        <f t="shared" si="11"/>
        <v>24.199999999998667</v>
      </c>
      <c r="U59" s="41"/>
    </row>
    <row r="60" spans="2:21" x14ac:dyDescent="0.2">
      <c r="B60" s="20">
        <v>52</v>
      </c>
      <c r="C60" s="42">
        <f t="shared" si="2"/>
        <v>13311205</v>
      </c>
      <c r="D60" s="42"/>
      <c r="E60" s="20">
        <v>2010</v>
      </c>
      <c r="F60" s="8">
        <v>42089</v>
      </c>
      <c r="G60" s="20" t="s">
        <v>4</v>
      </c>
      <c r="H60" s="43">
        <v>1.3381799999999999</v>
      </c>
      <c r="I60" s="43"/>
      <c r="J60" s="20">
        <v>37.1</v>
      </c>
      <c r="K60" s="42">
        <f t="shared" si="3"/>
        <v>665560.25</v>
      </c>
      <c r="L60" s="42"/>
      <c r="M60" s="6">
        <f t="shared" si="4"/>
        <v>14.53</v>
      </c>
      <c r="N60" s="20">
        <v>2010</v>
      </c>
      <c r="O60" s="8">
        <v>42093</v>
      </c>
      <c r="P60" s="43">
        <v>1.3484799999999999</v>
      </c>
      <c r="Q60" s="43"/>
      <c r="R60" s="40">
        <f t="shared" si="0"/>
        <v>1847641</v>
      </c>
      <c r="S60" s="40"/>
      <c r="T60" s="41">
        <f t="shared" si="11"/>
        <v>102.99999999999976</v>
      </c>
      <c r="U60" s="41"/>
    </row>
    <row r="61" spans="2:21" x14ac:dyDescent="0.2">
      <c r="B61" s="20">
        <v>53</v>
      </c>
      <c r="C61" s="42">
        <f t="shared" si="2"/>
        <v>15158846</v>
      </c>
      <c r="D61" s="42"/>
      <c r="E61" s="20">
        <v>2010</v>
      </c>
      <c r="F61" s="8">
        <v>42093</v>
      </c>
      <c r="G61" s="20" t="s">
        <v>3</v>
      </c>
      <c r="H61" s="43">
        <v>1.3467800000000001</v>
      </c>
      <c r="I61" s="43"/>
      <c r="J61" s="20">
        <v>21.7</v>
      </c>
      <c r="K61" s="42">
        <f t="shared" si="3"/>
        <v>757942.3</v>
      </c>
      <c r="L61" s="42"/>
      <c r="M61" s="6">
        <f t="shared" si="4"/>
        <v>28.29</v>
      </c>
      <c r="N61" s="20">
        <v>2010</v>
      </c>
      <c r="O61" s="8">
        <v>42094</v>
      </c>
      <c r="P61" s="43">
        <v>1.34178</v>
      </c>
      <c r="Q61" s="43"/>
      <c r="R61" s="40">
        <f t="shared" si="0"/>
        <v>1746296</v>
      </c>
      <c r="S61" s="40"/>
      <c r="T61" s="41">
        <f t="shared" si="11"/>
        <v>50.000000000001151</v>
      </c>
      <c r="U61" s="41"/>
    </row>
    <row r="62" spans="2:21" x14ac:dyDescent="0.2">
      <c r="B62" s="20">
        <v>54</v>
      </c>
      <c r="C62" s="42">
        <f t="shared" si="2"/>
        <v>16905142</v>
      </c>
      <c r="D62" s="42"/>
      <c r="E62" s="20">
        <v>2010</v>
      </c>
      <c r="F62" s="8">
        <v>42094</v>
      </c>
      <c r="G62" s="20" t="s">
        <v>4</v>
      </c>
      <c r="H62" s="43">
        <v>1.35311</v>
      </c>
      <c r="I62" s="43"/>
      <c r="J62" s="20">
        <v>27.4</v>
      </c>
      <c r="K62" s="42">
        <f t="shared" si="3"/>
        <v>845257.10000000009</v>
      </c>
      <c r="L62" s="42"/>
      <c r="M62" s="6">
        <f t="shared" si="4"/>
        <v>24.98</v>
      </c>
      <c r="N62" s="20">
        <v>2010</v>
      </c>
      <c r="O62" s="8">
        <v>42094</v>
      </c>
      <c r="P62" s="43">
        <v>1.35267</v>
      </c>
      <c r="Q62" s="43"/>
      <c r="R62" s="40">
        <f t="shared" si="0"/>
        <v>-135693</v>
      </c>
      <c r="S62" s="40"/>
      <c r="T62" s="41">
        <f t="shared" si="11"/>
        <v>-27.4</v>
      </c>
      <c r="U62" s="41"/>
    </row>
    <row r="63" spans="2:21" x14ac:dyDescent="0.2">
      <c r="B63" s="20">
        <v>55</v>
      </c>
      <c r="C63" s="42">
        <f t="shared" si="2"/>
        <v>16769449</v>
      </c>
      <c r="D63" s="42"/>
      <c r="E63" s="20">
        <v>2010</v>
      </c>
      <c r="F63" s="8">
        <v>42095</v>
      </c>
      <c r="G63" s="20" t="s">
        <v>4</v>
      </c>
      <c r="H63" s="43">
        <v>1.3572900000000001</v>
      </c>
      <c r="I63" s="43"/>
      <c r="J63" s="20">
        <v>12.3</v>
      </c>
      <c r="K63" s="42">
        <f t="shared" si="3"/>
        <v>838472.45000000007</v>
      </c>
      <c r="L63" s="42"/>
      <c r="M63" s="6">
        <f t="shared" si="4"/>
        <v>55.21</v>
      </c>
      <c r="N63" s="20">
        <v>2010</v>
      </c>
      <c r="O63" s="8">
        <v>42096</v>
      </c>
      <c r="P63" s="43">
        <v>1.3573900000000001</v>
      </c>
      <c r="Q63" s="43"/>
      <c r="R63" s="40">
        <f t="shared" si="0"/>
        <v>68160</v>
      </c>
      <c r="S63" s="40"/>
      <c r="T63" s="41">
        <f t="shared" si="11"/>
        <v>0.99999999999988987</v>
      </c>
      <c r="U63" s="41"/>
    </row>
    <row r="64" spans="2:21" x14ac:dyDescent="0.2">
      <c r="B64" s="20">
        <v>56</v>
      </c>
      <c r="C64" s="42">
        <f t="shared" si="2"/>
        <v>16837609</v>
      </c>
      <c r="D64" s="42"/>
      <c r="E64" s="20">
        <v>2010</v>
      </c>
      <c r="F64" s="8">
        <v>42102</v>
      </c>
      <c r="G64" s="20" t="s">
        <v>4</v>
      </c>
      <c r="H64" s="43">
        <v>1.33534</v>
      </c>
      <c r="I64" s="43"/>
      <c r="J64" s="20">
        <v>12.9</v>
      </c>
      <c r="K64" s="42">
        <f t="shared" si="3"/>
        <v>841880.45000000007</v>
      </c>
      <c r="L64" s="42"/>
      <c r="M64" s="6">
        <f t="shared" si="4"/>
        <v>52.86</v>
      </c>
      <c r="N64" s="20">
        <v>2010</v>
      </c>
      <c r="O64" s="8">
        <v>42103</v>
      </c>
      <c r="P64" s="43">
        <v>1.33518</v>
      </c>
      <c r="Q64" s="43"/>
      <c r="R64" s="40">
        <f t="shared" si="0"/>
        <v>-104414</v>
      </c>
      <c r="S64" s="40"/>
      <c r="T64" s="41">
        <f t="shared" si="11"/>
        <v>-12.9</v>
      </c>
      <c r="U64" s="41"/>
    </row>
    <row r="65" spans="2:21" x14ac:dyDescent="0.2">
      <c r="B65" s="20">
        <v>57</v>
      </c>
      <c r="C65" s="42">
        <f t="shared" si="2"/>
        <v>16733195</v>
      </c>
      <c r="D65" s="42"/>
      <c r="E65" s="20">
        <v>2010</v>
      </c>
      <c r="F65" s="8">
        <v>42106</v>
      </c>
      <c r="G65" s="20" t="s">
        <v>4</v>
      </c>
      <c r="H65" s="43">
        <v>1.3630599999999999</v>
      </c>
      <c r="I65" s="43"/>
      <c r="J65" s="20">
        <v>23</v>
      </c>
      <c r="K65" s="42">
        <f t="shared" si="3"/>
        <v>836659.75</v>
      </c>
      <c r="L65" s="42"/>
      <c r="M65" s="6">
        <f t="shared" si="4"/>
        <v>29.46</v>
      </c>
      <c r="N65" s="20">
        <v>2010</v>
      </c>
      <c r="O65" s="8">
        <v>42106</v>
      </c>
      <c r="P65" s="43">
        <v>1.3621099999999999</v>
      </c>
      <c r="Q65" s="43"/>
      <c r="R65" s="40">
        <f t="shared" si="0"/>
        <v>-345518</v>
      </c>
      <c r="S65" s="40"/>
      <c r="T65" s="41">
        <f t="shared" si="11"/>
        <v>-23</v>
      </c>
      <c r="U65" s="41"/>
    </row>
    <row r="66" spans="2:21" x14ac:dyDescent="0.2">
      <c r="B66" s="20">
        <v>58</v>
      </c>
      <c r="C66" s="42">
        <f t="shared" si="2"/>
        <v>16387677</v>
      </c>
      <c r="D66" s="42"/>
      <c r="E66" s="20">
        <v>2010</v>
      </c>
      <c r="F66" s="8">
        <v>42108</v>
      </c>
      <c r="G66" s="20" t="s">
        <v>4</v>
      </c>
      <c r="H66" s="43">
        <v>1.36161</v>
      </c>
      <c r="I66" s="43"/>
      <c r="J66" s="20">
        <v>16</v>
      </c>
      <c r="K66" s="42">
        <f t="shared" si="3"/>
        <v>819383.85000000009</v>
      </c>
      <c r="L66" s="42"/>
      <c r="M66" s="6">
        <f t="shared" si="4"/>
        <v>41.48</v>
      </c>
      <c r="N66" s="20">
        <v>2010</v>
      </c>
      <c r="O66" s="8">
        <v>42108</v>
      </c>
      <c r="P66" s="43">
        <v>1.36453</v>
      </c>
      <c r="Q66" s="43"/>
      <c r="R66" s="40">
        <f t="shared" si="0"/>
        <v>1495328</v>
      </c>
      <c r="S66" s="40"/>
      <c r="T66" s="41">
        <f t="shared" si="11"/>
        <v>29.200000000000337</v>
      </c>
      <c r="U66" s="41"/>
    </row>
    <row r="67" spans="2:21" x14ac:dyDescent="0.2">
      <c r="B67" s="20">
        <v>59</v>
      </c>
      <c r="C67" s="42">
        <f t="shared" si="2"/>
        <v>17883005</v>
      </c>
      <c r="D67" s="42"/>
      <c r="E67" s="20">
        <v>2010</v>
      </c>
      <c r="F67" s="8">
        <v>42109</v>
      </c>
      <c r="G67" s="20" t="s">
        <v>4</v>
      </c>
      <c r="H67" s="43">
        <v>1.36588</v>
      </c>
      <c r="I67" s="43"/>
      <c r="J67" s="20">
        <v>13.2</v>
      </c>
      <c r="K67" s="42">
        <f t="shared" si="3"/>
        <v>894150.25</v>
      </c>
      <c r="L67" s="42"/>
      <c r="M67" s="6">
        <f t="shared" si="4"/>
        <v>54.86</v>
      </c>
      <c r="N67" s="20">
        <v>2010</v>
      </c>
      <c r="O67" s="8">
        <v>42109</v>
      </c>
      <c r="P67" s="43">
        <v>1.36456</v>
      </c>
      <c r="Q67" s="43"/>
      <c r="R67" s="40">
        <f t="shared" si="0"/>
        <v>-894014</v>
      </c>
      <c r="S67" s="40"/>
      <c r="T67" s="41">
        <f t="shared" si="11"/>
        <v>-13.2</v>
      </c>
      <c r="U67" s="41"/>
    </row>
    <row r="68" spans="2:21" x14ac:dyDescent="0.2">
      <c r="B68" s="20">
        <v>60</v>
      </c>
      <c r="C68" s="42">
        <f t="shared" si="2"/>
        <v>16988991</v>
      </c>
      <c r="D68" s="42"/>
      <c r="E68" s="20">
        <v>2010</v>
      </c>
      <c r="F68" s="8">
        <v>42110</v>
      </c>
      <c r="G68" s="20" t="s">
        <v>3</v>
      </c>
      <c r="H68" s="43">
        <v>1.35375</v>
      </c>
      <c r="I68" s="43"/>
      <c r="J68" s="20">
        <v>16.600000000000001</v>
      </c>
      <c r="K68" s="42">
        <f t="shared" si="3"/>
        <v>849449.55</v>
      </c>
      <c r="L68" s="42"/>
      <c r="M68" s="6">
        <f t="shared" si="4"/>
        <v>41.44</v>
      </c>
      <c r="N68" s="20">
        <v>2010</v>
      </c>
      <c r="O68" s="8">
        <v>42110</v>
      </c>
      <c r="P68" s="43">
        <v>1.35541</v>
      </c>
      <c r="Q68" s="43"/>
      <c r="R68" s="40">
        <f t="shared" si="0"/>
        <v>-849264</v>
      </c>
      <c r="S68" s="40"/>
      <c r="T68" s="41">
        <f t="shared" si="11"/>
        <v>-16.600000000000001</v>
      </c>
      <c r="U68" s="41"/>
    </row>
    <row r="69" spans="2:21" x14ac:dyDescent="0.2">
      <c r="B69" s="20">
        <v>61</v>
      </c>
      <c r="C69" s="42">
        <f t="shared" si="2"/>
        <v>16139727</v>
      </c>
      <c r="D69" s="42"/>
      <c r="E69" s="20">
        <v>2010</v>
      </c>
      <c r="F69" s="8">
        <v>42110</v>
      </c>
      <c r="G69" s="20" t="s">
        <v>3</v>
      </c>
      <c r="H69" s="43">
        <v>1.34981</v>
      </c>
      <c r="I69" s="43"/>
      <c r="J69" s="20">
        <v>42.2</v>
      </c>
      <c r="K69" s="42">
        <f t="shared" si="3"/>
        <v>806986.35000000009</v>
      </c>
      <c r="L69" s="42"/>
      <c r="M69" s="6">
        <f t="shared" si="4"/>
        <v>15.48</v>
      </c>
      <c r="N69" s="20">
        <v>2010</v>
      </c>
      <c r="O69" s="8">
        <v>42113</v>
      </c>
      <c r="P69" s="43">
        <v>1.3475900000000001</v>
      </c>
      <c r="Q69" s="43"/>
      <c r="R69" s="40">
        <f t="shared" si="0"/>
        <v>424266</v>
      </c>
      <c r="S69" s="40"/>
      <c r="T69" s="41">
        <f t="shared" si="11"/>
        <v>22.199999999998887</v>
      </c>
      <c r="U69" s="41"/>
    </row>
    <row r="70" spans="2:21" x14ac:dyDescent="0.2">
      <c r="B70" s="20">
        <v>62</v>
      </c>
      <c r="C70" s="42">
        <f t="shared" si="2"/>
        <v>16563993</v>
      </c>
      <c r="D70" s="42"/>
      <c r="E70" s="20">
        <v>2010</v>
      </c>
      <c r="F70" s="8">
        <v>42114</v>
      </c>
      <c r="G70" s="20" t="s">
        <v>4</v>
      </c>
      <c r="H70" s="43">
        <v>1.3490800000000001</v>
      </c>
      <c r="I70" s="43"/>
      <c r="J70" s="20">
        <v>12.3</v>
      </c>
      <c r="K70" s="42">
        <f t="shared" si="3"/>
        <v>828199.65</v>
      </c>
      <c r="L70" s="42"/>
      <c r="M70" s="6">
        <f t="shared" si="4"/>
        <v>54.53</v>
      </c>
      <c r="N70" s="20">
        <v>2010</v>
      </c>
      <c r="O70" s="8">
        <v>42114</v>
      </c>
      <c r="P70" s="43">
        <v>1.34785</v>
      </c>
      <c r="Q70" s="43"/>
      <c r="R70" s="40">
        <f t="shared" si="0"/>
        <v>-828048</v>
      </c>
      <c r="S70" s="40"/>
      <c r="T70" s="41">
        <f t="shared" si="11"/>
        <v>-12.3</v>
      </c>
      <c r="U70" s="41"/>
    </row>
    <row r="71" spans="2:21" x14ac:dyDescent="0.2">
      <c r="B71" s="20">
        <v>63</v>
      </c>
      <c r="C71" s="42">
        <f t="shared" si="2"/>
        <v>15735945</v>
      </c>
      <c r="D71" s="42"/>
      <c r="E71" s="20">
        <v>2010</v>
      </c>
      <c r="F71" s="8">
        <v>42114</v>
      </c>
      <c r="G71" s="20" t="s">
        <v>3</v>
      </c>
      <c r="H71" s="43">
        <v>1.3437699999999999</v>
      </c>
      <c r="I71" s="43"/>
      <c r="J71" s="20">
        <v>8.6999999999999993</v>
      </c>
      <c r="K71" s="42">
        <f t="shared" si="3"/>
        <v>786797.25</v>
      </c>
      <c r="L71" s="42"/>
      <c r="M71" s="6">
        <f t="shared" si="4"/>
        <v>73.25</v>
      </c>
      <c r="N71" s="20">
        <v>2010</v>
      </c>
      <c r="O71" s="8">
        <v>42115</v>
      </c>
      <c r="P71" s="43">
        <v>1.3424100000000001</v>
      </c>
      <c r="Q71" s="43"/>
      <c r="R71" s="40">
        <f t="shared" si="0"/>
        <v>1229876</v>
      </c>
      <c r="S71" s="40"/>
      <c r="T71" s="41">
        <f t="shared" si="11"/>
        <v>13.599999999998058</v>
      </c>
      <c r="U71" s="41"/>
    </row>
    <row r="72" spans="2:21" x14ac:dyDescent="0.2">
      <c r="B72" s="20">
        <v>64</v>
      </c>
      <c r="C72" s="42">
        <f t="shared" si="2"/>
        <v>16965821</v>
      </c>
      <c r="D72" s="42"/>
      <c r="E72" s="20">
        <v>2010</v>
      </c>
      <c r="F72" s="8">
        <v>42121</v>
      </c>
      <c r="G72" s="20" t="s">
        <v>3</v>
      </c>
      <c r="H72" s="43">
        <v>1.32362</v>
      </c>
      <c r="I72" s="43"/>
      <c r="J72" s="20">
        <v>26.2</v>
      </c>
      <c r="K72" s="42">
        <f t="shared" si="3"/>
        <v>848291.05</v>
      </c>
      <c r="L72" s="42"/>
      <c r="M72" s="6">
        <f t="shared" si="4"/>
        <v>26.22</v>
      </c>
      <c r="N72" s="20">
        <v>2010</v>
      </c>
      <c r="O72" s="8">
        <v>42122</v>
      </c>
      <c r="P72" s="43">
        <v>1.31873</v>
      </c>
      <c r="Q72" s="43"/>
      <c r="R72" s="40">
        <f t="shared" si="0"/>
        <v>1582911</v>
      </c>
      <c r="S72" s="40"/>
      <c r="T72" s="41">
        <f t="shared" si="11"/>
        <v>48.90000000000061</v>
      </c>
      <c r="U72" s="41"/>
    </row>
    <row r="73" spans="2:21" x14ac:dyDescent="0.2">
      <c r="B73" s="20">
        <v>65</v>
      </c>
      <c r="C73" s="42">
        <f t="shared" si="2"/>
        <v>18548732</v>
      </c>
      <c r="D73" s="42"/>
      <c r="E73" s="20">
        <v>2010</v>
      </c>
      <c r="F73" s="8">
        <v>42123</v>
      </c>
      <c r="G73" s="20" t="s">
        <v>4</v>
      </c>
      <c r="H73" s="43">
        <v>1.3211200000000001</v>
      </c>
      <c r="I73" s="43"/>
      <c r="J73" s="20">
        <v>26.6</v>
      </c>
      <c r="K73" s="42">
        <f t="shared" si="3"/>
        <v>927436.60000000009</v>
      </c>
      <c r="L73" s="42"/>
      <c r="M73" s="6">
        <f t="shared" si="4"/>
        <v>28.24</v>
      </c>
      <c r="N73" s="20">
        <v>2010</v>
      </c>
      <c r="O73" s="8">
        <v>42123</v>
      </c>
      <c r="P73" s="43">
        <v>1.31846</v>
      </c>
      <c r="Q73" s="43"/>
      <c r="R73" s="40">
        <f t="shared" ref="R73:R108" si="12">IF(O73="","",ROUNDDOWN((IF(G73="売",H73-P73,P73-H73))*M73*1000000000/81,0))</f>
        <v>-927387</v>
      </c>
      <c r="S73" s="40"/>
      <c r="T73" s="41">
        <f t="shared" si="11"/>
        <v>-26.6</v>
      </c>
      <c r="U73" s="41"/>
    </row>
    <row r="74" spans="2:21" x14ac:dyDescent="0.2">
      <c r="B74" s="20">
        <v>66</v>
      </c>
      <c r="C74" s="42">
        <f t="shared" ref="C74:C108" si="13">IF(R73="","",C73+R73)</f>
        <v>17621345</v>
      </c>
      <c r="D74" s="42"/>
      <c r="E74" s="20">
        <v>2010</v>
      </c>
      <c r="F74" s="8">
        <v>42123</v>
      </c>
      <c r="G74" s="20" t="s">
        <v>4</v>
      </c>
      <c r="H74" s="43">
        <v>1.32175</v>
      </c>
      <c r="I74" s="43"/>
      <c r="J74" s="20">
        <v>13.9</v>
      </c>
      <c r="K74" s="42">
        <f t="shared" ref="K74:K108" si="14">IF(F74="","",C74*0.05)</f>
        <v>881067.25</v>
      </c>
      <c r="L74" s="42"/>
      <c r="M74" s="6">
        <f t="shared" ref="M74:M108" si="15">IF(J74="","",ROUNDDOWN(K74/(J74/81)/100000,2))</f>
        <v>51.34</v>
      </c>
      <c r="N74" s="20">
        <v>2010</v>
      </c>
      <c r="O74" s="8">
        <v>42123</v>
      </c>
      <c r="P74" s="43">
        <v>1.32036</v>
      </c>
      <c r="Q74" s="43"/>
      <c r="R74" s="40">
        <f t="shared" si="12"/>
        <v>-881019</v>
      </c>
      <c r="S74" s="40"/>
      <c r="T74" s="41">
        <f t="shared" si="11"/>
        <v>-13.9</v>
      </c>
      <c r="U74" s="41"/>
    </row>
    <row r="75" spans="2:21" x14ac:dyDescent="0.2">
      <c r="B75" s="20">
        <v>67</v>
      </c>
      <c r="C75" s="42">
        <f t="shared" si="13"/>
        <v>16740326</v>
      </c>
      <c r="D75" s="42"/>
      <c r="E75" s="20">
        <v>2010</v>
      </c>
      <c r="F75" s="8">
        <v>42123</v>
      </c>
      <c r="G75" s="20" t="s">
        <v>4</v>
      </c>
      <c r="H75" s="43">
        <v>1.3246899999999999</v>
      </c>
      <c r="I75" s="43"/>
      <c r="J75" s="20">
        <v>39</v>
      </c>
      <c r="K75" s="42">
        <f t="shared" si="14"/>
        <v>837016.3</v>
      </c>
      <c r="L75" s="42"/>
      <c r="M75" s="6">
        <f t="shared" si="15"/>
        <v>17.38</v>
      </c>
      <c r="N75" s="20">
        <v>2010</v>
      </c>
      <c r="O75" s="8">
        <v>42123</v>
      </c>
      <c r="P75" s="43">
        <v>1.3228200000000001</v>
      </c>
      <c r="Q75" s="43"/>
      <c r="R75" s="40">
        <f t="shared" si="12"/>
        <v>-401241</v>
      </c>
      <c r="S75" s="40"/>
      <c r="T75" s="41">
        <f t="shared" si="11"/>
        <v>-39</v>
      </c>
      <c r="U75" s="41"/>
    </row>
    <row r="76" spans="2:21" x14ac:dyDescent="0.2">
      <c r="B76" s="20">
        <v>68</v>
      </c>
      <c r="C76" s="42">
        <f t="shared" si="13"/>
        <v>16339085</v>
      </c>
      <c r="D76" s="42"/>
      <c r="E76" s="20">
        <v>2010</v>
      </c>
      <c r="F76" s="8">
        <v>42127</v>
      </c>
      <c r="G76" s="20" t="s">
        <v>3</v>
      </c>
      <c r="H76" s="43">
        <v>1.3232699999999999</v>
      </c>
      <c r="I76" s="43"/>
      <c r="J76" s="20">
        <v>11.4</v>
      </c>
      <c r="K76" s="42">
        <f t="shared" si="14"/>
        <v>816954.25</v>
      </c>
      <c r="L76" s="42"/>
      <c r="M76" s="6">
        <f t="shared" si="15"/>
        <v>58.04</v>
      </c>
      <c r="N76" s="20">
        <v>2010</v>
      </c>
      <c r="O76" s="8">
        <v>42129</v>
      </c>
      <c r="P76" s="43">
        <v>1.29681</v>
      </c>
      <c r="Q76" s="43"/>
      <c r="R76" s="40">
        <f t="shared" si="12"/>
        <v>18959733</v>
      </c>
      <c r="S76" s="40"/>
      <c r="T76" s="41">
        <f t="shared" si="11"/>
        <v>264.59999999999928</v>
      </c>
      <c r="U76" s="41"/>
    </row>
    <row r="77" spans="2:21" x14ac:dyDescent="0.2">
      <c r="B77" s="20">
        <v>69</v>
      </c>
      <c r="C77" s="42">
        <f t="shared" si="13"/>
        <v>35298818</v>
      </c>
      <c r="D77" s="42"/>
      <c r="E77" s="20">
        <v>2010</v>
      </c>
      <c r="F77" s="8">
        <v>42131</v>
      </c>
      <c r="G77" s="20" t="s">
        <v>3</v>
      </c>
      <c r="H77" s="43">
        <v>1.26102</v>
      </c>
      <c r="I77" s="43"/>
      <c r="J77" s="20">
        <v>51.3</v>
      </c>
      <c r="K77" s="42">
        <f t="shared" si="14"/>
        <v>1764940.9000000001</v>
      </c>
      <c r="L77" s="42"/>
      <c r="M77" s="6">
        <f t="shared" si="15"/>
        <v>27.86</v>
      </c>
      <c r="N77" s="20">
        <v>2010</v>
      </c>
      <c r="O77" s="8">
        <v>42131</v>
      </c>
      <c r="P77" s="43">
        <v>1.2661500000000001</v>
      </c>
      <c r="Q77" s="43"/>
      <c r="R77" s="40">
        <f t="shared" si="12"/>
        <v>-1764466</v>
      </c>
      <c r="S77" s="40"/>
      <c r="T77" s="41">
        <f t="shared" si="11"/>
        <v>-51.3</v>
      </c>
      <c r="U77" s="41"/>
    </row>
    <row r="78" spans="2:21" x14ac:dyDescent="0.2">
      <c r="B78" s="20">
        <v>70</v>
      </c>
      <c r="C78" s="42">
        <f t="shared" si="13"/>
        <v>33534352</v>
      </c>
      <c r="D78" s="42"/>
      <c r="E78" s="20">
        <v>2010</v>
      </c>
      <c r="F78" s="8">
        <v>42131</v>
      </c>
      <c r="G78" s="20" t="s">
        <v>4</v>
      </c>
      <c r="H78" s="43">
        <v>1.2698199999999999</v>
      </c>
      <c r="I78" s="43"/>
      <c r="J78" s="20">
        <v>43.7</v>
      </c>
      <c r="K78" s="42">
        <f t="shared" si="14"/>
        <v>1676717.6</v>
      </c>
      <c r="L78" s="42"/>
      <c r="M78" s="6">
        <f t="shared" si="15"/>
        <v>31.07</v>
      </c>
      <c r="N78" s="20">
        <v>2010</v>
      </c>
      <c r="O78" s="8">
        <v>42131</v>
      </c>
      <c r="P78" s="43">
        <v>1.26545</v>
      </c>
      <c r="Q78" s="43"/>
      <c r="R78" s="40">
        <f t="shared" si="12"/>
        <v>-1676245</v>
      </c>
      <c r="S78" s="40"/>
      <c r="T78" s="41">
        <f t="shared" si="11"/>
        <v>-43.7</v>
      </c>
      <c r="U78" s="41"/>
    </row>
    <row r="79" spans="2:21" x14ac:dyDescent="0.2">
      <c r="B79" s="20">
        <v>71</v>
      </c>
      <c r="C79" s="42">
        <f t="shared" si="13"/>
        <v>31858107</v>
      </c>
      <c r="D79" s="42"/>
      <c r="E79" s="20">
        <v>2010</v>
      </c>
      <c r="F79" s="8">
        <v>42135</v>
      </c>
      <c r="G79" s="20" t="s">
        <v>3</v>
      </c>
      <c r="H79" s="43">
        <v>1.2774300000000001</v>
      </c>
      <c r="I79" s="43"/>
      <c r="J79" s="20">
        <v>27</v>
      </c>
      <c r="K79" s="42">
        <f t="shared" si="14"/>
        <v>1592905.35</v>
      </c>
      <c r="L79" s="42"/>
      <c r="M79" s="6">
        <f t="shared" si="15"/>
        <v>47.78</v>
      </c>
      <c r="N79" s="20">
        <v>2010</v>
      </c>
      <c r="O79" s="8">
        <v>42135</v>
      </c>
      <c r="P79" s="43">
        <v>1.26939</v>
      </c>
      <c r="Q79" s="43"/>
      <c r="R79" s="40">
        <f t="shared" si="12"/>
        <v>4742607</v>
      </c>
      <c r="S79" s="40"/>
      <c r="T79" s="41">
        <f t="shared" si="11"/>
        <v>80.400000000000475</v>
      </c>
      <c r="U79" s="41"/>
    </row>
    <row r="80" spans="2:21" x14ac:dyDescent="0.2">
      <c r="B80" s="20">
        <v>72</v>
      </c>
      <c r="C80" s="42">
        <f t="shared" si="13"/>
        <v>36600714</v>
      </c>
      <c r="D80" s="42"/>
      <c r="E80" s="20">
        <v>2010</v>
      </c>
      <c r="F80" s="8">
        <v>42136</v>
      </c>
      <c r="G80" s="20" t="s">
        <v>3</v>
      </c>
      <c r="H80" s="43">
        <v>1.26319</v>
      </c>
      <c r="I80" s="43"/>
      <c r="J80" s="20">
        <v>21.6</v>
      </c>
      <c r="K80" s="42">
        <f t="shared" si="14"/>
        <v>1830035.7000000002</v>
      </c>
      <c r="L80" s="42"/>
      <c r="M80" s="6">
        <f t="shared" si="15"/>
        <v>68.62</v>
      </c>
      <c r="N80" s="20">
        <v>2010</v>
      </c>
      <c r="O80" s="8">
        <v>42136</v>
      </c>
      <c r="P80" s="43">
        <v>1.26535</v>
      </c>
      <c r="Q80" s="43"/>
      <c r="R80" s="40">
        <f t="shared" si="12"/>
        <v>-1829866</v>
      </c>
      <c r="S80" s="40"/>
      <c r="T80" s="41">
        <f t="shared" si="11"/>
        <v>-21.6</v>
      </c>
      <c r="U80" s="41"/>
    </row>
    <row r="81" spans="2:21" x14ac:dyDescent="0.2">
      <c r="B81" s="20">
        <v>73</v>
      </c>
      <c r="C81" s="42">
        <f t="shared" si="13"/>
        <v>34770848</v>
      </c>
      <c r="D81" s="42"/>
      <c r="E81" s="20">
        <v>2010</v>
      </c>
      <c r="F81" s="8">
        <v>42137</v>
      </c>
      <c r="G81" s="20" t="s">
        <v>4</v>
      </c>
      <c r="H81" s="43">
        <v>1.2680899999999999</v>
      </c>
      <c r="I81" s="43"/>
      <c r="J81" s="20">
        <v>24.1</v>
      </c>
      <c r="K81" s="42">
        <f t="shared" si="14"/>
        <v>1738542.4000000001</v>
      </c>
      <c r="L81" s="42"/>
      <c r="M81" s="6">
        <f t="shared" si="15"/>
        <v>58.43</v>
      </c>
      <c r="N81" s="20">
        <v>2010</v>
      </c>
      <c r="O81" s="8">
        <v>42137</v>
      </c>
      <c r="P81" s="43">
        <v>1.2656799999999999</v>
      </c>
      <c r="Q81" s="43"/>
      <c r="R81" s="40">
        <f t="shared" si="12"/>
        <v>-1738472</v>
      </c>
      <c r="S81" s="40"/>
      <c r="T81" s="41">
        <f t="shared" si="11"/>
        <v>-24.1</v>
      </c>
      <c r="U81" s="41"/>
    </row>
    <row r="82" spans="2:21" x14ac:dyDescent="0.2">
      <c r="B82" s="20">
        <v>74</v>
      </c>
      <c r="C82" s="42">
        <f t="shared" si="13"/>
        <v>33032376</v>
      </c>
      <c r="D82" s="42"/>
      <c r="E82" s="20">
        <v>2010</v>
      </c>
      <c r="F82" s="8">
        <v>42137</v>
      </c>
      <c r="G82" s="20" t="s">
        <v>3</v>
      </c>
      <c r="H82" s="43">
        <v>1.2566299999999999</v>
      </c>
      <c r="I82" s="43"/>
      <c r="J82" s="20">
        <v>30</v>
      </c>
      <c r="K82" s="42">
        <f t="shared" si="14"/>
        <v>1651618.8</v>
      </c>
      <c r="L82" s="42"/>
      <c r="M82" s="6">
        <f t="shared" si="15"/>
        <v>44.59</v>
      </c>
      <c r="N82" s="20">
        <v>2010</v>
      </c>
      <c r="O82" s="8">
        <v>42141</v>
      </c>
      <c r="P82" s="43">
        <v>1.2289600000000001</v>
      </c>
      <c r="Q82" s="43"/>
      <c r="R82" s="40">
        <f t="shared" si="12"/>
        <v>15232164</v>
      </c>
      <c r="S82" s="40"/>
      <c r="T82" s="41">
        <f t="shared" si="11"/>
        <v>276.69999999999862</v>
      </c>
      <c r="U82" s="41"/>
    </row>
    <row r="83" spans="2:21" x14ac:dyDescent="0.2">
      <c r="B83" s="20">
        <v>75</v>
      </c>
      <c r="C83" s="42">
        <f t="shared" si="13"/>
        <v>48264540</v>
      </c>
      <c r="D83" s="42"/>
      <c r="E83" s="20">
        <v>2010</v>
      </c>
      <c r="F83" s="8">
        <v>42141</v>
      </c>
      <c r="G83" s="20" t="s">
        <v>4</v>
      </c>
      <c r="H83" s="43">
        <v>1.2398499999999999</v>
      </c>
      <c r="I83" s="43"/>
      <c r="J83" s="20">
        <v>33.6</v>
      </c>
      <c r="K83" s="42">
        <f t="shared" si="14"/>
        <v>2413227</v>
      </c>
      <c r="L83" s="42"/>
      <c r="M83" s="6">
        <f t="shared" si="15"/>
        <v>58.17</v>
      </c>
      <c r="N83" s="20">
        <v>2010</v>
      </c>
      <c r="O83" s="8">
        <v>42141</v>
      </c>
      <c r="P83" s="43">
        <v>1.2364900000000001</v>
      </c>
      <c r="Q83" s="43"/>
      <c r="R83" s="40">
        <f t="shared" si="12"/>
        <v>-2412977</v>
      </c>
      <c r="S83" s="40"/>
      <c r="T83" s="41">
        <f t="shared" si="11"/>
        <v>-33.6</v>
      </c>
      <c r="U83" s="41"/>
    </row>
    <row r="84" spans="2:21" x14ac:dyDescent="0.2">
      <c r="B84" s="20">
        <v>76</v>
      </c>
      <c r="C84" s="42">
        <f t="shared" si="13"/>
        <v>45851563</v>
      </c>
      <c r="D84" s="42"/>
      <c r="E84" s="20">
        <v>2010</v>
      </c>
      <c r="F84" s="8">
        <v>42143</v>
      </c>
      <c r="G84" s="20" t="s">
        <v>3</v>
      </c>
      <c r="H84" s="43">
        <v>1.2163999999999999</v>
      </c>
      <c r="I84" s="43"/>
      <c r="J84" s="20">
        <v>31.1</v>
      </c>
      <c r="K84" s="42">
        <f t="shared" si="14"/>
        <v>2292578.15</v>
      </c>
      <c r="L84" s="42"/>
      <c r="M84" s="6">
        <f t="shared" si="15"/>
        <v>59.71</v>
      </c>
      <c r="N84" s="20">
        <v>2010</v>
      </c>
      <c r="O84" s="8">
        <v>42143</v>
      </c>
      <c r="P84" s="43">
        <v>1.2195100000000001</v>
      </c>
      <c r="Q84" s="43"/>
      <c r="R84" s="40">
        <f t="shared" si="12"/>
        <v>-2292569</v>
      </c>
      <c r="S84" s="40"/>
      <c r="T84" s="41">
        <f>IF(O84="","",IF(R84&lt;0,J84*(-1),IF(G84="買",(P84-H84)*10000,(H84-P84)*10000)))</f>
        <v>-31.1</v>
      </c>
      <c r="U84" s="41"/>
    </row>
    <row r="85" spans="2:21" x14ac:dyDescent="0.2">
      <c r="B85" s="20">
        <v>77</v>
      </c>
      <c r="C85" s="42">
        <f t="shared" si="13"/>
        <v>43558994</v>
      </c>
      <c r="D85" s="42"/>
      <c r="E85" s="20">
        <v>2010</v>
      </c>
      <c r="F85" s="8">
        <v>42143</v>
      </c>
      <c r="G85" s="20" t="s">
        <v>4</v>
      </c>
      <c r="H85" s="43">
        <v>1.23641</v>
      </c>
      <c r="I85" s="43"/>
      <c r="J85" s="20">
        <v>109</v>
      </c>
      <c r="K85" s="42">
        <f t="shared" si="14"/>
        <v>2177949.7000000002</v>
      </c>
      <c r="L85" s="42"/>
      <c r="M85" s="6">
        <f t="shared" si="15"/>
        <v>16.18</v>
      </c>
      <c r="N85" s="20">
        <v>2010</v>
      </c>
      <c r="O85" s="8">
        <v>42144</v>
      </c>
      <c r="P85" s="43">
        <v>1.2373400000000001</v>
      </c>
      <c r="Q85" s="43"/>
      <c r="R85" s="40">
        <f t="shared" si="12"/>
        <v>185770</v>
      </c>
      <c r="S85" s="40"/>
      <c r="T85" s="41">
        <f t="shared" ref="T85:T91" si="16">IF(O85="","",IF(R85&lt;0,J85*(-1),IF(G85="買",(P85-H85)*10000,(H85-P85)*10000)))</f>
        <v>9.3000000000009742</v>
      </c>
      <c r="U85" s="41"/>
    </row>
    <row r="86" spans="2:21" x14ac:dyDescent="0.2">
      <c r="B86" s="20">
        <v>78</v>
      </c>
      <c r="C86" s="42">
        <f t="shared" si="13"/>
        <v>43744764</v>
      </c>
      <c r="D86" s="42"/>
      <c r="E86" s="20">
        <v>2010</v>
      </c>
      <c r="F86" s="8">
        <v>42145</v>
      </c>
      <c r="G86" s="20" t="s">
        <v>3</v>
      </c>
      <c r="H86" s="43">
        <v>1.2491000000000001</v>
      </c>
      <c r="I86" s="43"/>
      <c r="J86" s="20">
        <v>50.2</v>
      </c>
      <c r="K86" s="42">
        <f t="shared" si="14"/>
        <v>2187238.2000000002</v>
      </c>
      <c r="L86" s="42"/>
      <c r="M86" s="6">
        <f t="shared" si="15"/>
        <v>35.29</v>
      </c>
      <c r="N86" s="20">
        <v>2010</v>
      </c>
      <c r="O86" s="8">
        <v>42145</v>
      </c>
      <c r="P86" s="43">
        <v>1.2541199999999999</v>
      </c>
      <c r="Q86" s="43"/>
      <c r="R86" s="40">
        <f t="shared" si="12"/>
        <v>-2187108</v>
      </c>
      <c r="S86" s="40"/>
      <c r="T86" s="41">
        <f t="shared" si="16"/>
        <v>-50.2</v>
      </c>
      <c r="U86" s="41"/>
    </row>
    <row r="87" spans="2:21" x14ac:dyDescent="0.2">
      <c r="B87" s="20">
        <v>79</v>
      </c>
      <c r="C87" s="42">
        <f t="shared" si="13"/>
        <v>41557656</v>
      </c>
      <c r="D87" s="42"/>
      <c r="E87" s="20">
        <v>2010</v>
      </c>
      <c r="F87" s="8">
        <v>42145</v>
      </c>
      <c r="G87" s="20" t="s">
        <v>4</v>
      </c>
      <c r="H87" s="43">
        <v>1.2579400000000001</v>
      </c>
      <c r="I87" s="43"/>
      <c r="J87" s="20">
        <v>57</v>
      </c>
      <c r="K87" s="42">
        <f t="shared" si="14"/>
        <v>2077882.8</v>
      </c>
      <c r="L87" s="42"/>
      <c r="M87" s="6">
        <f t="shared" si="15"/>
        <v>29.52</v>
      </c>
      <c r="N87" s="20">
        <v>2010</v>
      </c>
      <c r="O87" s="8">
        <v>42145</v>
      </c>
      <c r="P87" s="43">
        <v>1.25227</v>
      </c>
      <c r="Q87" s="43"/>
      <c r="R87" s="40">
        <f t="shared" si="12"/>
        <v>-2066400</v>
      </c>
      <c r="S87" s="40"/>
      <c r="T87" s="41">
        <f t="shared" si="16"/>
        <v>-57</v>
      </c>
      <c r="U87" s="41"/>
    </row>
    <row r="88" spans="2:21" x14ac:dyDescent="0.2">
      <c r="B88" s="20">
        <v>80</v>
      </c>
      <c r="C88" s="42">
        <f t="shared" si="13"/>
        <v>39491256</v>
      </c>
      <c r="D88" s="42"/>
      <c r="E88" s="20">
        <v>2010</v>
      </c>
      <c r="F88" s="8">
        <v>42148</v>
      </c>
      <c r="G88" s="20" t="s">
        <v>3</v>
      </c>
      <c r="H88" s="43">
        <v>1.2497400000000001</v>
      </c>
      <c r="I88" s="43"/>
      <c r="J88" s="20">
        <v>40.1</v>
      </c>
      <c r="K88" s="42">
        <f t="shared" si="14"/>
        <v>1974562.8</v>
      </c>
      <c r="L88" s="42"/>
      <c r="M88" s="6">
        <f t="shared" si="15"/>
        <v>39.880000000000003</v>
      </c>
      <c r="N88" s="20">
        <v>2010</v>
      </c>
      <c r="O88" s="8">
        <v>42148</v>
      </c>
      <c r="P88" s="43">
        <v>1.2396499999999999</v>
      </c>
      <c r="Q88" s="43"/>
      <c r="R88" s="40">
        <f t="shared" si="12"/>
        <v>4967767</v>
      </c>
      <c r="S88" s="40"/>
      <c r="T88" s="41">
        <f t="shared" si="16"/>
        <v>100.90000000000154</v>
      </c>
      <c r="U88" s="41"/>
    </row>
    <row r="89" spans="2:21" x14ac:dyDescent="0.2">
      <c r="B89" s="20">
        <v>81</v>
      </c>
      <c r="C89" s="42">
        <f t="shared" si="13"/>
        <v>44459023</v>
      </c>
      <c r="D89" s="42"/>
      <c r="E89" s="20">
        <v>2010</v>
      </c>
      <c r="F89" s="8">
        <v>42149</v>
      </c>
      <c r="G89" s="20" t="s">
        <v>3</v>
      </c>
      <c r="H89" s="43">
        <v>1.2189000000000001</v>
      </c>
      <c r="I89" s="43"/>
      <c r="J89" s="20">
        <v>47.4</v>
      </c>
      <c r="K89" s="42">
        <f t="shared" si="14"/>
        <v>2222951.15</v>
      </c>
      <c r="L89" s="42"/>
      <c r="M89" s="6">
        <f t="shared" si="15"/>
        <v>37.979999999999997</v>
      </c>
      <c r="N89" s="20">
        <v>2010</v>
      </c>
      <c r="O89" s="8">
        <v>42149</v>
      </c>
      <c r="P89" s="43">
        <v>1.2236400000000001</v>
      </c>
      <c r="Q89" s="43"/>
      <c r="R89" s="40">
        <f t="shared" si="12"/>
        <v>-2222533</v>
      </c>
      <c r="S89" s="40"/>
      <c r="T89" s="41">
        <f t="shared" si="16"/>
        <v>-47.4</v>
      </c>
      <c r="U89" s="41"/>
    </row>
    <row r="90" spans="2:21" x14ac:dyDescent="0.2">
      <c r="B90" s="20">
        <v>82</v>
      </c>
      <c r="C90" s="42">
        <f t="shared" si="13"/>
        <v>42236490</v>
      </c>
      <c r="D90" s="42"/>
      <c r="E90" s="20">
        <v>2010</v>
      </c>
      <c r="F90" s="8">
        <v>42150</v>
      </c>
      <c r="G90" s="20" t="s">
        <v>4</v>
      </c>
      <c r="H90" s="43">
        <v>1.2320800000000001</v>
      </c>
      <c r="I90" s="43"/>
      <c r="J90" s="20">
        <v>39.6</v>
      </c>
      <c r="K90" s="42">
        <f t="shared" si="14"/>
        <v>2111824.5</v>
      </c>
      <c r="L90" s="42"/>
      <c r="M90" s="6">
        <f t="shared" si="15"/>
        <v>43.19</v>
      </c>
      <c r="N90" s="20">
        <v>2010</v>
      </c>
      <c r="O90" s="8">
        <v>42150</v>
      </c>
      <c r="P90" s="43">
        <v>1.2281200000000001</v>
      </c>
      <c r="Q90" s="43"/>
      <c r="R90" s="40">
        <f t="shared" si="12"/>
        <v>-2111511</v>
      </c>
      <c r="S90" s="40"/>
      <c r="T90" s="41">
        <f t="shared" si="16"/>
        <v>-39.6</v>
      </c>
      <c r="U90" s="41"/>
    </row>
    <row r="91" spans="2:21" x14ac:dyDescent="0.2">
      <c r="B91" s="20">
        <v>83</v>
      </c>
      <c r="C91" s="42">
        <f t="shared" si="13"/>
        <v>40124979</v>
      </c>
      <c r="D91" s="42"/>
      <c r="E91" s="20">
        <v>2010</v>
      </c>
      <c r="F91" s="8">
        <v>42150</v>
      </c>
      <c r="G91" s="20" t="s">
        <v>3</v>
      </c>
      <c r="H91" s="43">
        <v>1.2250700000000001</v>
      </c>
      <c r="I91" s="43"/>
      <c r="J91" s="20">
        <v>39.4</v>
      </c>
      <c r="K91" s="42">
        <f t="shared" si="14"/>
        <v>2006248.9500000002</v>
      </c>
      <c r="L91" s="42"/>
      <c r="M91" s="6">
        <f t="shared" si="15"/>
        <v>41.24</v>
      </c>
      <c r="N91" s="20">
        <v>2010</v>
      </c>
      <c r="O91" s="8">
        <v>42151</v>
      </c>
      <c r="P91" s="43">
        <v>1.2219199999999999</v>
      </c>
      <c r="Q91" s="43"/>
      <c r="R91" s="40">
        <f t="shared" si="12"/>
        <v>1603777</v>
      </c>
      <c r="S91" s="40"/>
      <c r="T91" s="41">
        <f t="shared" si="16"/>
        <v>31.500000000002082</v>
      </c>
      <c r="U91" s="41"/>
    </row>
    <row r="92" spans="2:21" x14ac:dyDescent="0.2">
      <c r="B92" s="20">
        <v>84</v>
      </c>
      <c r="C92" s="42">
        <f t="shared" si="13"/>
        <v>41728756</v>
      </c>
      <c r="D92" s="42"/>
      <c r="E92" s="20">
        <v>2010</v>
      </c>
      <c r="F92" s="8">
        <v>42152</v>
      </c>
      <c r="G92" s="20" t="s">
        <v>4</v>
      </c>
      <c r="H92" s="43">
        <v>1.2375</v>
      </c>
      <c r="I92" s="43"/>
      <c r="J92" s="20">
        <v>55</v>
      </c>
      <c r="K92" s="42">
        <f t="shared" si="14"/>
        <v>2086437.8</v>
      </c>
      <c r="L92" s="42"/>
      <c r="M92" s="6">
        <f t="shared" si="15"/>
        <v>30.72</v>
      </c>
      <c r="N92" s="20">
        <v>2010</v>
      </c>
      <c r="O92" s="8">
        <v>42152</v>
      </c>
      <c r="P92" s="43">
        <v>1.232</v>
      </c>
      <c r="Q92" s="43"/>
      <c r="R92" s="40">
        <f t="shared" si="12"/>
        <v>-2085925</v>
      </c>
      <c r="S92" s="40"/>
      <c r="T92" s="41">
        <f>IF(O92="","",IF(R92&lt;0,J92*(-1),IF(G92="買",(P92-H92)*10000,(H92-P92)*10000)))</f>
        <v>-55</v>
      </c>
      <c r="U92" s="41"/>
    </row>
    <row r="93" spans="2:21" x14ac:dyDescent="0.2">
      <c r="B93" s="20">
        <v>85</v>
      </c>
      <c r="C93" s="42">
        <f t="shared" si="13"/>
        <v>39642831</v>
      </c>
      <c r="D93" s="42"/>
      <c r="E93" s="20">
        <v>2010</v>
      </c>
      <c r="F93" s="8">
        <v>42152</v>
      </c>
      <c r="G93" s="20" t="s">
        <v>4</v>
      </c>
      <c r="H93" s="43">
        <v>1.23552</v>
      </c>
      <c r="I93" s="43"/>
      <c r="J93" s="20">
        <v>33</v>
      </c>
      <c r="K93" s="42">
        <f t="shared" si="14"/>
        <v>1982141.55</v>
      </c>
      <c r="L93" s="42"/>
      <c r="M93" s="6">
        <f t="shared" si="15"/>
        <v>48.65</v>
      </c>
      <c r="N93" s="20">
        <v>2010</v>
      </c>
      <c r="O93" s="8">
        <v>42152</v>
      </c>
      <c r="P93" s="43">
        <v>1.23828</v>
      </c>
      <c r="Q93" s="43"/>
      <c r="R93" s="40">
        <f t="shared" si="12"/>
        <v>1657703</v>
      </c>
      <c r="S93" s="40"/>
      <c r="T93" s="41">
        <f>IF(O93="","",IF(R93&lt;0,J93*(-1),IF(G93="買",(P93-H93)*10000,(H93-P93)*10000)))</f>
        <v>27.600000000000957</v>
      </c>
      <c r="U93" s="41"/>
    </row>
    <row r="94" spans="2:21" x14ac:dyDescent="0.2">
      <c r="B94" s="20">
        <v>86</v>
      </c>
      <c r="C94" s="42">
        <f t="shared" si="13"/>
        <v>41300534</v>
      </c>
      <c r="D94" s="42"/>
      <c r="E94" s="20">
        <v>2010</v>
      </c>
      <c r="F94" s="8">
        <v>42156</v>
      </c>
      <c r="G94" s="20" t="s">
        <v>4</v>
      </c>
      <c r="H94" s="43">
        <v>1.23041</v>
      </c>
      <c r="I94" s="43"/>
      <c r="J94" s="20">
        <v>10.3</v>
      </c>
      <c r="K94" s="42">
        <f t="shared" si="14"/>
        <v>2065026.7000000002</v>
      </c>
      <c r="L94" s="42"/>
      <c r="M94" s="6">
        <f t="shared" si="15"/>
        <v>162.38999999999999</v>
      </c>
      <c r="N94" s="20">
        <v>2010</v>
      </c>
      <c r="O94" s="8">
        <v>42156</v>
      </c>
      <c r="P94" s="43">
        <v>1.2293799999999999</v>
      </c>
      <c r="Q94" s="43"/>
      <c r="R94" s="40">
        <f t="shared" si="12"/>
        <v>-2064959</v>
      </c>
      <c r="S94" s="40"/>
      <c r="T94" s="41">
        <f>IF(O94="","",IF(R94&lt;0,J94*(-1),IF(G94="買",(P94-H94)*10000,(H94-P94)*10000)))</f>
        <v>-10.3</v>
      </c>
      <c r="U94" s="41"/>
    </row>
    <row r="95" spans="2:21" x14ac:dyDescent="0.2">
      <c r="B95" s="20">
        <v>87</v>
      </c>
      <c r="C95" s="42">
        <f t="shared" si="13"/>
        <v>39235575</v>
      </c>
      <c r="D95" s="42"/>
      <c r="E95" s="20">
        <v>2010</v>
      </c>
      <c r="F95" s="8">
        <v>42162</v>
      </c>
      <c r="G95" s="20" t="s">
        <v>3</v>
      </c>
      <c r="H95" s="43">
        <v>1.1954400000000001</v>
      </c>
      <c r="I95" s="43"/>
      <c r="J95" s="20">
        <v>32.299999999999997</v>
      </c>
      <c r="K95" s="42">
        <f t="shared" si="14"/>
        <v>1961778.75</v>
      </c>
      <c r="L95" s="42"/>
      <c r="M95" s="6">
        <f t="shared" si="15"/>
        <v>49.19</v>
      </c>
      <c r="N95" s="20">
        <v>2010</v>
      </c>
      <c r="O95" s="8">
        <v>42162</v>
      </c>
      <c r="P95" s="43">
        <v>1.19373</v>
      </c>
      <c r="Q95" s="43"/>
      <c r="R95" s="40">
        <f t="shared" si="12"/>
        <v>1038455</v>
      </c>
      <c r="S95" s="40"/>
      <c r="T95" s="41">
        <f>IF(O95="","",IF(R95&lt;0,J95*(-1),IF(G95="買",(P95-H95)*10000,(H95-P95)*10000)))</f>
        <v>17.100000000001003</v>
      </c>
      <c r="U95" s="41"/>
    </row>
    <row r="96" spans="2:21" x14ac:dyDescent="0.2">
      <c r="B96" s="20">
        <v>88</v>
      </c>
      <c r="C96" s="42">
        <f t="shared" si="13"/>
        <v>40274030</v>
      </c>
      <c r="D96" s="42"/>
      <c r="E96" s="20">
        <v>2010</v>
      </c>
      <c r="F96" s="8">
        <v>42163</v>
      </c>
      <c r="G96" s="20" t="s">
        <v>3</v>
      </c>
      <c r="H96" s="43">
        <v>1.1919299999999999</v>
      </c>
      <c r="I96" s="43"/>
      <c r="J96" s="20">
        <v>26.6</v>
      </c>
      <c r="K96" s="42">
        <f t="shared" si="14"/>
        <v>2013701.5</v>
      </c>
      <c r="L96" s="42"/>
      <c r="M96" s="6">
        <f t="shared" si="15"/>
        <v>61.31</v>
      </c>
      <c r="N96" s="20">
        <v>2010</v>
      </c>
      <c r="O96" s="8">
        <v>42163</v>
      </c>
      <c r="P96" s="43">
        <v>1.19459</v>
      </c>
      <c r="Q96" s="43"/>
      <c r="R96" s="40">
        <f t="shared" si="12"/>
        <v>-2013390</v>
      </c>
      <c r="S96" s="40"/>
      <c r="T96" s="41">
        <f>IF(O96="","",IF(R96&lt;0,J96*(-1),IF(G96="買",(P96-H96)*10000,(H96-P96)*10000)))</f>
        <v>-26.6</v>
      </c>
      <c r="U96" s="41"/>
    </row>
    <row r="97" spans="2:21" x14ac:dyDescent="0.2">
      <c r="B97" s="20">
        <v>89</v>
      </c>
      <c r="C97" s="42">
        <f t="shared" si="13"/>
        <v>38260640</v>
      </c>
      <c r="D97" s="42"/>
      <c r="E97" s="20">
        <v>2010</v>
      </c>
      <c r="F97" s="8">
        <v>42166</v>
      </c>
      <c r="G97" s="20" t="s">
        <v>4</v>
      </c>
      <c r="H97" s="43">
        <v>1.2131400000000001</v>
      </c>
      <c r="I97" s="43"/>
      <c r="J97" s="20">
        <v>24.3</v>
      </c>
      <c r="K97" s="42">
        <f t="shared" si="14"/>
        <v>1913032</v>
      </c>
      <c r="L97" s="42"/>
      <c r="M97" s="6">
        <f t="shared" si="15"/>
        <v>63.76</v>
      </c>
      <c r="N97" s="20">
        <v>2010</v>
      </c>
      <c r="O97" s="8">
        <v>42166</v>
      </c>
      <c r="P97" s="43">
        <v>1.21071</v>
      </c>
      <c r="Q97" s="43"/>
      <c r="R97" s="40">
        <f t="shared" si="12"/>
        <v>-1912800</v>
      </c>
      <c r="S97" s="40"/>
      <c r="T97" s="41">
        <f t="shared" ref="T97:T108" si="17">IF(O97="","",IF(R97&lt;0,J97*(-1),IF(G97="買",(P97-H97)*10000,(H97-P97)*10000)))</f>
        <v>-24.3</v>
      </c>
      <c r="U97" s="41"/>
    </row>
    <row r="98" spans="2:21" x14ac:dyDescent="0.2">
      <c r="B98" s="20">
        <v>90</v>
      </c>
      <c r="C98" s="42">
        <f t="shared" si="13"/>
        <v>36347840</v>
      </c>
      <c r="D98" s="42"/>
      <c r="E98" s="20">
        <v>2010</v>
      </c>
      <c r="F98" s="8">
        <v>42170</v>
      </c>
      <c r="G98" s="20" t="s">
        <v>3</v>
      </c>
      <c r="H98" s="43">
        <v>1.2211000000000001</v>
      </c>
      <c r="I98" s="43"/>
      <c r="J98" s="20">
        <v>13.3</v>
      </c>
      <c r="K98" s="42">
        <f t="shared" si="14"/>
        <v>1817392</v>
      </c>
      <c r="L98" s="42"/>
      <c r="M98" s="6">
        <f t="shared" si="15"/>
        <v>110.68</v>
      </c>
      <c r="N98" s="20">
        <v>2010</v>
      </c>
      <c r="O98" s="8">
        <v>42170</v>
      </c>
      <c r="P98" s="43">
        <v>1.2224299999999999</v>
      </c>
      <c r="Q98" s="43"/>
      <c r="R98" s="40">
        <f t="shared" si="12"/>
        <v>-1817338</v>
      </c>
      <c r="S98" s="40"/>
      <c r="T98" s="41">
        <f t="shared" si="17"/>
        <v>-13.3</v>
      </c>
      <c r="U98" s="41"/>
    </row>
    <row r="99" spans="2:21" x14ac:dyDescent="0.2">
      <c r="B99" s="20">
        <v>91</v>
      </c>
      <c r="C99" s="42">
        <f t="shared" si="13"/>
        <v>34530502</v>
      </c>
      <c r="D99" s="42"/>
      <c r="E99" s="20">
        <v>2010</v>
      </c>
      <c r="F99" s="8">
        <v>42170</v>
      </c>
      <c r="G99" s="20" t="s">
        <v>4</v>
      </c>
      <c r="H99" s="43">
        <v>1.22756</v>
      </c>
      <c r="I99" s="43"/>
      <c r="J99" s="20">
        <v>33</v>
      </c>
      <c r="K99" s="42">
        <f t="shared" si="14"/>
        <v>1726525.1</v>
      </c>
      <c r="L99" s="42"/>
      <c r="M99" s="6">
        <f t="shared" si="15"/>
        <v>42.37</v>
      </c>
      <c r="N99" s="20">
        <v>2010</v>
      </c>
      <c r="O99" s="8">
        <v>42171</v>
      </c>
      <c r="P99" s="43">
        <v>1.23089</v>
      </c>
      <c r="Q99" s="43"/>
      <c r="R99" s="40">
        <f t="shared" si="12"/>
        <v>1741877</v>
      </c>
      <c r="S99" s="40"/>
      <c r="T99" s="41">
        <f t="shared" si="17"/>
        <v>33.300000000000551</v>
      </c>
      <c r="U99" s="41"/>
    </row>
    <row r="100" spans="2:21" x14ac:dyDescent="0.2">
      <c r="B100" s="20">
        <v>92</v>
      </c>
      <c r="C100" s="42">
        <f t="shared" si="13"/>
        <v>36272379</v>
      </c>
      <c r="D100" s="42"/>
      <c r="E100" s="20">
        <v>2010</v>
      </c>
      <c r="F100" s="8">
        <v>42171</v>
      </c>
      <c r="G100" s="20" t="s">
        <v>4</v>
      </c>
      <c r="H100" s="43">
        <v>1.23244</v>
      </c>
      <c r="I100" s="43"/>
      <c r="J100" s="20">
        <v>32</v>
      </c>
      <c r="K100" s="42">
        <f t="shared" si="14"/>
        <v>1813618.9500000002</v>
      </c>
      <c r="L100" s="42"/>
      <c r="M100" s="6">
        <f t="shared" si="15"/>
        <v>45.9</v>
      </c>
      <c r="N100" s="20">
        <v>2010</v>
      </c>
      <c r="O100" s="8">
        <v>42171</v>
      </c>
      <c r="P100" s="43">
        <v>1.2297800000000001</v>
      </c>
      <c r="Q100" s="43"/>
      <c r="R100" s="40">
        <f t="shared" si="12"/>
        <v>-1507333</v>
      </c>
      <c r="S100" s="40"/>
      <c r="T100" s="41">
        <f t="shared" si="17"/>
        <v>-32</v>
      </c>
      <c r="U100" s="41"/>
    </row>
    <row r="101" spans="2:21" x14ac:dyDescent="0.2">
      <c r="B101" s="20">
        <v>93</v>
      </c>
      <c r="C101" s="42">
        <f t="shared" si="13"/>
        <v>34765046</v>
      </c>
      <c r="D101" s="42"/>
      <c r="E101" s="20">
        <v>2010</v>
      </c>
      <c r="F101" s="8">
        <v>42176</v>
      </c>
      <c r="G101" s="20" t="s">
        <v>3</v>
      </c>
      <c r="H101" s="43">
        <v>1.2388399999999999</v>
      </c>
      <c r="I101" s="43"/>
      <c r="J101" s="20">
        <v>22</v>
      </c>
      <c r="K101" s="42">
        <f t="shared" si="14"/>
        <v>1738252.3</v>
      </c>
      <c r="L101" s="42"/>
      <c r="M101" s="6">
        <f t="shared" si="15"/>
        <v>63.99</v>
      </c>
      <c r="N101" s="20">
        <v>2010</v>
      </c>
      <c r="O101" s="8">
        <v>42177</v>
      </c>
      <c r="P101" s="43">
        <v>1.2332700000000001</v>
      </c>
      <c r="Q101" s="43"/>
      <c r="R101" s="40">
        <f t="shared" si="12"/>
        <v>4400299</v>
      </c>
      <c r="S101" s="40"/>
      <c r="T101" s="41">
        <f t="shared" si="17"/>
        <v>55.699999999998525</v>
      </c>
      <c r="U101" s="41"/>
    </row>
    <row r="102" spans="2:21" x14ac:dyDescent="0.2">
      <c r="B102" s="20">
        <v>94</v>
      </c>
      <c r="C102" s="42">
        <f t="shared" si="13"/>
        <v>39165345</v>
      </c>
      <c r="D102" s="42"/>
      <c r="E102" s="20">
        <v>2010</v>
      </c>
      <c r="F102" s="8">
        <v>42178</v>
      </c>
      <c r="G102" s="20" t="s">
        <v>3</v>
      </c>
      <c r="H102" s="43">
        <v>1.2259500000000001</v>
      </c>
      <c r="I102" s="43"/>
      <c r="J102" s="20">
        <v>12.5</v>
      </c>
      <c r="K102" s="42">
        <f t="shared" si="14"/>
        <v>1958267.25</v>
      </c>
      <c r="L102" s="42"/>
      <c r="M102" s="6">
        <f t="shared" si="15"/>
        <v>126.89</v>
      </c>
      <c r="N102" s="20">
        <v>2010</v>
      </c>
      <c r="O102" s="8">
        <v>42178</v>
      </c>
      <c r="P102" s="43">
        <v>1.2272000000000001</v>
      </c>
      <c r="Q102" s="43"/>
      <c r="R102" s="40">
        <f t="shared" si="12"/>
        <v>-1958179</v>
      </c>
      <c r="S102" s="40"/>
      <c r="T102" s="41">
        <f t="shared" si="17"/>
        <v>-12.5</v>
      </c>
      <c r="U102" s="41"/>
    </row>
    <row r="103" spans="2:21" x14ac:dyDescent="0.2">
      <c r="B103" s="20">
        <v>95</v>
      </c>
      <c r="C103" s="42">
        <f t="shared" si="13"/>
        <v>37207166</v>
      </c>
      <c r="D103" s="42"/>
      <c r="E103" s="20">
        <v>2010</v>
      </c>
      <c r="F103" s="8">
        <v>42179</v>
      </c>
      <c r="G103" s="20" t="s">
        <v>3</v>
      </c>
      <c r="H103" s="43">
        <v>1.22749</v>
      </c>
      <c r="I103" s="43"/>
      <c r="J103" s="20">
        <v>21.1</v>
      </c>
      <c r="K103" s="42">
        <f t="shared" si="14"/>
        <v>1860358.3</v>
      </c>
      <c r="L103" s="42"/>
      <c r="M103" s="6">
        <f t="shared" si="15"/>
        <v>71.41</v>
      </c>
      <c r="N103" s="20">
        <v>2010</v>
      </c>
      <c r="O103" s="8">
        <v>42179</v>
      </c>
      <c r="P103" s="43">
        <v>1.2296</v>
      </c>
      <c r="Q103" s="43"/>
      <c r="R103" s="40">
        <f t="shared" si="12"/>
        <v>-1860186</v>
      </c>
      <c r="S103" s="40"/>
      <c r="T103" s="41">
        <f t="shared" si="17"/>
        <v>-21.1</v>
      </c>
      <c r="U103" s="41"/>
    </row>
    <row r="104" spans="2:21" x14ac:dyDescent="0.2">
      <c r="B104" s="20">
        <v>96</v>
      </c>
      <c r="C104" s="42">
        <f t="shared" si="13"/>
        <v>35346980</v>
      </c>
      <c r="D104" s="42"/>
      <c r="E104" s="20">
        <v>2010</v>
      </c>
      <c r="F104" s="8">
        <v>42183</v>
      </c>
      <c r="G104" s="20" t="s">
        <v>4</v>
      </c>
      <c r="H104" s="43">
        <v>1.2380800000000001</v>
      </c>
      <c r="I104" s="43"/>
      <c r="J104" s="20">
        <v>15.1</v>
      </c>
      <c r="K104" s="42">
        <f t="shared" si="14"/>
        <v>1767349</v>
      </c>
      <c r="L104" s="42"/>
      <c r="M104" s="6">
        <f t="shared" si="15"/>
        <v>94.8</v>
      </c>
      <c r="N104" s="20">
        <v>2010</v>
      </c>
      <c r="O104" s="8">
        <v>42183</v>
      </c>
      <c r="P104" s="43">
        <v>1.23749</v>
      </c>
      <c r="Q104" s="43"/>
      <c r="R104" s="40">
        <f t="shared" si="12"/>
        <v>-690518</v>
      </c>
      <c r="S104" s="40"/>
      <c r="T104" s="41">
        <f t="shared" si="17"/>
        <v>-15.1</v>
      </c>
      <c r="U104" s="41"/>
    </row>
    <row r="105" spans="2:21" x14ac:dyDescent="0.2">
      <c r="B105" s="20">
        <v>97</v>
      </c>
      <c r="C105" s="42">
        <f t="shared" si="13"/>
        <v>34656462</v>
      </c>
      <c r="D105" s="42"/>
      <c r="E105" s="20">
        <v>2010</v>
      </c>
      <c r="F105" s="8">
        <v>42183</v>
      </c>
      <c r="G105" s="20" t="s">
        <v>3</v>
      </c>
      <c r="H105" s="43">
        <v>1.2319899999999999</v>
      </c>
      <c r="I105" s="43"/>
      <c r="J105" s="20">
        <v>24</v>
      </c>
      <c r="K105" s="42">
        <f t="shared" si="14"/>
        <v>1732823.1</v>
      </c>
      <c r="L105" s="42"/>
      <c r="M105" s="6">
        <f t="shared" si="15"/>
        <v>58.48</v>
      </c>
      <c r="N105" s="20">
        <v>2010</v>
      </c>
      <c r="O105" s="8">
        <v>42184</v>
      </c>
      <c r="P105" s="43">
        <v>1.22079</v>
      </c>
      <c r="Q105" s="43"/>
      <c r="R105" s="40">
        <f t="shared" si="12"/>
        <v>8086123</v>
      </c>
      <c r="S105" s="40"/>
      <c r="T105" s="41">
        <f t="shared" si="17"/>
        <v>111.99999999999876</v>
      </c>
      <c r="U105" s="41"/>
    </row>
    <row r="106" spans="2:21" x14ac:dyDescent="0.2">
      <c r="B106" s="20">
        <v>98</v>
      </c>
      <c r="C106" s="42">
        <f t="shared" si="13"/>
        <v>42742585</v>
      </c>
      <c r="D106" s="42"/>
      <c r="E106" s="20">
        <v>2010</v>
      </c>
      <c r="F106" s="8">
        <v>42185</v>
      </c>
      <c r="G106" s="20" t="s">
        <v>4</v>
      </c>
      <c r="H106" s="43">
        <v>1.2215</v>
      </c>
      <c r="I106" s="43"/>
      <c r="J106" s="20">
        <v>9.6</v>
      </c>
      <c r="K106" s="42">
        <f t="shared" si="14"/>
        <v>2137129.25</v>
      </c>
      <c r="L106" s="42"/>
      <c r="M106" s="6">
        <f t="shared" si="15"/>
        <v>180.32</v>
      </c>
      <c r="N106" s="20">
        <v>2010</v>
      </c>
      <c r="O106" s="8">
        <v>42185</v>
      </c>
      <c r="P106" s="43">
        <v>1.22054</v>
      </c>
      <c r="Q106" s="43"/>
      <c r="R106" s="40">
        <f t="shared" si="12"/>
        <v>-2137125</v>
      </c>
      <c r="S106" s="40"/>
      <c r="T106" s="41">
        <f t="shared" si="17"/>
        <v>-9.6</v>
      </c>
      <c r="U106" s="41"/>
    </row>
    <row r="107" spans="2:21" x14ac:dyDescent="0.2">
      <c r="B107" s="20">
        <v>99</v>
      </c>
      <c r="C107" s="42">
        <f t="shared" si="13"/>
        <v>40605460</v>
      </c>
      <c r="D107" s="42"/>
      <c r="E107" s="20">
        <v>2010</v>
      </c>
      <c r="F107" s="8">
        <v>42186</v>
      </c>
      <c r="G107" s="20" t="s">
        <v>4</v>
      </c>
      <c r="H107" s="43">
        <v>1.2343999999999999</v>
      </c>
      <c r="I107" s="43"/>
      <c r="J107" s="20">
        <v>31.5</v>
      </c>
      <c r="K107" s="42">
        <f t="shared" si="14"/>
        <v>2030273</v>
      </c>
      <c r="L107" s="42"/>
      <c r="M107" s="6">
        <f t="shared" si="15"/>
        <v>52.2</v>
      </c>
      <c r="N107" s="20">
        <v>2010</v>
      </c>
      <c r="O107" s="8">
        <v>42187</v>
      </c>
      <c r="P107" s="43">
        <v>1.25034</v>
      </c>
      <c r="Q107" s="43"/>
      <c r="R107" s="40">
        <f t="shared" si="12"/>
        <v>10272444</v>
      </c>
      <c r="S107" s="40"/>
      <c r="T107" s="41">
        <f t="shared" si="17"/>
        <v>159.40000000000066</v>
      </c>
      <c r="U107" s="41"/>
    </row>
    <row r="108" spans="2:21" x14ac:dyDescent="0.2">
      <c r="B108" s="20">
        <v>100</v>
      </c>
      <c r="C108" s="42">
        <f t="shared" si="13"/>
        <v>50877904</v>
      </c>
      <c r="D108" s="42"/>
      <c r="E108" s="20">
        <v>2010</v>
      </c>
      <c r="F108" s="8">
        <v>42191</v>
      </c>
      <c r="G108" s="20" t="s">
        <v>4</v>
      </c>
      <c r="H108" s="43">
        <v>1.26244</v>
      </c>
      <c r="I108" s="43"/>
      <c r="J108" s="20">
        <v>13</v>
      </c>
      <c r="K108" s="42">
        <f t="shared" si="14"/>
        <v>2543895.2000000002</v>
      </c>
      <c r="L108" s="42"/>
      <c r="M108" s="6">
        <f t="shared" si="15"/>
        <v>158.5</v>
      </c>
      <c r="N108" s="20">
        <v>2010</v>
      </c>
      <c r="O108" s="8">
        <v>42192</v>
      </c>
      <c r="P108" s="43">
        <v>1.2611399999999999</v>
      </c>
      <c r="Q108" s="43"/>
      <c r="R108" s="40">
        <f t="shared" si="12"/>
        <v>-2543827</v>
      </c>
      <c r="S108" s="40"/>
      <c r="T108" s="41">
        <f t="shared" si="17"/>
        <v>-13</v>
      </c>
      <c r="U108" s="4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80" zoomScaleNormal="80" workbookViewId="0">
      <pane ySplit="8" topLeftCell="A9" activePane="bottomLeft" state="frozen"/>
      <selection pane="bottomLeft" activeCell="C42" sqref="C42:D42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3" bestFit="1" customWidth="1"/>
  </cols>
  <sheetData>
    <row r="2" spans="2:21" x14ac:dyDescent="0.2">
      <c r="B2" s="56" t="s">
        <v>5</v>
      </c>
      <c r="C2" s="56"/>
      <c r="D2" s="71" t="s">
        <v>46</v>
      </c>
      <c r="E2" s="71"/>
      <c r="F2" s="56" t="s">
        <v>6</v>
      </c>
      <c r="G2" s="56"/>
      <c r="H2" s="71" t="s">
        <v>47</v>
      </c>
      <c r="I2" s="71"/>
      <c r="J2" s="56" t="s">
        <v>7</v>
      </c>
      <c r="K2" s="56"/>
      <c r="L2" s="72">
        <v>2500000</v>
      </c>
      <c r="M2" s="71"/>
      <c r="N2" s="56" t="s">
        <v>8</v>
      </c>
      <c r="O2" s="56"/>
      <c r="P2" s="72">
        <f>C108+R108</f>
        <v>20192608</v>
      </c>
      <c r="Q2" s="71"/>
      <c r="R2" s="1"/>
      <c r="S2" s="1"/>
      <c r="T2" s="1"/>
    </row>
    <row r="3" spans="2:21" ht="57" customHeight="1" x14ac:dyDescent="0.2">
      <c r="B3" s="56" t="s">
        <v>9</v>
      </c>
      <c r="C3" s="56"/>
      <c r="D3" s="73" t="s">
        <v>35</v>
      </c>
      <c r="E3" s="73"/>
      <c r="F3" s="73"/>
      <c r="G3" s="73"/>
      <c r="H3" s="73"/>
      <c r="I3" s="73"/>
      <c r="J3" s="56" t="s">
        <v>10</v>
      </c>
      <c r="K3" s="56"/>
      <c r="L3" s="73" t="s">
        <v>34</v>
      </c>
      <c r="M3" s="74"/>
      <c r="N3" s="74"/>
      <c r="O3" s="74"/>
      <c r="P3" s="74"/>
      <c r="Q3" s="74"/>
      <c r="R3" s="1"/>
      <c r="S3" s="1"/>
    </row>
    <row r="4" spans="2:21" x14ac:dyDescent="0.2">
      <c r="B4" s="56" t="s">
        <v>11</v>
      </c>
      <c r="C4" s="56"/>
      <c r="D4" s="54">
        <f>SUM($R$9:$S$993)</f>
        <v>17692608</v>
      </c>
      <c r="E4" s="54"/>
      <c r="F4" s="56" t="s">
        <v>12</v>
      </c>
      <c r="G4" s="56"/>
      <c r="H4" s="70">
        <f>SUM($T$9:$U$108)</f>
        <v>1473.300000000002</v>
      </c>
      <c r="I4" s="71"/>
      <c r="J4" s="53" t="s">
        <v>13</v>
      </c>
      <c r="K4" s="53"/>
      <c r="L4" s="72">
        <f>MAX($C$9:$D$990)-C9</f>
        <v>23347027</v>
      </c>
      <c r="M4" s="72"/>
      <c r="N4" s="53" t="s">
        <v>14</v>
      </c>
      <c r="O4" s="53"/>
      <c r="P4" s="54">
        <f>MIN($C$9:$D$990)-C9</f>
        <v>-35217</v>
      </c>
      <c r="Q4" s="54"/>
      <c r="R4" s="1"/>
      <c r="S4" s="1"/>
      <c r="T4" s="1"/>
    </row>
    <row r="5" spans="2:21" x14ac:dyDescent="0.2">
      <c r="B5" s="37" t="s">
        <v>15</v>
      </c>
      <c r="C5" s="2">
        <f>COUNTIF($R$9:$R$990,"&gt;0")</f>
        <v>35</v>
      </c>
      <c r="D5" s="38" t="s">
        <v>16</v>
      </c>
      <c r="E5" s="16">
        <f>COUNTIF($R$9:$R$990,"&lt;0")</f>
        <v>62</v>
      </c>
      <c r="F5" s="38" t="s">
        <v>17</v>
      </c>
      <c r="G5" s="2">
        <f>COUNTIF($R$9:$R$990,"=0")</f>
        <v>3</v>
      </c>
      <c r="H5" s="38" t="s">
        <v>18</v>
      </c>
      <c r="I5" s="3">
        <f>C5/SUM(C5,E5,G5)</f>
        <v>0.35</v>
      </c>
      <c r="J5" s="55" t="s">
        <v>19</v>
      </c>
      <c r="K5" s="56"/>
      <c r="L5" s="57"/>
      <c r="M5" s="58"/>
      <c r="N5" s="18" t="s">
        <v>20</v>
      </c>
      <c r="O5" s="9"/>
      <c r="P5" s="57"/>
      <c r="Q5" s="58"/>
      <c r="R5" s="1"/>
      <c r="S5" s="1"/>
      <c r="T5" s="1"/>
    </row>
    <row r="6" spans="2:21" x14ac:dyDescent="0.2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49"/>
      <c r="J7" s="67" t="s">
        <v>48</v>
      </c>
      <c r="K7" s="68"/>
      <c r="L7" s="51"/>
      <c r="M7" s="69" t="s">
        <v>24</v>
      </c>
      <c r="N7" s="44" t="s">
        <v>25</v>
      </c>
      <c r="O7" s="45"/>
      <c r="P7" s="45"/>
      <c r="Q7" s="46"/>
      <c r="R7" s="47" t="s">
        <v>26</v>
      </c>
      <c r="S7" s="47"/>
      <c r="T7" s="47"/>
      <c r="U7" s="47"/>
    </row>
    <row r="8" spans="2:21" x14ac:dyDescent="0.2">
      <c r="B8" s="60"/>
      <c r="C8" s="63"/>
      <c r="D8" s="64"/>
      <c r="E8" s="19" t="s">
        <v>27</v>
      </c>
      <c r="F8" s="19" t="s">
        <v>28</v>
      </c>
      <c r="G8" s="19" t="s">
        <v>29</v>
      </c>
      <c r="H8" s="48" t="s">
        <v>30</v>
      </c>
      <c r="I8" s="49"/>
      <c r="J8" s="4" t="s">
        <v>31</v>
      </c>
      <c r="K8" s="50" t="s">
        <v>32</v>
      </c>
      <c r="L8" s="51"/>
      <c r="M8" s="69"/>
      <c r="N8" s="5" t="s">
        <v>27</v>
      </c>
      <c r="O8" s="5" t="s">
        <v>28</v>
      </c>
      <c r="P8" s="52" t="s">
        <v>30</v>
      </c>
      <c r="Q8" s="46"/>
      <c r="R8" s="47" t="s">
        <v>33</v>
      </c>
      <c r="S8" s="47"/>
      <c r="T8" s="47" t="s">
        <v>31</v>
      </c>
      <c r="U8" s="47"/>
    </row>
    <row r="9" spans="2:21" x14ac:dyDescent="0.2">
      <c r="B9" s="36">
        <v>1</v>
      </c>
      <c r="C9" s="42">
        <v>2500000</v>
      </c>
      <c r="D9" s="42"/>
      <c r="E9" s="36">
        <v>2005</v>
      </c>
      <c r="F9" s="8">
        <v>42038</v>
      </c>
      <c r="G9" s="36" t="s">
        <v>3</v>
      </c>
      <c r="H9" s="43">
        <v>1.3009999999999999</v>
      </c>
      <c r="I9" s="43"/>
      <c r="J9" s="36">
        <v>18</v>
      </c>
      <c r="K9" s="42">
        <f>IF(F9="","",C9*0.05)</f>
        <v>125000</v>
      </c>
      <c r="L9" s="42"/>
      <c r="M9" s="6">
        <f>IF(J9="","",ROUNDDOWN(K9/(J9/81)/100000,2))</f>
        <v>5.62</v>
      </c>
      <c r="N9" s="36">
        <v>2005</v>
      </c>
      <c r="O9" s="8">
        <v>42039</v>
      </c>
      <c r="P9" s="43">
        <v>1.2976799999999999</v>
      </c>
      <c r="Q9" s="43"/>
      <c r="R9" s="40">
        <f t="shared" ref="R9:R72" si="0">IF(O9="","",ROUNDDOWN((IF(G9="売",H9-P9,P9-H9))*M9*1000000000/81,0))</f>
        <v>230350</v>
      </c>
      <c r="S9" s="40"/>
      <c r="T9" s="41">
        <f t="shared" ref="T9:T18" si="1">IF(O9="","",IF(R9&lt;0,J9*(-1),IF(G9="買",(P9-H9)*10000,(H9-P9)*10000)))</f>
        <v>33.199999999999896</v>
      </c>
      <c r="U9" s="41"/>
    </row>
    <row r="10" spans="2:21" x14ac:dyDescent="0.2">
      <c r="B10" s="36">
        <v>2</v>
      </c>
      <c r="C10" s="42">
        <f t="shared" ref="C10:C73" si="2">IF(R9="","",C9+R9)</f>
        <v>2730350</v>
      </c>
      <c r="D10" s="42"/>
      <c r="E10" s="36">
        <v>2005</v>
      </c>
      <c r="F10" s="8">
        <v>42042</v>
      </c>
      <c r="G10" s="36" t="s">
        <v>3</v>
      </c>
      <c r="H10" s="43">
        <v>1.2826</v>
      </c>
      <c r="I10" s="43"/>
      <c r="J10" s="36">
        <v>20</v>
      </c>
      <c r="K10" s="42">
        <f>IF(F10="","",C10*0.05)</f>
        <v>136517.5</v>
      </c>
      <c r="L10" s="42"/>
      <c r="M10" s="6">
        <f t="shared" ref="M10:M73" si="3">IF(J10="","",ROUNDDOWN(K10/(J10/81)/100000,2))</f>
        <v>5.52</v>
      </c>
      <c r="N10" s="36">
        <v>2005</v>
      </c>
      <c r="O10" s="8">
        <v>42042</v>
      </c>
      <c r="P10" s="43">
        <v>1.2846</v>
      </c>
      <c r="Q10" s="43"/>
      <c r="R10" s="40">
        <f t="shared" si="0"/>
        <v>-136296</v>
      </c>
      <c r="S10" s="40"/>
      <c r="T10" s="41">
        <f t="shared" si="1"/>
        <v>-20</v>
      </c>
      <c r="U10" s="41"/>
    </row>
    <row r="11" spans="2:21" x14ac:dyDescent="0.2">
      <c r="B11" s="36">
        <v>3</v>
      </c>
      <c r="C11" s="42">
        <f t="shared" ref="C11:C25" si="4">IF(R10="","",C10+R10)</f>
        <v>2594054</v>
      </c>
      <c r="D11" s="42"/>
      <c r="E11" s="36">
        <v>2005</v>
      </c>
      <c r="F11" s="8">
        <v>42044</v>
      </c>
      <c r="G11" s="36" t="s">
        <v>3</v>
      </c>
      <c r="H11" s="43">
        <v>1.2766</v>
      </c>
      <c r="I11" s="43"/>
      <c r="J11" s="36">
        <v>37</v>
      </c>
      <c r="K11" s="42">
        <f t="shared" ref="K11:K27" si="5">IF(F11="","",C11*0.05)</f>
        <v>129702.70000000001</v>
      </c>
      <c r="L11" s="42"/>
      <c r="M11" s="6">
        <f>IF(J11="","",ROUNDDOWN(K11/(J11/81)/100000,2))</f>
        <v>2.83</v>
      </c>
      <c r="N11" s="36">
        <v>2005</v>
      </c>
      <c r="O11" s="8">
        <v>42044</v>
      </c>
      <c r="P11" s="43">
        <v>1.2803</v>
      </c>
      <c r="Q11" s="43"/>
      <c r="R11" s="40">
        <f t="shared" si="0"/>
        <v>-129271</v>
      </c>
      <c r="S11" s="40"/>
      <c r="T11" s="41">
        <f t="shared" si="1"/>
        <v>-37</v>
      </c>
      <c r="U11" s="41"/>
    </row>
    <row r="12" spans="2:21" x14ac:dyDescent="0.2">
      <c r="B12" s="36">
        <v>4</v>
      </c>
      <c r="C12" s="42">
        <f t="shared" si="4"/>
        <v>2464783</v>
      </c>
      <c r="D12" s="42"/>
      <c r="E12" s="36">
        <v>2005</v>
      </c>
      <c r="F12" s="8">
        <v>42049</v>
      </c>
      <c r="G12" s="36" t="s">
        <v>4</v>
      </c>
      <c r="H12" s="43">
        <v>1.2984</v>
      </c>
      <c r="I12" s="43"/>
      <c r="J12" s="36">
        <v>43</v>
      </c>
      <c r="K12" s="42">
        <f t="shared" si="5"/>
        <v>123239.15000000001</v>
      </c>
      <c r="L12" s="42"/>
      <c r="M12" s="6">
        <f t="shared" si="3"/>
        <v>2.3199999999999998</v>
      </c>
      <c r="N12" s="36">
        <v>2005</v>
      </c>
      <c r="O12" s="8">
        <v>42051</v>
      </c>
      <c r="P12" s="43">
        <v>1.2999499999999999</v>
      </c>
      <c r="Q12" s="43"/>
      <c r="R12" s="40">
        <f t="shared" si="0"/>
        <v>44395</v>
      </c>
      <c r="S12" s="40"/>
      <c r="T12" s="41">
        <f t="shared" si="1"/>
        <v>15.499999999999403</v>
      </c>
      <c r="U12" s="41"/>
    </row>
    <row r="13" spans="2:21" x14ac:dyDescent="0.2">
      <c r="B13" s="36">
        <v>5</v>
      </c>
      <c r="C13" s="42">
        <f t="shared" si="4"/>
        <v>2509178</v>
      </c>
      <c r="D13" s="42"/>
      <c r="E13" s="36">
        <v>2005</v>
      </c>
      <c r="F13" s="8">
        <v>42057</v>
      </c>
      <c r="G13" s="36" t="s">
        <v>4</v>
      </c>
      <c r="H13" s="43">
        <v>1.3080000000000001</v>
      </c>
      <c r="I13" s="43"/>
      <c r="J13" s="36">
        <v>27</v>
      </c>
      <c r="K13" s="42">
        <f t="shared" si="5"/>
        <v>125458.90000000001</v>
      </c>
      <c r="L13" s="42"/>
      <c r="M13" s="6">
        <f t="shared" si="3"/>
        <v>3.76</v>
      </c>
      <c r="N13" s="36">
        <v>2005</v>
      </c>
      <c r="O13" s="8">
        <v>42059</v>
      </c>
      <c r="P13" s="43">
        <v>1.31837</v>
      </c>
      <c r="Q13" s="43"/>
      <c r="R13" s="40">
        <f t="shared" si="0"/>
        <v>481372</v>
      </c>
      <c r="S13" s="40"/>
      <c r="T13" s="41">
        <f t="shared" si="1"/>
        <v>103.6999999999999</v>
      </c>
      <c r="U13" s="41"/>
    </row>
    <row r="14" spans="2:21" x14ac:dyDescent="0.2">
      <c r="B14" s="36">
        <v>6</v>
      </c>
      <c r="C14" s="42">
        <f t="shared" si="4"/>
        <v>2990550</v>
      </c>
      <c r="D14" s="42"/>
      <c r="E14" s="36">
        <v>2005</v>
      </c>
      <c r="F14" s="8">
        <v>42066</v>
      </c>
      <c r="G14" s="36" t="s">
        <v>3</v>
      </c>
      <c r="H14" s="43">
        <v>1.3125</v>
      </c>
      <c r="I14" s="43"/>
      <c r="J14" s="36">
        <v>16</v>
      </c>
      <c r="K14" s="42">
        <f t="shared" si="5"/>
        <v>149527.5</v>
      </c>
      <c r="L14" s="42"/>
      <c r="M14" s="6">
        <f t="shared" si="3"/>
        <v>7.56</v>
      </c>
      <c r="N14" s="36">
        <v>2005</v>
      </c>
      <c r="O14" s="8">
        <v>42066</v>
      </c>
      <c r="P14" s="43">
        <v>1.3141</v>
      </c>
      <c r="Q14" s="43"/>
      <c r="R14" s="40">
        <f t="shared" si="0"/>
        <v>-149333</v>
      </c>
      <c r="S14" s="40"/>
      <c r="T14" s="41">
        <f t="shared" si="1"/>
        <v>-16</v>
      </c>
      <c r="U14" s="41"/>
    </row>
    <row r="15" spans="2:21" x14ac:dyDescent="0.2">
      <c r="B15" s="36">
        <v>7</v>
      </c>
      <c r="C15" s="42">
        <f t="shared" si="4"/>
        <v>2841217</v>
      </c>
      <c r="D15" s="42"/>
      <c r="E15" s="36">
        <v>2005</v>
      </c>
      <c r="F15" s="8">
        <v>42071</v>
      </c>
      <c r="G15" s="36" t="s">
        <v>4</v>
      </c>
      <c r="H15" s="43">
        <v>1.3230999999999999</v>
      </c>
      <c r="I15" s="43"/>
      <c r="J15" s="36">
        <v>22</v>
      </c>
      <c r="K15" s="42">
        <f t="shared" si="5"/>
        <v>142060.85</v>
      </c>
      <c r="L15" s="42"/>
      <c r="M15" s="6">
        <f t="shared" si="3"/>
        <v>5.23</v>
      </c>
      <c r="N15" s="36">
        <v>2005</v>
      </c>
      <c r="O15" s="8">
        <v>42077</v>
      </c>
      <c r="P15" s="43">
        <v>1.3391299999999999</v>
      </c>
      <c r="Q15" s="43"/>
      <c r="R15" s="40">
        <f t="shared" si="0"/>
        <v>1035023</v>
      </c>
      <c r="S15" s="40"/>
      <c r="T15" s="41">
        <f t="shared" si="1"/>
        <v>160.2999999999999</v>
      </c>
      <c r="U15" s="41"/>
    </row>
    <row r="16" spans="2:21" x14ac:dyDescent="0.2">
      <c r="B16" s="36">
        <v>8</v>
      </c>
      <c r="C16" s="42">
        <f t="shared" si="4"/>
        <v>3876240</v>
      </c>
      <c r="D16" s="42"/>
      <c r="E16" s="36">
        <v>2005</v>
      </c>
      <c r="F16" s="8">
        <v>42082</v>
      </c>
      <c r="G16" s="36" t="s">
        <v>3</v>
      </c>
      <c r="H16" s="43">
        <v>1.3302</v>
      </c>
      <c r="I16" s="43"/>
      <c r="J16" s="36">
        <v>22</v>
      </c>
      <c r="K16" s="42">
        <f t="shared" si="5"/>
        <v>193812</v>
      </c>
      <c r="L16" s="42"/>
      <c r="M16" s="6">
        <f t="shared" si="3"/>
        <v>7.13</v>
      </c>
      <c r="N16" s="36">
        <v>2005</v>
      </c>
      <c r="O16" s="8">
        <v>42091</v>
      </c>
      <c r="P16" s="43">
        <v>1.2934300000000001</v>
      </c>
      <c r="Q16" s="43"/>
      <c r="R16" s="40">
        <f t="shared" si="0"/>
        <v>3236667</v>
      </c>
      <c r="S16" s="40"/>
      <c r="T16" s="41">
        <f t="shared" si="1"/>
        <v>367.6999999999997</v>
      </c>
      <c r="U16" s="41"/>
    </row>
    <row r="17" spans="2:21" x14ac:dyDescent="0.2">
      <c r="B17" s="36">
        <v>9</v>
      </c>
      <c r="C17" s="42">
        <f t="shared" si="4"/>
        <v>7112907</v>
      </c>
      <c r="D17" s="42"/>
      <c r="E17" s="36">
        <v>2005</v>
      </c>
      <c r="F17" s="8">
        <v>42105</v>
      </c>
      <c r="G17" s="36" t="s">
        <v>4</v>
      </c>
      <c r="H17" s="43">
        <v>1.2928900000000001</v>
      </c>
      <c r="I17" s="43"/>
      <c r="J17" s="36">
        <v>18</v>
      </c>
      <c r="K17" s="42">
        <f t="shared" si="5"/>
        <v>355645.35000000003</v>
      </c>
      <c r="L17" s="42"/>
      <c r="M17" s="6">
        <f t="shared" si="3"/>
        <v>16</v>
      </c>
      <c r="N17" s="36">
        <v>2005</v>
      </c>
      <c r="O17" s="8">
        <v>42106</v>
      </c>
      <c r="P17" s="43">
        <v>1.2966599999999999</v>
      </c>
      <c r="Q17" s="43"/>
      <c r="R17" s="40">
        <f t="shared" si="0"/>
        <v>744691</v>
      </c>
      <c r="S17" s="40"/>
      <c r="T17" s="41">
        <f t="shared" si="1"/>
        <v>37.69999999999829</v>
      </c>
      <c r="U17" s="41"/>
    </row>
    <row r="18" spans="2:21" x14ac:dyDescent="0.2">
      <c r="B18" s="36">
        <v>10</v>
      </c>
      <c r="C18" s="42">
        <f t="shared" si="4"/>
        <v>7857598</v>
      </c>
      <c r="D18" s="42"/>
      <c r="E18" s="36">
        <v>2005</v>
      </c>
      <c r="F18" s="8">
        <v>42109</v>
      </c>
      <c r="G18" s="36" t="s">
        <v>3</v>
      </c>
      <c r="H18" s="43">
        <v>1.2802899999999999</v>
      </c>
      <c r="I18" s="43"/>
      <c r="J18" s="36">
        <v>27</v>
      </c>
      <c r="K18" s="42">
        <f t="shared" si="5"/>
        <v>392879.9</v>
      </c>
      <c r="L18" s="42"/>
      <c r="M18" s="6">
        <f t="shared" si="3"/>
        <v>11.78</v>
      </c>
      <c r="N18" s="36">
        <v>2005</v>
      </c>
      <c r="O18" s="8">
        <v>42109</v>
      </c>
      <c r="P18" s="43">
        <v>1.28302</v>
      </c>
      <c r="Q18" s="43"/>
      <c r="R18" s="40">
        <f t="shared" si="0"/>
        <v>-397029</v>
      </c>
      <c r="S18" s="40"/>
      <c r="T18" s="41">
        <f t="shared" si="1"/>
        <v>-27</v>
      </c>
      <c r="U18" s="41"/>
    </row>
    <row r="19" spans="2:21" x14ac:dyDescent="0.2">
      <c r="B19" s="36">
        <v>11</v>
      </c>
      <c r="C19" s="42">
        <f t="shared" si="4"/>
        <v>7460569</v>
      </c>
      <c r="D19" s="42"/>
      <c r="E19" s="36">
        <v>2005</v>
      </c>
      <c r="F19" s="8">
        <v>42112</v>
      </c>
      <c r="G19" s="36" t="s">
        <v>4</v>
      </c>
      <c r="H19" s="43">
        <v>1.2896399999999999</v>
      </c>
      <c r="I19" s="43"/>
      <c r="J19" s="36">
        <v>20</v>
      </c>
      <c r="K19" s="42">
        <f t="shared" si="5"/>
        <v>373028.45</v>
      </c>
      <c r="L19" s="42"/>
      <c r="M19" s="6">
        <f t="shared" si="3"/>
        <v>15.1</v>
      </c>
      <c r="N19" s="36">
        <v>2005</v>
      </c>
      <c r="O19" s="8">
        <v>42119</v>
      </c>
      <c r="P19" s="43">
        <v>1.30196</v>
      </c>
      <c r="Q19" s="43"/>
      <c r="R19" s="40">
        <f t="shared" si="0"/>
        <v>2296691</v>
      </c>
      <c r="S19" s="40"/>
      <c r="T19" s="41">
        <f>IF(O19="","",IF(R19&lt;0,J19*(-1),IF(G19="買",(P19-H19)*10000,(H19-P19)*10000)))</f>
        <v>123.20000000000108</v>
      </c>
      <c r="U19" s="41"/>
    </row>
    <row r="20" spans="2:21" x14ac:dyDescent="0.2">
      <c r="B20" s="36">
        <v>12</v>
      </c>
      <c r="C20" s="42">
        <f t="shared" si="4"/>
        <v>9757260</v>
      </c>
      <c r="D20" s="42"/>
      <c r="E20" s="36">
        <v>2005</v>
      </c>
      <c r="F20" s="8">
        <v>42121</v>
      </c>
      <c r="G20" s="36" t="s">
        <v>3</v>
      </c>
      <c r="H20" s="43">
        <v>1.29619</v>
      </c>
      <c r="I20" s="43"/>
      <c r="J20" s="36">
        <v>17</v>
      </c>
      <c r="K20" s="42">
        <f t="shared" si="5"/>
        <v>487863</v>
      </c>
      <c r="L20" s="42"/>
      <c r="M20" s="6">
        <f t="shared" si="3"/>
        <v>23.24</v>
      </c>
      <c r="N20" s="36">
        <v>2005</v>
      </c>
      <c r="O20" s="8">
        <v>42121</v>
      </c>
      <c r="P20" s="43">
        <v>1.2979099999999999</v>
      </c>
      <c r="Q20" s="43"/>
      <c r="R20" s="40">
        <f t="shared" si="0"/>
        <v>-493491</v>
      </c>
      <c r="S20" s="40"/>
      <c r="T20" s="41">
        <f t="shared" ref="T20:T27" si="6">IF(O20="","",IF(R20&lt;0,J20*(-1),IF(G20="買",(P20-H20)*10000,(H20-P20)*10000)))</f>
        <v>-17</v>
      </c>
      <c r="U20" s="41"/>
    </row>
    <row r="21" spans="2:21" x14ac:dyDescent="0.2">
      <c r="B21" s="36">
        <v>13</v>
      </c>
      <c r="C21" s="42">
        <f t="shared" si="4"/>
        <v>9263769</v>
      </c>
      <c r="D21" s="42"/>
      <c r="E21" s="36">
        <v>2005</v>
      </c>
      <c r="F21" s="8">
        <v>42121</v>
      </c>
      <c r="G21" s="36" t="s">
        <v>3</v>
      </c>
      <c r="H21" s="43">
        <v>1.2925800000000001</v>
      </c>
      <c r="I21" s="43"/>
      <c r="J21" s="36">
        <v>22</v>
      </c>
      <c r="K21" s="42">
        <f t="shared" si="5"/>
        <v>463188.45</v>
      </c>
      <c r="L21" s="42"/>
      <c r="M21" s="6">
        <f t="shared" si="3"/>
        <v>17.05</v>
      </c>
      <c r="N21" s="36">
        <v>2005</v>
      </c>
      <c r="O21" s="8">
        <v>42123</v>
      </c>
      <c r="P21" s="43">
        <v>1.2947500000000001</v>
      </c>
      <c r="Q21" s="43"/>
      <c r="R21" s="40">
        <f t="shared" si="0"/>
        <v>-456771</v>
      </c>
      <c r="S21" s="40"/>
      <c r="T21" s="41">
        <f t="shared" si="6"/>
        <v>-22</v>
      </c>
      <c r="U21" s="41"/>
    </row>
    <row r="22" spans="2:21" x14ac:dyDescent="0.2">
      <c r="B22" s="36">
        <v>14</v>
      </c>
      <c r="C22" s="42">
        <f t="shared" si="4"/>
        <v>8806998</v>
      </c>
      <c r="D22" s="42"/>
      <c r="E22" s="36">
        <v>2005</v>
      </c>
      <c r="F22" s="8">
        <v>42121</v>
      </c>
      <c r="G22" s="36" t="s">
        <v>3</v>
      </c>
      <c r="H22" s="43">
        <v>1.2910699999999999</v>
      </c>
      <c r="I22" s="43"/>
      <c r="J22" s="36">
        <v>45</v>
      </c>
      <c r="K22" s="42">
        <f t="shared" si="5"/>
        <v>440349.9</v>
      </c>
      <c r="L22" s="42"/>
      <c r="M22" s="6">
        <f t="shared" si="3"/>
        <v>7.92</v>
      </c>
      <c r="N22" s="36">
        <v>2005</v>
      </c>
      <c r="O22" s="8">
        <v>42127</v>
      </c>
      <c r="P22" s="43">
        <v>1.28731</v>
      </c>
      <c r="Q22" s="43"/>
      <c r="R22" s="40">
        <f t="shared" si="0"/>
        <v>367644</v>
      </c>
      <c r="S22" s="40"/>
      <c r="T22" s="41">
        <f t="shared" si="6"/>
        <v>37.599999999999852</v>
      </c>
      <c r="U22" s="41"/>
    </row>
    <row r="23" spans="2:21" x14ac:dyDescent="0.2">
      <c r="B23" s="36">
        <v>15</v>
      </c>
      <c r="C23" s="42">
        <f t="shared" si="4"/>
        <v>9174642</v>
      </c>
      <c r="D23" s="42"/>
      <c r="E23" s="36">
        <v>2005</v>
      </c>
      <c r="F23" s="8">
        <v>42133</v>
      </c>
      <c r="G23" s="36" t="s">
        <v>3</v>
      </c>
      <c r="H23" s="43">
        <v>1.2813099999999999</v>
      </c>
      <c r="I23" s="43"/>
      <c r="J23" s="36">
        <v>14</v>
      </c>
      <c r="K23" s="42">
        <f t="shared" si="5"/>
        <v>458732.10000000003</v>
      </c>
      <c r="L23" s="42"/>
      <c r="M23" s="6">
        <f t="shared" si="3"/>
        <v>26.54</v>
      </c>
      <c r="N23" s="36">
        <v>2005</v>
      </c>
      <c r="O23" s="8">
        <v>42133</v>
      </c>
      <c r="P23" s="43">
        <v>1.28268</v>
      </c>
      <c r="Q23" s="43"/>
      <c r="R23" s="40">
        <f t="shared" si="0"/>
        <v>-448886</v>
      </c>
      <c r="S23" s="40"/>
      <c r="T23" s="41">
        <f t="shared" si="6"/>
        <v>-14</v>
      </c>
      <c r="U23" s="41"/>
    </row>
    <row r="24" spans="2:21" x14ac:dyDescent="0.2">
      <c r="B24" s="36">
        <v>16</v>
      </c>
      <c r="C24" s="42">
        <f t="shared" si="4"/>
        <v>8725756</v>
      </c>
      <c r="D24" s="42"/>
      <c r="E24" s="36">
        <v>2005</v>
      </c>
      <c r="F24" s="8">
        <v>42135</v>
      </c>
      <c r="G24" s="36" t="s">
        <v>4</v>
      </c>
      <c r="H24" s="43">
        <v>1.2881100000000001</v>
      </c>
      <c r="I24" s="43"/>
      <c r="J24" s="36">
        <v>17</v>
      </c>
      <c r="K24" s="42">
        <f t="shared" si="5"/>
        <v>436287.80000000005</v>
      </c>
      <c r="L24" s="42"/>
      <c r="M24" s="6">
        <f t="shared" si="3"/>
        <v>20.78</v>
      </c>
      <c r="N24" s="36">
        <v>2005</v>
      </c>
      <c r="O24" s="8">
        <v>42135</v>
      </c>
      <c r="P24" s="43">
        <v>1.2864800000000001</v>
      </c>
      <c r="Q24" s="43"/>
      <c r="R24" s="40">
        <f t="shared" si="0"/>
        <v>-418165</v>
      </c>
      <c r="S24" s="40"/>
      <c r="T24" s="41">
        <f t="shared" si="6"/>
        <v>-17</v>
      </c>
      <c r="U24" s="41"/>
    </row>
    <row r="25" spans="2:21" x14ac:dyDescent="0.2">
      <c r="B25" s="36">
        <v>17</v>
      </c>
      <c r="C25" s="42">
        <f t="shared" si="4"/>
        <v>8307591</v>
      </c>
      <c r="D25" s="42"/>
      <c r="E25" s="36">
        <v>2005</v>
      </c>
      <c r="F25" s="8">
        <v>42136</v>
      </c>
      <c r="G25" s="36" t="s">
        <v>3</v>
      </c>
      <c r="H25" s="43">
        <v>1.27858</v>
      </c>
      <c r="I25" s="43"/>
      <c r="J25" s="36">
        <v>21</v>
      </c>
      <c r="K25" s="42">
        <f t="shared" si="5"/>
        <v>415379.55000000005</v>
      </c>
      <c r="L25" s="42"/>
      <c r="M25" s="6">
        <f t="shared" si="3"/>
        <v>16.02</v>
      </c>
      <c r="N25" s="36">
        <v>2005</v>
      </c>
      <c r="O25" s="8">
        <v>42141</v>
      </c>
      <c r="P25" s="43">
        <v>1.2649600000000001</v>
      </c>
      <c r="Q25" s="43"/>
      <c r="R25" s="40">
        <f t="shared" si="0"/>
        <v>2693733</v>
      </c>
      <c r="S25" s="40"/>
      <c r="T25" s="41">
        <f t="shared" si="6"/>
        <v>136.19999999999965</v>
      </c>
      <c r="U25" s="41"/>
    </row>
    <row r="26" spans="2:21" x14ac:dyDescent="0.2">
      <c r="B26" s="36">
        <v>18</v>
      </c>
      <c r="C26" s="42">
        <f t="shared" si="2"/>
        <v>11001324</v>
      </c>
      <c r="D26" s="42"/>
      <c r="E26" s="36">
        <v>2005</v>
      </c>
      <c r="F26" s="8">
        <v>42142</v>
      </c>
      <c r="G26" s="36" t="s">
        <v>4</v>
      </c>
      <c r="H26" s="43">
        <v>1.26762</v>
      </c>
      <c r="I26" s="43"/>
      <c r="J26" s="36">
        <v>70</v>
      </c>
      <c r="K26" s="42">
        <f t="shared" si="5"/>
        <v>550066.20000000007</v>
      </c>
      <c r="L26" s="42"/>
      <c r="M26" s="6">
        <f t="shared" si="3"/>
        <v>6.36</v>
      </c>
      <c r="N26" s="36">
        <v>2005</v>
      </c>
      <c r="O26" s="8">
        <v>42143</v>
      </c>
      <c r="P26" s="43">
        <v>1.26065</v>
      </c>
      <c r="Q26" s="43"/>
      <c r="R26" s="40">
        <f t="shared" si="0"/>
        <v>-547274</v>
      </c>
      <c r="S26" s="40"/>
      <c r="T26" s="41">
        <f t="shared" si="6"/>
        <v>-70</v>
      </c>
      <c r="U26" s="41"/>
    </row>
    <row r="27" spans="2:21" x14ac:dyDescent="0.2">
      <c r="B27" s="36">
        <v>19</v>
      </c>
      <c r="C27" s="42">
        <f t="shared" si="2"/>
        <v>10454050</v>
      </c>
      <c r="D27" s="42"/>
      <c r="E27" s="36">
        <v>2005</v>
      </c>
      <c r="F27" s="8">
        <v>42143</v>
      </c>
      <c r="G27" s="36" t="s">
        <v>4</v>
      </c>
      <c r="H27" s="43">
        <v>1.2636499999999999</v>
      </c>
      <c r="I27" s="43"/>
      <c r="J27" s="36">
        <v>33</v>
      </c>
      <c r="K27" s="42">
        <f t="shared" si="5"/>
        <v>522702.5</v>
      </c>
      <c r="L27" s="42"/>
      <c r="M27" s="6">
        <f t="shared" si="3"/>
        <v>12.82</v>
      </c>
      <c r="N27" s="36">
        <v>2005</v>
      </c>
      <c r="O27" s="8">
        <v>42144</v>
      </c>
      <c r="P27" s="43">
        <v>1.26037</v>
      </c>
      <c r="Q27" s="43"/>
      <c r="R27" s="40">
        <f t="shared" si="0"/>
        <v>-519130</v>
      </c>
      <c r="S27" s="40"/>
      <c r="T27" s="41">
        <f t="shared" si="6"/>
        <v>-33</v>
      </c>
      <c r="U27" s="41"/>
    </row>
    <row r="28" spans="2:21" x14ac:dyDescent="0.2">
      <c r="B28" s="36">
        <v>20</v>
      </c>
      <c r="C28" s="42">
        <f t="shared" si="2"/>
        <v>9934920</v>
      </c>
      <c r="D28" s="42"/>
      <c r="E28" s="36">
        <v>2005</v>
      </c>
      <c r="F28" s="8">
        <v>42149</v>
      </c>
      <c r="G28" s="36" t="s">
        <v>3</v>
      </c>
      <c r="H28" s="43">
        <v>1.25528</v>
      </c>
      <c r="I28" s="43"/>
      <c r="J28" s="36">
        <v>45</v>
      </c>
      <c r="K28" s="42">
        <f t="shared" ref="K28:K91" si="7">IF(F28="","",C28*0.05)</f>
        <v>496746</v>
      </c>
      <c r="L28" s="42"/>
      <c r="M28" s="6">
        <f t="shared" si="3"/>
        <v>8.94</v>
      </c>
      <c r="N28" s="36">
        <v>2005</v>
      </c>
      <c r="O28" s="8">
        <v>42149</v>
      </c>
      <c r="P28" s="43">
        <v>1.2597499999999999</v>
      </c>
      <c r="Q28" s="43"/>
      <c r="R28" s="40">
        <f t="shared" si="0"/>
        <v>-493355</v>
      </c>
      <c r="S28" s="40"/>
      <c r="T28" s="41">
        <f>IF(O28="","",IF(R28&lt;0,J28*(-1),IF(G28="買",(P28-H28)*10000,(H28-P28)*10000)))</f>
        <v>-45</v>
      </c>
      <c r="U28" s="41"/>
    </row>
    <row r="29" spans="2:21" x14ac:dyDescent="0.2">
      <c r="B29" s="36">
        <v>21</v>
      </c>
      <c r="C29" s="42">
        <f t="shared" si="2"/>
        <v>9441565</v>
      </c>
      <c r="D29" s="42"/>
      <c r="E29" s="36">
        <v>2005</v>
      </c>
      <c r="F29" s="8">
        <v>42150</v>
      </c>
      <c r="G29" s="36" t="s">
        <v>3</v>
      </c>
      <c r="H29" s="43">
        <v>1.2504200000000001</v>
      </c>
      <c r="I29" s="43"/>
      <c r="J29" s="36">
        <v>43</v>
      </c>
      <c r="K29" s="42">
        <f t="shared" si="7"/>
        <v>472078.25</v>
      </c>
      <c r="L29" s="42"/>
      <c r="M29" s="6">
        <f t="shared" si="3"/>
        <v>8.89</v>
      </c>
      <c r="N29" s="36">
        <v>2005</v>
      </c>
      <c r="O29" s="8">
        <v>42151</v>
      </c>
      <c r="P29" s="43">
        <v>1.25468</v>
      </c>
      <c r="Q29" s="43"/>
      <c r="R29" s="40">
        <f t="shared" si="0"/>
        <v>-467548</v>
      </c>
      <c r="S29" s="40"/>
      <c r="T29" s="41">
        <f>IF(O29="","",IF(R29&lt;0,J29*(-1),IF(G29="買",(P29-H29)*10000,(H29-P29)*10000)))</f>
        <v>-43</v>
      </c>
      <c r="U29" s="41"/>
    </row>
    <row r="30" spans="2:21" x14ac:dyDescent="0.2">
      <c r="B30" s="36">
        <v>22</v>
      </c>
      <c r="C30" s="42">
        <f t="shared" si="2"/>
        <v>8974017</v>
      </c>
      <c r="D30" s="42"/>
      <c r="E30" s="36">
        <v>2005</v>
      </c>
      <c r="F30" s="8">
        <v>42155</v>
      </c>
      <c r="G30" s="36" t="s">
        <v>3</v>
      </c>
      <c r="H30" s="43">
        <v>1.2331399999999999</v>
      </c>
      <c r="I30" s="43"/>
      <c r="J30" s="36">
        <v>37</v>
      </c>
      <c r="K30" s="42">
        <f t="shared" si="7"/>
        <v>448700.85000000003</v>
      </c>
      <c r="L30" s="42"/>
      <c r="M30" s="6">
        <f t="shared" si="3"/>
        <v>9.82</v>
      </c>
      <c r="N30" s="36">
        <v>2005</v>
      </c>
      <c r="O30" s="8">
        <v>42157</v>
      </c>
      <c r="P30" s="43">
        <v>1.2234400000000001</v>
      </c>
      <c r="Q30" s="43"/>
      <c r="R30" s="40">
        <f t="shared" si="0"/>
        <v>1175975</v>
      </c>
      <c r="S30" s="40"/>
      <c r="T30" s="41">
        <f t="shared" ref="T30:T51" si="8">IF(O30="","",IF(R30&lt;0,J30*(-1),IF(G30="買",(P30-H30)*10000,(H30-P30)*10000)))</f>
        <v>96.999999999998195</v>
      </c>
      <c r="U30" s="41"/>
    </row>
    <row r="31" spans="2:21" x14ac:dyDescent="0.2">
      <c r="B31" s="36">
        <v>23</v>
      </c>
      <c r="C31" s="42">
        <f t="shared" si="2"/>
        <v>10149992</v>
      </c>
      <c r="D31" s="42"/>
      <c r="E31" s="36">
        <v>2005</v>
      </c>
      <c r="F31" s="8">
        <v>42162</v>
      </c>
      <c r="G31" s="36" t="s">
        <v>4</v>
      </c>
      <c r="H31" s="43">
        <v>1.2267699999999999</v>
      </c>
      <c r="I31" s="43"/>
      <c r="J31" s="36">
        <v>31</v>
      </c>
      <c r="K31" s="42">
        <f t="shared" si="7"/>
        <v>507499.60000000003</v>
      </c>
      <c r="L31" s="42"/>
      <c r="M31" s="6">
        <f t="shared" si="3"/>
        <v>13.26</v>
      </c>
      <c r="N31" s="36">
        <v>2005</v>
      </c>
      <c r="O31" s="8">
        <v>42163</v>
      </c>
      <c r="P31" s="43">
        <v>1.2296899999999999</v>
      </c>
      <c r="Q31" s="43"/>
      <c r="R31" s="40">
        <f t="shared" si="0"/>
        <v>478014</v>
      </c>
      <c r="S31" s="40"/>
      <c r="T31" s="41">
        <f t="shared" si="8"/>
        <v>29.200000000000337</v>
      </c>
      <c r="U31" s="41"/>
    </row>
    <row r="32" spans="2:21" x14ac:dyDescent="0.2">
      <c r="B32" s="36">
        <v>24</v>
      </c>
      <c r="C32" s="42">
        <f t="shared" si="2"/>
        <v>10628006</v>
      </c>
      <c r="D32" s="42"/>
      <c r="E32" s="36">
        <v>2005</v>
      </c>
      <c r="F32" s="8">
        <v>42164</v>
      </c>
      <c r="G32" s="36" t="s">
        <v>3</v>
      </c>
      <c r="H32" s="43">
        <v>1.2216400000000001</v>
      </c>
      <c r="I32" s="43"/>
      <c r="J32" s="36">
        <v>32</v>
      </c>
      <c r="K32" s="42">
        <f t="shared" si="7"/>
        <v>531400.30000000005</v>
      </c>
      <c r="L32" s="42"/>
      <c r="M32" s="6">
        <f t="shared" si="3"/>
        <v>13.45</v>
      </c>
      <c r="N32" s="36">
        <v>2005</v>
      </c>
      <c r="O32" s="8">
        <v>42164</v>
      </c>
      <c r="P32" s="43">
        <v>1.2247699999999999</v>
      </c>
      <c r="Q32" s="43"/>
      <c r="R32" s="40">
        <f t="shared" si="0"/>
        <v>-519734</v>
      </c>
      <c r="S32" s="40"/>
      <c r="T32" s="41">
        <f t="shared" si="8"/>
        <v>-32</v>
      </c>
      <c r="U32" s="41"/>
    </row>
    <row r="33" spans="2:21" x14ac:dyDescent="0.2">
      <c r="B33" s="36">
        <v>25</v>
      </c>
      <c r="C33" s="42">
        <f t="shared" si="2"/>
        <v>10108272</v>
      </c>
      <c r="D33" s="42"/>
      <c r="E33" s="36">
        <v>2005</v>
      </c>
      <c r="F33" s="8">
        <v>42165</v>
      </c>
      <c r="G33" s="36" t="s">
        <v>3</v>
      </c>
      <c r="H33" s="43">
        <v>1.2223999999999999</v>
      </c>
      <c r="I33" s="43"/>
      <c r="J33" s="36">
        <v>24</v>
      </c>
      <c r="K33" s="42">
        <f t="shared" si="7"/>
        <v>505413.60000000003</v>
      </c>
      <c r="L33" s="42"/>
      <c r="M33" s="6">
        <f t="shared" si="3"/>
        <v>17.05</v>
      </c>
      <c r="N33" s="36">
        <v>2005</v>
      </c>
      <c r="O33" s="8">
        <v>42169</v>
      </c>
      <c r="P33" s="43">
        <v>1.21204</v>
      </c>
      <c r="Q33" s="43"/>
      <c r="R33" s="40">
        <f t="shared" si="0"/>
        <v>2180716</v>
      </c>
      <c r="S33" s="40"/>
      <c r="T33" s="41">
        <f t="shared" si="8"/>
        <v>103.59999999999926</v>
      </c>
      <c r="U33" s="41"/>
    </row>
    <row r="34" spans="2:21" x14ac:dyDescent="0.2">
      <c r="B34" s="36">
        <v>26</v>
      </c>
      <c r="C34" s="42">
        <f t="shared" si="2"/>
        <v>12288988</v>
      </c>
      <c r="D34" s="42"/>
      <c r="E34" s="36">
        <v>2005</v>
      </c>
      <c r="F34" s="8">
        <v>42170</v>
      </c>
      <c r="G34" s="36" t="s">
        <v>3</v>
      </c>
      <c r="H34" s="43">
        <v>1.2030700000000001</v>
      </c>
      <c r="I34" s="43"/>
      <c r="J34" s="36">
        <v>43</v>
      </c>
      <c r="K34" s="42">
        <f t="shared" si="7"/>
        <v>614449.4</v>
      </c>
      <c r="L34" s="42"/>
      <c r="M34" s="6">
        <f t="shared" si="3"/>
        <v>11.57</v>
      </c>
      <c r="N34" s="36">
        <v>2005</v>
      </c>
      <c r="O34" s="8">
        <v>42170</v>
      </c>
      <c r="P34" s="43">
        <v>1.2074100000000001</v>
      </c>
      <c r="Q34" s="43"/>
      <c r="R34" s="40">
        <f t="shared" si="0"/>
        <v>-619923</v>
      </c>
      <c r="S34" s="40"/>
      <c r="T34" s="41">
        <f t="shared" si="8"/>
        <v>-43</v>
      </c>
      <c r="U34" s="41"/>
    </row>
    <row r="35" spans="2:21" x14ac:dyDescent="0.2">
      <c r="B35" s="36">
        <v>27</v>
      </c>
      <c r="C35" s="42">
        <f t="shared" si="2"/>
        <v>11669065</v>
      </c>
      <c r="D35" s="42"/>
      <c r="E35" s="36">
        <v>2005</v>
      </c>
      <c r="F35" s="8">
        <v>42172</v>
      </c>
      <c r="G35" s="36" t="s">
        <v>4</v>
      </c>
      <c r="H35" s="43">
        <v>1.2108699999999999</v>
      </c>
      <c r="I35" s="43"/>
      <c r="J35" s="36">
        <v>18</v>
      </c>
      <c r="K35" s="42">
        <f t="shared" si="7"/>
        <v>583453.25</v>
      </c>
      <c r="L35" s="42"/>
      <c r="M35" s="6">
        <f t="shared" si="3"/>
        <v>26.25</v>
      </c>
      <c r="N35" s="36">
        <v>2005</v>
      </c>
      <c r="O35" s="8">
        <v>42175</v>
      </c>
      <c r="P35" s="43">
        <v>1.21611</v>
      </c>
      <c r="Q35" s="43"/>
      <c r="R35" s="40">
        <f t="shared" si="0"/>
        <v>1698148</v>
      </c>
      <c r="S35" s="40"/>
      <c r="T35" s="41">
        <f t="shared" si="8"/>
        <v>52.400000000001334</v>
      </c>
      <c r="U35" s="41"/>
    </row>
    <row r="36" spans="2:21" x14ac:dyDescent="0.2">
      <c r="B36" s="36">
        <v>28</v>
      </c>
      <c r="C36" s="42">
        <f t="shared" si="2"/>
        <v>13367213</v>
      </c>
      <c r="D36" s="42"/>
      <c r="E36" s="36">
        <v>2005</v>
      </c>
      <c r="F36" s="8">
        <v>42177</v>
      </c>
      <c r="G36" s="36" t="s">
        <v>4</v>
      </c>
      <c r="H36" s="43">
        <v>1.21739</v>
      </c>
      <c r="I36" s="43"/>
      <c r="J36" s="36">
        <v>13</v>
      </c>
      <c r="K36" s="42">
        <f t="shared" si="7"/>
        <v>668360.65</v>
      </c>
      <c r="L36" s="42"/>
      <c r="M36" s="6">
        <f t="shared" si="3"/>
        <v>41.64</v>
      </c>
      <c r="N36" s="36">
        <v>2005</v>
      </c>
      <c r="O36" s="8">
        <v>42177</v>
      </c>
      <c r="P36" s="43">
        <v>1.21611</v>
      </c>
      <c r="Q36" s="43"/>
      <c r="R36" s="40">
        <f t="shared" si="0"/>
        <v>-658014</v>
      </c>
      <c r="S36" s="40"/>
      <c r="T36" s="41">
        <f t="shared" si="8"/>
        <v>-13</v>
      </c>
      <c r="U36" s="41"/>
    </row>
    <row r="37" spans="2:21" x14ac:dyDescent="0.2">
      <c r="B37" s="36">
        <v>29</v>
      </c>
      <c r="C37" s="42">
        <f t="shared" si="2"/>
        <v>12709199</v>
      </c>
      <c r="D37" s="42"/>
      <c r="E37" s="39">
        <v>2005</v>
      </c>
      <c r="F37" s="8">
        <v>42178</v>
      </c>
      <c r="G37" s="36" t="s">
        <v>3</v>
      </c>
      <c r="H37" s="43">
        <v>1.20974</v>
      </c>
      <c r="I37" s="43"/>
      <c r="J37" s="36">
        <v>45</v>
      </c>
      <c r="K37" s="42">
        <f t="shared" si="7"/>
        <v>635459.95000000007</v>
      </c>
      <c r="L37" s="42"/>
      <c r="M37" s="6">
        <f t="shared" si="3"/>
        <v>11.43</v>
      </c>
      <c r="N37" s="36">
        <v>2005</v>
      </c>
      <c r="O37" s="8">
        <v>42179</v>
      </c>
      <c r="P37" s="43">
        <v>1.20719</v>
      </c>
      <c r="Q37" s="43"/>
      <c r="R37" s="40">
        <f t="shared" si="0"/>
        <v>359833</v>
      </c>
      <c r="S37" s="40"/>
      <c r="T37" s="41">
        <f t="shared" si="8"/>
        <v>25.500000000000522</v>
      </c>
      <c r="U37" s="41"/>
    </row>
    <row r="38" spans="2:21" x14ac:dyDescent="0.2">
      <c r="B38" s="36">
        <v>30</v>
      </c>
      <c r="C38" s="42">
        <f t="shared" si="2"/>
        <v>13069032</v>
      </c>
      <c r="D38" s="42"/>
      <c r="E38" s="36">
        <v>2005</v>
      </c>
      <c r="F38" s="8">
        <v>42184</v>
      </c>
      <c r="G38" s="36" t="s">
        <v>3</v>
      </c>
      <c r="H38" s="43">
        <v>1.2040299999999999</v>
      </c>
      <c r="I38" s="43"/>
      <c r="J38" s="36">
        <v>38</v>
      </c>
      <c r="K38" s="42">
        <f t="shared" si="7"/>
        <v>653451.60000000009</v>
      </c>
      <c r="L38" s="42"/>
      <c r="M38" s="6">
        <f t="shared" si="3"/>
        <v>13.92</v>
      </c>
      <c r="N38" s="36">
        <v>2005</v>
      </c>
      <c r="O38" s="8">
        <v>42184</v>
      </c>
      <c r="P38" s="43">
        <v>1.2078</v>
      </c>
      <c r="Q38" s="43"/>
      <c r="R38" s="40">
        <f t="shared" si="0"/>
        <v>-647881</v>
      </c>
      <c r="S38" s="40"/>
      <c r="T38" s="41">
        <f t="shared" si="8"/>
        <v>-38</v>
      </c>
      <c r="U38" s="41"/>
    </row>
    <row r="39" spans="2:21" x14ac:dyDescent="0.2">
      <c r="B39" s="36">
        <v>31</v>
      </c>
      <c r="C39" s="42">
        <f t="shared" si="2"/>
        <v>12421151</v>
      </c>
      <c r="D39" s="42"/>
      <c r="E39" s="36">
        <v>2005</v>
      </c>
      <c r="F39" s="8">
        <v>42189</v>
      </c>
      <c r="G39" s="36" t="s">
        <v>3</v>
      </c>
      <c r="H39" s="43">
        <v>1.1912199999999999</v>
      </c>
      <c r="I39" s="43"/>
      <c r="J39" s="36">
        <v>37</v>
      </c>
      <c r="K39" s="42">
        <f t="shared" si="7"/>
        <v>621057.55000000005</v>
      </c>
      <c r="L39" s="42"/>
      <c r="M39" s="6">
        <f t="shared" si="3"/>
        <v>13.59</v>
      </c>
      <c r="N39" s="36">
        <v>2005</v>
      </c>
      <c r="O39" s="8">
        <v>42191</v>
      </c>
      <c r="P39" s="43">
        <v>1.1949000000000001</v>
      </c>
      <c r="Q39" s="43"/>
      <c r="R39" s="40">
        <f t="shared" si="0"/>
        <v>-617422</v>
      </c>
      <c r="S39" s="40"/>
      <c r="T39" s="41">
        <f t="shared" si="8"/>
        <v>-37</v>
      </c>
      <c r="U39" s="41"/>
    </row>
    <row r="40" spans="2:21" x14ac:dyDescent="0.2">
      <c r="B40" s="36">
        <v>32</v>
      </c>
      <c r="C40" s="42">
        <f t="shared" si="2"/>
        <v>11803729</v>
      </c>
      <c r="D40" s="42"/>
      <c r="E40" s="36">
        <v>2005</v>
      </c>
      <c r="F40" s="8">
        <v>42192</v>
      </c>
      <c r="G40" s="36" t="s">
        <v>4</v>
      </c>
      <c r="H40" s="43">
        <v>1.1930799999999999</v>
      </c>
      <c r="I40" s="43"/>
      <c r="J40" s="36">
        <v>22</v>
      </c>
      <c r="K40" s="42">
        <f t="shared" si="7"/>
        <v>590186.45000000007</v>
      </c>
      <c r="L40" s="42"/>
      <c r="M40" s="6">
        <f t="shared" si="3"/>
        <v>21.72</v>
      </c>
      <c r="N40" s="36">
        <v>2005</v>
      </c>
      <c r="O40" s="8">
        <v>42193</v>
      </c>
      <c r="P40" s="43">
        <v>1.19093</v>
      </c>
      <c r="Q40" s="43"/>
      <c r="R40" s="40">
        <f t="shared" si="0"/>
        <v>-576518</v>
      </c>
      <c r="S40" s="40"/>
      <c r="T40" s="41">
        <f t="shared" si="8"/>
        <v>-22</v>
      </c>
      <c r="U40" s="41"/>
    </row>
    <row r="41" spans="2:21" x14ac:dyDescent="0.2">
      <c r="B41" s="36">
        <v>33</v>
      </c>
      <c r="C41" s="42">
        <f t="shared" si="2"/>
        <v>11227211</v>
      </c>
      <c r="D41" s="42"/>
      <c r="E41" s="36">
        <v>2005</v>
      </c>
      <c r="F41" s="8">
        <v>42196</v>
      </c>
      <c r="G41" s="36" t="s">
        <v>4</v>
      </c>
      <c r="H41" s="43">
        <v>1.20275</v>
      </c>
      <c r="I41" s="43"/>
      <c r="J41" s="36">
        <v>36</v>
      </c>
      <c r="K41" s="42">
        <f t="shared" si="7"/>
        <v>561360.55000000005</v>
      </c>
      <c r="L41" s="42"/>
      <c r="M41" s="6">
        <f t="shared" si="3"/>
        <v>12.63</v>
      </c>
      <c r="N41" s="36">
        <v>2005</v>
      </c>
      <c r="O41" s="8">
        <v>42198</v>
      </c>
      <c r="P41" s="43">
        <v>1.21421</v>
      </c>
      <c r="Q41" s="43"/>
      <c r="R41" s="40">
        <f t="shared" si="0"/>
        <v>1786911</v>
      </c>
      <c r="S41" s="40"/>
      <c r="T41" s="41">
        <f t="shared" si="8"/>
        <v>114.60000000000025</v>
      </c>
      <c r="U41" s="41"/>
    </row>
    <row r="42" spans="2:21" x14ac:dyDescent="0.2">
      <c r="B42" s="36">
        <v>34</v>
      </c>
      <c r="C42" s="42">
        <f t="shared" si="2"/>
        <v>13014122</v>
      </c>
      <c r="D42" s="42"/>
      <c r="E42" s="36">
        <v>2005</v>
      </c>
      <c r="F42" s="8">
        <v>42199</v>
      </c>
      <c r="G42" s="36" t="s">
        <v>3</v>
      </c>
      <c r="H42" s="43">
        <v>1.20709</v>
      </c>
      <c r="I42" s="43"/>
      <c r="J42" s="36">
        <v>25</v>
      </c>
      <c r="K42" s="42">
        <f t="shared" si="7"/>
        <v>650706.10000000009</v>
      </c>
      <c r="L42" s="42"/>
      <c r="M42" s="6">
        <f t="shared" si="3"/>
        <v>21.08</v>
      </c>
      <c r="N42" s="36">
        <v>2005</v>
      </c>
      <c r="O42" s="8">
        <v>42199</v>
      </c>
      <c r="P42" s="43">
        <v>1.2095800000000001</v>
      </c>
      <c r="Q42" s="43"/>
      <c r="R42" s="40">
        <f t="shared" si="0"/>
        <v>-648014</v>
      </c>
      <c r="S42" s="40"/>
      <c r="T42" s="41">
        <f t="shared" si="8"/>
        <v>-25</v>
      </c>
      <c r="U42" s="41"/>
    </row>
    <row r="43" spans="2:21" x14ac:dyDescent="0.2">
      <c r="B43" s="36">
        <v>35</v>
      </c>
      <c r="C43" s="42">
        <f t="shared" si="2"/>
        <v>12366108</v>
      </c>
      <c r="D43" s="42"/>
      <c r="E43" s="36">
        <v>2005</v>
      </c>
      <c r="F43" s="8">
        <v>42205</v>
      </c>
      <c r="G43" s="36" t="s">
        <v>4</v>
      </c>
      <c r="H43" s="43">
        <v>1.2077800000000001</v>
      </c>
      <c r="I43" s="43"/>
      <c r="J43" s="36">
        <v>82</v>
      </c>
      <c r="K43" s="42">
        <f t="shared" si="7"/>
        <v>618305.4</v>
      </c>
      <c r="L43" s="42"/>
      <c r="M43" s="6">
        <f t="shared" si="3"/>
        <v>6.1</v>
      </c>
      <c r="N43" s="36">
        <v>2005</v>
      </c>
      <c r="O43" s="8">
        <v>42206</v>
      </c>
      <c r="P43" s="43">
        <v>1.2134</v>
      </c>
      <c r="Q43" s="43"/>
      <c r="R43" s="40">
        <f t="shared" si="0"/>
        <v>423234</v>
      </c>
      <c r="S43" s="40"/>
      <c r="T43" s="41">
        <f t="shared" si="8"/>
        <v>56.199999999999584</v>
      </c>
      <c r="U43" s="41"/>
    </row>
    <row r="44" spans="2:21" x14ac:dyDescent="0.2">
      <c r="B44" s="36">
        <v>36</v>
      </c>
      <c r="C44" s="42">
        <f t="shared" si="2"/>
        <v>12789342</v>
      </c>
      <c r="D44" s="42"/>
      <c r="E44" s="36">
        <v>2005</v>
      </c>
      <c r="F44" s="8">
        <v>42207</v>
      </c>
      <c r="G44" s="36" t="s">
        <v>3</v>
      </c>
      <c r="H44" s="43">
        <v>1.2055800000000001</v>
      </c>
      <c r="I44" s="43"/>
      <c r="J44" s="36">
        <v>27</v>
      </c>
      <c r="K44" s="42">
        <f t="shared" si="7"/>
        <v>639467.10000000009</v>
      </c>
      <c r="L44" s="42"/>
      <c r="M44" s="6">
        <f t="shared" si="3"/>
        <v>19.18</v>
      </c>
      <c r="N44" s="36">
        <v>2005</v>
      </c>
      <c r="O44" s="8">
        <v>42210</v>
      </c>
      <c r="P44" s="43">
        <v>1.2082200000000001</v>
      </c>
      <c r="Q44" s="43"/>
      <c r="R44" s="40">
        <f t="shared" si="0"/>
        <v>-625125</v>
      </c>
      <c r="S44" s="40"/>
      <c r="T44" s="41">
        <f t="shared" si="8"/>
        <v>-27</v>
      </c>
      <c r="U44" s="41"/>
    </row>
    <row r="45" spans="2:21" x14ac:dyDescent="0.2">
      <c r="B45" s="36">
        <v>37</v>
      </c>
      <c r="C45" s="42">
        <f t="shared" si="2"/>
        <v>12164217</v>
      </c>
      <c r="D45" s="42"/>
      <c r="E45" s="36">
        <v>2005</v>
      </c>
      <c r="F45" s="8">
        <v>42211</v>
      </c>
      <c r="G45" s="36" t="s">
        <v>3</v>
      </c>
      <c r="H45" s="43">
        <v>1.20465</v>
      </c>
      <c r="I45" s="43"/>
      <c r="J45" s="36">
        <v>27</v>
      </c>
      <c r="K45" s="42">
        <f t="shared" si="7"/>
        <v>608210.85</v>
      </c>
      <c r="L45" s="42"/>
      <c r="M45" s="6">
        <f t="shared" si="3"/>
        <v>18.239999999999998</v>
      </c>
      <c r="N45" s="36">
        <v>2005</v>
      </c>
      <c r="O45" s="8">
        <v>42212</v>
      </c>
      <c r="P45" s="43">
        <v>1.2037100000000001</v>
      </c>
      <c r="Q45" s="43"/>
      <c r="R45" s="40">
        <f t="shared" si="0"/>
        <v>211674</v>
      </c>
      <c r="S45" s="40"/>
      <c r="T45" s="41">
        <f t="shared" si="8"/>
        <v>9.3999999999994088</v>
      </c>
      <c r="U45" s="41"/>
    </row>
    <row r="46" spans="2:21" x14ac:dyDescent="0.2">
      <c r="B46" s="36">
        <v>38</v>
      </c>
      <c r="C46" s="42">
        <f t="shared" si="2"/>
        <v>12375891</v>
      </c>
      <c r="D46" s="42"/>
      <c r="E46" s="36">
        <v>2005</v>
      </c>
      <c r="F46" s="8">
        <v>42213</v>
      </c>
      <c r="G46" s="36" t="s">
        <v>4</v>
      </c>
      <c r="H46" s="43">
        <v>1.20746</v>
      </c>
      <c r="I46" s="43"/>
      <c r="J46" s="36">
        <v>40</v>
      </c>
      <c r="K46" s="42">
        <f t="shared" si="7"/>
        <v>618794.55000000005</v>
      </c>
      <c r="L46" s="42"/>
      <c r="M46" s="6">
        <f t="shared" si="3"/>
        <v>12.53</v>
      </c>
      <c r="N46" s="36">
        <v>2005</v>
      </c>
      <c r="O46" s="8">
        <v>42219</v>
      </c>
      <c r="P46" s="43">
        <v>1.21713</v>
      </c>
      <c r="Q46" s="43"/>
      <c r="R46" s="40">
        <f t="shared" si="0"/>
        <v>1495865</v>
      </c>
      <c r="S46" s="40"/>
      <c r="T46" s="41">
        <f t="shared" si="8"/>
        <v>96.700000000000671</v>
      </c>
      <c r="U46" s="41"/>
    </row>
    <row r="47" spans="2:21" x14ac:dyDescent="0.2">
      <c r="B47" s="36">
        <v>39</v>
      </c>
      <c r="C47" s="42">
        <f t="shared" si="2"/>
        <v>13871756</v>
      </c>
      <c r="D47" s="42"/>
      <c r="E47" s="36">
        <v>2005</v>
      </c>
      <c r="F47" s="8">
        <v>42221</v>
      </c>
      <c r="G47" s="36" t="s">
        <v>4</v>
      </c>
      <c r="H47" s="43">
        <v>1.23908</v>
      </c>
      <c r="I47" s="43"/>
      <c r="J47" s="36">
        <v>21</v>
      </c>
      <c r="K47" s="42">
        <f t="shared" si="7"/>
        <v>693587.8</v>
      </c>
      <c r="L47" s="42"/>
      <c r="M47" s="6">
        <f t="shared" si="3"/>
        <v>26.75</v>
      </c>
      <c r="N47" s="36">
        <v>2005</v>
      </c>
      <c r="O47" s="8">
        <v>42221</v>
      </c>
      <c r="P47" s="43">
        <v>1.2369600000000001</v>
      </c>
      <c r="Q47" s="43"/>
      <c r="R47" s="40">
        <f t="shared" si="0"/>
        <v>-700123</v>
      </c>
      <c r="S47" s="40"/>
      <c r="T47" s="41">
        <f t="shared" si="8"/>
        <v>-21</v>
      </c>
      <c r="U47" s="41"/>
    </row>
    <row r="48" spans="2:21" x14ac:dyDescent="0.2">
      <c r="B48" s="36">
        <v>40</v>
      </c>
      <c r="C48" s="42">
        <f t="shared" si="2"/>
        <v>13171633</v>
      </c>
      <c r="D48" s="42"/>
      <c r="E48" s="36">
        <v>2005</v>
      </c>
      <c r="F48" s="8">
        <v>42227</v>
      </c>
      <c r="G48" s="36" t="s">
        <v>4</v>
      </c>
      <c r="H48" s="43">
        <v>1.2430600000000001</v>
      </c>
      <c r="I48" s="43"/>
      <c r="J48" s="36">
        <v>44</v>
      </c>
      <c r="K48" s="42">
        <f t="shared" si="7"/>
        <v>658581.65</v>
      </c>
      <c r="L48" s="42"/>
      <c r="M48" s="6">
        <f t="shared" si="3"/>
        <v>12.12</v>
      </c>
      <c r="N48" s="36">
        <v>2005</v>
      </c>
      <c r="O48" s="8">
        <v>42228</v>
      </c>
      <c r="P48" s="43">
        <v>1.2386900000000001</v>
      </c>
      <c r="Q48" s="43"/>
      <c r="R48" s="40">
        <f t="shared" si="0"/>
        <v>-653881</v>
      </c>
      <c r="S48" s="40"/>
      <c r="T48" s="41">
        <f t="shared" si="8"/>
        <v>-44</v>
      </c>
      <c r="U48" s="41"/>
    </row>
    <row r="49" spans="2:21" x14ac:dyDescent="0.2">
      <c r="B49" s="36">
        <v>41</v>
      </c>
      <c r="C49" s="42">
        <f t="shared" si="2"/>
        <v>12517752</v>
      </c>
      <c r="D49" s="42"/>
      <c r="E49" s="36">
        <v>2005</v>
      </c>
      <c r="F49" s="8">
        <v>42232</v>
      </c>
      <c r="G49" s="36" t="s">
        <v>3</v>
      </c>
      <c r="H49" s="43">
        <v>1.23329</v>
      </c>
      <c r="I49" s="43"/>
      <c r="J49" s="36">
        <v>40</v>
      </c>
      <c r="K49" s="42">
        <f t="shared" si="7"/>
        <v>625887.6</v>
      </c>
      <c r="L49" s="42"/>
      <c r="M49" s="6">
        <f t="shared" si="3"/>
        <v>12.67</v>
      </c>
      <c r="N49" s="36">
        <v>2005</v>
      </c>
      <c r="O49" s="8">
        <v>42238</v>
      </c>
      <c r="P49" s="43">
        <v>1.2194799999999999</v>
      </c>
      <c r="Q49" s="43"/>
      <c r="R49" s="40">
        <f t="shared" si="0"/>
        <v>2160156</v>
      </c>
      <c r="S49" s="40"/>
      <c r="T49" s="41">
        <f t="shared" si="8"/>
        <v>138.10000000000099</v>
      </c>
      <c r="U49" s="41"/>
    </row>
    <row r="50" spans="2:21" x14ac:dyDescent="0.2">
      <c r="B50" s="36">
        <v>42</v>
      </c>
      <c r="C50" s="42">
        <f t="shared" si="2"/>
        <v>14677908</v>
      </c>
      <c r="D50" s="42"/>
      <c r="E50" s="36">
        <v>2005</v>
      </c>
      <c r="F50" s="8">
        <v>42239</v>
      </c>
      <c r="G50" s="36" t="s">
        <v>4</v>
      </c>
      <c r="H50" s="43">
        <v>1.22431</v>
      </c>
      <c r="I50" s="43"/>
      <c r="J50" s="36">
        <v>27</v>
      </c>
      <c r="K50" s="42">
        <f t="shared" si="7"/>
        <v>733895.4</v>
      </c>
      <c r="L50" s="42"/>
      <c r="M50" s="6">
        <f t="shared" si="3"/>
        <v>22.01</v>
      </c>
      <c r="N50" s="36">
        <v>2005</v>
      </c>
      <c r="O50" s="8">
        <v>42239</v>
      </c>
      <c r="P50" s="43">
        <v>1.22163</v>
      </c>
      <c r="Q50" s="43"/>
      <c r="R50" s="40">
        <f t="shared" si="0"/>
        <v>-728232</v>
      </c>
      <c r="S50" s="40"/>
      <c r="T50" s="41">
        <f t="shared" si="8"/>
        <v>-27</v>
      </c>
      <c r="U50" s="41"/>
    </row>
    <row r="51" spans="2:21" x14ac:dyDescent="0.2">
      <c r="B51" s="36">
        <v>43</v>
      </c>
      <c r="C51" s="42">
        <f t="shared" si="2"/>
        <v>13949676</v>
      </c>
      <c r="D51" s="42"/>
      <c r="E51" s="36">
        <v>2005</v>
      </c>
      <c r="F51" s="8">
        <v>42241</v>
      </c>
      <c r="G51" s="36" t="s">
        <v>4</v>
      </c>
      <c r="H51" s="43">
        <v>1.22794</v>
      </c>
      <c r="I51" s="43"/>
      <c r="J51" s="36">
        <v>52</v>
      </c>
      <c r="K51" s="42">
        <f t="shared" si="7"/>
        <v>697483.8</v>
      </c>
      <c r="L51" s="42"/>
      <c r="M51" s="6">
        <f t="shared" si="3"/>
        <v>10.86</v>
      </c>
      <c r="N51" s="36">
        <v>2005</v>
      </c>
      <c r="O51" s="8">
        <v>42245</v>
      </c>
      <c r="P51" s="43">
        <v>1.22794</v>
      </c>
      <c r="Q51" s="43"/>
      <c r="R51" s="40">
        <f t="shared" si="0"/>
        <v>0</v>
      </c>
      <c r="S51" s="40"/>
      <c r="T51" s="41">
        <f t="shared" si="8"/>
        <v>0</v>
      </c>
      <c r="U51" s="41"/>
    </row>
    <row r="52" spans="2:21" x14ac:dyDescent="0.2">
      <c r="B52" s="36">
        <v>44</v>
      </c>
      <c r="C52" s="42">
        <f t="shared" si="2"/>
        <v>13949676</v>
      </c>
      <c r="D52" s="42"/>
      <c r="E52" s="36">
        <v>2005</v>
      </c>
      <c r="F52" s="8">
        <v>42246</v>
      </c>
      <c r="G52" s="36" t="s">
        <v>3</v>
      </c>
      <c r="H52" s="43">
        <v>1.2204600000000001</v>
      </c>
      <c r="I52" s="43"/>
      <c r="J52" s="36">
        <v>31</v>
      </c>
      <c r="K52" s="42">
        <f t="shared" si="7"/>
        <v>697483.8</v>
      </c>
      <c r="L52" s="42"/>
      <c r="M52" s="6">
        <f t="shared" si="3"/>
        <v>18.22</v>
      </c>
      <c r="N52" s="36">
        <v>2005</v>
      </c>
      <c r="O52" s="8">
        <v>42247</v>
      </c>
      <c r="P52" s="43">
        <v>1.22349</v>
      </c>
      <c r="Q52" s="43"/>
      <c r="R52" s="40">
        <f t="shared" si="0"/>
        <v>-681562</v>
      </c>
      <c r="S52" s="40"/>
      <c r="T52" s="41">
        <f>IF(O52="","",IF(R52&lt;0,J52*(-1),IF(G52="買",(P52-H52)*10000,(H52-P52)*10000)))</f>
        <v>-31</v>
      </c>
      <c r="U52" s="41"/>
    </row>
    <row r="53" spans="2:21" x14ac:dyDescent="0.2">
      <c r="B53" s="36">
        <v>45</v>
      </c>
      <c r="C53" s="42">
        <f t="shared" si="2"/>
        <v>13268114</v>
      </c>
      <c r="D53" s="42"/>
      <c r="E53" s="36">
        <v>2005</v>
      </c>
      <c r="F53" s="8">
        <v>42252</v>
      </c>
      <c r="G53" s="36" t="s">
        <v>4</v>
      </c>
      <c r="H53" s="43">
        <v>1.25485</v>
      </c>
      <c r="I53" s="43"/>
      <c r="J53" s="36">
        <v>19</v>
      </c>
      <c r="K53" s="42">
        <f t="shared" si="7"/>
        <v>663405.70000000007</v>
      </c>
      <c r="L53" s="42"/>
      <c r="M53" s="6">
        <f t="shared" si="3"/>
        <v>28.28</v>
      </c>
      <c r="N53" s="36">
        <v>2005</v>
      </c>
      <c r="O53" s="8">
        <v>42252</v>
      </c>
      <c r="P53" s="43">
        <v>1.25298</v>
      </c>
      <c r="Q53" s="43"/>
      <c r="R53" s="40">
        <f t="shared" si="0"/>
        <v>-652883</v>
      </c>
      <c r="S53" s="40"/>
      <c r="T53" s="41">
        <f>IF(O53="","",IF(R53&lt;0,J53*(-1),IF(G53="買",(P53-H53)*10000,(H53-P53)*10000)))</f>
        <v>-19</v>
      </c>
      <c r="U53" s="41"/>
    </row>
    <row r="54" spans="2:21" x14ac:dyDescent="0.2">
      <c r="B54" s="36">
        <v>46</v>
      </c>
      <c r="C54" s="42">
        <f t="shared" si="2"/>
        <v>12615231</v>
      </c>
      <c r="D54" s="42"/>
      <c r="E54" s="36">
        <v>2005</v>
      </c>
      <c r="F54" s="8">
        <v>42254</v>
      </c>
      <c r="G54" s="36" t="s">
        <v>3</v>
      </c>
      <c r="H54" s="43">
        <v>1.24729</v>
      </c>
      <c r="I54" s="43"/>
      <c r="J54" s="36">
        <v>65</v>
      </c>
      <c r="K54" s="42">
        <f t="shared" si="7"/>
        <v>630761.55000000005</v>
      </c>
      <c r="L54" s="42"/>
      <c r="M54" s="6">
        <f t="shared" si="3"/>
        <v>7.86</v>
      </c>
      <c r="N54" s="36">
        <v>2005</v>
      </c>
      <c r="O54" s="8">
        <v>42256</v>
      </c>
      <c r="P54" s="43">
        <v>1.24499</v>
      </c>
      <c r="Q54" s="43"/>
      <c r="R54" s="40">
        <f t="shared" si="0"/>
        <v>223185</v>
      </c>
      <c r="S54" s="40"/>
      <c r="T54" s="41">
        <f>IF(O54="","",IF(R54&lt;0,J54*(-1),IF(G54="買",(P54-H54)*10000,(H54-P54)*10000)))</f>
        <v>22.999999999999687</v>
      </c>
      <c r="U54" s="41"/>
    </row>
    <row r="55" spans="2:21" x14ac:dyDescent="0.2">
      <c r="B55" s="36">
        <v>47</v>
      </c>
      <c r="C55" s="42">
        <f t="shared" si="2"/>
        <v>12838416</v>
      </c>
      <c r="D55" s="42"/>
      <c r="E55" s="36">
        <v>2005</v>
      </c>
      <c r="F55" s="8">
        <v>42259</v>
      </c>
      <c r="G55" s="36" t="s">
        <v>3</v>
      </c>
      <c r="H55" s="43">
        <v>1.23912</v>
      </c>
      <c r="I55" s="43"/>
      <c r="J55" s="36">
        <v>67</v>
      </c>
      <c r="K55" s="42">
        <f t="shared" si="7"/>
        <v>641920.80000000005</v>
      </c>
      <c r="L55" s="42"/>
      <c r="M55" s="6">
        <f t="shared" si="3"/>
        <v>7.76</v>
      </c>
      <c r="N55" s="36">
        <v>2005</v>
      </c>
      <c r="O55" s="8">
        <v>42261</v>
      </c>
      <c r="P55" s="43">
        <v>1.23167</v>
      </c>
      <c r="Q55" s="43"/>
      <c r="R55" s="40">
        <f t="shared" si="0"/>
        <v>713728</v>
      </c>
      <c r="S55" s="40"/>
      <c r="T55" s="41">
        <f>IF(O55="","",IF(R55&lt;0,J55*(-1),IF(G55="買",(P55-H55)*10000,(H55-P55)*10000)))</f>
        <v>74.499999999999574</v>
      </c>
      <c r="U55" s="41"/>
    </row>
    <row r="56" spans="2:21" x14ac:dyDescent="0.2">
      <c r="B56" s="36">
        <v>48</v>
      </c>
      <c r="C56" s="42">
        <f t="shared" si="2"/>
        <v>13552144</v>
      </c>
      <c r="D56" s="42"/>
      <c r="E56" s="36">
        <v>2005</v>
      </c>
      <c r="F56" s="8">
        <v>42262</v>
      </c>
      <c r="G56" s="36" t="s">
        <v>3</v>
      </c>
      <c r="H56" s="43">
        <v>1.2198199999999999</v>
      </c>
      <c r="I56" s="43"/>
      <c r="J56" s="36">
        <v>42</v>
      </c>
      <c r="K56" s="42">
        <f t="shared" si="7"/>
        <v>677607.20000000007</v>
      </c>
      <c r="L56" s="42"/>
      <c r="M56" s="6">
        <f t="shared" si="3"/>
        <v>13.06</v>
      </c>
      <c r="N56" s="36">
        <v>2005</v>
      </c>
      <c r="O56" s="8">
        <v>42263</v>
      </c>
      <c r="P56" s="43">
        <v>1.22401</v>
      </c>
      <c r="Q56" s="43"/>
      <c r="R56" s="40">
        <f t="shared" si="0"/>
        <v>-675572</v>
      </c>
      <c r="S56" s="40"/>
      <c r="T56" s="41">
        <f t="shared" ref="T56:T83" si="9">IF(O56="","",IF(R56&lt;0,J56*(-1),IF(G56="買",(P56-H56)*10000,(H56-P56)*10000)))</f>
        <v>-42</v>
      </c>
      <c r="U56" s="41"/>
    </row>
    <row r="57" spans="2:21" x14ac:dyDescent="0.2">
      <c r="B57" s="36">
        <v>49</v>
      </c>
      <c r="C57" s="42">
        <f t="shared" si="2"/>
        <v>12876572</v>
      </c>
      <c r="D57" s="42"/>
      <c r="E57" s="36">
        <v>2005</v>
      </c>
      <c r="F57" s="8">
        <v>42267</v>
      </c>
      <c r="G57" s="36" t="s">
        <v>3</v>
      </c>
      <c r="H57" s="43">
        <v>1.2131000000000001</v>
      </c>
      <c r="I57" s="43"/>
      <c r="J57" s="36">
        <v>20</v>
      </c>
      <c r="K57" s="42">
        <f t="shared" si="7"/>
        <v>643828.60000000009</v>
      </c>
      <c r="L57" s="42"/>
      <c r="M57" s="6">
        <f t="shared" si="3"/>
        <v>26.07</v>
      </c>
      <c r="N57" s="36">
        <v>2005</v>
      </c>
      <c r="O57" s="8">
        <v>42268</v>
      </c>
      <c r="P57" s="43">
        <v>1.2151000000000001</v>
      </c>
      <c r="Q57" s="43"/>
      <c r="R57" s="40">
        <f t="shared" si="0"/>
        <v>-643703</v>
      </c>
      <c r="S57" s="40"/>
      <c r="T57" s="41">
        <f t="shared" si="9"/>
        <v>-20</v>
      </c>
      <c r="U57" s="41"/>
    </row>
    <row r="58" spans="2:21" x14ac:dyDescent="0.2">
      <c r="B58" s="36">
        <v>50</v>
      </c>
      <c r="C58" s="42">
        <f t="shared" si="2"/>
        <v>12232869</v>
      </c>
      <c r="D58" s="42"/>
      <c r="E58" s="36">
        <v>2005</v>
      </c>
      <c r="F58" s="8">
        <v>42269</v>
      </c>
      <c r="G58" s="36" t="s">
        <v>4</v>
      </c>
      <c r="H58" s="43">
        <v>1.2239</v>
      </c>
      <c r="I58" s="43"/>
      <c r="J58" s="36">
        <v>46</v>
      </c>
      <c r="K58" s="42">
        <f t="shared" si="7"/>
        <v>611643.45000000007</v>
      </c>
      <c r="L58" s="42"/>
      <c r="M58" s="6">
        <f t="shared" si="3"/>
        <v>10.77</v>
      </c>
      <c r="N58" s="36">
        <v>2005</v>
      </c>
      <c r="O58" s="8">
        <v>42269</v>
      </c>
      <c r="P58" s="43">
        <v>1.2193000000000001</v>
      </c>
      <c r="Q58" s="43"/>
      <c r="R58" s="40">
        <f t="shared" si="0"/>
        <v>-611629</v>
      </c>
      <c r="S58" s="40"/>
      <c r="T58" s="41">
        <f t="shared" si="9"/>
        <v>-46</v>
      </c>
      <c r="U58" s="41"/>
    </row>
    <row r="59" spans="2:21" x14ac:dyDescent="0.2">
      <c r="B59" s="36">
        <v>51</v>
      </c>
      <c r="C59" s="42">
        <f t="shared" si="2"/>
        <v>11621240</v>
      </c>
      <c r="D59" s="42"/>
      <c r="E59" s="36">
        <v>2005</v>
      </c>
      <c r="F59" s="8">
        <v>42270</v>
      </c>
      <c r="G59" s="36" t="s">
        <v>3</v>
      </c>
      <c r="H59" s="43">
        <v>1.2135499999999999</v>
      </c>
      <c r="I59" s="43"/>
      <c r="J59" s="36">
        <v>26</v>
      </c>
      <c r="K59" s="42">
        <f t="shared" si="7"/>
        <v>581062</v>
      </c>
      <c r="L59" s="42"/>
      <c r="M59" s="6">
        <f t="shared" si="3"/>
        <v>18.100000000000001</v>
      </c>
      <c r="N59" s="36">
        <v>2005</v>
      </c>
      <c r="O59" s="8">
        <v>42270</v>
      </c>
      <c r="P59" s="43">
        <v>1.2161</v>
      </c>
      <c r="Q59" s="43"/>
      <c r="R59" s="40">
        <f t="shared" si="0"/>
        <v>-569814</v>
      </c>
      <c r="S59" s="40"/>
      <c r="T59" s="41">
        <f t="shared" si="9"/>
        <v>-26</v>
      </c>
      <c r="U59" s="41"/>
    </row>
    <row r="60" spans="2:21" x14ac:dyDescent="0.2">
      <c r="B60" s="36">
        <v>52</v>
      </c>
      <c r="C60" s="42">
        <f t="shared" si="2"/>
        <v>11051426</v>
      </c>
      <c r="D60" s="42"/>
      <c r="E60" s="36">
        <v>2005</v>
      </c>
      <c r="F60" s="8">
        <v>42277</v>
      </c>
      <c r="G60" s="36" t="s">
        <v>3</v>
      </c>
      <c r="H60" s="43">
        <v>1.2005399999999999</v>
      </c>
      <c r="I60" s="43"/>
      <c r="J60" s="36">
        <v>26</v>
      </c>
      <c r="K60" s="42">
        <f t="shared" si="7"/>
        <v>552571.30000000005</v>
      </c>
      <c r="L60" s="42"/>
      <c r="M60" s="6">
        <f t="shared" si="3"/>
        <v>17.21</v>
      </c>
      <c r="N60" s="36">
        <v>2005</v>
      </c>
      <c r="O60" s="8">
        <v>42277</v>
      </c>
      <c r="P60" s="43">
        <v>1.2031000000000001</v>
      </c>
      <c r="Q60" s="43"/>
      <c r="R60" s="40">
        <f t="shared" si="0"/>
        <v>-543920</v>
      </c>
      <c r="S60" s="40"/>
      <c r="T60" s="41">
        <f t="shared" si="9"/>
        <v>-26</v>
      </c>
      <c r="U60" s="41"/>
    </row>
    <row r="61" spans="2:21" x14ac:dyDescent="0.2">
      <c r="B61" s="36">
        <v>53</v>
      </c>
      <c r="C61" s="42">
        <f t="shared" si="2"/>
        <v>10507506</v>
      </c>
      <c r="D61" s="42"/>
      <c r="E61" s="36">
        <v>2005</v>
      </c>
      <c r="F61" s="8">
        <v>42277</v>
      </c>
      <c r="G61" s="36" t="s">
        <v>3</v>
      </c>
      <c r="H61" s="43">
        <v>1.20191</v>
      </c>
      <c r="I61" s="43"/>
      <c r="J61" s="36">
        <v>48</v>
      </c>
      <c r="K61" s="42">
        <f t="shared" si="7"/>
        <v>525375.30000000005</v>
      </c>
      <c r="L61" s="42"/>
      <c r="M61" s="6">
        <f t="shared" si="3"/>
        <v>8.86</v>
      </c>
      <c r="N61" s="36">
        <v>2005</v>
      </c>
      <c r="O61" s="8">
        <v>42282</v>
      </c>
      <c r="P61" s="43">
        <v>1.1968799999999999</v>
      </c>
      <c r="Q61" s="43"/>
      <c r="R61" s="40">
        <f t="shared" si="0"/>
        <v>550195</v>
      </c>
      <c r="S61" s="40"/>
      <c r="T61" s="41">
        <f t="shared" si="9"/>
        <v>50.3000000000009</v>
      </c>
      <c r="U61" s="41"/>
    </row>
    <row r="62" spans="2:21" x14ac:dyDescent="0.2">
      <c r="B62" s="36">
        <v>54</v>
      </c>
      <c r="C62" s="42">
        <f t="shared" si="2"/>
        <v>11057701</v>
      </c>
      <c r="D62" s="42"/>
      <c r="E62" s="36">
        <v>2005</v>
      </c>
      <c r="F62" s="8">
        <v>42283</v>
      </c>
      <c r="G62" s="36" t="s">
        <v>4</v>
      </c>
      <c r="H62" s="43">
        <v>1.20712</v>
      </c>
      <c r="I62" s="43"/>
      <c r="J62" s="36">
        <v>36</v>
      </c>
      <c r="K62" s="42">
        <f t="shared" si="7"/>
        <v>552885.05000000005</v>
      </c>
      <c r="L62" s="42"/>
      <c r="M62" s="6">
        <f t="shared" si="3"/>
        <v>12.43</v>
      </c>
      <c r="N62" s="36">
        <v>2005</v>
      </c>
      <c r="O62" s="8">
        <v>42284</v>
      </c>
      <c r="P62" s="43">
        <v>1.21465</v>
      </c>
      <c r="Q62" s="43"/>
      <c r="R62" s="40">
        <f t="shared" si="0"/>
        <v>1155529</v>
      </c>
      <c r="S62" s="40"/>
      <c r="T62" s="41">
        <f t="shared" si="9"/>
        <v>75.300000000000367</v>
      </c>
      <c r="U62" s="41"/>
    </row>
    <row r="63" spans="2:21" x14ac:dyDescent="0.2">
      <c r="B63" s="36">
        <v>55</v>
      </c>
      <c r="C63" s="42">
        <f t="shared" si="2"/>
        <v>12213230</v>
      </c>
      <c r="D63" s="42"/>
      <c r="E63" s="36">
        <v>2005</v>
      </c>
      <c r="F63" s="8">
        <v>42288</v>
      </c>
      <c r="G63" s="36" t="s">
        <v>3</v>
      </c>
      <c r="H63" s="43">
        <v>1.1981900000000001</v>
      </c>
      <c r="I63" s="43"/>
      <c r="J63" s="36">
        <v>36</v>
      </c>
      <c r="K63" s="42">
        <f t="shared" si="7"/>
        <v>610661.5</v>
      </c>
      <c r="L63" s="42"/>
      <c r="M63" s="6">
        <f t="shared" si="3"/>
        <v>13.73</v>
      </c>
      <c r="N63" s="36">
        <v>2005</v>
      </c>
      <c r="O63" s="8">
        <v>42289</v>
      </c>
      <c r="P63" s="43">
        <v>1.2017199999999999</v>
      </c>
      <c r="Q63" s="43"/>
      <c r="R63" s="40">
        <f t="shared" si="0"/>
        <v>-598356</v>
      </c>
      <c r="S63" s="40"/>
      <c r="T63" s="41">
        <f t="shared" si="9"/>
        <v>-36</v>
      </c>
      <c r="U63" s="41"/>
    </row>
    <row r="64" spans="2:21" x14ac:dyDescent="0.2">
      <c r="B64" s="36">
        <v>56</v>
      </c>
      <c r="C64" s="42">
        <f t="shared" si="2"/>
        <v>11614874</v>
      </c>
      <c r="D64" s="42"/>
      <c r="E64" s="36">
        <v>2005</v>
      </c>
      <c r="F64" s="8">
        <v>42290</v>
      </c>
      <c r="G64" s="36" t="s">
        <v>3</v>
      </c>
      <c r="H64" s="43">
        <v>1.19679</v>
      </c>
      <c r="I64" s="43"/>
      <c r="J64" s="36">
        <v>36</v>
      </c>
      <c r="K64" s="42">
        <f t="shared" si="7"/>
        <v>580743.70000000007</v>
      </c>
      <c r="L64" s="42"/>
      <c r="M64" s="6">
        <f t="shared" si="3"/>
        <v>13.06</v>
      </c>
      <c r="N64" s="36">
        <v>2005</v>
      </c>
      <c r="O64" s="8">
        <v>42290</v>
      </c>
      <c r="P64" s="43">
        <v>1.20035</v>
      </c>
      <c r="Q64" s="43"/>
      <c r="R64" s="40">
        <f t="shared" si="0"/>
        <v>-573995</v>
      </c>
      <c r="S64" s="40"/>
      <c r="T64" s="41">
        <f t="shared" si="9"/>
        <v>-36</v>
      </c>
      <c r="U64" s="41"/>
    </row>
    <row r="65" spans="2:21" x14ac:dyDescent="0.2">
      <c r="B65" s="36">
        <v>57</v>
      </c>
      <c r="C65" s="42">
        <f t="shared" si="2"/>
        <v>11040879</v>
      </c>
      <c r="D65" s="42"/>
      <c r="E65" s="36">
        <v>2005</v>
      </c>
      <c r="F65" s="8">
        <v>42297</v>
      </c>
      <c r="G65" s="36" t="s">
        <v>4</v>
      </c>
      <c r="H65" s="43">
        <v>1.19899</v>
      </c>
      <c r="I65" s="43"/>
      <c r="J65" s="36">
        <v>27</v>
      </c>
      <c r="K65" s="42">
        <f t="shared" si="7"/>
        <v>552043.95000000007</v>
      </c>
      <c r="L65" s="42"/>
      <c r="M65" s="6">
        <f t="shared" si="3"/>
        <v>16.559999999999999</v>
      </c>
      <c r="N65" s="36">
        <v>2005</v>
      </c>
      <c r="O65" s="8">
        <v>42298</v>
      </c>
      <c r="P65" s="43">
        <v>1.2000999999999999</v>
      </c>
      <c r="Q65" s="43"/>
      <c r="R65" s="40">
        <f t="shared" si="0"/>
        <v>226933</v>
      </c>
      <c r="S65" s="40"/>
      <c r="T65" s="41">
        <f t="shared" si="9"/>
        <v>11.099999999999444</v>
      </c>
      <c r="U65" s="41"/>
    </row>
    <row r="66" spans="2:21" x14ac:dyDescent="0.2">
      <c r="B66" s="36">
        <v>58</v>
      </c>
      <c r="C66" s="42">
        <f t="shared" si="2"/>
        <v>11267812</v>
      </c>
      <c r="D66" s="42"/>
      <c r="E66" s="36">
        <v>2005</v>
      </c>
      <c r="F66" s="8">
        <v>42302</v>
      </c>
      <c r="G66" s="36" t="s">
        <v>3</v>
      </c>
      <c r="H66" s="43">
        <v>1.19563</v>
      </c>
      <c r="I66" s="43"/>
      <c r="J66" s="36">
        <v>65</v>
      </c>
      <c r="K66" s="42">
        <f t="shared" si="7"/>
        <v>563390.6</v>
      </c>
      <c r="L66" s="42"/>
      <c r="M66" s="6">
        <f t="shared" si="3"/>
        <v>7.02</v>
      </c>
      <c r="N66" s="36">
        <v>2005</v>
      </c>
      <c r="O66" s="8">
        <v>42302</v>
      </c>
      <c r="P66" s="43">
        <v>1.20208</v>
      </c>
      <c r="Q66" s="43"/>
      <c r="R66" s="40">
        <f t="shared" si="0"/>
        <v>-559000</v>
      </c>
      <c r="S66" s="40"/>
      <c r="T66" s="41">
        <f t="shared" si="9"/>
        <v>-65</v>
      </c>
      <c r="U66" s="41"/>
    </row>
    <row r="67" spans="2:21" x14ac:dyDescent="0.2">
      <c r="B67" s="36">
        <v>59</v>
      </c>
      <c r="C67" s="42">
        <f t="shared" si="2"/>
        <v>10708812</v>
      </c>
      <c r="D67" s="42"/>
      <c r="E67" s="36">
        <v>2005</v>
      </c>
      <c r="F67" s="8">
        <v>42304</v>
      </c>
      <c r="G67" s="36" t="s">
        <v>4</v>
      </c>
      <c r="H67" s="43">
        <v>1.2143699999999999</v>
      </c>
      <c r="I67" s="43"/>
      <c r="J67" s="36">
        <v>23</v>
      </c>
      <c r="K67" s="42">
        <f t="shared" si="7"/>
        <v>535440.6</v>
      </c>
      <c r="L67" s="42"/>
      <c r="M67" s="6">
        <f t="shared" si="3"/>
        <v>18.850000000000001</v>
      </c>
      <c r="N67" s="36">
        <v>2005</v>
      </c>
      <c r="O67" s="8">
        <v>42305</v>
      </c>
      <c r="P67" s="43">
        <v>1.21214</v>
      </c>
      <c r="Q67" s="43"/>
      <c r="R67" s="40">
        <f t="shared" si="0"/>
        <v>-518956</v>
      </c>
      <c r="S67" s="40"/>
      <c r="T67" s="41">
        <f t="shared" si="9"/>
        <v>-23</v>
      </c>
      <c r="U67" s="41"/>
    </row>
    <row r="68" spans="2:21" x14ac:dyDescent="0.2">
      <c r="B68" s="36">
        <v>60</v>
      </c>
      <c r="C68" s="42">
        <f t="shared" si="2"/>
        <v>10189856</v>
      </c>
      <c r="D68" s="42"/>
      <c r="E68" s="36">
        <v>2005</v>
      </c>
      <c r="F68" s="8">
        <v>42312</v>
      </c>
      <c r="G68" s="36" t="s">
        <v>3</v>
      </c>
      <c r="H68" s="43">
        <v>1.1931799999999999</v>
      </c>
      <c r="I68" s="43"/>
      <c r="J68" s="36">
        <v>20</v>
      </c>
      <c r="K68" s="42">
        <f t="shared" si="7"/>
        <v>509492.80000000005</v>
      </c>
      <c r="L68" s="42"/>
      <c r="M68" s="6">
        <f t="shared" si="3"/>
        <v>20.63</v>
      </c>
      <c r="N68" s="36">
        <v>2005</v>
      </c>
      <c r="O68" s="8">
        <v>42312</v>
      </c>
      <c r="P68" s="43">
        <v>1.1951099999999999</v>
      </c>
      <c r="Q68" s="43"/>
      <c r="R68" s="40">
        <f t="shared" si="0"/>
        <v>-491554</v>
      </c>
      <c r="S68" s="40"/>
      <c r="T68" s="41">
        <f t="shared" si="9"/>
        <v>-20</v>
      </c>
      <c r="U68" s="41"/>
    </row>
    <row r="69" spans="2:21" x14ac:dyDescent="0.2">
      <c r="B69" s="36">
        <v>61</v>
      </c>
      <c r="C69" s="42">
        <f t="shared" si="2"/>
        <v>9698302</v>
      </c>
      <c r="D69" s="42"/>
      <c r="E69" s="36">
        <v>2005</v>
      </c>
      <c r="F69" s="8">
        <v>42315</v>
      </c>
      <c r="G69" s="36" t="s">
        <v>3</v>
      </c>
      <c r="H69" s="43">
        <v>1.18146</v>
      </c>
      <c r="I69" s="43"/>
      <c r="J69" s="36">
        <v>16</v>
      </c>
      <c r="K69" s="42">
        <f t="shared" si="7"/>
        <v>484915.10000000003</v>
      </c>
      <c r="L69" s="42"/>
      <c r="M69" s="6">
        <f t="shared" si="3"/>
        <v>24.54</v>
      </c>
      <c r="N69" s="36">
        <v>2005</v>
      </c>
      <c r="O69" s="8">
        <v>42315</v>
      </c>
      <c r="P69" s="43">
        <v>1.1830400000000001</v>
      </c>
      <c r="Q69" s="43"/>
      <c r="R69" s="40">
        <f t="shared" si="0"/>
        <v>-478681</v>
      </c>
      <c r="S69" s="40"/>
      <c r="T69" s="41">
        <f t="shared" si="9"/>
        <v>-16</v>
      </c>
      <c r="U69" s="41"/>
    </row>
    <row r="70" spans="2:21" x14ac:dyDescent="0.2">
      <c r="B70" s="36">
        <v>62</v>
      </c>
      <c r="C70" s="42">
        <f t="shared" si="2"/>
        <v>9219621</v>
      </c>
      <c r="D70" s="42"/>
      <c r="E70" s="36">
        <v>2005</v>
      </c>
      <c r="F70" s="8">
        <v>11.7</v>
      </c>
      <c r="G70" s="36" t="s">
        <v>3</v>
      </c>
      <c r="H70" s="43">
        <v>1.1775100000000001</v>
      </c>
      <c r="I70" s="43"/>
      <c r="J70" s="36">
        <v>45</v>
      </c>
      <c r="K70" s="42">
        <f t="shared" si="7"/>
        <v>460981.05000000005</v>
      </c>
      <c r="L70" s="42"/>
      <c r="M70" s="6">
        <f t="shared" si="3"/>
        <v>8.2899999999999991</v>
      </c>
      <c r="N70" s="36">
        <v>2005</v>
      </c>
      <c r="O70" s="8">
        <v>42325</v>
      </c>
      <c r="P70" s="43">
        <v>1.1736800000000001</v>
      </c>
      <c r="Q70" s="43"/>
      <c r="R70" s="40">
        <f t="shared" si="0"/>
        <v>391983</v>
      </c>
      <c r="S70" s="40"/>
      <c r="T70" s="41">
        <f t="shared" si="9"/>
        <v>38.299999999999997</v>
      </c>
      <c r="U70" s="41"/>
    </row>
    <row r="71" spans="2:21" x14ac:dyDescent="0.2">
      <c r="B71" s="36">
        <v>63</v>
      </c>
      <c r="C71" s="42">
        <f t="shared" si="2"/>
        <v>9611604</v>
      </c>
      <c r="D71" s="42"/>
      <c r="E71" s="36">
        <v>2005</v>
      </c>
      <c r="F71" s="8">
        <v>42330</v>
      </c>
      <c r="G71" s="36" t="s">
        <v>3</v>
      </c>
      <c r="H71" s="43">
        <v>1.1718900000000001</v>
      </c>
      <c r="I71" s="43"/>
      <c r="J71" s="36">
        <v>27</v>
      </c>
      <c r="K71" s="42">
        <f t="shared" si="7"/>
        <v>480580.2</v>
      </c>
      <c r="L71" s="42"/>
      <c r="M71" s="6">
        <f t="shared" si="3"/>
        <v>14.41</v>
      </c>
      <c r="N71" s="36">
        <v>2005</v>
      </c>
      <c r="O71" s="8">
        <v>42330</v>
      </c>
      <c r="P71" s="43">
        <v>1.1745300000000001</v>
      </c>
      <c r="Q71" s="43"/>
      <c r="R71" s="40">
        <f t="shared" si="0"/>
        <v>-469659</v>
      </c>
      <c r="S71" s="40"/>
      <c r="T71" s="41">
        <f t="shared" si="9"/>
        <v>-27</v>
      </c>
      <c r="U71" s="41"/>
    </row>
    <row r="72" spans="2:21" x14ac:dyDescent="0.2">
      <c r="B72" s="36">
        <v>64</v>
      </c>
      <c r="C72" s="42">
        <f t="shared" si="2"/>
        <v>9141945</v>
      </c>
      <c r="D72" s="42"/>
      <c r="E72" s="36">
        <v>2005</v>
      </c>
      <c r="F72" s="8">
        <v>42331</v>
      </c>
      <c r="G72" s="36" t="s">
        <v>4</v>
      </c>
      <c r="H72" s="43">
        <v>1.1809499999999999</v>
      </c>
      <c r="I72" s="43"/>
      <c r="J72" s="36">
        <v>47</v>
      </c>
      <c r="K72" s="42">
        <f t="shared" si="7"/>
        <v>457097.25</v>
      </c>
      <c r="L72" s="42"/>
      <c r="M72" s="6">
        <f t="shared" si="3"/>
        <v>7.87</v>
      </c>
      <c r="N72" s="36">
        <v>2005</v>
      </c>
      <c r="O72" s="8">
        <v>42333</v>
      </c>
      <c r="P72" s="43">
        <v>1.17625</v>
      </c>
      <c r="Q72" s="43"/>
      <c r="R72" s="40">
        <f t="shared" si="0"/>
        <v>-456654</v>
      </c>
      <c r="S72" s="40"/>
      <c r="T72" s="41">
        <f t="shared" si="9"/>
        <v>-47</v>
      </c>
      <c r="U72" s="41"/>
    </row>
    <row r="73" spans="2:21" x14ac:dyDescent="0.2">
      <c r="B73" s="36">
        <v>65</v>
      </c>
      <c r="C73" s="42">
        <f t="shared" si="2"/>
        <v>8685291</v>
      </c>
      <c r="D73" s="42"/>
      <c r="E73" s="36">
        <v>2005</v>
      </c>
      <c r="F73" s="8">
        <v>42339</v>
      </c>
      <c r="G73" s="36" t="s">
        <v>4</v>
      </c>
      <c r="H73" s="43">
        <v>1.1789799999999999</v>
      </c>
      <c r="I73" s="43"/>
      <c r="J73" s="36">
        <v>19</v>
      </c>
      <c r="K73" s="42">
        <f t="shared" si="7"/>
        <v>434264.55000000005</v>
      </c>
      <c r="L73" s="42"/>
      <c r="M73" s="6">
        <f t="shared" si="3"/>
        <v>18.510000000000002</v>
      </c>
      <c r="N73" s="36">
        <v>2005</v>
      </c>
      <c r="O73" s="8">
        <v>42339</v>
      </c>
      <c r="P73" s="43">
        <v>1.1770700000000001</v>
      </c>
      <c r="Q73" s="43"/>
      <c r="R73" s="40">
        <f t="shared" ref="R73:R108" si="10">IF(O73="","",ROUNDDOWN((IF(G73="売",H73-P73,P73-H73))*M73*1000000000/81,0))</f>
        <v>-436470</v>
      </c>
      <c r="S73" s="40"/>
      <c r="T73" s="41">
        <f t="shared" si="9"/>
        <v>-19</v>
      </c>
      <c r="U73" s="41"/>
    </row>
    <row r="74" spans="2:21" x14ac:dyDescent="0.2">
      <c r="B74" s="36">
        <v>66</v>
      </c>
      <c r="C74" s="42">
        <f t="shared" ref="C74:C108" si="11">IF(R73="","",C73+R73)</f>
        <v>8248821</v>
      </c>
      <c r="D74" s="42"/>
      <c r="E74" s="36">
        <v>2005</v>
      </c>
      <c r="F74" s="8">
        <v>42340</v>
      </c>
      <c r="G74" s="36" t="s">
        <v>3</v>
      </c>
      <c r="H74" s="43">
        <v>1.1701900000000001</v>
      </c>
      <c r="I74" s="43"/>
      <c r="J74" s="36">
        <v>28</v>
      </c>
      <c r="K74" s="42">
        <f t="shared" si="7"/>
        <v>412441.05000000005</v>
      </c>
      <c r="L74" s="42"/>
      <c r="M74" s="6">
        <f t="shared" ref="M74:M108" si="12">IF(J74="","",ROUNDDOWN(K74/(J74/81)/100000,2))</f>
        <v>11.93</v>
      </c>
      <c r="N74" s="36">
        <v>2005</v>
      </c>
      <c r="O74" s="8">
        <v>42343</v>
      </c>
      <c r="P74" s="43">
        <v>1.1729400000000001</v>
      </c>
      <c r="Q74" s="43"/>
      <c r="R74" s="40">
        <f t="shared" si="10"/>
        <v>-405030</v>
      </c>
      <c r="S74" s="40"/>
      <c r="T74" s="41">
        <f t="shared" si="9"/>
        <v>-28</v>
      </c>
      <c r="U74" s="41"/>
    </row>
    <row r="75" spans="2:21" x14ac:dyDescent="0.2">
      <c r="B75" s="36">
        <v>67</v>
      </c>
      <c r="C75" s="42">
        <f t="shared" si="11"/>
        <v>7843791</v>
      </c>
      <c r="D75" s="42"/>
      <c r="E75" s="36">
        <v>2005</v>
      </c>
      <c r="F75" s="8">
        <v>42342</v>
      </c>
      <c r="G75" s="36" t="s">
        <v>4</v>
      </c>
      <c r="H75" s="43">
        <v>1.1845399999999999</v>
      </c>
      <c r="I75" s="43"/>
      <c r="J75" s="36">
        <v>25</v>
      </c>
      <c r="K75" s="42">
        <f t="shared" si="7"/>
        <v>392189.55000000005</v>
      </c>
      <c r="L75" s="42"/>
      <c r="M75" s="6">
        <f t="shared" si="12"/>
        <v>12.7</v>
      </c>
      <c r="N75" s="36">
        <v>2005</v>
      </c>
      <c r="O75" s="8">
        <v>42353</v>
      </c>
      <c r="P75" s="43">
        <v>1.1960599999999999</v>
      </c>
      <c r="Q75" s="43"/>
      <c r="R75" s="40">
        <f t="shared" si="10"/>
        <v>1806222</v>
      </c>
      <c r="S75" s="40"/>
      <c r="T75" s="41">
        <f t="shared" si="9"/>
        <v>115.19999999999975</v>
      </c>
      <c r="U75" s="41"/>
    </row>
    <row r="76" spans="2:21" x14ac:dyDescent="0.2">
      <c r="B76" s="36">
        <v>68</v>
      </c>
      <c r="C76" s="42">
        <f t="shared" si="11"/>
        <v>9650013</v>
      </c>
      <c r="D76" s="42"/>
      <c r="E76" s="36">
        <v>2005</v>
      </c>
      <c r="F76" s="8">
        <v>42357</v>
      </c>
      <c r="G76" s="36" t="s">
        <v>3</v>
      </c>
      <c r="H76" s="43">
        <v>1.1982900000000001</v>
      </c>
      <c r="I76" s="43"/>
      <c r="J76" s="36">
        <v>35</v>
      </c>
      <c r="K76" s="42">
        <f t="shared" si="7"/>
        <v>482500.65</v>
      </c>
      <c r="L76" s="42"/>
      <c r="M76" s="6">
        <f t="shared" si="12"/>
        <v>11.16</v>
      </c>
      <c r="N76" s="36">
        <v>2005</v>
      </c>
      <c r="O76" s="8">
        <v>42353</v>
      </c>
      <c r="P76" s="43">
        <v>1.1895199999999999</v>
      </c>
      <c r="Q76" s="43"/>
      <c r="R76" s="40">
        <f t="shared" si="10"/>
        <v>1208311</v>
      </c>
      <c r="S76" s="40"/>
      <c r="T76" s="41">
        <f t="shared" si="9"/>
        <v>87.700000000001666</v>
      </c>
      <c r="U76" s="41"/>
    </row>
    <row r="77" spans="2:21" x14ac:dyDescent="0.2">
      <c r="B77" s="36">
        <v>69</v>
      </c>
      <c r="C77" s="42">
        <f t="shared" si="11"/>
        <v>10858324</v>
      </c>
      <c r="D77" s="42"/>
      <c r="E77" s="36">
        <v>2005</v>
      </c>
      <c r="F77" s="8">
        <v>42367</v>
      </c>
      <c r="G77" s="36" t="s">
        <v>3</v>
      </c>
      <c r="H77" s="43">
        <v>1.18391</v>
      </c>
      <c r="I77" s="43"/>
      <c r="J77" s="36">
        <v>42</v>
      </c>
      <c r="K77" s="42">
        <f t="shared" si="7"/>
        <v>542916.20000000007</v>
      </c>
      <c r="L77" s="42"/>
      <c r="M77" s="6">
        <f t="shared" si="12"/>
        <v>10.47</v>
      </c>
      <c r="N77" s="36">
        <v>2005</v>
      </c>
      <c r="O77" s="8">
        <v>42353</v>
      </c>
      <c r="P77" s="43">
        <v>1.1880900000000001</v>
      </c>
      <c r="Q77" s="43"/>
      <c r="R77" s="40">
        <f t="shared" si="10"/>
        <v>-540303</v>
      </c>
      <c r="S77" s="40"/>
      <c r="T77" s="41">
        <f t="shared" si="9"/>
        <v>-42</v>
      </c>
      <c r="U77" s="41"/>
    </row>
    <row r="78" spans="2:21" x14ac:dyDescent="0.2">
      <c r="B78" s="36">
        <v>70</v>
      </c>
      <c r="C78" s="42">
        <f t="shared" si="11"/>
        <v>10318021</v>
      </c>
      <c r="D78" s="42"/>
      <c r="E78" s="36">
        <v>2005</v>
      </c>
      <c r="F78" s="8">
        <v>42007</v>
      </c>
      <c r="G78" s="36" t="s">
        <v>4</v>
      </c>
      <c r="H78" s="43">
        <v>1.1904399999999999</v>
      </c>
      <c r="I78" s="43"/>
      <c r="J78" s="36">
        <v>46</v>
      </c>
      <c r="K78" s="42">
        <f t="shared" si="7"/>
        <v>515901.05000000005</v>
      </c>
      <c r="L78" s="42"/>
      <c r="M78" s="6">
        <f t="shared" si="12"/>
        <v>9.08</v>
      </c>
      <c r="N78" s="36">
        <v>2005</v>
      </c>
      <c r="O78" s="8">
        <v>42013</v>
      </c>
      <c r="P78" s="43">
        <v>1.2063900000000001</v>
      </c>
      <c r="Q78" s="43"/>
      <c r="R78" s="40">
        <f t="shared" si="10"/>
        <v>1787975</v>
      </c>
      <c r="S78" s="40"/>
      <c r="T78" s="41">
        <f t="shared" si="9"/>
        <v>159.50000000000131</v>
      </c>
      <c r="U78" s="41"/>
    </row>
    <row r="79" spans="2:21" x14ac:dyDescent="0.2">
      <c r="B79" s="36">
        <v>71</v>
      </c>
      <c r="C79" s="42">
        <f t="shared" si="11"/>
        <v>12105996</v>
      </c>
      <c r="D79" s="42"/>
      <c r="E79" s="36">
        <v>2005</v>
      </c>
      <c r="F79" s="8">
        <v>42015</v>
      </c>
      <c r="G79" s="36" t="s">
        <v>3</v>
      </c>
      <c r="H79" s="43">
        <v>1.206</v>
      </c>
      <c r="I79" s="43"/>
      <c r="J79" s="36">
        <v>19</v>
      </c>
      <c r="K79" s="42">
        <f t="shared" si="7"/>
        <v>605299.80000000005</v>
      </c>
      <c r="L79" s="42"/>
      <c r="M79" s="6">
        <f t="shared" si="12"/>
        <v>25.8</v>
      </c>
      <c r="N79" s="36">
        <v>2005</v>
      </c>
      <c r="O79" s="8">
        <v>42015</v>
      </c>
      <c r="P79" s="43">
        <v>1.2078599999999999</v>
      </c>
      <c r="Q79" s="43"/>
      <c r="R79" s="40">
        <f t="shared" si="10"/>
        <v>-592444</v>
      </c>
      <c r="S79" s="40"/>
      <c r="T79" s="41">
        <f t="shared" si="9"/>
        <v>-19</v>
      </c>
      <c r="U79" s="41"/>
    </row>
    <row r="80" spans="2:21" x14ac:dyDescent="0.2">
      <c r="B80" s="36">
        <v>72</v>
      </c>
      <c r="C80" s="42">
        <f t="shared" si="11"/>
        <v>11513552</v>
      </c>
      <c r="D80" s="42"/>
      <c r="E80" s="36">
        <v>2005</v>
      </c>
      <c r="F80" s="8">
        <v>42016</v>
      </c>
      <c r="G80" s="36" t="s">
        <v>4</v>
      </c>
      <c r="H80" s="43">
        <v>1.2153700000000001</v>
      </c>
      <c r="I80" s="43"/>
      <c r="J80" s="36">
        <v>24</v>
      </c>
      <c r="K80" s="42">
        <f t="shared" si="7"/>
        <v>575677.6</v>
      </c>
      <c r="L80" s="42"/>
      <c r="M80" s="6">
        <f t="shared" si="12"/>
        <v>19.420000000000002</v>
      </c>
      <c r="N80" s="36">
        <v>2005</v>
      </c>
      <c r="O80" s="8">
        <v>42016</v>
      </c>
      <c r="P80" s="43">
        <v>1.2131400000000001</v>
      </c>
      <c r="Q80" s="43"/>
      <c r="R80" s="40">
        <f t="shared" si="10"/>
        <v>-534649</v>
      </c>
      <c r="S80" s="40"/>
      <c r="T80" s="41">
        <f t="shared" si="9"/>
        <v>-24</v>
      </c>
      <c r="U80" s="41"/>
    </row>
    <row r="81" spans="2:21" x14ac:dyDescent="0.2">
      <c r="B81" s="36">
        <v>73</v>
      </c>
      <c r="C81" s="42">
        <f t="shared" si="11"/>
        <v>10978903</v>
      </c>
      <c r="D81" s="42"/>
      <c r="E81" s="36">
        <v>2005</v>
      </c>
      <c r="F81" s="8">
        <v>42024</v>
      </c>
      <c r="G81" s="36" t="s">
        <v>4</v>
      </c>
      <c r="H81" s="43">
        <v>1.21153</v>
      </c>
      <c r="I81" s="43"/>
      <c r="J81" s="36">
        <v>47</v>
      </c>
      <c r="K81" s="42">
        <f t="shared" si="7"/>
        <v>548945.15</v>
      </c>
      <c r="L81" s="42"/>
      <c r="M81" s="6">
        <f t="shared" si="12"/>
        <v>9.4600000000000009</v>
      </c>
      <c r="N81" s="36">
        <v>2005</v>
      </c>
      <c r="O81" s="8">
        <v>42029</v>
      </c>
      <c r="P81" s="43">
        <v>1.2250300000000001</v>
      </c>
      <c r="Q81" s="43"/>
      <c r="R81" s="40">
        <f t="shared" si="10"/>
        <v>1576666</v>
      </c>
      <c r="S81" s="40"/>
      <c r="T81" s="41">
        <f t="shared" si="9"/>
        <v>135.00000000000068</v>
      </c>
      <c r="U81" s="41"/>
    </row>
    <row r="82" spans="2:21" x14ac:dyDescent="0.2">
      <c r="B82" s="36">
        <v>74</v>
      </c>
      <c r="C82" s="42">
        <f t="shared" si="11"/>
        <v>12555569</v>
      </c>
      <c r="D82" s="42"/>
      <c r="E82" s="36">
        <v>2005</v>
      </c>
      <c r="F82" s="8">
        <v>1.27</v>
      </c>
      <c r="G82" s="36" t="s">
        <v>3</v>
      </c>
      <c r="H82" s="43">
        <v>1.21953</v>
      </c>
      <c r="I82" s="43"/>
      <c r="J82" s="36">
        <v>28</v>
      </c>
      <c r="K82" s="42">
        <f t="shared" si="7"/>
        <v>627778.45000000007</v>
      </c>
      <c r="L82" s="42"/>
      <c r="M82" s="6">
        <f t="shared" si="12"/>
        <v>18.16</v>
      </c>
      <c r="N82" s="36">
        <v>2005</v>
      </c>
      <c r="O82" s="8">
        <v>42031</v>
      </c>
      <c r="P82" s="43">
        <v>1.22228</v>
      </c>
      <c r="Q82" s="43"/>
      <c r="R82" s="40">
        <f t="shared" si="10"/>
        <v>-616543</v>
      </c>
      <c r="S82" s="40"/>
      <c r="T82" s="41">
        <f t="shared" si="9"/>
        <v>-28</v>
      </c>
      <c r="U82" s="41"/>
    </row>
    <row r="83" spans="2:21" x14ac:dyDescent="0.2">
      <c r="B83" s="36">
        <v>75</v>
      </c>
      <c r="C83" s="42">
        <f t="shared" si="11"/>
        <v>11939026</v>
      </c>
      <c r="D83" s="42"/>
      <c r="E83" s="36">
        <v>2006</v>
      </c>
      <c r="F83" s="8">
        <v>42034</v>
      </c>
      <c r="G83" s="36" t="s">
        <v>3</v>
      </c>
      <c r="H83" s="43">
        <v>1.2074199999999999</v>
      </c>
      <c r="I83" s="43"/>
      <c r="J83" s="36">
        <v>28</v>
      </c>
      <c r="K83" s="42">
        <f t="shared" si="7"/>
        <v>596951.30000000005</v>
      </c>
      <c r="L83" s="42"/>
      <c r="M83" s="6">
        <f t="shared" si="12"/>
        <v>17.260000000000002</v>
      </c>
      <c r="N83" s="36">
        <v>2006</v>
      </c>
      <c r="O83" s="8">
        <v>42035</v>
      </c>
      <c r="P83" s="43">
        <v>1.21018</v>
      </c>
      <c r="Q83" s="43"/>
      <c r="R83" s="40">
        <f t="shared" si="10"/>
        <v>-588118</v>
      </c>
      <c r="S83" s="40"/>
      <c r="T83" s="41">
        <f t="shared" si="9"/>
        <v>-28</v>
      </c>
      <c r="U83" s="41"/>
    </row>
    <row r="84" spans="2:21" x14ac:dyDescent="0.2">
      <c r="B84" s="36">
        <v>76</v>
      </c>
      <c r="C84" s="42">
        <f t="shared" si="11"/>
        <v>11350908</v>
      </c>
      <c r="D84" s="42"/>
      <c r="E84" s="36">
        <v>2006</v>
      </c>
      <c r="F84" s="8">
        <v>42036</v>
      </c>
      <c r="G84" s="36" t="s">
        <v>3</v>
      </c>
      <c r="H84" s="43">
        <v>1.2068099999999999</v>
      </c>
      <c r="I84" s="43"/>
      <c r="J84" s="36">
        <v>45</v>
      </c>
      <c r="K84" s="42">
        <f t="shared" si="7"/>
        <v>567545.4</v>
      </c>
      <c r="L84" s="42"/>
      <c r="M84" s="6">
        <f t="shared" si="12"/>
        <v>10.210000000000001</v>
      </c>
      <c r="N84" s="36">
        <v>2006</v>
      </c>
      <c r="O84" s="8">
        <v>42045</v>
      </c>
      <c r="P84" s="43">
        <v>1.1994</v>
      </c>
      <c r="Q84" s="43"/>
      <c r="R84" s="40">
        <f t="shared" si="10"/>
        <v>934025</v>
      </c>
      <c r="S84" s="40"/>
      <c r="T84" s="41">
        <f>IF(O84="","",IF(R84&lt;0,J84*(-1),IF(G84="買",(P84-H84)*10000,(H84-P84)*10000)))</f>
        <v>74.09999999999917</v>
      </c>
      <c r="U84" s="41"/>
    </row>
    <row r="85" spans="2:21" x14ac:dyDescent="0.2">
      <c r="B85" s="36">
        <v>77</v>
      </c>
      <c r="C85" s="42">
        <f t="shared" si="11"/>
        <v>12284933</v>
      </c>
      <c r="D85" s="42"/>
      <c r="E85" s="36">
        <v>2006</v>
      </c>
      <c r="F85" s="8">
        <v>42045</v>
      </c>
      <c r="G85" s="36" t="s">
        <v>4</v>
      </c>
      <c r="H85" s="43">
        <v>1.19889</v>
      </c>
      <c r="I85" s="43"/>
      <c r="J85" s="36">
        <v>33</v>
      </c>
      <c r="K85" s="42">
        <f t="shared" si="7"/>
        <v>614246.65</v>
      </c>
      <c r="L85" s="42"/>
      <c r="M85" s="6">
        <f t="shared" si="12"/>
        <v>15.07</v>
      </c>
      <c r="N85" s="36">
        <v>2006</v>
      </c>
      <c r="O85" s="8">
        <v>42045</v>
      </c>
      <c r="P85" s="43">
        <v>1.1956</v>
      </c>
      <c r="Q85" s="43"/>
      <c r="R85" s="40">
        <f t="shared" si="10"/>
        <v>-612102</v>
      </c>
      <c r="S85" s="40"/>
      <c r="T85" s="41">
        <f t="shared" ref="T85:T91" si="13">IF(O85="","",IF(R85&lt;0,J85*(-1),IF(G85="買",(P85-H85)*10000,(H85-P85)*10000)))</f>
        <v>-33</v>
      </c>
      <c r="U85" s="41"/>
    </row>
    <row r="86" spans="2:21" x14ac:dyDescent="0.2">
      <c r="B86" s="36">
        <v>78</v>
      </c>
      <c r="C86" s="42">
        <f t="shared" si="11"/>
        <v>11672831</v>
      </c>
      <c r="D86" s="42"/>
      <c r="E86" s="36">
        <v>2006</v>
      </c>
      <c r="F86" s="8">
        <v>42048</v>
      </c>
      <c r="G86" s="36" t="s">
        <v>3</v>
      </c>
      <c r="H86" s="43">
        <v>1.18821</v>
      </c>
      <c r="I86" s="43"/>
      <c r="J86" s="36">
        <v>37</v>
      </c>
      <c r="K86" s="42">
        <f t="shared" si="7"/>
        <v>583641.55000000005</v>
      </c>
      <c r="L86" s="42"/>
      <c r="M86" s="6">
        <f t="shared" si="12"/>
        <v>12.77</v>
      </c>
      <c r="N86" s="36">
        <v>2006</v>
      </c>
      <c r="O86" s="8">
        <v>42049</v>
      </c>
      <c r="P86" s="43">
        <v>1.1918599999999999</v>
      </c>
      <c r="Q86" s="43"/>
      <c r="R86" s="40">
        <f t="shared" si="10"/>
        <v>-575438</v>
      </c>
      <c r="S86" s="40"/>
      <c r="T86" s="41">
        <f t="shared" si="13"/>
        <v>-37</v>
      </c>
      <c r="U86" s="41"/>
    </row>
    <row r="87" spans="2:21" x14ac:dyDescent="0.2">
      <c r="B87" s="36">
        <v>79</v>
      </c>
      <c r="C87" s="42">
        <f t="shared" si="11"/>
        <v>11097393</v>
      </c>
      <c r="D87" s="42"/>
      <c r="E87" s="36">
        <v>2006</v>
      </c>
      <c r="F87" s="8">
        <v>42055</v>
      </c>
      <c r="G87" s="36" t="s">
        <v>4</v>
      </c>
      <c r="H87" s="43">
        <v>1.1948099999999999</v>
      </c>
      <c r="I87" s="43"/>
      <c r="J87" s="36">
        <v>17</v>
      </c>
      <c r="K87" s="42">
        <f t="shared" si="7"/>
        <v>554869.65</v>
      </c>
      <c r="L87" s="42"/>
      <c r="M87" s="6">
        <f t="shared" si="12"/>
        <v>26.43</v>
      </c>
      <c r="N87" s="36">
        <v>2006</v>
      </c>
      <c r="O87" s="8">
        <v>42056</v>
      </c>
      <c r="P87" s="43">
        <v>1.19312</v>
      </c>
      <c r="Q87" s="43"/>
      <c r="R87" s="40">
        <f t="shared" si="10"/>
        <v>-551440</v>
      </c>
      <c r="S87" s="40"/>
      <c r="T87" s="41">
        <f t="shared" si="13"/>
        <v>-17</v>
      </c>
      <c r="U87" s="41"/>
    </row>
    <row r="88" spans="2:21" x14ac:dyDescent="0.2">
      <c r="B88" s="36">
        <v>80</v>
      </c>
      <c r="C88" s="42">
        <f t="shared" si="11"/>
        <v>10545953</v>
      </c>
      <c r="D88" s="42"/>
      <c r="E88" s="36">
        <v>2006</v>
      </c>
      <c r="F88" s="8">
        <v>42057</v>
      </c>
      <c r="G88" s="36" t="s">
        <v>3</v>
      </c>
      <c r="H88" s="43">
        <v>1.1909000000000001</v>
      </c>
      <c r="I88" s="43"/>
      <c r="J88" s="36">
        <v>21</v>
      </c>
      <c r="K88" s="42">
        <f t="shared" si="7"/>
        <v>527297.65</v>
      </c>
      <c r="L88" s="42"/>
      <c r="M88" s="6">
        <f t="shared" si="12"/>
        <v>20.329999999999998</v>
      </c>
      <c r="N88" s="36">
        <v>2006</v>
      </c>
      <c r="O88" s="8">
        <v>42058</v>
      </c>
      <c r="P88" s="43">
        <v>1.1930099999999999</v>
      </c>
      <c r="Q88" s="43"/>
      <c r="R88" s="40">
        <f t="shared" si="10"/>
        <v>-529583</v>
      </c>
      <c r="S88" s="40"/>
      <c r="T88" s="41">
        <f t="shared" si="13"/>
        <v>-21</v>
      </c>
      <c r="U88" s="41"/>
    </row>
    <row r="89" spans="2:21" x14ac:dyDescent="0.2">
      <c r="B89" s="36">
        <v>81</v>
      </c>
      <c r="C89" s="42">
        <f t="shared" si="11"/>
        <v>10016370</v>
      </c>
      <c r="D89" s="42"/>
      <c r="E89" s="36">
        <v>2006</v>
      </c>
      <c r="F89" s="8">
        <v>42062</v>
      </c>
      <c r="G89" s="36" t="s">
        <v>3</v>
      </c>
      <c r="H89" s="43">
        <v>1.18458</v>
      </c>
      <c r="I89" s="43"/>
      <c r="J89" s="36">
        <v>17</v>
      </c>
      <c r="K89" s="42">
        <f t="shared" si="7"/>
        <v>500818.5</v>
      </c>
      <c r="L89" s="42"/>
      <c r="M89" s="6">
        <f t="shared" si="12"/>
        <v>23.86</v>
      </c>
      <c r="N89" s="36">
        <v>2006</v>
      </c>
      <c r="O89" s="8">
        <v>42062</v>
      </c>
      <c r="P89" s="43">
        <v>1.1862299999999999</v>
      </c>
      <c r="Q89" s="43"/>
      <c r="R89" s="40">
        <f t="shared" si="10"/>
        <v>-486037</v>
      </c>
      <c r="S89" s="40"/>
      <c r="T89" s="41">
        <f t="shared" si="13"/>
        <v>-17</v>
      </c>
      <c r="U89" s="41"/>
    </row>
    <row r="90" spans="2:21" x14ac:dyDescent="0.2">
      <c r="B90" s="36">
        <v>82</v>
      </c>
      <c r="C90" s="42">
        <f t="shared" si="11"/>
        <v>9530333</v>
      </c>
      <c r="D90" s="42"/>
      <c r="E90" s="36">
        <v>2006</v>
      </c>
      <c r="F90" s="8">
        <v>42069</v>
      </c>
      <c r="G90" s="36" t="s">
        <v>4</v>
      </c>
      <c r="H90" s="43">
        <v>1.20513</v>
      </c>
      <c r="I90" s="43"/>
      <c r="J90" s="36">
        <v>56</v>
      </c>
      <c r="K90" s="42">
        <f t="shared" si="7"/>
        <v>476516.65</v>
      </c>
      <c r="L90" s="42"/>
      <c r="M90" s="6">
        <f t="shared" si="12"/>
        <v>6.89</v>
      </c>
      <c r="N90" s="36">
        <v>2006</v>
      </c>
      <c r="O90" s="8">
        <v>42069</v>
      </c>
      <c r="P90" s="43">
        <v>1.19956</v>
      </c>
      <c r="Q90" s="43"/>
      <c r="R90" s="40">
        <f t="shared" si="10"/>
        <v>-473793</v>
      </c>
      <c r="S90" s="40"/>
      <c r="T90" s="41">
        <f t="shared" si="13"/>
        <v>-56</v>
      </c>
      <c r="U90" s="41"/>
    </row>
    <row r="91" spans="2:21" x14ac:dyDescent="0.2">
      <c r="B91" s="36">
        <v>83</v>
      </c>
      <c r="C91" s="42">
        <f t="shared" si="11"/>
        <v>9056540</v>
      </c>
      <c r="D91" s="42"/>
      <c r="E91" s="36">
        <v>2006</v>
      </c>
      <c r="F91" s="8">
        <v>42078</v>
      </c>
      <c r="G91" s="36" t="s">
        <v>4</v>
      </c>
      <c r="H91" s="43">
        <v>1.2028000000000001</v>
      </c>
      <c r="I91" s="43"/>
      <c r="J91" s="36">
        <v>15</v>
      </c>
      <c r="K91" s="42">
        <f t="shared" si="7"/>
        <v>452827</v>
      </c>
      <c r="L91" s="42"/>
      <c r="M91" s="6">
        <f t="shared" si="12"/>
        <v>24.45</v>
      </c>
      <c r="N91" s="36">
        <v>2006</v>
      </c>
      <c r="O91" s="8">
        <v>42078</v>
      </c>
      <c r="P91" s="43">
        <v>1.2012700000000001</v>
      </c>
      <c r="Q91" s="43"/>
      <c r="R91" s="40">
        <f t="shared" si="10"/>
        <v>-461833</v>
      </c>
      <c r="S91" s="40"/>
      <c r="T91" s="41">
        <f t="shared" si="13"/>
        <v>-15</v>
      </c>
      <c r="U91" s="41"/>
    </row>
    <row r="92" spans="2:21" x14ac:dyDescent="0.2">
      <c r="B92" s="36">
        <v>84</v>
      </c>
      <c r="C92" s="42">
        <f t="shared" si="11"/>
        <v>8594707</v>
      </c>
      <c r="D92" s="42"/>
      <c r="E92" s="36">
        <v>2006</v>
      </c>
      <c r="F92" s="8">
        <v>42080</v>
      </c>
      <c r="G92" s="36" t="s">
        <v>4</v>
      </c>
      <c r="H92" s="43">
        <v>1.2199</v>
      </c>
      <c r="I92" s="43"/>
      <c r="J92" s="36">
        <v>36</v>
      </c>
      <c r="K92" s="42">
        <f t="shared" ref="K92:K108" si="14">IF(F92="","",C92*0.05)</f>
        <v>429735.35000000003</v>
      </c>
      <c r="L92" s="42"/>
      <c r="M92" s="6">
        <f t="shared" si="12"/>
        <v>9.66</v>
      </c>
      <c r="N92" s="36">
        <v>2006</v>
      </c>
      <c r="O92" s="8">
        <v>42083</v>
      </c>
      <c r="P92" s="43">
        <v>1.21637</v>
      </c>
      <c r="Q92" s="43"/>
      <c r="R92" s="40">
        <f t="shared" si="10"/>
        <v>-420985</v>
      </c>
      <c r="S92" s="40"/>
      <c r="T92" s="41">
        <f>IF(O92="","",IF(R92&lt;0,J92*(-1),IF(G92="買",(P92-H92)*10000,(H92-P92)*10000)))</f>
        <v>-36</v>
      </c>
      <c r="U92" s="41"/>
    </row>
    <row r="93" spans="2:21" x14ac:dyDescent="0.2">
      <c r="B93" s="36">
        <v>85</v>
      </c>
      <c r="C93" s="42">
        <f t="shared" si="11"/>
        <v>8173722</v>
      </c>
      <c r="D93" s="42"/>
      <c r="E93" s="36">
        <v>2006</v>
      </c>
      <c r="F93" s="8">
        <v>42084</v>
      </c>
      <c r="G93" s="36" t="s">
        <v>3</v>
      </c>
      <c r="H93" s="43">
        <v>1.2125900000000001</v>
      </c>
      <c r="I93" s="43"/>
      <c r="J93" s="36">
        <v>40</v>
      </c>
      <c r="K93" s="42">
        <f t="shared" si="14"/>
        <v>408686.10000000003</v>
      </c>
      <c r="L93" s="42"/>
      <c r="M93" s="6">
        <f t="shared" si="12"/>
        <v>8.27</v>
      </c>
      <c r="N93" s="36">
        <v>2006</v>
      </c>
      <c r="O93" s="8">
        <v>42091</v>
      </c>
      <c r="P93" s="43">
        <v>1.20584</v>
      </c>
      <c r="Q93" s="43"/>
      <c r="R93" s="40">
        <f t="shared" si="10"/>
        <v>689166</v>
      </c>
      <c r="S93" s="40"/>
      <c r="T93" s="41">
        <f>IF(O93="","",IF(R93&lt;0,J93*(-1),IF(G93="買",(P93-H93)*10000,(H93-P93)*10000)))</f>
        <v>67.500000000000341</v>
      </c>
      <c r="U93" s="41"/>
    </row>
    <row r="94" spans="2:21" x14ac:dyDescent="0.2">
      <c r="B94" s="36">
        <v>86</v>
      </c>
      <c r="C94" s="42">
        <f t="shared" si="11"/>
        <v>8862888</v>
      </c>
      <c r="D94" s="42"/>
      <c r="E94" s="36">
        <v>2006</v>
      </c>
      <c r="F94" s="8">
        <v>42098</v>
      </c>
      <c r="G94" s="36" t="s">
        <v>4</v>
      </c>
      <c r="H94" s="43">
        <v>1.21705</v>
      </c>
      <c r="I94" s="43"/>
      <c r="J94" s="36">
        <v>52</v>
      </c>
      <c r="K94" s="42">
        <f t="shared" si="14"/>
        <v>443144.4</v>
      </c>
      <c r="L94" s="42"/>
      <c r="M94" s="6">
        <f t="shared" si="12"/>
        <v>6.9</v>
      </c>
      <c r="N94" s="36">
        <v>2006</v>
      </c>
      <c r="O94" s="8">
        <v>42100</v>
      </c>
      <c r="P94" s="43">
        <v>1.22464</v>
      </c>
      <c r="Q94" s="43"/>
      <c r="R94" s="40">
        <f t="shared" si="10"/>
        <v>646555</v>
      </c>
      <c r="S94" s="40"/>
      <c r="T94" s="41">
        <f>IF(O94="","",IF(R94&lt;0,J94*(-1),IF(G94="買",(P94-H94)*10000,(H94-P94)*10000)))</f>
        <v>75.899999999999864</v>
      </c>
      <c r="U94" s="41"/>
    </row>
    <row r="95" spans="2:21" x14ac:dyDescent="0.2">
      <c r="B95" s="36">
        <v>87</v>
      </c>
      <c r="C95" s="42">
        <f t="shared" si="11"/>
        <v>9509443</v>
      </c>
      <c r="D95" s="42"/>
      <c r="E95" s="36">
        <v>2006</v>
      </c>
      <c r="F95" s="8">
        <v>42101</v>
      </c>
      <c r="G95" s="36" t="s">
        <v>3</v>
      </c>
      <c r="H95" s="43">
        <v>1.21695</v>
      </c>
      <c r="I95" s="43"/>
      <c r="J95" s="36">
        <v>55</v>
      </c>
      <c r="K95" s="42">
        <f t="shared" si="14"/>
        <v>475472.15</v>
      </c>
      <c r="L95" s="42"/>
      <c r="M95" s="6">
        <f t="shared" si="12"/>
        <v>7</v>
      </c>
      <c r="N95" s="36">
        <v>2006</v>
      </c>
      <c r="O95" s="8">
        <v>42105</v>
      </c>
      <c r="P95" s="43">
        <v>1.21285</v>
      </c>
      <c r="Q95" s="43"/>
      <c r="R95" s="40">
        <f t="shared" si="10"/>
        <v>354320</v>
      </c>
      <c r="S95" s="40"/>
      <c r="T95" s="41">
        <f>IF(O95="","",IF(R95&lt;0,J95*(-1),IF(G95="買",(P95-H95)*10000,(H95-P95)*10000)))</f>
        <v>40.999999999999929</v>
      </c>
      <c r="U95" s="41"/>
    </row>
    <row r="96" spans="2:21" x14ac:dyDescent="0.2">
      <c r="B96" s="36">
        <v>88</v>
      </c>
      <c r="C96" s="42">
        <f t="shared" si="11"/>
        <v>9863763</v>
      </c>
      <c r="D96" s="42"/>
      <c r="E96" s="36">
        <v>2006</v>
      </c>
      <c r="F96" s="8">
        <v>42112</v>
      </c>
      <c r="G96" s="36" t="s">
        <v>4</v>
      </c>
      <c r="H96" s="43">
        <v>1.22865</v>
      </c>
      <c r="I96" s="43"/>
      <c r="J96" s="36">
        <v>72</v>
      </c>
      <c r="K96" s="42">
        <f t="shared" si="14"/>
        <v>493188.15</v>
      </c>
      <c r="L96" s="42"/>
      <c r="M96" s="6">
        <f t="shared" si="12"/>
        <v>5.54</v>
      </c>
      <c r="N96" s="36">
        <v>2006</v>
      </c>
      <c r="O96" s="8">
        <v>42115</v>
      </c>
      <c r="P96" s="43">
        <v>1.22865</v>
      </c>
      <c r="Q96" s="43"/>
      <c r="R96" s="40">
        <f t="shared" si="10"/>
        <v>0</v>
      </c>
      <c r="S96" s="40"/>
      <c r="T96" s="41">
        <f>IF(O96="","",IF(R96&lt;0,J96*(-1),IF(G96="買",(P96-H96)*10000,(H96-P96)*10000)))</f>
        <v>0</v>
      </c>
      <c r="U96" s="41"/>
    </row>
    <row r="97" spans="2:21" x14ac:dyDescent="0.2">
      <c r="B97" s="36">
        <v>89</v>
      </c>
      <c r="C97" s="42">
        <f t="shared" si="11"/>
        <v>9863763</v>
      </c>
      <c r="D97" s="42"/>
      <c r="E97" s="36">
        <v>2006</v>
      </c>
      <c r="F97" s="8">
        <v>42118</v>
      </c>
      <c r="G97" s="36" t="s">
        <v>4</v>
      </c>
      <c r="H97" s="43">
        <v>1.2361800000000001</v>
      </c>
      <c r="I97" s="43"/>
      <c r="J97" s="36">
        <v>23</v>
      </c>
      <c r="K97" s="42">
        <f t="shared" si="14"/>
        <v>493188.15</v>
      </c>
      <c r="L97" s="42"/>
      <c r="M97" s="6">
        <f t="shared" si="12"/>
        <v>17.36</v>
      </c>
      <c r="N97" s="36">
        <v>2006</v>
      </c>
      <c r="O97" s="8">
        <v>42118</v>
      </c>
      <c r="P97" s="43">
        <v>1.2338800000000001</v>
      </c>
      <c r="Q97" s="43"/>
      <c r="R97" s="40">
        <f t="shared" si="10"/>
        <v>-492938</v>
      </c>
      <c r="S97" s="40"/>
      <c r="T97" s="41">
        <f t="shared" ref="T97:T108" si="15">IF(O97="","",IF(R97&lt;0,J97*(-1),IF(G97="買",(P97-H97)*10000,(H97-P97)*10000)))</f>
        <v>-23</v>
      </c>
      <c r="U97" s="41"/>
    </row>
    <row r="98" spans="2:21" x14ac:dyDescent="0.2">
      <c r="B98" s="36">
        <v>90</v>
      </c>
      <c r="C98" s="42">
        <f t="shared" si="11"/>
        <v>9370825</v>
      </c>
      <c r="D98" s="42"/>
      <c r="E98" s="36">
        <v>2006</v>
      </c>
      <c r="F98" s="8">
        <v>42119</v>
      </c>
      <c r="G98" s="36" t="s">
        <v>4</v>
      </c>
      <c r="H98" s="43">
        <v>1.238</v>
      </c>
      <c r="I98" s="43"/>
      <c r="J98" s="36">
        <v>14</v>
      </c>
      <c r="K98" s="42">
        <f t="shared" si="14"/>
        <v>468541.25</v>
      </c>
      <c r="L98" s="42"/>
      <c r="M98" s="6">
        <f t="shared" si="12"/>
        <v>27.1</v>
      </c>
      <c r="N98" s="36">
        <v>2006</v>
      </c>
      <c r="O98" s="8">
        <v>42133</v>
      </c>
      <c r="P98" s="43">
        <v>1.27155</v>
      </c>
      <c r="Q98" s="43"/>
      <c r="R98" s="40">
        <f t="shared" si="10"/>
        <v>11224753</v>
      </c>
      <c r="S98" s="40"/>
      <c r="T98" s="41">
        <f t="shared" si="15"/>
        <v>335.49999999999966</v>
      </c>
      <c r="U98" s="41"/>
    </row>
    <row r="99" spans="2:21" x14ac:dyDescent="0.2">
      <c r="B99" s="36">
        <v>91</v>
      </c>
      <c r="C99" s="42">
        <f t="shared" si="11"/>
        <v>20595578</v>
      </c>
      <c r="D99" s="42"/>
      <c r="E99" s="36">
        <v>2006</v>
      </c>
      <c r="F99" s="8">
        <v>42139</v>
      </c>
      <c r="G99" s="36" t="s">
        <v>3</v>
      </c>
      <c r="H99" s="43">
        <v>1.2778499999999999</v>
      </c>
      <c r="I99" s="43"/>
      <c r="J99" s="36">
        <v>42</v>
      </c>
      <c r="K99" s="42">
        <f t="shared" si="14"/>
        <v>1029778.9</v>
      </c>
      <c r="L99" s="42"/>
      <c r="M99" s="6">
        <f t="shared" si="12"/>
        <v>19.86</v>
      </c>
      <c r="N99" s="36">
        <v>2006</v>
      </c>
      <c r="O99" s="8">
        <v>42140</v>
      </c>
      <c r="P99" s="43">
        <v>1.28203</v>
      </c>
      <c r="Q99" s="43"/>
      <c r="R99" s="40">
        <f t="shared" si="10"/>
        <v>-1024874</v>
      </c>
      <c r="S99" s="40"/>
      <c r="T99" s="41">
        <f t="shared" si="15"/>
        <v>-42</v>
      </c>
      <c r="U99" s="41"/>
    </row>
    <row r="100" spans="2:21" x14ac:dyDescent="0.2">
      <c r="B100" s="36">
        <v>92</v>
      </c>
      <c r="C100" s="42">
        <f t="shared" si="11"/>
        <v>19570704</v>
      </c>
      <c r="D100" s="42"/>
      <c r="E100" s="36">
        <v>2006</v>
      </c>
      <c r="F100" s="8">
        <v>42150</v>
      </c>
      <c r="G100" s="36" t="s">
        <v>3</v>
      </c>
      <c r="H100" s="43">
        <v>1.2755099999999999</v>
      </c>
      <c r="I100" s="43"/>
      <c r="J100" s="36">
        <v>38</v>
      </c>
      <c r="K100" s="42">
        <f t="shared" si="14"/>
        <v>978535.20000000007</v>
      </c>
      <c r="L100" s="42"/>
      <c r="M100" s="6">
        <f t="shared" si="12"/>
        <v>20.85</v>
      </c>
      <c r="N100" s="36">
        <v>2006</v>
      </c>
      <c r="O100" s="8">
        <v>42154</v>
      </c>
      <c r="P100" s="43">
        <v>1.2767299999999999</v>
      </c>
      <c r="Q100" s="43"/>
      <c r="R100" s="40">
        <f t="shared" si="10"/>
        <v>-314037</v>
      </c>
      <c r="S100" s="40"/>
      <c r="T100" s="41">
        <f t="shared" si="15"/>
        <v>-38</v>
      </c>
      <c r="U100" s="41"/>
    </row>
    <row r="101" spans="2:21" x14ac:dyDescent="0.2">
      <c r="B101" s="36">
        <v>93</v>
      </c>
      <c r="C101" s="42">
        <f t="shared" si="11"/>
        <v>19256667</v>
      </c>
      <c r="D101" s="42"/>
      <c r="E101" s="36">
        <v>2006</v>
      </c>
      <c r="F101" s="8">
        <v>42160</v>
      </c>
      <c r="G101" s="36" t="s">
        <v>4</v>
      </c>
      <c r="H101" s="43">
        <v>1.2941199999999999</v>
      </c>
      <c r="I101" s="43"/>
      <c r="J101" s="36">
        <v>22</v>
      </c>
      <c r="K101" s="42">
        <f t="shared" si="14"/>
        <v>962833.35000000009</v>
      </c>
      <c r="L101" s="42"/>
      <c r="M101" s="6">
        <f t="shared" si="12"/>
        <v>35.44</v>
      </c>
      <c r="N101" s="36">
        <v>2006</v>
      </c>
      <c r="O101" s="8">
        <v>42160</v>
      </c>
      <c r="P101" s="43">
        <v>1.2919700000000001</v>
      </c>
      <c r="Q101" s="43"/>
      <c r="R101" s="40">
        <f t="shared" si="10"/>
        <v>-940691</v>
      </c>
      <c r="S101" s="40"/>
      <c r="T101" s="41">
        <f t="shared" si="15"/>
        <v>-22</v>
      </c>
      <c r="U101" s="41"/>
    </row>
    <row r="102" spans="2:21" x14ac:dyDescent="0.2">
      <c r="B102" s="36">
        <v>94</v>
      </c>
      <c r="C102" s="42">
        <f t="shared" si="11"/>
        <v>18315976</v>
      </c>
      <c r="D102" s="42"/>
      <c r="E102" s="36">
        <v>2006</v>
      </c>
      <c r="F102" s="8">
        <v>42161</v>
      </c>
      <c r="G102" s="36" t="s">
        <v>3</v>
      </c>
      <c r="H102" s="43">
        <v>1.282</v>
      </c>
      <c r="I102" s="43"/>
      <c r="J102" s="36">
        <v>25</v>
      </c>
      <c r="K102" s="42">
        <f t="shared" si="14"/>
        <v>915798.8</v>
      </c>
      <c r="L102" s="42"/>
      <c r="M102" s="6">
        <f t="shared" si="12"/>
        <v>29.67</v>
      </c>
      <c r="N102" s="36">
        <v>2006</v>
      </c>
      <c r="O102" s="8">
        <v>42169</v>
      </c>
      <c r="P102" s="43">
        <v>1.2614399999999999</v>
      </c>
      <c r="Q102" s="43"/>
      <c r="R102" s="40">
        <f t="shared" si="10"/>
        <v>7531051</v>
      </c>
      <c r="S102" s="40"/>
      <c r="T102" s="41">
        <f t="shared" si="15"/>
        <v>205.60000000000133</v>
      </c>
      <c r="U102" s="41"/>
    </row>
    <row r="103" spans="2:21" x14ac:dyDescent="0.2">
      <c r="B103" s="36">
        <v>95</v>
      </c>
      <c r="C103" s="42">
        <f t="shared" si="11"/>
        <v>25847027</v>
      </c>
      <c r="D103" s="42"/>
      <c r="E103" s="36">
        <v>2006</v>
      </c>
      <c r="F103" s="8">
        <v>42170</v>
      </c>
      <c r="G103" s="36" t="s">
        <v>4</v>
      </c>
      <c r="H103" s="43">
        <v>1.2629300000000001</v>
      </c>
      <c r="I103" s="43"/>
      <c r="J103" s="36">
        <v>48</v>
      </c>
      <c r="K103" s="42">
        <f t="shared" si="14"/>
        <v>1292351.3500000001</v>
      </c>
      <c r="L103" s="42"/>
      <c r="M103" s="6">
        <f t="shared" si="12"/>
        <v>21.8</v>
      </c>
      <c r="N103" s="36">
        <v>2006</v>
      </c>
      <c r="O103" s="8">
        <v>42174</v>
      </c>
      <c r="P103" s="43">
        <v>1.2581100000000001</v>
      </c>
      <c r="Q103" s="43"/>
      <c r="R103" s="40">
        <f t="shared" si="10"/>
        <v>-1297234</v>
      </c>
      <c r="S103" s="40"/>
      <c r="T103" s="41">
        <f t="shared" si="15"/>
        <v>-48</v>
      </c>
      <c r="U103" s="41"/>
    </row>
    <row r="104" spans="2:21" x14ac:dyDescent="0.2">
      <c r="B104" s="36">
        <v>96</v>
      </c>
      <c r="C104" s="42">
        <f t="shared" si="11"/>
        <v>24549793</v>
      </c>
      <c r="D104" s="42"/>
      <c r="E104" s="36">
        <v>2006</v>
      </c>
      <c r="F104" s="8">
        <v>42175</v>
      </c>
      <c r="G104" s="36" t="s">
        <v>3</v>
      </c>
      <c r="H104" s="43">
        <v>1.2566200000000001</v>
      </c>
      <c r="I104" s="43"/>
      <c r="J104" s="36">
        <v>29</v>
      </c>
      <c r="K104" s="42">
        <f t="shared" si="14"/>
        <v>1227489.6500000001</v>
      </c>
      <c r="L104" s="42"/>
      <c r="M104" s="6">
        <f t="shared" si="12"/>
        <v>34.28</v>
      </c>
      <c r="N104" s="36">
        <v>2006</v>
      </c>
      <c r="O104" s="8">
        <v>42175</v>
      </c>
      <c r="P104" s="43">
        <v>1.2594399999999999</v>
      </c>
      <c r="Q104" s="43"/>
      <c r="R104" s="40">
        <f t="shared" si="10"/>
        <v>-1193451</v>
      </c>
      <c r="S104" s="40"/>
      <c r="T104" s="41">
        <f t="shared" si="15"/>
        <v>-29</v>
      </c>
      <c r="U104" s="41"/>
    </row>
    <row r="105" spans="2:21" x14ac:dyDescent="0.2">
      <c r="B105" s="36">
        <v>97</v>
      </c>
      <c r="C105" s="42">
        <f t="shared" si="11"/>
        <v>23356342</v>
      </c>
      <c r="D105" s="42"/>
      <c r="E105" s="36">
        <v>2006</v>
      </c>
      <c r="F105" s="8">
        <v>42176</v>
      </c>
      <c r="G105" s="36" t="s">
        <v>4</v>
      </c>
      <c r="H105" s="43">
        <v>1.26292</v>
      </c>
      <c r="I105" s="43"/>
      <c r="J105" s="36">
        <v>20</v>
      </c>
      <c r="K105" s="42">
        <f t="shared" si="14"/>
        <v>1167817.1000000001</v>
      </c>
      <c r="L105" s="42"/>
      <c r="M105" s="6">
        <f t="shared" si="12"/>
        <v>47.29</v>
      </c>
      <c r="N105" s="36">
        <v>2006</v>
      </c>
      <c r="O105" s="8">
        <v>42177</v>
      </c>
      <c r="P105" s="43">
        <v>1.26292</v>
      </c>
      <c r="Q105" s="43"/>
      <c r="R105" s="40">
        <f t="shared" si="10"/>
        <v>0</v>
      </c>
      <c r="S105" s="40"/>
      <c r="T105" s="41">
        <f t="shared" si="15"/>
        <v>0</v>
      </c>
      <c r="U105" s="41"/>
    </row>
    <row r="106" spans="2:21" x14ac:dyDescent="0.2">
      <c r="B106" s="36">
        <v>98</v>
      </c>
      <c r="C106" s="42">
        <f t="shared" si="11"/>
        <v>23356342</v>
      </c>
      <c r="D106" s="42"/>
      <c r="E106" s="36">
        <v>2006</v>
      </c>
      <c r="F106" s="8">
        <v>42181</v>
      </c>
      <c r="G106" s="36" t="s">
        <v>3</v>
      </c>
      <c r="H106" s="43">
        <v>1.25092</v>
      </c>
      <c r="I106" s="43"/>
      <c r="J106" s="36">
        <v>15</v>
      </c>
      <c r="K106" s="42">
        <f t="shared" si="14"/>
        <v>1167817.1000000001</v>
      </c>
      <c r="L106" s="42"/>
      <c r="M106" s="6">
        <f t="shared" si="12"/>
        <v>63.06</v>
      </c>
      <c r="N106" s="36">
        <v>2006</v>
      </c>
      <c r="O106" s="8">
        <v>42181</v>
      </c>
      <c r="P106" s="43">
        <v>1.25234</v>
      </c>
      <c r="Q106" s="43"/>
      <c r="R106" s="40">
        <f t="shared" si="10"/>
        <v>-1105496</v>
      </c>
      <c r="S106" s="40"/>
      <c r="T106" s="41">
        <f t="shared" si="15"/>
        <v>-15</v>
      </c>
      <c r="U106" s="41"/>
    </row>
    <row r="107" spans="2:21" x14ac:dyDescent="0.2">
      <c r="B107" s="36">
        <v>99</v>
      </c>
      <c r="C107" s="42">
        <f t="shared" si="11"/>
        <v>22250846</v>
      </c>
      <c r="D107" s="42"/>
      <c r="E107" s="36">
        <v>2006</v>
      </c>
      <c r="F107" s="8">
        <v>42188</v>
      </c>
      <c r="G107" s="36" t="s">
        <v>4</v>
      </c>
      <c r="H107" s="43">
        <v>1.2787599999999999</v>
      </c>
      <c r="I107" s="43"/>
      <c r="J107" s="36">
        <v>20</v>
      </c>
      <c r="K107" s="42">
        <f t="shared" si="14"/>
        <v>1112542.3</v>
      </c>
      <c r="L107" s="42"/>
      <c r="M107" s="6">
        <f t="shared" si="12"/>
        <v>45.05</v>
      </c>
      <c r="N107" s="36">
        <v>2006</v>
      </c>
      <c r="O107" s="8">
        <v>42188</v>
      </c>
      <c r="P107" s="43">
        <v>1.27677</v>
      </c>
      <c r="Q107" s="43"/>
      <c r="R107" s="40">
        <f t="shared" si="10"/>
        <v>-1106783</v>
      </c>
      <c r="S107" s="40"/>
      <c r="T107" s="41">
        <f t="shared" si="15"/>
        <v>-20</v>
      </c>
      <c r="U107" s="41"/>
    </row>
    <row r="108" spans="2:21" x14ac:dyDescent="0.2">
      <c r="B108" s="36">
        <v>100</v>
      </c>
      <c r="C108" s="42">
        <f t="shared" si="11"/>
        <v>21144063</v>
      </c>
      <c r="D108" s="42"/>
      <c r="E108" s="36">
        <v>2006</v>
      </c>
      <c r="F108" s="8">
        <v>42189</v>
      </c>
      <c r="G108" s="36" t="s">
        <v>4</v>
      </c>
      <c r="H108" s="43">
        <v>1.2805299999999999</v>
      </c>
      <c r="I108" s="43"/>
      <c r="J108" s="36">
        <v>7</v>
      </c>
      <c r="K108" s="42">
        <f t="shared" si="14"/>
        <v>1057203.1500000001</v>
      </c>
      <c r="L108" s="42"/>
      <c r="M108" s="6">
        <f t="shared" si="12"/>
        <v>122.33</v>
      </c>
      <c r="N108" s="36">
        <v>2006</v>
      </c>
      <c r="O108" s="8">
        <v>42189</v>
      </c>
      <c r="P108" s="43">
        <v>1.2799</v>
      </c>
      <c r="Q108" s="43"/>
      <c r="R108" s="40">
        <f t="shared" si="10"/>
        <v>-951455</v>
      </c>
      <c r="S108" s="40"/>
      <c r="T108" s="41">
        <f t="shared" si="15"/>
        <v>-7</v>
      </c>
      <c r="U108" s="4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K28:L28"/>
    <mergeCell ref="K29:L29"/>
    <mergeCell ref="K30:L30"/>
    <mergeCell ref="K31:L31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T30:U30"/>
    <mergeCell ref="C28:D28"/>
    <mergeCell ref="H28:I28"/>
    <mergeCell ref="P28:Q28"/>
    <mergeCell ref="R28:S28"/>
    <mergeCell ref="T28:U28"/>
    <mergeCell ref="C29:D29"/>
    <mergeCell ref="H29:I29"/>
    <mergeCell ref="P29:Q29"/>
    <mergeCell ref="R29:S29"/>
    <mergeCell ref="C31:D31"/>
    <mergeCell ref="H31:I31"/>
    <mergeCell ref="P31:Q31"/>
    <mergeCell ref="R31:S31"/>
    <mergeCell ref="T31:U31"/>
    <mergeCell ref="T29:U29"/>
    <mergeCell ref="C30:D30"/>
    <mergeCell ref="H30:I30"/>
    <mergeCell ref="P30:Q30"/>
    <mergeCell ref="R30:S30"/>
    <mergeCell ref="C32:D32"/>
    <mergeCell ref="H32:I32"/>
    <mergeCell ref="P32:Q32"/>
    <mergeCell ref="R32:S32"/>
    <mergeCell ref="T32:U32"/>
    <mergeCell ref="K34:L34"/>
    <mergeCell ref="K33:L33"/>
    <mergeCell ref="K32:L32"/>
    <mergeCell ref="C33:D33"/>
    <mergeCell ref="H33:I33"/>
    <mergeCell ref="P33:Q33"/>
    <mergeCell ref="R33:S33"/>
    <mergeCell ref="T33:U33"/>
    <mergeCell ref="K35:L35"/>
    <mergeCell ref="C34:D34"/>
    <mergeCell ref="H34:I34"/>
    <mergeCell ref="P34:Q34"/>
    <mergeCell ref="R34:S34"/>
    <mergeCell ref="T34:U34"/>
    <mergeCell ref="K36:L36"/>
    <mergeCell ref="C35:D35"/>
    <mergeCell ref="H35:I35"/>
    <mergeCell ref="P35:Q35"/>
    <mergeCell ref="R35:S35"/>
    <mergeCell ref="T35:U35"/>
    <mergeCell ref="K37:L37"/>
    <mergeCell ref="C36:D36"/>
    <mergeCell ref="H36:I36"/>
    <mergeCell ref="P36:Q36"/>
    <mergeCell ref="R36:S36"/>
    <mergeCell ref="T36:U36"/>
    <mergeCell ref="K38:L38"/>
    <mergeCell ref="C37:D37"/>
    <mergeCell ref="H37:I37"/>
    <mergeCell ref="P37:Q37"/>
    <mergeCell ref="R37:S37"/>
    <mergeCell ref="T37:U37"/>
    <mergeCell ref="K39:L39"/>
    <mergeCell ref="C38:D38"/>
    <mergeCell ref="H38:I38"/>
    <mergeCell ref="P38:Q38"/>
    <mergeCell ref="R38:S38"/>
    <mergeCell ref="T38:U38"/>
    <mergeCell ref="K40:L40"/>
    <mergeCell ref="C39:D39"/>
    <mergeCell ref="H39:I39"/>
    <mergeCell ref="P39:Q39"/>
    <mergeCell ref="R39:S39"/>
    <mergeCell ref="T39:U39"/>
    <mergeCell ref="K41:L41"/>
    <mergeCell ref="C40:D40"/>
    <mergeCell ref="H40:I40"/>
    <mergeCell ref="P40:Q40"/>
    <mergeCell ref="R40:S40"/>
    <mergeCell ref="T40:U40"/>
    <mergeCell ref="K42:L42"/>
    <mergeCell ref="C41:D41"/>
    <mergeCell ref="H41:I41"/>
    <mergeCell ref="P41:Q41"/>
    <mergeCell ref="R41:S41"/>
    <mergeCell ref="T41:U41"/>
    <mergeCell ref="K43:L43"/>
    <mergeCell ref="C42:D42"/>
    <mergeCell ref="H42:I42"/>
    <mergeCell ref="P42:Q42"/>
    <mergeCell ref="R42:S42"/>
    <mergeCell ref="T42:U42"/>
    <mergeCell ref="K44:L44"/>
    <mergeCell ref="C43:D43"/>
    <mergeCell ref="H43:I43"/>
    <mergeCell ref="P43:Q43"/>
    <mergeCell ref="R43:S43"/>
    <mergeCell ref="T43:U43"/>
    <mergeCell ref="K45:L45"/>
    <mergeCell ref="C44:D44"/>
    <mergeCell ref="H44:I44"/>
    <mergeCell ref="P44:Q44"/>
    <mergeCell ref="R44:S44"/>
    <mergeCell ref="T44:U44"/>
    <mergeCell ref="K46:L46"/>
    <mergeCell ref="C45:D45"/>
    <mergeCell ref="H45:I45"/>
    <mergeCell ref="P45:Q45"/>
    <mergeCell ref="R45:S45"/>
    <mergeCell ref="T45:U45"/>
    <mergeCell ref="K47:L47"/>
    <mergeCell ref="C46:D46"/>
    <mergeCell ref="H46:I46"/>
    <mergeCell ref="P46:Q46"/>
    <mergeCell ref="R46:S46"/>
    <mergeCell ref="T46:U46"/>
    <mergeCell ref="K48:L48"/>
    <mergeCell ref="C47:D47"/>
    <mergeCell ref="H47:I47"/>
    <mergeCell ref="P47:Q47"/>
    <mergeCell ref="R47:S47"/>
    <mergeCell ref="T47:U47"/>
    <mergeCell ref="K49:L49"/>
    <mergeCell ref="C48:D48"/>
    <mergeCell ref="H48:I48"/>
    <mergeCell ref="P48:Q48"/>
    <mergeCell ref="R48:S48"/>
    <mergeCell ref="T48:U48"/>
    <mergeCell ref="K50:L50"/>
    <mergeCell ref="C49:D49"/>
    <mergeCell ref="H49:I49"/>
    <mergeCell ref="P49:Q49"/>
    <mergeCell ref="R49:S49"/>
    <mergeCell ref="T49:U49"/>
    <mergeCell ref="K51:L51"/>
    <mergeCell ref="C50:D50"/>
    <mergeCell ref="H50:I50"/>
    <mergeCell ref="P50:Q50"/>
    <mergeCell ref="R50:S50"/>
    <mergeCell ref="T50:U50"/>
    <mergeCell ref="K52:L52"/>
    <mergeCell ref="C51:D51"/>
    <mergeCell ref="H51:I51"/>
    <mergeCell ref="P51:Q51"/>
    <mergeCell ref="R51:S51"/>
    <mergeCell ref="T51:U51"/>
    <mergeCell ref="K53:L53"/>
    <mergeCell ref="C52:D52"/>
    <mergeCell ref="H52:I52"/>
    <mergeCell ref="P52:Q52"/>
    <mergeCell ref="R52:S52"/>
    <mergeCell ref="T52:U52"/>
    <mergeCell ref="K54:L54"/>
    <mergeCell ref="C53:D53"/>
    <mergeCell ref="H53:I53"/>
    <mergeCell ref="P53:Q53"/>
    <mergeCell ref="R53:S53"/>
    <mergeCell ref="T53:U53"/>
    <mergeCell ref="K55:L55"/>
    <mergeCell ref="C54:D54"/>
    <mergeCell ref="H54:I54"/>
    <mergeCell ref="P54:Q54"/>
    <mergeCell ref="R54:S54"/>
    <mergeCell ref="T54:U54"/>
    <mergeCell ref="K56:L56"/>
    <mergeCell ref="C55:D55"/>
    <mergeCell ref="H55:I55"/>
    <mergeCell ref="P55:Q55"/>
    <mergeCell ref="R55:S55"/>
    <mergeCell ref="T55:U55"/>
    <mergeCell ref="K57:L57"/>
    <mergeCell ref="C56:D56"/>
    <mergeCell ref="H56:I56"/>
    <mergeCell ref="P56:Q56"/>
    <mergeCell ref="R56:S56"/>
    <mergeCell ref="T56:U56"/>
    <mergeCell ref="K58:L58"/>
    <mergeCell ref="C57:D57"/>
    <mergeCell ref="H57:I57"/>
    <mergeCell ref="P57:Q57"/>
    <mergeCell ref="R57:S57"/>
    <mergeCell ref="T57:U57"/>
    <mergeCell ref="K59:L59"/>
    <mergeCell ref="C58:D58"/>
    <mergeCell ref="H58:I58"/>
    <mergeCell ref="P58:Q58"/>
    <mergeCell ref="R58:S58"/>
    <mergeCell ref="T58:U58"/>
    <mergeCell ref="K60:L60"/>
    <mergeCell ref="C59:D59"/>
    <mergeCell ref="H59:I59"/>
    <mergeCell ref="P59:Q59"/>
    <mergeCell ref="R59:S59"/>
    <mergeCell ref="T59:U59"/>
    <mergeCell ref="K61:L61"/>
    <mergeCell ref="C60:D60"/>
    <mergeCell ref="H60:I60"/>
    <mergeCell ref="P60:Q60"/>
    <mergeCell ref="R60:S60"/>
    <mergeCell ref="T60:U60"/>
    <mergeCell ref="K62:L62"/>
    <mergeCell ref="C61:D61"/>
    <mergeCell ref="H61:I61"/>
    <mergeCell ref="P61:Q61"/>
    <mergeCell ref="R61:S61"/>
    <mergeCell ref="T61:U61"/>
    <mergeCell ref="K63:L63"/>
    <mergeCell ref="C62:D62"/>
    <mergeCell ref="H62:I62"/>
    <mergeCell ref="P62:Q62"/>
    <mergeCell ref="R62:S62"/>
    <mergeCell ref="T62:U62"/>
    <mergeCell ref="K64:L64"/>
    <mergeCell ref="C63:D63"/>
    <mergeCell ref="H63:I63"/>
    <mergeCell ref="P63:Q63"/>
    <mergeCell ref="R63:S63"/>
    <mergeCell ref="T63:U63"/>
    <mergeCell ref="K65:L65"/>
    <mergeCell ref="C64:D64"/>
    <mergeCell ref="H64:I64"/>
    <mergeCell ref="P64:Q64"/>
    <mergeCell ref="R64:S64"/>
    <mergeCell ref="T64:U64"/>
    <mergeCell ref="K66:L66"/>
    <mergeCell ref="C65:D65"/>
    <mergeCell ref="H65:I65"/>
    <mergeCell ref="P65:Q65"/>
    <mergeCell ref="R65:S65"/>
    <mergeCell ref="T65:U65"/>
    <mergeCell ref="K67:L67"/>
    <mergeCell ref="C66:D66"/>
    <mergeCell ref="H66:I66"/>
    <mergeCell ref="P66:Q66"/>
    <mergeCell ref="R66:S66"/>
    <mergeCell ref="T66:U66"/>
    <mergeCell ref="K68:L68"/>
    <mergeCell ref="C67:D67"/>
    <mergeCell ref="H67:I67"/>
    <mergeCell ref="P67:Q67"/>
    <mergeCell ref="R67:S67"/>
    <mergeCell ref="T67:U67"/>
    <mergeCell ref="K69:L69"/>
    <mergeCell ref="C68:D68"/>
    <mergeCell ref="H68:I68"/>
    <mergeCell ref="P68:Q68"/>
    <mergeCell ref="R68:S68"/>
    <mergeCell ref="T68:U68"/>
    <mergeCell ref="K70:L70"/>
    <mergeCell ref="C69:D69"/>
    <mergeCell ref="H69:I69"/>
    <mergeCell ref="P69:Q69"/>
    <mergeCell ref="R69:S69"/>
    <mergeCell ref="T69:U69"/>
    <mergeCell ref="K71:L71"/>
    <mergeCell ref="C70:D70"/>
    <mergeCell ref="H70:I70"/>
    <mergeCell ref="P70:Q70"/>
    <mergeCell ref="R70:S70"/>
    <mergeCell ref="T70:U70"/>
    <mergeCell ref="K72:L72"/>
    <mergeCell ref="C71:D71"/>
    <mergeCell ref="H71:I71"/>
    <mergeCell ref="P71:Q71"/>
    <mergeCell ref="R71:S71"/>
    <mergeCell ref="T71:U71"/>
    <mergeCell ref="K73:L73"/>
    <mergeCell ref="C72:D72"/>
    <mergeCell ref="H72:I72"/>
    <mergeCell ref="P72:Q72"/>
    <mergeCell ref="R72:S72"/>
    <mergeCell ref="T72:U72"/>
    <mergeCell ref="K74:L74"/>
    <mergeCell ref="C73:D73"/>
    <mergeCell ref="H73:I73"/>
    <mergeCell ref="P73:Q73"/>
    <mergeCell ref="R73:S73"/>
    <mergeCell ref="T73:U73"/>
    <mergeCell ref="K75:L75"/>
    <mergeCell ref="C74:D74"/>
    <mergeCell ref="H74:I74"/>
    <mergeCell ref="P74:Q74"/>
    <mergeCell ref="R74:S74"/>
    <mergeCell ref="T74:U74"/>
    <mergeCell ref="K76:L76"/>
    <mergeCell ref="C75:D75"/>
    <mergeCell ref="H75:I75"/>
    <mergeCell ref="P75:Q75"/>
    <mergeCell ref="R75:S75"/>
    <mergeCell ref="T75:U75"/>
    <mergeCell ref="K77:L77"/>
    <mergeCell ref="C76:D76"/>
    <mergeCell ref="H76:I76"/>
    <mergeCell ref="P76:Q76"/>
    <mergeCell ref="R76:S76"/>
    <mergeCell ref="T76:U76"/>
    <mergeCell ref="K78:L78"/>
    <mergeCell ref="C77:D77"/>
    <mergeCell ref="H77:I77"/>
    <mergeCell ref="P77:Q77"/>
    <mergeCell ref="R77:S77"/>
    <mergeCell ref="T77:U77"/>
    <mergeCell ref="K79:L79"/>
    <mergeCell ref="C78:D78"/>
    <mergeCell ref="H78:I78"/>
    <mergeCell ref="P78:Q78"/>
    <mergeCell ref="R78:S78"/>
    <mergeCell ref="T78:U78"/>
    <mergeCell ref="K80:L80"/>
    <mergeCell ref="C79:D79"/>
    <mergeCell ref="H79:I79"/>
    <mergeCell ref="P79:Q79"/>
    <mergeCell ref="R79:S79"/>
    <mergeCell ref="T79:U79"/>
    <mergeCell ref="K81:L81"/>
    <mergeCell ref="C80:D80"/>
    <mergeCell ref="H80:I80"/>
    <mergeCell ref="P80:Q80"/>
    <mergeCell ref="R80:S80"/>
    <mergeCell ref="T80:U80"/>
    <mergeCell ref="K82:L82"/>
    <mergeCell ref="C81:D81"/>
    <mergeCell ref="H81:I81"/>
    <mergeCell ref="P81:Q81"/>
    <mergeCell ref="R81:S81"/>
    <mergeCell ref="T81:U81"/>
    <mergeCell ref="K83:L83"/>
    <mergeCell ref="C82:D82"/>
    <mergeCell ref="H82:I82"/>
    <mergeCell ref="P82:Q82"/>
    <mergeCell ref="R82:S82"/>
    <mergeCell ref="T82:U82"/>
    <mergeCell ref="K84:L84"/>
    <mergeCell ref="C83:D83"/>
    <mergeCell ref="H83:I83"/>
    <mergeCell ref="P83:Q83"/>
    <mergeCell ref="R83:S83"/>
    <mergeCell ref="T83:U83"/>
    <mergeCell ref="K85:L85"/>
    <mergeCell ref="C84:D84"/>
    <mergeCell ref="H84:I84"/>
    <mergeCell ref="P84:Q84"/>
    <mergeCell ref="R84:S84"/>
    <mergeCell ref="T84:U84"/>
    <mergeCell ref="K86:L86"/>
    <mergeCell ref="C85:D85"/>
    <mergeCell ref="H85:I85"/>
    <mergeCell ref="P85:Q85"/>
    <mergeCell ref="R85:S85"/>
    <mergeCell ref="T85:U85"/>
    <mergeCell ref="K87:L87"/>
    <mergeCell ref="C86:D86"/>
    <mergeCell ref="H86:I86"/>
    <mergeCell ref="P86:Q86"/>
    <mergeCell ref="R86:S86"/>
    <mergeCell ref="T86:U86"/>
    <mergeCell ref="K88:L88"/>
    <mergeCell ref="C87:D87"/>
    <mergeCell ref="H87:I87"/>
    <mergeCell ref="P87:Q87"/>
    <mergeCell ref="R87:S87"/>
    <mergeCell ref="T87:U87"/>
    <mergeCell ref="K89:L89"/>
    <mergeCell ref="C88:D88"/>
    <mergeCell ref="H88:I88"/>
    <mergeCell ref="P88:Q88"/>
    <mergeCell ref="R88:S88"/>
    <mergeCell ref="T88:U88"/>
    <mergeCell ref="K90:L90"/>
    <mergeCell ref="C89:D89"/>
    <mergeCell ref="H89:I89"/>
    <mergeCell ref="P89:Q89"/>
    <mergeCell ref="R89:S89"/>
    <mergeCell ref="T89:U89"/>
    <mergeCell ref="K91:L91"/>
    <mergeCell ref="C90:D90"/>
    <mergeCell ref="H90:I90"/>
    <mergeCell ref="P90:Q90"/>
    <mergeCell ref="R90:S90"/>
    <mergeCell ref="T90:U90"/>
    <mergeCell ref="K92:L92"/>
    <mergeCell ref="C91:D91"/>
    <mergeCell ref="H91:I91"/>
    <mergeCell ref="P91:Q91"/>
    <mergeCell ref="R91:S91"/>
    <mergeCell ref="T91:U91"/>
    <mergeCell ref="K93:L93"/>
    <mergeCell ref="C92:D92"/>
    <mergeCell ref="H92:I92"/>
    <mergeCell ref="P92:Q92"/>
    <mergeCell ref="R92:S92"/>
    <mergeCell ref="T92:U92"/>
    <mergeCell ref="K94:L94"/>
    <mergeCell ref="C93:D93"/>
    <mergeCell ref="H93:I93"/>
    <mergeCell ref="P93:Q93"/>
    <mergeCell ref="R93:S93"/>
    <mergeCell ref="T93:U93"/>
    <mergeCell ref="K95:L95"/>
    <mergeCell ref="C94:D94"/>
    <mergeCell ref="H94:I94"/>
    <mergeCell ref="P94:Q94"/>
    <mergeCell ref="R94:S94"/>
    <mergeCell ref="T94:U94"/>
    <mergeCell ref="K96:L96"/>
    <mergeCell ref="C95:D95"/>
    <mergeCell ref="H95:I95"/>
    <mergeCell ref="P95:Q95"/>
    <mergeCell ref="R95:S95"/>
    <mergeCell ref="T95:U95"/>
    <mergeCell ref="K97:L97"/>
    <mergeCell ref="C96:D96"/>
    <mergeCell ref="H96:I96"/>
    <mergeCell ref="P96:Q96"/>
    <mergeCell ref="R96:S96"/>
    <mergeCell ref="T96:U96"/>
    <mergeCell ref="K98:L98"/>
    <mergeCell ref="C97:D97"/>
    <mergeCell ref="H97:I97"/>
    <mergeCell ref="P97:Q97"/>
    <mergeCell ref="R97:S97"/>
    <mergeCell ref="T97:U97"/>
    <mergeCell ref="K99:L99"/>
    <mergeCell ref="C98:D98"/>
    <mergeCell ref="H98:I98"/>
    <mergeCell ref="P98:Q98"/>
    <mergeCell ref="R98:S98"/>
    <mergeCell ref="T98:U98"/>
    <mergeCell ref="K100:L100"/>
    <mergeCell ref="C99:D99"/>
    <mergeCell ref="H99:I99"/>
    <mergeCell ref="P99:Q99"/>
    <mergeCell ref="R99:S99"/>
    <mergeCell ref="T99:U99"/>
    <mergeCell ref="K101:L101"/>
    <mergeCell ref="C100:D100"/>
    <mergeCell ref="H100:I100"/>
    <mergeCell ref="P100:Q100"/>
    <mergeCell ref="R100:S100"/>
    <mergeCell ref="T100:U100"/>
    <mergeCell ref="K102:L102"/>
    <mergeCell ref="C101:D101"/>
    <mergeCell ref="H101:I101"/>
    <mergeCell ref="P101:Q101"/>
    <mergeCell ref="R101:S101"/>
    <mergeCell ref="T101:U101"/>
    <mergeCell ref="K103:L103"/>
    <mergeCell ref="R103:S103"/>
    <mergeCell ref="T103:U103"/>
    <mergeCell ref="K105:L105"/>
    <mergeCell ref="C102:D102"/>
    <mergeCell ref="H102:I102"/>
    <mergeCell ref="P102:Q102"/>
    <mergeCell ref="R102:S102"/>
    <mergeCell ref="T102:U102"/>
    <mergeCell ref="K104:L104"/>
    <mergeCell ref="H107:I107"/>
    <mergeCell ref="P107:Q107"/>
    <mergeCell ref="K106:L106"/>
    <mergeCell ref="C103:D103"/>
    <mergeCell ref="H103:I103"/>
    <mergeCell ref="P103:Q103"/>
    <mergeCell ref="C104:D104"/>
    <mergeCell ref="H104:I104"/>
    <mergeCell ref="P104:Q104"/>
    <mergeCell ref="R104:S104"/>
    <mergeCell ref="T104:U104"/>
    <mergeCell ref="T106:U106"/>
    <mergeCell ref="C105:D105"/>
    <mergeCell ref="H105:I105"/>
    <mergeCell ref="P105:Q105"/>
    <mergeCell ref="R105:S105"/>
    <mergeCell ref="T105:U105"/>
    <mergeCell ref="C106:D106"/>
    <mergeCell ref="H106:I106"/>
    <mergeCell ref="P106:Q106"/>
    <mergeCell ref="R106:S106"/>
    <mergeCell ref="R107:S107"/>
    <mergeCell ref="T107:U107"/>
    <mergeCell ref="C108:D108"/>
    <mergeCell ref="H108:I108"/>
    <mergeCell ref="P108:Q108"/>
    <mergeCell ref="R108:S108"/>
    <mergeCell ref="T108:U108"/>
    <mergeCell ref="K108:L108"/>
    <mergeCell ref="K107:L107"/>
    <mergeCell ref="C107:D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L33" sqref="L33"/>
    </sheetView>
  </sheetViews>
  <sheetFormatPr defaultRowHeight="14" x14ac:dyDescent="0.2"/>
  <cols>
    <col min="1" max="1" width="7.453125" style="35" customWidth="1"/>
    <col min="2" max="2" width="8.08984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B30" sqref="B30"/>
    </sheetView>
  </sheetViews>
  <sheetFormatPr defaultColWidth="9" defaultRowHeight="13" x14ac:dyDescent="0.2"/>
  <sheetData>
    <row r="1" spans="1:10" x14ac:dyDescent="0.2">
      <c r="A1" t="s">
        <v>0</v>
      </c>
    </row>
    <row r="2" spans="1:10" x14ac:dyDescent="0.2">
      <c r="A2" s="75" t="s">
        <v>52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x14ac:dyDescent="0.2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2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2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spans="1:10" x14ac:dyDescent="0.2">
      <c r="A11" t="s">
        <v>1</v>
      </c>
    </row>
    <row r="12" spans="1:10" x14ac:dyDescent="0.2">
      <c r="A12" s="77" t="s">
        <v>53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spans="1:10" x14ac:dyDescent="0.2">
      <c r="A21" t="s">
        <v>2</v>
      </c>
    </row>
    <row r="22" spans="1:10" x14ac:dyDescent="0.2">
      <c r="A22" s="79" t="s">
        <v>54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27" sqref="E27"/>
    </sheetView>
  </sheetViews>
  <sheetFormatPr defaultColWidth="8.90625" defaultRowHeight="16.5" x14ac:dyDescent="0.2"/>
  <cols>
    <col min="1" max="1" width="3.08984375" style="27" customWidth="1"/>
    <col min="2" max="2" width="13.26953125" style="24" customWidth="1"/>
    <col min="3" max="3" width="15.7265625" style="26" customWidth="1"/>
    <col min="4" max="4" width="13" style="26" customWidth="1"/>
    <col min="5" max="5" width="15.90625" style="32" customWidth="1"/>
    <col min="6" max="6" width="15.90625" style="26" customWidth="1"/>
    <col min="7" max="7" width="15.90625" style="32" customWidth="1"/>
    <col min="8" max="8" width="15.90625" style="26" customWidth="1"/>
    <col min="9" max="9" width="15.90625" style="32" customWidth="1"/>
    <col min="10" max="16384" width="8.90625" style="27"/>
  </cols>
  <sheetData>
    <row r="2" spans="2:9" x14ac:dyDescent="0.2">
      <c r="B2" s="25" t="s">
        <v>36</v>
      </c>
      <c r="C2" s="27"/>
    </row>
    <row r="4" spans="2:9" x14ac:dyDescent="0.2">
      <c r="B4" s="30" t="s">
        <v>39</v>
      </c>
      <c r="C4" s="30" t="s">
        <v>37</v>
      </c>
      <c r="D4" s="30" t="s">
        <v>42</v>
      </c>
      <c r="E4" s="31" t="s">
        <v>38</v>
      </c>
      <c r="F4" s="30" t="s">
        <v>43</v>
      </c>
      <c r="G4" s="31" t="s">
        <v>38</v>
      </c>
      <c r="H4" s="30" t="s">
        <v>44</v>
      </c>
      <c r="I4" s="31" t="s">
        <v>38</v>
      </c>
    </row>
    <row r="5" spans="2:9" x14ac:dyDescent="0.2">
      <c r="B5" s="28" t="s">
        <v>40</v>
      </c>
      <c r="C5" s="29" t="s">
        <v>41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2">
      <c r="B6" s="28" t="s">
        <v>40</v>
      </c>
      <c r="C6" s="29" t="s">
        <v>45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2">
      <c r="B7" s="28" t="s">
        <v>40</v>
      </c>
      <c r="C7" s="29"/>
      <c r="D7" s="29"/>
      <c r="E7" s="34"/>
      <c r="F7" s="29"/>
      <c r="G7" s="34"/>
      <c r="H7" s="29"/>
      <c r="I7" s="34"/>
    </row>
    <row r="8" spans="2:9" x14ac:dyDescent="0.2">
      <c r="B8" s="28" t="s">
        <v>40</v>
      </c>
      <c r="C8" s="29"/>
      <c r="D8" s="29"/>
      <c r="E8" s="34"/>
      <c r="F8" s="29"/>
      <c r="G8" s="34"/>
      <c r="H8" s="29"/>
      <c r="I8" s="34"/>
    </row>
    <row r="9" spans="2:9" x14ac:dyDescent="0.2">
      <c r="B9" s="28" t="s">
        <v>40</v>
      </c>
      <c r="C9" s="29"/>
      <c r="D9" s="29"/>
      <c r="E9" s="34"/>
      <c r="F9" s="29"/>
      <c r="G9" s="34"/>
      <c r="H9" s="29"/>
      <c r="I9" s="34"/>
    </row>
    <row r="10" spans="2:9" x14ac:dyDescent="0.2">
      <c r="B10" s="28" t="s">
        <v>40</v>
      </c>
      <c r="C10" s="29"/>
      <c r="D10" s="29"/>
      <c r="E10" s="34"/>
      <c r="F10" s="29"/>
      <c r="G10" s="34"/>
      <c r="H10" s="29"/>
      <c r="I10" s="34"/>
    </row>
    <row r="11" spans="2:9" x14ac:dyDescent="0.2">
      <c r="B11" s="28" t="s">
        <v>40</v>
      </c>
      <c r="C11" s="29"/>
      <c r="D11" s="29"/>
      <c r="E11" s="34"/>
      <c r="F11" s="29"/>
      <c r="G11" s="34"/>
      <c r="H11" s="29"/>
      <c r="I11" s="34"/>
    </row>
    <row r="12" spans="2:9" x14ac:dyDescent="0.2">
      <c r="B12" s="28" t="s">
        <v>40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検証（EURUSD 1H）</vt:lpstr>
      <vt:lpstr>検証（EURUSD４H）</vt:lpstr>
      <vt:lpstr>画像</vt:lpstr>
      <vt:lpstr>気づき</vt:lpstr>
      <vt:lpstr>検証終了通貨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Naoya Iimura</cp:lastModifiedBy>
  <cp:revision/>
  <cp:lastPrinted>2015-07-15T10:17:15Z</cp:lastPrinted>
  <dcterms:created xsi:type="dcterms:W3CDTF">2013-10-09T23:04:08Z</dcterms:created>
  <dcterms:modified xsi:type="dcterms:W3CDTF">2015-11-28T06:28:14Z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