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" windowWidth="19440" windowHeight="11232" activeTab="1"/>
  </bookViews>
  <sheets>
    <sheet name="データ" sheetId="1" r:id="rId1"/>
    <sheet name="画像" sheetId="2" r:id="rId2"/>
  </sheets>
  <definedNames/>
  <calcPr fullCalcOnLoad="1"/>
</workbook>
</file>

<file path=xl/sharedStrings.xml><?xml version="1.0" encoding="utf-8"?>
<sst xmlns="http://schemas.openxmlformats.org/spreadsheetml/2006/main" count="281" uniqueCount="167">
  <si>
    <t>＃</t>
  </si>
  <si>
    <t>日時</t>
  </si>
  <si>
    <t>通貨</t>
  </si>
  <si>
    <t>売／買</t>
  </si>
  <si>
    <t>サイズ</t>
  </si>
  <si>
    <t>エントリー</t>
  </si>
  <si>
    <t>ストップ</t>
  </si>
  <si>
    <t>ターゲット</t>
  </si>
  <si>
    <t>根拠</t>
  </si>
  <si>
    <t>トレール１</t>
  </si>
  <si>
    <t>トレール２</t>
  </si>
  <si>
    <t>環境</t>
  </si>
  <si>
    <t>途中経過</t>
  </si>
  <si>
    <t>決済種別</t>
  </si>
  <si>
    <t>決済</t>
  </si>
  <si>
    <t>ＰＩＰＳ</t>
  </si>
  <si>
    <t>損益</t>
  </si>
  <si>
    <t>足</t>
  </si>
  <si>
    <t>期間</t>
  </si>
  <si>
    <t>初期額</t>
  </si>
  <si>
    <t>確定益</t>
  </si>
  <si>
    <t>ＳＭＡ</t>
  </si>
  <si>
    <t>ＰＢ実体が両ＭＡのエントリー側</t>
  </si>
  <si>
    <t>ＰＢがどちらかのＭＡに触れている</t>
  </si>
  <si>
    <t>エントリー基準</t>
  </si>
  <si>
    <t>フィルター</t>
  </si>
  <si>
    <t>メモ</t>
  </si>
  <si>
    <t>トレール基準</t>
  </si>
  <si>
    <t>決済基準</t>
  </si>
  <si>
    <t>USDJPY</t>
  </si>
  <si>
    <t>日足</t>
  </si>
  <si>
    <t>ＰＢ　長ヒゲ ≧ 実体の</t>
  </si>
  <si>
    <t>ＰＢ　短ヒゲ ≦ 長ヒゲの</t>
  </si>
  <si>
    <t>＜仕掛け１＞</t>
  </si>
  <si>
    <t>概要</t>
  </si>
  <si>
    <t>仕掛け１</t>
  </si>
  <si>
    <t>BUY</t>
  </si>
  <si>
    <t>SELL</t>
  </si>
  <si>
    <t>2005.05.26 05:03</t>
  </si>
  <si>
    <t>2006.02.21 01:59</t>
  </si>
  <si>
    <t>2006.03.09 07:48</t>
  </si>
  <si>
    <t>2006.06.22 10:53</t>
  </si>
  <si>
    <t>2006.07.14 03:54</t>
  </si>
  <si>
    <t>2006.08.22 03:32</t>
  </si>
  <si>
    <t>2007.01.26 00:07</t>
  </si>
  <si>
    <t>2007.03.26 11:11</t>
  </si>
  <si>
    <t>2007.04.16 01:29</t>
  </si>
  <si>
    <t>2007.05.01 17:46</t>
  </si>
  <si>
    <t>2007.05.10 01:55</t>
  </si>
  <si>
    <t>2007.05.31 17:01</t>
  </si>
  <si>
    <t>2007.06.08 10:26</t>
  </si>
  <si>
    <t>2008.04.11 01:54</t>
  </si>
  <si>
    <t>2008.04.30 14:31</t>
  </si>
  <si>
    <t>2008.05.07 09:27</t>
  </si>
  <si>
    <t>2008.06.05 03:33</t>
  </si>
  <si>
    <t>2008.07.15 04:39</t>
  </si>
  <si>
    <t>2008.08.06 03:07</t>
  </si>
  <si>
    <t>2008.08.14 12:47</t>
  </si>
  <si>
    <t>2009.02.12 22:48</t>
  </si>
  <si>
    <t>2009.03.09 05:26</t>
  </si>
  <si>
    <t>2009.08.06 13:26</t>
  </si>
  <si>
    <t>2010.09.06 00:00</t>
  </si>
  <si>
    <t>2010.09.27 19:18</t>
  </si>
  <si>
    <t>2010.10.06 14:53</t>
  </si>
  <si>
    <t>2011.01.25 13:28</t>
  </si>
  <si>
    <t>2011.02.09 07:51</t>
  </si>
  <si>
    <t>2011.05.03 07:58</t>
  </si>
  <si>
    <t>2011.06.14 02:19</t>
  </si>
  <si>
    <t>2011.06.27 03:15</t>
  </si>
  <si>
    <t>2011.07.05 04:18</t>
  </si>
  <si>
    <t>2011.09.19 17:32</t>
  </si>
  <si>
    <t>2011.10.12 11:21</t>
  </si>
  <si>
    <t>2011.11.16 11:25</t>
  </si>
  <si>
    <t>2011.12.14 02:50</t>
  </si>
  <si>
    <t>2012.01.12 16:26</t>
  </si>
  <si>
    <t>2012.02.29 17:30</t>
  </si>
  <si>
    <t>2012.11.07 00:55</t>
  </si>
  <si>
    <t>2012.11.29 02:10</t>
  </si>
  <si>
    <t>2013.04.24 02:47</t>
  </si>
  <si>
    <t>2013.06.26 01:07</t>
  </si>
  <si>
    <t>2014.01.06 02:11</t>
  </si>
  <si>
    <t>2014.02.21 03:06</t>
  </si>
  <si>
    <t>2014.07.17 02:44</t>
  </si>
  <si>
    <t>2014.10.09 09:46</t>
  </si>
  <si>
    <t>2014.11.28 00:40</t>
  </si>
  <si>
    <t>2015.04.09 03:42</t>
  </si>
  <si>
    <t>2015.06.18 04:52</t>
  </si>
  <si>
    <t>2015.07.03 03:20</t>
  </si>
  <si>
    <t>2015.10.01 17:01</t>
  </si>
  <si>
    <t>仕掛１</t>
  </si>
  <si>
    <t>＜トレール１＞</t>
  </si>
  <si>
    <t>＜トレール２＞</t>
  </si>
  <si>
    <t>＜ストップ＞</t>
  </si>
  <si>
    <t>＜ダウ未完＞</t>
  </si>
  <si>
    <t>ストップ</t>
  </si>
  <si>
    <t>ストップ額</t>
  </si>
  <si>
    <t>最少サイズ</t>
  </si>
  <si>
    <t>＃</t>
  </si>
  <si>
    <t>1Pip</t>
  </si>
  <si>
    <t>LC 幅</t>
  </si>
  <si>
    <t>LC 額</t>
  </si>
  <si>
    <t>LC 率</t>
  </si>
  <si>
    <t>Stop 計</t>
  </si>
  <si>
    <t>確定 計</t>
  </si>
  <si>
    <t>2006.02.23 06:30</t>
  </si>
  <si>
    <t>2006.03.14 18:57</t>
  </si>
  <si>
    <t>2006.06.30 15:35</t>
  </si>
  <si>
    <t>2007.02.01 16:55</t>
  </si>
  <si>
    <t>2007.03.28 03:30</t>
  </si>
  <si>
    <t>2007.04.18 17:08</t>
  </si>
  <si>
    <t>2007.05.11 12.24</t>
  </si>
  <si>
    <t>2007.06.05 15:33</t>
  </si>
  <si>
    <t>2007.06.08 13:15</t>
  </si>
  <si>
    <t>同じ足でロスカット</t>
  </si>
  <si>
    <t>建値ルール無し</t>
  </si>
  <si>
    <t>決済はストップのみ</t>
  </si>
  <si>
    <t>2011.10.12 14:53</t>
  </si>
  <si>
    <t>2011.11.23 18:07</t>
  </si>
  <si>
    <t>2011.12.16 18;26</t>
  </si>
  <si>
    <t>2012.01.15 23:59</t>
  </si>
  <si>
    <t>2012.11.07 04:45</t>
  </si>
  <si>
    <t>2013.04.26 08:21</t>
  </si>
  <si>
    <t>2013.07.11 01:20</t>
  </si>
  <si>
    <t>2014.01.06 20:40</t>
  </si>
  <si>
    <t>2014.04.14 09:42</t>
  </si>
  <si>
    <t>2015.07.14 03:45</t>
  </si>
  <si>
    <t>2015.07.14 03:45</t>
  </si>
  <si>
    <t>2015.10.02 15:07</t>
  </si>
  <si>
    <t>中指トレール</t>
  </si>
  <si>
    <t>４本○、３本×</t>
  </si>
  <si>
    <t>中指を全てに適用</t>
  </si>
  <si>
    <t>2005.06.03 15:30</t>
  </si>
  <si>
    <t>2006.07.27 11:49</t>
  </si>
  <si>
    <t>2006.09.04 07:42</t>
  </si>
  <si>
    <t>2007.05.11 12:32</t>
  </si>
  <si>
    <t>2008.05.08 17:37</t>
  </si>
  <si>
    <t>2008.05.08 17:37</t>
  </si>
  <si>
    <t>2005.05.08 09:42</t>
  </si>
  <si>
    <t>2008.06.09 00:30</t>
  </si>
  <si>
    <t>2008.07.17 21:03</t>
  </si>
  <si>
    <t>2008.08.21 14;46</t>
  </si>
  <si>
    <t>2008.08.21 14;46</t>
  </si>
  <si>
    <t>2009.03.06 12:22</t>
  </si>
  <si>
    <t>2009.03.12 06:14</t>
  </si>
  <si>
    <t>2009.08.17 11:21</t>
  </si>
  <si>
    <t>2010.09.15 00:00</t>
  </si>
  <si>
    <t>2010.10.27 10:02</t>
  </si>
  <si>
    <t>2010.10.27 10:02</t>
  </si>
  <si>
    <t>2011.01.27 10:57</t>
  </si>
  <si>
    <t>2011.02.18 20;22</t>
  </si>
  <si>
    <t>2011.05.11 01:13</t>
  </si>
  <si>
    <t>2011.06.15 11:40</t>
  </si>
  <si>
    <t>2011.06.30 15:52</t>
  </si>
  <si>
    <t>2011.07.08 16:04</t>
  </si>
  <si>
    <t>2011.09.29 16:39</t>
  </si>
  <si>
    <t>2012.03.22 11:37</t>
  </si>
  <si>
    <t>2013.02.25 21:00</t>
  </si>
  <si>
    <t>2014.02.27 12:44</t>
  </si>
  <si>
    <t>2014.07.24 13:44</t>
  </si>
  <si>
    <t>2014.10.23 00:00</t>
  </si>
  <si>
    <t>2014.12.16 09:55</t>
  </si>
  <si>
    <t>中指ルールで少し改善。</t>
  </si>
  <si>
    <t>中指ルールで悪化。</t>
  </si>
  <si>
    <t>中指ルールで大幅に悪化。</t>
  </si>
  <si>
    <t>中指ルールで改善。</t>
  </si>
  <si>
    <t>中指ルールで、明確にストップ移動できた。</t>
  </si>
  <si>
    <t>中指ルールで少し改善。細かくストップ移動出来ている。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</si>
</sst>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&quot;¥&quot;* #,##0_-;\-&quot;¥&quot;* #,##0_-;_-&quot;¥&quot;* &quot;-&quot;_-;_-@_-"/>
    <numFmt numFmtId="178" formatCode="_-* #,##0.00_-;\-* #,##0.00_-;_-* &quot;-&quot;??_-;_-@_-"/>
    <numFmt numFmtId="179" formatCode="_-&quot;¥&quot;* #,##0.00_-;\-&quot;¥&quot;* #,##0.00_-;_-&quot;¥&quot;* &quot;-&quot;??_-;_-@_-"/>
    <numFmt numFmtId="180" formatCode="0.00_ ;[Red]\-0.00\ "/>
    <numFmt numFmtId="181" formatCode="0.00_ "/>
    <numFmt numFmtId="182" formatCode="0.0_);[Red]\(0.0\)"/>
    <numFmt numFmtId="183" formatCode="m/d;@"/>
    <numFmt numFmtId="184" formatCode="&quot;¥&quot;#,##0_);[Red]\(&quot;¥&quot;#,##0\)"/>
    <numFmt numFmtId="185" formatCode="0_);[Red]\(0\)"/>
    <numFmt numFmtId="186" formatCode="#,##0_ ;[Red]\-#,##0\ "/>
    <numFmt numFmtId="187" formatCode="0.0%"/>
    <numFmt numFmtId="188" formatCode="yyyy/m/d;@"/>
    <numFmt numFmtId="189" formatCode="#,##0.000_ ;[Red]\-#,##0.000\ "/>
    <numFmt numFmtId="190" formatCode="0_ "/>
    <numFmt numFmtId="191" formatCode="#,##0.0_ ;[Red]\-#,##0.0\ "/>
    <numFmt numFmtId="192" formatCode="000"/>
  </numFmts>
  <fonts count="36">
    <font>
      <sz val="11"/>
      <color indexed="8"/>
      <name val="ＭＳ Ｐゴシック"/>
      <family val="3"/>
    </font>
    <font>
      <sz val="11"/>
      <name val="ＭＳ Ｐゴシック"/>
      <family val="3"/>
    </font>
    <font>
      <b/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thin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thin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4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32" borderId="0" applyNumberFormat="0" applyBorder="0" applyAlignment="0" applyProtection="0"/>
  </cellStyleXfs>
  <cellXfs count="105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28" borderId="0" xfId="0" applyFill="1" applyAlignment="1">
      <alignment vertical="center"/>
    </xf>
    <xf numFmtId="0" fontId="0" fillId="33" borderId="0" xfId="0" applyFill="1" applyAlignment="1">
      <alignment vertical="center"/>
    </xf>
    <xf numFmtId="0" fontId="0" fillId="28" borderId="0" xfId="0" applyFill="1" applyAlignment="1">
      <alignment horizontal="right" vertical="center"/>
    </xf>
    <xf numFmtId="0" fontId="0" fillId="28" borderId="0" xfId="0" applyFill="1" applyAlignment="1">
      <alignment horizontal="left" vertical="center"/>
    </xf>
    <xf numFmtId="186" fontId="0" fillId="0" borderId="0" xfId="0" applyNumberFormat="1" applyAlignment="1">
      <alignment vertical="center"/>
    </xf>
    <xf numFmtId="186" fontId="0" fillId="0" borderId="0" xfId="0" applyNumberFormat="1" applyFill="1" applyAlignment="1">
      <alignment vertical="center" shrinkToFit="1"/>
    </xf>
    <xf numFmtId="189" fontId="0" fillId="0" borderId="0" xfId="0" applyNumberFormat="1" applyAlignment="1">
      <alignment vertical="center"/>
    </xf>
    <xf numFmtId="189" fontId="0" fillId="0" borderId="0" xfId="0" applyNumberFormat="1" applyAlignment="1">
      <alignment vertical="center" shrinkToFit="1"/>
    </xf>
    <xf numFmtId="189" fontId="0" fillId="0" borderId="0" xfId="0" applyNumberFormat="1" applyFill="1" applyAlignment="1">
      <alignment vertical="center" shrinkToFit="1"/>
    </xf>
    <xf numFmtId="190" fontId="0" fillId="0" borderId="0" xfId="0" applyNumberFormat="1" applyAlignment="1">
      <alignment vertical="center" shrinkToFit="1"/>
    </xf>
    <xf numFmtId="0" fontId="0" fillId="0" borderId="0" xfId="0" applyBorder="1" applyAlignment="1">
      <alignment vertical="center"/>
    </xf>
    <xf numFmtId="189" fontId="0" fillId="0" borderId="0" xfId="0" applyNumberFormat="1" applyBorder="1" applyAlignment="1">
      <alignment vertical="center" shrinkToFit="1"/>
    </xf>
    <xf numFmtId="0" fontId="0" fillId="28" borderId="0" xfId="0" applyFill="1" applyBorder="1" applyAlignment="1">
      <alignment vertical="center"/>
    </xf>
    <xf numFmtId="186" fontId="0" fillId="0" borderId="0" xfId="0" applyNumberFormat="1" applyFill="1" applyBorder="1" applyAlignment="1">
      <alignment vertical="center" shrinkToFit="1"/>
    </xf>
    <xf numFmtId="190" fontId="0" fillId="0" borderId="10" xfId="0" applyNumberFormat="1" applyBorder="1" applyAlignment="1">
      <alignment vertical="center" shrinkToFit="1"/>
    </xf>
    <xf numFmtId="0" fontId="0" fillId="0" borderId="10" xfId="0" applyBorder="1" applyAlignment="1">
      <alignment vertical="center"/>
    </xf>
    <xf numFmtId="186" fontId="0" fillId="0" borderId="10" xfId="0" applyNumberFormat="1" applyBorder="1" applyAlignment="1">
      <alignment vertical="center"/>
    </xf>
    <xf numFmtId="189" fontId="0" fillId="0" borderId="10" xfId="0" applyNumberFormat="1" applyBorder="1" applyAlignment="1">
      <alignment vertical="center" shrinkToFit="1"/>
    </xf>
    <xf numFmtId="186" fontId="0" fillId="0" borderId="10" xfId="0" applyNumberFormat="1" applyFill="1" applyBorder="1" applyAlignment="1">
      <alignment vertical="center" shrinkToFit="1"/>
    </xf>
    <xf numFmtId="190" fontId="0" fillId="0" borderId="11" xfId="0" applyNumberFormat="1" applyBorder="1" applyAlignment="1">
      <alignment vertical="center" shrinkToFit="1"/>
    </xf>
    <xf numFmtId="0" fontId="0" fillId="0" borderId="12" xfId="0" applyBorder="1" applyAlignment="1">
      <alignment vertical="center"/>
    </xf>
    <xf numFmtId="189" fontId="0" fillId="0" borderId="12" xfId="0" applyNumberFormat="1" applyBorder="1" applyAlignment="1">
      <alignment vertical="center" shrinkToFit="1"/>
    </xf>
    <xf numFmtId="186" fontId="0" fillId="33" borderId="12" xfId="0" applyNumberFormat="1" applyFill="1" applyBorder="1" applyAlignment="1">
      <alignment vertical="center" shrinkToFit="1"/>
    </xf>
    <xf numFmtId="0" fontId="0" fillId="0" borderId="13" xfId="0" applyBorder="1" applyAlignment="1">
      <alignment vertical="center"/>
    </xf>
    <xf numFmtId="190" fontId="0" fillId="0" borderId="14" xfId="0" applyNumberFormat="1" applyBorder="1" applyAlignment="1">
      <alignment vertical="center" shrinkToFit="1"/>
    </xf>
    <xf numFmtId="0" fontId="0" fillId="0" borderId="15" xfId="0" applyBorder="1" applyAlignment="1">
      <alignment vertical="center"/>
    </xf>
    <xf numFmtId="189" fontId="0" fillId="0" borderId="15" xfId="0" applyNumberFormat="1" applyBorder="1" applyAlignment="1">
      <alignment vertical="center" shrinkToFit="1"/>
    </xf>
    <xf numFmtId="186" fontId="0" fillId="33" borderId="15" xfId="0" applyNumberFormat="1" applyFill="1" applyBorder="1" applyAlignment="1">
      <alignment vertical="center" shrinkToFit="1"/>
    </xf>
    <xf numFmtId="0" fontId="0" fillId="0" borderId="16" xfId="0" applyBorder="1" applyAlignment="1">
      <alignment vertical="center"/>
    </xf>
    <xf numFmtId="190" fontId="0" fillId="0" borderId="17" xfId="0" applyNumberFormat="1" applyBorder="1" applyAlignment="1">
      <alignment vertical="center" shrinkToFit="1"/>
    </xf>
    <xf numFmtId="0" fontId="0" fillId="0" borderId="18" xfId="0" applyBorder="1" applyAlignment="1">
      <alignment vertical="center"/>
    </xf>
    <xf numFmtId="189" fontId="0" fillId="0" borderId="18" xfId="0" applyNumberFormat="1" applyBorder="1" applyAlignment="1">
      <alignment vertical="center" shrinkToFit="1"/>
    </xf>
    <xf numFmtId="186" fontId="0" fillId="33" borderId="18" xfId="0" applyNumberFormat="1" applyFill="1" applyBorder="1" applyAlignment="1">
      <alignment vertical="center" shrinkToFit="1"/>
    </xf>
    <xf numFmtId="0" fontId="0" fillId="0" borderId="19" xfId="0" applyBorder="1" applyAlignment="1">
      <alignment vertical="center"/>
    </xf>
    <xf numFmtId="190" fontId="0" fillId="0" borderId="20" xfId="0" applyNumberFormat="1" applyBorder="1" applyAlignment="1">
      <alignment vertical="center" shrinkToFit="1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4" xfId="0" applyBorder="1" applyAlignment="1">
      <alignment vertical="center"/>
    </xf>
    <xf numFmtId="186" fontId="0" fillId="0" borderId="21" xfId="0" applyNumberFormat="1" applyBorder="1" applyAlignment="1">
      <alignment vertical="center"/>
    </xf>
    <xf numFmtId="186" fontId="0" fillId="0" borderId="22" xfId="0" applyNumberFormat="1" applyBorder="1" applyAlignment="1">
      <alignment vertical="center"/>
    </xf>
    <xf numFmtId="186" fontId="0" fillId="0" borderId="23" xfId="0" applyNumberFormat="1" applyBorder="1" applyAlignment="1">
      <alignment vertical="center"/>
    </xf>
    <xf numFmtId="0" fontId="0" fillId="34" borderId="18" xfId="0" applyFill="1" applyBorder="1" applyAlignment="1">
      <alignment vertical="center"/>
    </xf>
    <xf numFmtId="0" fontId="0" fillId="34" borderId="12" xfId="0" applyFill="1" applyBorder="1" applyAlignment="1">
      <alignment vertical="center"/>
    </xf>
    <xf numFmtId="0" fontId="0" fillId="34" borderId="15" xfId="0" applyFill="1" applyBorder="1" applyAlignment="1">
      <alignment vertical="center"/>
    </xf>
    <xf numFmtId="190" fontId="0" fillId="0" borderId="27" xfId="0" applyNumberFormat="1" applyBorder="1" applyAlignment="1">
      <alignment vertical="center" shrinkToFit="1"/>
    </xf>
    <xf numFmtId="0" fontId="0" fillId="28" borderId="28" xfId="0" applyFill="1" applyBorder="1" applyAlignment="1">
      <alignment vertical="center" shrinkToFit="1"/>
    </xf>
    <xf numFmtId="190" fontId="0" fillId="33" borderId="29" xfId="0" applyNumberFormat="1" applyFill="1" applyBorder="1" applyAlignment="1">
      <alignment vertical="center" shrinkToFit="1"/>
    </xf>
    <xf numFmtId="0" fontId="0" fillId="28" borderId="30" xfId="0" applyFill="1" applyBorder="1" applyAlignment="1">
      <alignment vertical="center" shrinkToFit="1"/>
    </xf>
    <xf numFmtId="190" fontId="0" fillId="0" borderId="31" xfId="0" applyNumberFormat="1" applyBorder="1" applyAlignment="1">
      <alignment vertical="center" shrinkToFit="1"/>
    </xf>
    <xf numFmtId="0" fontId="0" fillId="28" borderId="32" xfId="0" applyFill="1" applyBorder="1" applyAlignment="1">
      <alignment vertical="center" shrinkToFit="1"/>
    </xf>
    <xf numFmtId="0" fontId="0" fillId="0" borderId="27" xfId="0" applyBorder="1" applyAlignment="1">
      <alignment vertical="center"/>
    </xf>
    <xf numFmtId="0" fontId="0" fillId="0" borderId="33" xfId="0" applyBorder="1" applyAlignment="1">
      <alignment horizontal="right" vertical="center" shrinkToFit="1"/>
    </xf>
    <xf numFmtId="190" fontId="0" fillId="0" borderId="34" xfId="0" applyNumberFormat="1" applyBorder="1" applyAlignment="1">
      <alignment vertical="center" shrinkToFit="1"/>
    </xf>
    <xf numFmtId="190" fontId="0" fillId="28" borderId="32" xfId="0" applyNumberFormat="1" applyFill="1" applyBorder="1" applyAlignment="1">
      <alignment vertical="center" shrinkToFit="1"/>
    </xf>
    <xf numFmtId="0" fontId="0" fillId="0" borderId="34" xfId="0" applyBorder="1" applyAlignment="1">
      <alignment vertical="center" shrinkToFit="1"/>
    </xf>
    <xf numFmtId="0" fontId="0" fillId="0" borderId="0" xfId="0" applyAlignment="1">
      <alignment vertical="center" shrinkToFit="1"/>
    </xf>
    <xf numFmtId="0" fontId="0" fillId="28" borderId="35" xfId="0" applyFill="1" applyBorder="1" applyAlignment="1">
      <alignment vertical="center" shrinkToFit="1"/>
    </xf>
    <xf numFmtId="0" fontId="0" fillId="0" borderId="27" xfId="0" applyBorder="1" applyAlignment="1">
      <alignment horizontal="right" vertical="center" shrinkToFit="1"/>
    </xf>
    <xf numFmtId="0" fontId="0" fillId="0" borderId="29" xfId="0" applyBorder="1" applyAlignment="1">
      <alignment horizontal="right" vertical="center" shrinkToFit="1"/>
    </xf>
    <xf numFmtId="0" fontId="0" fillId="0" borderId="31" xfId="0" applyBorder="1" applyAlignment="1">
      <alignment horizontal="right" vertical="center" shrinkToFit="1"/>
    </xf>
    <xf numFmtId="10" fontId="0" fillId="28" borderId="28" xfId="0" applyNumberFormat="1" applyFill="1" applyBorder="1" applyAlignment="1">
      <alignment vertical="center" shrinkToFit="1"/>
    </xf>
    <xf numFmtId="189" fontId="0" fillId="33" borderId="30" xfId="0" applyNumberFormat="1" applyFill="1" applyBorder="1" applyAlignment="1">
      <alignment vertical="center" shrinkToFit="1"/>
    </xf>
    <xf numFmtId="186" fontId="0" fillId="33" borderId="30" xfId="0" applyNumberFormat="1" applyFill="1" applyBorder="1" applyAlignment="1">
      <alignment vertical="center" shrinkToFit="1"/>
    </xf>
    <xf numFmtId="186" fontId="0" fillId="33" borderId="36" xfId="0" applyNumberFormat="1" applyFill="1" applyBorder="1" applyAlignment="1">
      <alignment vertical="center" shrinkToFit="1"/>
    </xf>
    <xf numFmtId="0" fontId="0" fillId="0" borderId="28" xfId="0" applyBorder="1" applyAlignment="1">
      <alignment vertical="center"/>
    </xf>
    <xf numFmtId="188" fontId="0" fillId="28" borderId="31" xfId="0" applyNumberFormat="1" applyFill="1" applyBorder="1" applyAlignment="1">
      <alignment vertical="center" shrinkToFit="1"/>
    </xf>
    <xf numFmtId="188" fontId="0" fillId="28" borderId="36" xfId="0" applyNumberFormat="1" applyFill="1" applyBorder="1" applyAlignment="1">
      <alignment vertical="center" shrinkToFit="1"/>
    </xf>
    <xf numFmtId="186" fontId="0" fillId="33" borderId="31" xfId="0" applyNumberFormat="1" applyFill="1" applyBorder="1" applyAlignment="1">
      <alignment vertical="center" shrinkToFit="1"/>
    </xf>
    <xf numFmtId="189" fontId="0" fillId="35" borderId="37" xfId="0" applyNumberFormat="1" applyFill="1" applyBorder="1" applyAlignment="1">
      <alignment vertical="center" shrinkToFit="1"/>
    </xf>
    <xf numFmtId="186" fontId="0" fillId="35" borderId="37" xfId="0" applyNumberFormat="1" applyFill="1" applyBorder="1" applyAlignment="1">
      <alignment vertical="center" shrinkToFit="1"/>
    </xf>
    <xf numFmtId="189" fontId="0" fillId="36" borderId="37" xfId="0" applyNumberFormat="1" applyFill="1" applyBorder="1" applyAlignment="1">
      <alignment vertical="center" shrinkToFit="1"/>
    </xf>
    <xf numFmtId="186" fontId="0" fillId="36" borderId="37" xfId="0" applyNumberFormat="1" applyFill="1" applyBorder="1" applyAlignment="1">
      <alignment vertical="center" shrinkToFit="1"/>
    </xf>
    <xf numFmtId="189" fontId="0" fillId="37" borderId="37" xfId="0" applyNumberFormat="1" applyFill="1" applyBorder="1" applyAlignment="1">
      <alignment vertical="center" shrinkToFit="1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37" xfId="0" applyBorder="1" applyAlignment="1">
      <alignment vertical="center" shrinkToFit="1"/>
    </xf>
    <xf numFmtId="186" fontId="0" fillId="0" borderId="41" xfId="0" applyNumberFormat="1" applyBorder="1" applyAlignment="1">
      <alignment vertical="center" shrinkToFit="1"/>
    </xf>
    <xf numFmtId="0" fontId="0" fillId="37" borderId="20" xfId="0" applyFill="1" applyBorder="1" applyAlignment="1">
      <alignment vertical="center" shrinkToFit="1"/>
    </xf>
    <xf numFmtId="0" fontId="0" fillId="37" borderId="37" xfId="0" applyFill="1" applyBorder="1" applyAlignment="1">
      <alignment vertical="center" shrinkToFit="1"/>
    </xf>
    <xf numFmtId="0" fontId="0" fillId="37" borderId="41" xfId="0" applyFill="1" applyBorder="1" applyAlignment="1">
      <alignment vertical="center" shrinkToFit="1"/>
    </xf>
    <xf numFmtId="0" fontId="0" fillId="35" borderId="20" xfId="0" applyFill="1" applyBorder="1" applyAlignment="1">
      <alignment vertical="center" shrinkToFit="1"/>
    </xf>
    <xf numFmtId="0" fontId="0" fillId="35" borderId="37" xfId="0" applyFill="1" applyBorder="1" applyAlignment="1">
      <alignment vertical="center" shrinkToFit="1"/>
    </xf>
    <xf numFmtId="0" fontId="0" fillId="35" borderId="42" xfId="0" applyFill="1" applyBorder="1" applyAlignment="1">
      <alignment vertical="center" shrinkToFit="1"/>
    </xf>
    <xf numFmtId="0" fontId="0" fillId="36" borderId="43" xfId="0" applyFill="1" applyBorder="1" applyAlignment="1">
      <alignment vertical="center" shrinkToFit="1"/>
    </xf>
    <xf numFmtId="0" fontId="0" fillId="36" borderId="37" xfId="0" applyFill="1" applyBorder="1" applyAlignment="1">
      <alignment vertical="center" shrinkToFit="1"/>
    </xf>
    <xf numFmtId="0" fontId="0" fillId="36" borderId="42" xfId="0" applyFill="1" applyBorder="1" applyAlignment="1">
      <alignment vertical="center" shrinkToFit="1"/>
    </xf>
    <xf numFmtId="0" fontId="0" fillId="0" borderId="35" xfId="0" applyBorder="1" applyAlignment="1">
      <alignment vertical="center" shrinkToFit="1"/>
    </xf>
    <xf numFmtId="186" fontId="0" fillId="0" borderId="18" xfId="0" applyNumberFormat="1" applyBorder="1" applyAlignment="1">
      <alignment vertical="center"/>
    </xf>
    <xf numFmtId="186" fontId="0" fillId="0" borderId="12" xfId="0" applyNumberFormat="1" applyBorder="1" applyAlignment="1">
      <alignment vertical="center"/>
    </xf>
    <xf numFmtId="186" fontId="0" fillId="0" borderId="15" xfId="0" applyNumberFormat="1" applyBorder="1" applyAlignment="1">
      <alignment vertical="center"/>
    </xf>
    <xf numFmtId="186" fontId="0" fillId="28" borderId="31" xfId="0" applyNumberFormat="1" applyFill="1" applyBorder="1" applyAlignment="1">
      <alignment vertical="center" shrinkToFit="1"/>
    </xf>
    <xf numFmtId="9" fontId="0" fillId="28" borderId="0" xfId="0" applyNumberFormat="1" applyFill="1" applyBorder="1" applyAlignment="1">
      <alignment vertical="center" shrinkToFit="1"/>
    </xf>
    <xf numFmtId="0" fontId="0" fillId="28" borderId="0" xfId="0" applyFill="1" applyBorder="1" applyAlignment="1">
      <alignment vertical="center" shrinkToFit="1"/>
    </xf>
    <xf numFmtId="0" fontId="0" fillId="28" borderId="0" xfId="0" applyFill="1" applyAlignment="1">
      <alignment vertical="center" shrinkToFit="1"/>
    </xf>
    <xf numFmtId="192" fontId="2" fillId="38" borderId="0" xfId="0" applyNumberFormat="1" applyFont="1" applyFill="1" applyAlignment="1">
      <alignment vertical="center"/>
    </xf>
    <xf numFmtId="0" fontId="0" fillId="0" borderId="0" xfId="0" applyFont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Relationship Id="rId11" Type="http://schemas.openxmlformats.org/officeDocument/2006/relationships/image" Target="../media/image11.png" /><Relationship Id="rId12" Type="http://schemas.openxmlformats.org/officeDocument/2006/relationships/image" Target="../media/image12.png" /><Relationship Id="rId13" Type="http://schemas.openxmlformats.org/officeDocument/2006/relationships/image" Target="../media/image1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38100</xdr:rowOff>
    </xdr:from>
    <xdr:to>
      <xdr:col>12</xdr:col>
      <xdr:colOff>381000</xdr:colOff>
      <xdr:row>24</xdr:row>
      <xdr:rowOff>38100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8562975" cy="411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25</xdr:row>
      <xdr:rowOff>38100</xdr:rowOff>
    </xdr:from>
    <xdr:to>
      <xdr:col>12</xdr:col>
      <xdr:colOff>381000</xdr:colOff>
      <xdr:row>49</xdr:row>
      <xdr:rowOff>19050</xdr:rowOff>
    </xdr:to>
    <xdr:pic>
      <xdr:nvPicPr>
        <xdr:cNvPr id="2" name="図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4324350"/>
          <a:ext cx="8562975" cy="409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50</xdr:row>
      <xdr:rowOff>38100</xdr:rowOff>
    </xdr:from>
    <xdr:to>
      <xdr:col>12</xdr:col>
      <xdr:colOff>381000</xdr:colOff>
      <xdr:row>74</xdr:row>
      <xdr:rowOff>47625</xdr:rowOff>
    </xdr:to>
    <xdr:pic>
      <xdr:nvPicPr>
        <xdr:cNvPr id="3" name="図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100" y="8610600"/>
          <a:ext cx="8562975" cy="412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75</xdr:row>
      <xdr:rowOff>38100</xdr:rowOff>
    </xdr:from>
    <xdr:to>
      <xdr:col>12</xdr:col>
      <xdr:colOff>381000</xdr:colOff>
      <xdr:row>99</xdr:row>
      <xdr:rowOff>47625</xdr:rowOff>
    </xdr:to>
    <xdr:pic>
      <xdr:nvPicPr>
        <xdr:cNvPr id="4" name="図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8100" y="12896850"/>
          <a:ext cx="8562975" cy="412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100</xdr:row>
      <xdr:rowOff>38100</xdr:rowOff>
    </xdr:from>
    <xdr:to>
      <xdr:col>12</xdr:col>
      <xdr:colOff>381000</xdr:colOff>
      <xdr:row>124</xdr:row>
      <xdr:rowOff>38100</xdr:rowOff>
    </xdr:to>
    <xdr:pic>
      <xdr:nvPicPr>
        <xdr:cNvPr id="5" name="図 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8100" y="17183100"/>
          <a:ext cx="8562975" cy="411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125</xdr:row>
      <xdr:rowOff>38100</xdr:rowOff>
    </xdr:from>
    <xdr:to>
      <xdr:col>12</xdr:col>
      <xdr:colOff>381000</xdr:colOff>
      <xdr:row>149</xdr:row>
      <xdr:rowOff>57150</xdr:rowOff>
    </xdr:to>
    <xdr:pic>
      <xdr:nvPicPr>
        <xdr:cNvPr id="6" name="図 1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8100" y="21469350"/>
          <a:ext cx="8562975" cy="413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150</xdr:row>
      <xdr:rowOff>38100</xdr:rowOff>
    </xdr:from>
    <xdr:to>
      <xdr:col>12</xdr:col>
      <xdr:colOff>381000</xdr:colOff>
      <xdr:row>174</xdr:row>
      <xdr:rowOff>38100</xdr:rowOff>
    </xdr:to>
    <xdr:pic>
      <xdr:nvPicPr>
        <xdr:cNvPr id="7" name="図 1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8100" y="25755600"/>
          <a:ext cx="8562975" cy="411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175</xdr:row>
      <xdr:rowOff>38100</xdr:rowOff>
    </xdr:from>
    <xdr:to>
      <xdr:col>12</xdr:col>
      <xdr:colOff>381000</xdr:colOff>
      <xdr:row>199</xdr:row>
      <xdr:rowOff>57150</xdr:rowOff>
    </xdr:to>
    <xdr:pic>
      <xdr:nvPicPr>
        <xdr:cNvPr id="8" name="図 1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8100" y="30041850"/>
          <a:ext cx="8562975" cy="413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200</xdr:row>
      <xdr:rowOff>38100</xdr:rowOff>
    </xdr:from>
    <xdr:to>
      <xdr:col>12</xdr:col>
      <xdr:colOff>381000</xdr:colOff>
      <xdr:row>224</xdr:row>
      <xdr:rowOff>47625</xdr:rowOff>
    </xdr:to>
    <xdr:pic>
      <xdr:nvPicPr>
        <xdr:cNvPr id="9" name="図 13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8100" y="34328100"/>
          <a:ext cx="8562975" cy="412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225</xdr:row>
      <xdr:rowOff>38100</xdr:rowOff>
    </xdr:from>
    <xdr:to>
      <xdr:col>12</xdr:col>
      <xdr:colOff>381000</xdr:colOff>
      <xdr:row>249</xdr:row>
      <xdr:rowOff>38100</xdr:rowOff>
    </xdr:to>
    <xdr:pic>
      <xdr:nvPicPr>
        <xdr:cNvPr id="10" name="図 17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8100" y="38614350"/>
          <a:ext cx="8562975" cy="411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250</xdr:row>
      <xdr:rowOff>38100</xdr:rowOff>
    </xdr:from>
    <xdr:to>
      <xdr:col>12</xdr:col>
      <xdr:colOff>381000</xdr:colOff>
      <xdr:row>274</xdr:row>
      <xdr:rowOff>47625</xdr:rowOff>
    </xdr:to>
    <xdr:pic>
      <xdr:nvPicPr>
        <xdr:cNvPr id="11" name="図 18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38100" y="42900600"/>
          <a:ext cx="8562975" cy="412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275</xdr:row>
      <xdr:rowOff>38100</xdr:rowOff>
    </xdr:from>
    <xdr:to>
      <xdr:col>12</xdr:col>
      <xdr:colOff>381000</xdr:colOff>
      <xdr:row>299</xdr:row>
      <xdr:rowOff>19050</xdr:rowOff>
    </xdr:to>
    <xdr:pic>
      <xdr:nvPicPr>
        <xdr:cNvPr id="12" name="図 20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38100" y="47186850"/>
          <a:ext cx="8562975" cy="409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300</xdr:row>
      <xdr:rowOff>38100</xdr:rowOff>
    </xdr:from>
    <xdr:to>
      <xdr:col>12</xdr:col>
      <xdr:colOff>381000</xdr:colOff>
      <xdr:row>324</xdr:row>
      <xdr:rowOff>47625</xdr:rowOff>
    </xdr:to>
    <xdr:pic>
      <xdr:nvPicPr>
        <xdr:cNvPr id="13" name="図 21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38100" y="51473100"/>
          <a:ext cx="8562975" cy="412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Z113"/>
  <sheetViews>
    <sheetView zoomScale="85" zoomScaleNormal="85" zoomScalePageLayoutView="0" workbookViewId="0" topLeftCell="A1">
      <pane xSplit="8" ySplit="12" topLeftCell="J13" activePane="bottomRight" state="frozen"/>
      <selection pane="topLeft" activeCell="A1" sqref="A1"/>
      <selection pane="topRight" activeCell="I1" sqref="I1"/>
      <selection pane="bottomLeft" activeCell="A13" sqref="A13"/>
      <selection pane="bottomRight" activeCell="R6" sqref="R6"/>
    </sheetView>
  </sheetViews>
  <sheetFormatPr defaultColWidth="9.00390625" defaultRowHeight="13.5" outlineLevelRow="1" outlineLevelCol="1"/>
  <cols>
    <col min="1" max="3" width="5.625" style="0" hidden="1" customWidth="1" outlineLevel="1"/>
    <col min="4" max="4" width="5.625" style="11" customWidth="1" collapsed="1"/>
    <col min="5" max="5" width="6.875" style="0" customWidth="1"/>
    <col min="6" max="6" width="7.875" style="6" customWidth="1"/>
    <col min="7" max="7" width="15.625" style="0" customWidth="1"/>
    <col min="8" max="8" width="8.875" style="9" customWidth="1"/>
    <col min="9" max="9" width="9.625" style="9" hidden="1" customWidth="1" outlineLevel="1"/>
    <col min="10" max="10" width="8.875" style="9" customWidth="1" collapsed="1"/>
    <col min="11" max="11" width="7.375" style="0" customWidth="1"/>
    <col min="12" max="12" width="31.625" style="0" customWidth="1"/>
    <col min="13" max="14" width="5.625" style="12" customWidth="1"/>
    <col min="15" max="15" width="9.625" style="13" hidden="1" customWidth="1" outlineLevel="1"/>
    <col min="16" max="16" width="9.625" style="13" customWidth="1" collapsed="1"/>
    <col min="17" max="17" width="10.50390625" style="15" customWidth="1"/>
    <col min="18" max="18" width="26.50390625" style="12" customWidth="1"/>
    <col min="19" max="19" width="15.625" style="0" customWidth="1"/>
    <col min="20" max="20" width="9.625" style="9" customWidth="1"/>
    <col min="22" max="22" width="16.50390625" style="0" customWidth="1"/>
    <col min="23" max="23" width="7.625" style="0" customWidth="1"/>
    <col min="24" max="24" width="9.625" style="7" customWidth="1"/>
    <col min="25" max="25" width="19.25390625" style="0" customWidth="1"/>
    <col min="26" max="26" width="19.00390625" style="0" hidden="1" customWidth="1" outlineLevel="1"/>
    <col min="27" max="27" width="9.00390625" style="0" customWidth="1" collapsed="1"/>
  </cols>
  <sheetData>
    <row r="1" ht="12.75" hidden="1" outlineLevel="1"/>
    <row r="2" ht="12.75" hidden="1" outlineLevel="1">
      <c r="F2" s="8"/>
    </row>
    <row r="3" spans="4:24" ht="12.75" collapsed="1">
      <c r="D3" s="52" t="s">
        <v>2</v>
      </c>
      <c r="E3" s="53" t="s">
        <v>29</v>
      </c>
      <c r="F3" s="62" t="s">
        <v>17</v>
      </c>
      <c r="G3" t="s">
        <v>34</v>
      </c>
      <c r="J3" s="58" t="s">
        <v>18</v>
      </c>
      <c r="K3" s="72"/>
      <c r="L3" t="s">
        <v>24</v>
      </c>
      <c r="P3" s="12" t="s">
        <v>25</v>
      </c>
      <c r="Q3" s="1"/>
      <c r="R3" s="9"/>
      <c r="S3" t="s">
        <v>27</v>
      </c>
      <c r="T3"/>
      <c r="U3" s="7"/>
      <c r="V3" t="s">
        <v>28</v>
      </c>
      <c r="X3"/>
    </row>
    <row r="4" spans="4:26" ht="12.75">
      <c r="D4" s="54" t="str">
        <f>IF(LEN($E$3)&lt;&gt;6,"",RIGHT($E$3,3))&amp;"/円"</f>
        <v>JPY/円</v>
      </c>
      <c r="E4" s="55">
        <v>1</v>
      </c>
      <c r="F4" s="57" t="s">
        <v>30</v>
      </c>
      <c r="G4" s="2" t="s">
        <v>35</v>
      </c>
      <c r="J4" s="73">
        <v>38362</v>
      </c>
      <c r="K4" s="74"/>
      <c r="L4" s="5" t="s">
        <v>33</v>
      </c>
      <c r="M4" s="100"/>
      <c r="P4" s="14"/>
      <c r="Q4" s="102"/>
      <c r="R4" s="9"/>
      <c r="S4" s="2" t="s">
        <v>90</v>
      </c>
      <c r="T4" s="102"/>
      <c r="U4" s="7"/>
      <c r="V4" s="2" t="s">
        <v>92</v>
      </c>
      <c r="W4" s="102"/>
      <c r="X4"/>
      <c r="Y4" s="1"/>
      <c r="Z4" s="1"/>
    </row>
    <row r="5" spans="4:26" ht="12.75">
      <c r="D5" s="56" t="s">
        <v>98</v>
      </c>
      <c r="E5" s="55">
        <v>0.01</v>
      </c>
      <c r="F5" s="63"/>
      <c r="G5" s="2" t="s">
        <v>114</v>
      </c>
      <c r="I5"/>
      <c r="J5"/>
      <c r="L5" s="4" t="s">
        <v>31</v>
      </c>
      <c r="M5" s="100">
        <v>3</v>
      </c>
      <c r="P5" s="14"/>
      <c r="Q5" s="102"/>
      <c r="R5" s="9"/>
      <c r="S5" s="2"/>
      <c r="T5" s="102"/>
      <c r="U5" s="7"/>
      <c r="V5" s="2"/>
      <c r="W5" s="102"/>
      <c r="X5"/>
      <c r="Y5" s="1"/>
      <c r="Z5" s="1"/>
    </row>
    <row r="6" spans="5:26" ht="12.75">
      <c r="E6" s="59" t="s">
        <v>96</v>
      </c>
      <c r="F6" s="64">
        <v>100</v>
      </c>
      <c r="G6" s="2" t="s">
        <v>128</v>
      </c>
      <c r="J6" s="58" t="s">
        <v>19</v>
      </c>
      <c r="K6" s="72" t="s">
        <v>20</v>
      </c>
      <c r="L6" s="4" t="s">
        <v>32</v>
      </c>
      <c r="M6" s="101">
        <v>0.5</v>
      </c>
      <c r="P6" s="14"/>
      <c r="Q6" s="102"/>
      <c r="R6" s="9"/>
      <c r="S6" s="2"/>
      <c r="T6" s="102"/>
      <c r="U6" s="7"/>
      <c r="V6" s="2"/>
      <c r="W6" s="102"/>
      <c r="X6"/>
      <c r="Y6" s="1"/>
      <c r="Z6" s="1"/>
    </row>
    <row r="7" spans="5:26" ht="12.75">
      <c r="E7" s="65" t="s">
        <v>101</v>
      </c>
      <c r="F7" s="68">
        <v>0.01</v>
      </c>
      <c r="G7" s="2" t="s">
        <v>115</v>
      </c>
      <c r="J7" s="99">
        <v>100000</v>
      </c>
      <c r="K7" s="71">
        <f>SUM($X$13:$X$112)</f>
        <v>2443.900000000011</v>
      </c>
      <c r="L7" s="4" t="s">
        <v>21</v>
      </c>
      <c r="M7" s="101">
        <v>20</v>
      </c>
      <c r="P7" s="14"/>
      <c r="Q7" s="102"/>
      <c r="R7" s="9"/>
      <c r="S7" s="2"/>
      <c r="T7" s="102"/>
      <c r="U7" s="7"/>
      <c r="V7" s="2" t="s">
        <v>93</v>
      </c>
      <c r="W7" s="102"/>
      <c r="X7"/>
      <c r="Y7" s="1"/>
      <c r="Z7" s="1"/>
    </row>
    <row r="8" spans="5:26" ht="12.75">
      <c r="E8" s="66" t="s">
        <v>99</v>
      </c>
      <c r="F8" s="69">
        <f ca="1">IF($C$10="","",IF(OR(OFFSET($E$1,$C$10-1,0,1,1)="",SUM(OFFSET($H$1,$C$10-1,0,1,1))=0,SUM(OFFSET($J$1,$C$10-1,0,1,1))=0),"",(SUM(OFFSET($J$1,$C$10-1,0,1,1))-SUM(OFFSET($H$1,$C$10-1,0,1,1)))*IF(OFFSET($E$1,$C$10-1,0,1,1)="BUY",1,-1)))</f>
        <v>-0.796999999999997</v>
      </c>
      <c r="G8" s="2"/>
      <c r="I8"/>
      <c r="J8"/>
      <c r="L8" s="4" t="s">
        <v>21</v>
      </c>
      <c r="M8" s="101">
        <v>10</v>
      </c>
      <c r="P8" s="14"/>
      <c r="Q8" s="102"/>
      <c r="R8" s="9"/>
      <c r="S8" s="2" t="s">
        <v>91</v>
      </c>
      <c r="T8" s="102"/>
      <c r="U8" s="7"/>
      <c r="V8" s="2"/>
      <c r="W8" s="102"/>
      <c r="X8"/>
      <c r="Y8" s="1"/>
      <c r="Z8" s="1"/>
    </row>
    <row r="9" spans="4:26" ht="12.75">
      <c r="D9" s="60" t="s">
        <v>97</v>
      </c>
      <c r="E9" s="66" t="s">
        <v>100</v>
      </c>
      <c r="F9" s="70">
        <f>IF($F$10="","",$F$8*$F$10)</f>
        <v>-956.3999999999965</v>
      </c>
      <c r="G9" s="2"/>
      <c r="J9" s="58" t="s">
        <v>103</v>
      </c>
      <c r="K9" s="72" t="s">
        <v>102</v>
      </c>
      <c r="L9" s="4" t="s">
        <v>22</v>
      </c>
      <c r="M9" s="101"/>
      <c r="P9" s="14"/>
      <c r="Q9" s="102"/>
      <c r="R9" s="9"/>
      <c r="S9" s="5" t="s">
        <v>130</v>
      </c>
      <c r="T9" s="102"/>
      <c r="U9" s="7"/>
      <c r="V9" s="2"/>
      <c r="W9" s="102"/>
      <c r="X9"/>
      <c r="Y9" s="1"/>
      <c r="Z9" s="1"/>
    </row>
    <row r="10" spans="3:26" ht="12.75">
      <c r="C10" s="3">
        <f>IF($D$10="","",IF(ISERROR(MATCH($D$10,$D$13:$D$112,0)),"",MATCH($D$10,$D$13:$D$112,0)+ROW($D$13)-1))</f>
        <v>63</v>
      </c>
      <c r="D10" s="61">
        <v>51</v>
      </c>
      <c r="E10" s="67" t="s">
        <v>4</v>
      </c>
      <c r="F10" s="71">
        <f>IF(OR(SUM($F$6)&lt;=0,SUM($F$7)&lt;=0,SUM($F$8)&gt;=0),"",FLOOR(SUM($J$10:$K$10)*$F$7/ABS($F$8),$F$6))</f>
        <v>1200</v>
      </c>
      <c r="G10" s="2"/>
      <c r="J10" s="75">
        <f>SUM($J$7:$K$7)</f>
        <v>102443.90000000001</v>
      </c>
      <c r="K10" s="71">
        <f>SUM($Q$13:$Q$112)</f>
        <v>0</v>
      </c>
      <c r="L10" s="4" t="s">
        <v>23</v>
      </c>
      <c r="M10" s="101"/>
      <c r="P10" s="14"/>
      <c r="Q10" s="102"/>
      <c r="R10" s="9"/>
      <c r="S10" s="5" t="s">
        <v>129</v>
      </c>
      <c r="T10" s="102"/>
      <c r="U10" s="7"/>
      <c r="V10" s="2"/>
      <c r="W10" s="102"/>
      <c r="X10"/>
      <c r="Y10" s="1"/>
      <c r="Z10" s="1"/>
    </row>
    <row r="11" spans="6:20" ht="12.75">
      <c r="F11" s="8"/>
      <c r="S11" s="1"/>
      <c r="T11" s="10"/>
    </row>
    <row r="12" spans="4:26" ht="12.75">
      <c r="D12" s="36" t="s">
        <v>0</v>
      </c>
      <c r="E12" s="84" t="s">
        <v>3</v>
      </c>
      <c r="F12" s="85" t="s">
        <v>4</v>
      </c>
      <c r="G12" s="86" t="s">
        <v>1</v>
      </c>
      <c r="H12" s="80" t="s">
        <v>5</v>
      </c>
      <c r="I12" s="80" t="s">
        <v>7</v>
      </c>
      <c r="J12" s="80" t="s">
        <v>6</v>
      </c>
      <c r="K12" s="87" t="s">
        <v>8</v>
      </c>
      <c r="L12" s="88" t="s">
        <v>11</v>
      </c>
      <c r="M12" s="89" t="s">
        <v>9</v>
      </c>
      <c r="N12" s="90" t="s">
        <v>10</v>
      </c>
      <c r="O12" s="76" t="s">
        <v>7</v>
      </c>
      <c r="P12" s="76" t="s">
        <v>94</v>
      </c>
      <c r="Q12" s="77" t="s">
        <v>95</v>
      </c>
      <c r="R12" s="91" t="s">
        <v>12</v>
      </c>
      <c r="S12" s="92" t="s">
        <v>1</v>
      </c>
      <c r="T12" s="78" t="s">
        <v>14</v>
      </c>
      <c r="U12" s="93" t="s">
        <v>13</v>
      </c>
      <c r="V12" s="93" t="s">
        <v>8</v>
      </c>
      <c r="W12" s="93" t="s">
        <v>15</v>
      </c>
      <c r="X12" s="79" t="s">
        <v>16</v>
      </c>
      <c r="Y12" s="94" t="s">
        <v>26</v>
      </c>
      <c r="Z12" s="95"/>
    </row>
    <row r="13" spans="4:26" ht="12.75">
      <c r="D13" s="31">
        <v>1</v>
      </c>
      <c r="E13" s="49" t="s">
        <v>36</v>
      </c>
      <c r="F13" s="46">
        <v>1800</v>
      </c>
      <c r="G13" s="43" t="s">
        <v>38</v>
      </c>
      <c r="H13" s="33">
        <v>107.87</v>
      </c>
      <c r="I13" s="33"/>
      <c r="J13" s="33">
        <v>107.27</v>
      </c>
      <c r="K13" s="32" t="s">
        <v>89</v>
      </c>
      <c r="L13" s="37"/>
      <c r="M13" s="43"/>
      <c r="N13" s="32">
        <v>1</v>
      </c>
      <c r="O13" s="33"/>
      <c r="P13" s="33">
        <v>107.7</v>
      </c>
      <c r="Q13" s="34">
        <f>IF(OR($E13="",SUM($F13)=0,SUM($H13)=0,SUM($P13)=0,SUM($T13)&lt;&gt;0),"",($P13-$H13)*$F13*IF($E13="BUY",1,-1))</f>
      </c>
      <c r="R13" s="35"/>
      <c r="S13" s="40" t="s">
        <v>131</v>
      </c>
      <c r="T13" s="33">
        <v>107.7</v>
      </c>
      <c r="U13" s="32"/>
      <c r="V13" s="32"/>
      <c r="W13" s="96">
        <f>IF(OR($E13="",SUM($F13)=0,SUM($H13)=0,SUM($T13)=0),"",($T13-$H13)/$E$5*IF($E13="BUY",1,-1))</f>
        <v>-17.00000000000017</v>
      </c>
      <c r="X13" s="34">
        <f>IF(OR($E13="",SUM($F13)=0,SUM($H13)=0,SUM($T13)=0),"",($T13-$H13)*$F13*IF($E13="BUY",1,-1))</f>
        <v>-306.00000000000307</v>
      </c>
      <c r="Y13" s="35"/>
      <c r="Z13" s="81"/>
    </row>
    <row r="14" spans="4:26" ht="12.75">
      <c r="D14" s="21">
        <v>2</v>
      </c>
      <c r="E14" s="50" t="s">
        <v>36</v>
      </c>
      <c r="F14" s="47">
        <v>2300</v>
      </c>
      <c r="G14" s="44" t="s">
        <v>39</v>
      </c>
      <c r="H14" s="23">
        <v>118.36</v>
      </c>
      <c r="I14" s="23"/>
      <c r="J14" s="23">
        <v>117.93</v>
      </c>
      <c r="K14" s="22" t="s">
        <v>89</v>
      </c>
      <c r="L14" s="38"/>
      <c r="M14" s="44"/>
      <c r="N14" s="22"/>
      <c r="O14" s="23"/>
      <c r="P14" s="23">
        <v>117.93</v>
      </c>
      <c r="Q14" s="24">
        <f aca="true" t="shared" si="0" ref="Q14:Q77">IF(OR($E14="",SUM($F14)=0,SUM($H14)=0,SUM($P14)=0,SUM($T14)&lt;&gt;0),"",($P14-$H14)*$F14*IF($E14="BUY",1,-1))</f>
      </c>
      <c r="R14" s="25"/>
      <c r="S14" s="41" t="s">
        <v>104</v>
      </c>
      <c r="T14" s="23">
        <v>117.93</v>
      </c>
      <c r="U14" s="22"/>
      <c r="V14" s="22"/>
      <c r="W14" s="97">
        <f aca="true" t="shared" si="1" ref="W14:W77">IF(OR($E14="",SUM($F14)=0,SUM($H14)=0,SUM($T14)=0),"",($T14-$H14)/$E$5*IF($E14="BUY",1,-1))</f>
        <v>-42.99999999999926</v>
      </c>
      <c r="X14" s="24">
        <f aca="true" t="shared" si="2" ref="X14:X77">IF(OR($E14="",SUM($F14)=0,SUM($H14)=0,SUM($T14)=0),"",($T14-$H14)*$F14*IF($E14="BUY",1,-1))</f>
        <v>-988.999999999983</v>
      </c>
      <c r="Y14" s="25"/>
      <c r="Z14" s="82"/>
    </row>
    <row r="15" spans="4:26" ht="12.75">
      <c r="D15" s="21">
        <v>3</v>
      </c>
      <c r="E15" s="50" t="s">
        <v>36</v>
      </c>
      <c r="F15" s="47">
        <v>1300</v>
      </c>
      <c r="G15" s="44" t="s">
        <v>40</v>
      </c>
      <c r="H15" s="23">
        <v>118.03</v>
      </c>
      <c r="I15" s="23"/>
      <c r="J15" s="23">
        <v>117.32</v>
      </c>
      <c r="K15" s="22" t="s">
        <v>89</v>
      </c>
      <c r="L15" s="38"/>
      <c r="M15" s="44"/>
      <c r="N15" s="22"/>
      <c r="O15" s="23"/>
      <c r="P15" s="23">
        <v>117.32</v>
      </c>
      <c r="Q15" s="24">
        <f t="shared" si="0"/>
      </c>
      <c r="R15" s="25"/>
      <c r="S15" s="41" t="s">
        <v>105</v>
      </c>
      <c r="T15" s="23">
        <v>117.32</v>
      </c>
      <c r="U15" s="22"/>
      <c r="V15" s="22"/>
      <c r="W15" s="97">
        <f t="shared" si="1"/>
        <v>-71.0000000000008</v>
      </c>
      <c r="X15" s="24">
        <f t="shared" si="2"/>
        <v>-923.0000000000103</v>
      </c>
      <c r="Y15" s="25"/>
      <c r="Z15" s="82"/>
    </row>
    <row r="16" spans="4:26" ht="12.75">
      <c r="D16" s="21">
        <v>4</v>
      </c>
      <c r="E16" s="50" t="s">
        <v>36</v>
      </c>
      <c r="F16" s="47">
        <v>1100</v>
      </c>
      <c r="G16" s="44" t="s">
        <v>41</v>
      </c>
      <c r="H16" s="23">
        <v>115.22</v>
      </c>
      <c r="I16" s="23"/>
      <c r="J16" s="23">
        <v>114.37</v>
      </c>
      <c r="K16" s="22" t="s">
        <v>89</v>
      </c>
      <c r="L16" s="38"/>
      <c r="M16" s="44"/>
      <c r="N16" s="22"/>
      <c r="O16" s="23"/>
      <c r="P16" s="23">
        <v>114.37</v>
      </c>
      <c r="Q16" s="24">
        <f t="shared" si="0"/>
      </c>
      <c r="R16" s="25"/>
      <c r="S16" s="41" t="s">
        <v>106</v>
      </c>
      <c r="T16" s="23">
        <v>114.37</v>
      </c>
      <c r="U16" s="22"/>
      <c r="V16" s="22"/>
      <c r="W16" s="97">
        <f t="shared" si="1"/>
        <v>-84.99999999999943</v>
      </c>
      <c r="X16" s="24">
        <f t="shared" si="2"/>
        <v>-934.9999999999937</v>
      </c>
      <c r="Y16" s="25"/>
      <c r="Z16" s="82"/>
    </row>
    <row r="17" spans="4:26" ht="12.75">
      <c r="D17" s="21">
        <v>5</v>
      </c>
      <c r="E17" s="50" t="s">
        <v>36</v>
      </c>
      <c r="F17" s="47">
        <v>1800</v>
      </c>
      <c r="G17" s="44" t="s">
        <v>42</v>
      </c>
      <c r="H17" s="23">
        <v>115.51</v>
      </c>
      <c r="I17" s="23"/>
      <c r="J17" s="23">
        <v>114.99</v>
      </c>
      <c r="K17" s="22" t="s">
        <v>89</v>
      </c>
      <c r="L17" s="38"/>
      <c r="M17" s="44"/>
      <c r="N17" s="22">
        <v>1</v>
      </c>
      <c r="O17" s="23"/>
      <c r="P17" s="23">
        <v>115.82</v>
      </c>
      <c r="Q17" s="24">
        <f t="shared" si="0"/>
      </c>
      <c r="R17" s="25"/>
      <c r="S17" s="41" t="s">
        <v>132</v>
      </c>
      <c r="T17" s="23">
        <v>115.82</v>
      </c>
      <c r="U17" s="22"/>
      <c r="V17" s="22"/>
      <c r="W17" s="97">
        <f t="shared" si="1"/>
        <v>30.999999999998806</v>
      </c>
      <c r="X17" s="24">
        <f t="shared" si="2"/>
        <v>557.9999999999785</v>
      </c>
      <c r="Y17" s="25"/>
      <c r="Z17" s="82"/>
    </row>
    <row r="18" spans="4:26" ht="12.75">
      <c r="D18" s="21">
        <v>6</v>
      </c>
      <c r="E18" s="50" t="s">
        <v>36</v>
      </c>
      <c r="F18" s="47">
        <v>900</v>
      </c>
      <c r="G18" s="44" t="s">
        <v>43</v>
      </c>
      <c r="H18" s="23">
        <v>116.17</v>
      </c>
      <c r="I18" s="23"/>
      <c r="J18" s="23">
        <v>115.18</v>
      </c>
      <c r="K18" s="22" t="s">
        <v>89</v>
      </c>
      <c r="L18" s="38"/>
      <c r="M18" s="44"/>
      <c r="N18" s="22">
        <v>1</v>
      </c>
      <c r="O18" s="23"/>
      <c r="P18" s="23">
        <v>116.51</v>
      </c>
      <c r="Q18" s="24">
        <f t="shared" si="0"/>
      </c>
      <c r="R18" s="25"/>
      <c r="S18" s="41" t="s">
        <v>133</v>
      </c>
      <c r="T18" s="23">
        <v>116.51</v>
      </c>
      <c r="U18" s="22"/>
      <c r="V18" s="22"/>
      <c r="W18" s="97">
        <f t="shared" si="1"/>
        <v>34.00000000000034</v>
      </c>
      <c r="X18" s="24">
        <f t="shared" si="2"/>
        <v>306.00000000000307</v>
      </c>
      <c r="Y18" s="25"/>
      <c r="Z18" s="82"/>
    </row>
    <row r="19" spans="4:26" ht="12.75">
      <c r="D19" s="21">
        <v>7</v>
      </c>
      <c r="E19" s="50" t="s">
        <v>36</v>
      </c>
      <c r="F19" s="47">
        <v>800</v>
      </c>
      <c r="G19" s="44" t="s">
        <v>44</v>
      </c>
      <c r="H19" s="23">
        <v>121.28</v>
      </c>
      <c r="I19" s="23"/>
      <c r="J19" s="23">
        <v>120.19</v>
      </c>
      <c r="K19" s="22" t="s">
        <v>89</v>
      </c>
      <c r="L19" s="38"/>
      <c r="M19" s="44"/>
      <c r="N19" s="22"/>
      <c r="O19" s="23"/>
      <c r="P19" s="23">
        <v>120.19</v>
      </c>
      <c r="Q19" s="24">
        <f t="shared" si="0"/>
      </c>
      <c r="R19" s="25"/>
      <c r="S19" s="41" t="s">
        <v>107</v>
      </c>
      <c r="T19" s="23">
        <v>120.19</v>
      </c>
      <c r="U19" s="22"/>
      <c r="V19" s="22"/>
      <c r="W19" s="97">
        <f t="shared" si="1"/>
        <v>-109.00000000000034</v>
      </c>
      <c r="X19" s="24">
        <f t="shared" si="2"/>
        <v>-872.0000000000027</v>
      </c>
      <c r="Y19" s="25"/>
      <c r="Z19" s="82"/>
    </row>
    <row r="20" spans="4:26" ht="12.75">
      <c r="D20" s="21">
        <v>8</v>
      </c>
      <c r="E20" s="50" t="s">
        <v>36</v>
      </c>
      <c r="F20" s="47">
        <v>1100</v>
      </c>
      <c r="G20" s="44" t="s">
        <v>45</v>
      </c>
      <c r="H20" s="23">
        <v>118.25</v>
      </c>
      <c r="I20" s="23"/>
      <c r="J20" s="23">
        <v>117.4</v>
      </c>
      <c r="K20" s="22" t="s">
        <v>89</v>
      </c>
      <c r="L20" s="38"/>
      <c r="M20" s="44"/>
      <c r="N20" s="22"/>
      <c r="O20" s="23"/>
      <c r="P20" s="23">
        <v>117.4</v>
      </c>
      <c r="Q20" s="24">
        <f t="shared" si="0"/>
      </c>
      <c r="R20" s="25"/>
      <c r="S20" s="41" t="s">
        <v>108</v>
      </c>
      <c r="T20" s="23">
        <v>117.4</v>
      </c>
      <c r="U20" s="22"/>
      <c r="V20" s="22"/>
      <c r="W20" s="97">
        <f t="shared" si="1"/>
        <v>-84.99999999999943</v>
      </c>
      <c r="X20" s="24">
        <f t="shared" si="2"/>
        <v>-934.9999999999937</v>
      </c>
      <c r="Y20" s="25"/>
      <c r="Z20" s="82"/>
    </row>
    <row r="21" spans="4:26" ht="12.75">
      <c r="D21" s="21">
        <v>9</v>
      </c>
      <c r="E21" s="50" t="s">
        <v>36</v>
      </c>
      <c r="F21" s="47">
        <v>700</v>
      </c>
      <c r="G21" s="44" t="s">
        <v>46</v>
      </c>
      <c r="H21" s="23">
        <v>119.57</v>
      </c>
      <c r="I21" s="23"/>
      <c r="J21" s="23">
        <v>118.22</v>
      </c>
      <c r="K21" s="22" t="s">
        <v>89</v>
      </c>
      <c r="L21" s="38"/>
      <c r="M21" s="44"/>
      <c r="N21" s="22"/>
      <c r="O21" s="23"/>
      <c r="P21" s="23">
        <v>118.22</v>
      </c>
      <c r="Q21" s="24">
        <f t="shared" si="0"/>
      </c>
      <c r="R21" s="25"/>
      <c r="S21" s="41" t="s">
        <v>109</v>
      </c>
      <c r="T21" s="23">
        <v>118.22</v>
      </c>
      <c r="U21" s="22"/>
      <c r="V21" s="22"/>
      <c r="W21" s="97">
        <f t="shared" si="1"/>
        <v>-134.99999999999943</v>
      </c>
      <c r="X21" s="24">
        <f t="shared" si="2"/>
        <v>-944.999999999996</v>
      </c>
      <c r="Y21" s="25"/>
      <c r="Z21" s="82"/>
    </row>
    <row r="22" spans="4:26" ht="12.75">
      <c r="D22" s="21">
        <v>10</v>
      </c>
      <c r="E22" s="50" t="s">
        <v>36</v>
      </c>
      <c r="F22" s="47">
        <v>1000</v>
      </c>
      <c r="G22" s="44" t="s">
        <v>47</v>
      </c>
      <c r="H22" s="23">
        <v>119.75</v>
      </c>
      <c r="I22" s="23"/>
      <c r="J22" s="23">
        <v>118.87</v>
      </c>
      <c r="K22" s="22" t="s">
        <v>89</v>
      </c>
      <c r="L22" s="38"/>
      <c r="M22" s="44"/>
      <c r="N22" s="22">
        <v>1</v>
      </c>
      <c r="O22" s="23"/>
      <c r="P22" s="23">
        <v>119.53</v>
      </c>
      <c r="Q22" s="24">
        <f t="shared" si="0"/>
      </c>
      <c r="R22" s="25"/>
      <c r="S22" s="41" t="s">
        <v>134</v>
      </c>
      <c r="T22" s="23">
        <v>119.53</v>
      </c>
      <c r="U22" s="22"/>
      <c r="V22" s="22"/>
      <c r="W22" s="97">
        <f t="shared" si="1"/>
        <v>-21.999999999999886</v>
      </c>
      <c r="X22" s="24">
        <f t="shared" si="2"/>
        <v>-219.99999999999886</v>
      </c>
      <c r="Y22" s="25"/>
      <c r="Z22" s="82"/>
    </row>
    <row r="23" spans="4:26" ht="12.75">
      <c r="D23" s="21">
        <v>11</v>
      </c>
      <c r="E23" s="50" t="s">
        <v>36</v>
      </c>
      <c r="F23" s="47">
        <v>1900</v>
      </c>
      <c r="G23" s="44" t="s">
        <v>48</v>
      </c>
      <c r="H23" s="23">
        <v>120.13</v>
      </c>
      <c r="I23" s="23"/>
      <c r="J23" s="23">
        <v>119.63</v>
      </c>
      <c r="K23" s="22" t="s">
        <v>89</v>
      </c>
      <c r="L23" s="38"/>
      <c r="M23" s="44"/>
      <c r="N23" s="22"/>
      <c r="O23" s="23"/>
      <c r="P23" s="23">
        <v>119.63</v>
      </c>
      <c r="Q23" s="24">
        <f t="shared" si="0"/>
      </c>
      <c r="R23" s="25"/>
      <c r="S23" s="41" t="s">
        <v>110</v>
      </c>
      <c r="T23" s="23">
        <v>119.63</v>
      </c>
      <c r="U23" s="22"/>
      <c r="V23" s="22"/>
      <c r="W23" s="97">
        <f t="shared" si="1"/>
        <v>-50</v>
      </c>
      <c r="X23" s="24">
        <f t="shared" si="2"/>
        <v>-950</v>
      </c>
      <c r="Y23" s="25"/>
      <c r="Z23" s="82"/>
    </row>
    <row r="24" spans="4:26" ht="12.75">
      <c r="D24" s="21">
        <v>12</v>
      </c>
      <c r="E24" s="50" t="s">
        <v>36</v>
      </c>
      <c r="F24" s="47">
        <v>1900</v>
      </c>
      <c r="G24" s="44" t="s">
        <v>49</v>
      </c>
      <c r="H24" s="23">
        <v>121.77</v>
      </c>
      <c r="I24" s="23"/>
      <c r="J24" s="23">
        <v>121.29</v>
      </c>
      <c r="K24" s="22" t="s">
        <v>89</v>
      </c>
      <c r="L24" s="38"/>
      <c r="M24" s="44"/>
      <c r="N24" s="22"/>
      <c r="O24" s="23"/>
      <c r="P24" s="23">
        <v>121.29</v>
      </c>
      <c r="Q24" s="24">
        <f t="shared" si="0"/>
      </c>
      <c r="R24" s="25"/>
      <c r="S24" s="41" t="s">
        <v>111</v>
      </c>
      <c r="T24" s="23">
        <v>121.29</v>
      </c>
      <c r="U24" s="22"/>
      <c r="V24" s="22"/>
      <c r="W24" s="97">
        <f t="shared" si="1"/>
        <v>-47.99999999999898</v>
      </c>
      <c r="X24" s="24">
        <f t="shared" si="2"/>
        <v>-911.9999999999806</v>
      </c>
      <c r="Y24" s="25"/>
      <c r="Z24" s="82"/>
    </row>
    <row r="25" spans="4:26" ht="12.75">
      <c r="D25" s="21">
        <v>13</v>
      </c>
      <c r="E25" s="50" t="s">
        <v>37</v>
      </c>
      <c r="F25" s="47">
        <v>1100</v>
      </c>
      <c r="G25" s="44" t="s">
        <v>50</v>
      </c>
      <c r="H25" s="23">
        <v>120.78</v>
      </c>
      <c r="I25" s="23"/>
      <c r="J25" s="23">
        <v>121.56</v>
      </c>
      <c r="K25" s="22" t="s">
        <v>89</v>
      </c>
      <c r="L25" s="38"/>
      <c r="M25" s="44"/>
      <c r="N25" s="22"/>
      <c r="O25" s="23"/>
      <c r="P25" s="23">
        <v>121.56</v>
      </c>
      <c r="Q25" s="24">
        <f t="shared" si="0"/>
      </c>
      <c r="R25" s="25" t="s">
        <v>113</v>
      </c>
      <c r="S25" s="41" t="s">
        <v>112</v>
      </c>
      <c r="T25" s="23">
        <v>121.56</v>
      </c>
      <c r="U25" s="22"/>
      <c r="V25" s="22"/>
      <c r="W25" s="97">
        <f t="shared" si="1"/>
        <v>-78.00000000000011</v>
      </c>
      <c r="X25" s="24">
        <f t="shared" si="2"/>
        <v>-858.0000000000013</v>
      </c>
      <c r="Y25" s="25"/>
      <c r="Z25" s="82"/>
    </row>
    <row r="26" spans="4:26" ht="12.75">
      <c r="D26" s="21">
        <v>14</v>
      </c>
      <c r="E26" s="50" t="s">
        <v>36</v>
      </c>
      <c r="F26" s="47">
        <v>400</v>
      </c>
      <c r="G26" s="44" t="s">
        <v>51</v>
      </c>
      <c r="H26" s="23">
        <v>102.04</v>
      </c>
      <c r="I26" s="23"/>
      <c r="J26" s="23">
        <v>100.03</v>
      </c>
      <c r="K26" s="22" t="s">
        <v>89</v>
      </c>
      <c r="L26" s="38"/>
      <c r="M26" s="44"/>
      <c r="N26" s="22">
        <v>4</v>
      </c>
      <c r="O26" s="23"/>
      <c r="P26" s="23">
        <v>103.54</v>
      </c>
      <c r="Q26" s="24">
        <f t="shared" si="0"/>
      </c>
      <c r="R26" s="25"/>
      <c r="S26" s="41" t="s">
        <v>136</v>
      </c>
      <c r="T26" s="23">
        <v>103.54</v>
      </c>
      <c r="U26" s="22"/>
      <c r="V26" s="22"/>
      <c r="W26" s="97">
        <f t="shared" si="1"/>
        <v>150</v>
      </c>
      <c r="X26" s="24">
        <f t="shared" si="2"/>
        <v>600</v>
      </c>
      <c r="Y26" s="25"/>
      <c r="Z26" s="82"/>
    </row>
    <row r="27" spans="4:26" ht="12.75">
      <c r="D27" s="21">
        <v>15</v>
      </c>
      <c r="E27" s="50" t="s">
        <v>36</v>
      </c>
      <c r="F27" s="47">
        <v>800</v>
      </c>
      <c r="G27" s="44" t="s">
        <v>52</v>
      </c>
      <c r="H27" s="23">
        <v>104.36</v>
      </c>
      <c r="I27" s="23"/>
      <c r="J27" s="23">
        <v>103.22</v>
      </c>
      <c r="K27" s="22" t="s">
        <v>89</v>
      </c>
      <c r="L27" s="38"/>
      <c r="M27" s="44"/>
      <c r="N27" s="22">
        <v>1</v>
      </c>
      <c r="O27" s="23"/>
      <c r="P27" s="23">
        <v>103.54</v>
      </c>
      <c r="Q27" s="24">
        <f t="shared" si="0"/>
      </c>
      <c r="R27" s="25"/>
      <c r="S27" s="41" t="s">
        <v>135</v>
      </c>
      <c r="T27" s="23">
        <v>103.54</v>
      </c>
      <c r="U27" s="22"/>
      <c r="V27" s="22"/>
      <c r="W27" s="97">
        <f t="shared" si="1"/>
        <v>-81.99999999999932</v>
      </c>
      <c r="X27" s="24">
        <f t="shared" si="2"/>
        <v>-655.9999999999945</v>
      </c>
      <c r="Y27" s="25"/>
      <c r="Z27" s="82"/>
    </row>
    <row r="28" spans="4:26" ht="12.75">
      <c r="D28" s="21">
        <v>16</v>
      </c>
      <c r="E28" s="50" t="s">
        <v>36</v>
      </c>
      <c r="F28" s="47">
        <v>800</v>
      </c>
      <c r="G28" s="44" t="s">
        <v>53</v>
      </c>
      <c r="H28" s="23">
        <v>105.11</v>
      </c>
      <c r="I28" s="23"/>
      <c r="J28" s="23">
        <v>104.01</v>
      </c>
      <c r="K28" s="22" t="s">
        <v>89</v>
      </c>
      <c r="L28" s="38"/>
      <c r="M28" s="44"/>
      <c r="N28" s="22"/>
      <c r="O28" s="23"/>
      <c r="P28" s="23">
        <v>104.01</v>
      </c>
      <c r="Q28" s="24">
        <f t="shared" si="0"/>
      </c>
      <c r="R28" s="25"/>
      <c r="S28" s="41" t="s">
        <v>137</v>
      </c>
      <c r="T28" s="23">
        <v>104.01</v>
      </c>
      <c r="U28" s="22"/>
      <c r="V28" s="22"/>
      <c r="W28" s="97">
        <f t="shared" si="1"/>
        <v>-109.99999999999943</v>
      </c>
      <c r="X28" s="24">
        <f t="shared" si="2"/>
        <v>-879.9999999999955</v>
      </c>
      <c r="Y28" s="25"/>
      <c r="Z28" s="82"/>
    </row>
    <row r="29" spans="4:26" ht="12.75">
      <c r="D29" s="21">
        <v>17</v>
      </c>
      <c r="E29" s="50" t="s">
        <v>36</v>
      </c>
      <c r="F29" s="47">
        <v>1100</v>
      </c>
      <c r="G29" s="44" t="s">
        <v>54</v>
      </c>
      <c r="H29" s="23">
        <v>105.33</v>
      </c>
      <c r="I29" s="23"/>
      <c r="J29" s="23">
        <v>104.53</v>
      </c>
      <c r="K29" s="22" t="s">
        <v>89</v>
      </c>
      <c r="L29" s="38"/>
      <c r="M29" s="44"/>
      <c r="N29" s="22"/>
      <c r="O29" s="23"/>
      <c r="P29" s="23">
        <v>104.53</v>
      </c>
      <c r="Q29" s="24">
        <f t="shared" si="0"/>
      </c>
      <c r="R29" s="25"/>
      <c r="S29" s="41" t="s">
        <v>138</v>
      </c>
      <c r="T29" s="23">
        <v>104.53</v>
      </c>
      <c r="U29" s="22"/>
      <c r="V29" s="22"/>
      <c r="W29" s="97">
        <f t="shared" si="1"/>
        <v>-79.99999999999972</v>
      </c>
      <c r="X29" s="24">
        <f t="shared" si="2"/>
        <v>-879.9999999999968</v>
      </c>
      <c r="Y29" s="25"/>
      <c r="Z29" s="82"/>
    </row>
    <row r="30" spans="4:26" ht="12.75">
      <c r="D30" s="21">
        <v>18</v>
      </c>
      <c r="E30" s="50" t="s">
        <v>37</v>
      </c>
      <c r="F30" s="47">
        <v>1100</v>
      </c>
      <c r="G30" s="44" t="s">
        <v>55</v>
      </c>
      <c r="H30" s="23">
        <v>105.98</v>
      </c>
      <c r="I30" s="23"/>
      <c r="J30" s="23">
        <v>106.8</v>
      </c>
      <c r="K30" s="22" t="s">
        <v>89</v>
      </c>
      <c r="L30" s="38"/>
      <c r="M30" s="44"/>
      <c r="N30" s="22"/>
      <c r="O30" s="23"/>
      <c r="P30" s="23">
        <v>106.8</v>
      </c>
      <c r="Q30" s="24">
        <f t="shared" si="0"/>
      </c>
      <c r="R30" s="25"/>
      <c r="S30" s="41" t="s">
        <v>139</v>
      </c>
      <c r="T30" s="23">
        <v>106.8</v>
      </c>
      <c r="U30" s="22"/>
      <c r="V30" s="22"/>
      <c r="W30" s="97">
        <f t="shared" si="1"/>
        <v>-81.99999999999932</v>
      </c>
      <c r="X30" s="24">
        <f t="shared" si="2"/>
        <v>-901.9999999999925</v>
      </c>
      <c r="Y30" s="25"/>
      <c r="Z30" s="82"/>
    </row>
    <row r="31" spans="4:26" ht="12.75">
      <c r="D31" s="21">
        <v>19</v>
      </c>
      <c r="E31" s="50" t="s">
        <v>36</v>
      </c>
      <c r="F31" s="47">
        <v>1200</v>
      </c>
      <c r="G31" s="44" t="s">
        <v>56</v>
      </c>
      <c r="H31" s="23">
        <v>108.39</v>
      </c>
      <c r="I31" s="23"/>
      <c r="J31" s="23">
        <v>107.66</v>
      </c>
      <c r="K31" s="22" t="s">
        <v>89</v>
      </c>
      <c r="L31" s="38"/>
      <c r="M31" s="44"/>
      <c r="N31" s="22"/>
      <c r="O31" s="23"/>
      <c r="P31" s="23">
        <v>108.36</v>
      </c>
      <c r="Q31" s="24">
        <f t="shared" si="0"/>
      </c>
      <c r="R31" s="25"/>
      <c r="S31" s="41" t="s">
        <v>141</v>
      </c>
      <c r="T31" s="23">
        <v>108.36</v>
      </c>
      <c r="U31" s="22"/>
      <c r="V31" s="22"/>
      <c r="W31" s="97">
        <f t="shared" si="1"/>
        <v>-3.0000000000001137</v>
      </c>
      <c r="X31" s="24">
        <f t="shared" si="2"/>
        <v>-36.000000000001364</v>
      </c>
      <c r="Y31" s="25"/>
      <c r="Z31" s="82"/>
    </row>
    <row r="32" spans="4:26" ht="12.75">
      <c r="D32" s="21">
        <v>20</v>
      </c>
      <c r="E32" s="50" t="s">
        <v>36</v>
      </c>
      <c r="F32" s="47">
        <v>600</v>
      </c>
      <c r="G32" s="44" t="s">
        <v>57</v>
      </c>
      <c r="H32" s="23">
        <v>109.73</v>
      </c>
      <c r="I32" s="23"/>
      <c r="J32" s="23">
        <v>108.36</v>
      </c>
      <c r="K32" s="22" t="s">
        <v>89</v>
      </c>
      <c r="L32" s="38"/>
      <c r="M32" s="44"/>
      <c r="N32" s="22"/>
      <c r="O32" s="23"/>
      <c r="P32" s="23">
        <v>108.36</v>
      </c>
      <c r="Q32" s="24">
        <f t="shared" si="0"/>
      </c>
      <c r="R32" s="25"/>
      <c r="S32" s="41" t="s">
        <v>140</v>
      </c>
      <c r="T32" s="23">
        <v>108.36</v>
      </c>
      <c r="U32" s="22"/>
      <c r="V32" s="22"/>
      <c r="W32" s="97">
        <f t="shared" si="1"/>
        <v>-137.00000000000045</v>
      </c>
      <c r="X32" s="24">
        <f t="shared" si="2"/>
        <v>-822.0000000000027</v>
      </c>
      <c r="Y32" s="25"/>
      <c r="Z32" s="82"/>
    </row>
    <row r="33" spans="4:26" ht="12.75">
      <c r="D33" s="21">
        <v>21</v>
      </c>
      <c r="E33" s="50" t="s">
        <v>36</v>
      </c>
      <c r="F33" s="47">
        <v>800</v>
      </c>
      <c r="G33" s="44" t="s">
        <v>58</v>
      </c>
      <c r="H33" s="23">
        <v>90.74</v>
      </c>
      <c r="I33" s="23"/>
      <c r="J33" s="23">
        <v>89.69</v>
      </c>
      <c r="K33" s="22" t="s">
        <v>89</v>
      </c>
      <c r="L33" s="38"/>
      <c r="M33" s="44"/>
      <c r="N33" s="22">
        <v>2</v>
      </c>
      <c r="O33" s="23"/>
      <c r="P33" s="23">
        <v>96.83</v>
      </c>
      <c r="Q33" s="24">
        <f t="shared" si="0"/>
      </c>
      <c r="R33" s="25"/>
      <c r="S33" s="41" t="s">
        <v>142</v>
      </c>
      <c r="T33" s="23">
        <v>96.83</v>
      </c>
      <c r="U33" s="22"/>
      <c r="V33" s="22"/>
      <c r="W33" s="97">
        <f t="shared" si="1"/>
        <v>609.0000000000003</v>
      </c>
      <c r="X33" s="24">
        <f t="shared" si="2"/>
        <v>4872.000000000003</v>
      </c>
      <c r="Y33" s="25"/>
      <c r="Z33" s="82"/>
    </row>
    <row r="34" spans="4:26" ht="12.75">
      <c r="D34" s="21">
        <v>22</v>
      </c>
      <c r="E34" s="50" t="s">
        <v>36</v>
      </c>
      <c r="F34" s="47">
        <v>400</v>
      </c>
      <c r="G34" s="44" t="s">
        <v>59</v>
      </c>
      <c r="H34" s="23">
        <v>98.49</v>
      </c>
      <c r="I34" s="23"/>
      <c r="J34" s="23">
        <v>96.56</v>
      </c>
      <c r="K34" s="22" t="s">
        <v>89</v>
      </c>
      <c r="L34" s="38"/>
      <c r="M34" s="44"/>
      <c r="N34" s="22"/>
      <c r="O34" s="23"/>
      <c r="P34" s="23">
        <v>96.56</v>
      </c>
      <c r="Q34" s="24">
        <f t="shared" si="0"/>
      </c>
      <c r="R34" s="25"/>
      <c r="S34" s="41" t="s">
        <v>143</v>
      </c>
      <c r="T34" s="23">
        <v>96.56</v>
      </c>
      <c r="U34" s="22"/>
      <c r="V34" s="22"/>
      <c r="W34" s="97">
        <f t="shared" si="1"/>
        <v>-192.99999999999926</v>
      </c>
      <c r="X34" s="24">
        <f t="shared" si="2"/>
        <v>-771.999999999997</v>
      </c>
      <c r="Y34" s="25"/>
      <c r="Z34" s="82"/>
    </row>
    <row r="35" spans="4:26" ht="12.75">
      <c r="D35" s="21">
        <v>23</v>
      </c>
      <c r="E35" s="50" t="s">
        <v>36</v>
      </c>
      <c r="F35" s="47">
        <v>800</v>
      </c>
      <c r="G35" s="44" t="s">
        <v>60</v>
      </c>
      <c r="H35" s="23">
        <v>95.45</v>
      </c>
      <c r="I35" s="23"/>
      <c r="J35" s="23">
        <v>94.35</v>
      </c>
      <c r="K35" s="22" t="s">
        <v>89</v>
      </c>
      <c r="L35" s="38"/>
      <c r="M35" s="44"/>
      <c r="N35" s="22"/>
      <c r="O35" s="23"/>
      <c r="P35" s="23">
        <v>94.35</v>
      </c>
      <c r="Q35" s="24">
        <f t="shared" si="0"/>
      </c>
      <c r="R35" s="25"/>
      <c r="S35" s="41" t="s">
        <v>144</v>
      </c>
      <c r="T35" s="23">
        <v>94.35</v>
      </c>
      <c r="U35" s="22"/>
      <c r="V35" s="22"/>
      <c r="W35" s="97">
        <f t="shared" si="1"/>
        <v>-110.00000000000085</v>
      </c>
      <c r="X35" s="24">
        <f t="shared" si="2"/>
        <v>-880.0000000000068</v>
      </c>
      <c r="Y35" s="25"/>
      <c r="Z35" s="82"/>
    </row>
    <row r="36" spans="4:26" ht="12.75">
      <c r="D36" s="21">
        <v>24</v>
      </c>
      <c r="E36" s="50" t="s">
        <v>37</v>
      </c>
      <c r="F36" s="47">
        <v>800</v>
      </c>
      <c r="G36" s="44" t="s">
        <v>61</v>
      </c>
      <c r="H36" s="23">
        <v>84.13</v>
      </c>
      <c r="I36" s="23"/>
      <c r="J36" s="23">
        <v>85.2</v>
      </c>
      <c r="K36" s="22" t="s">
        <v>89</v>
      </c>
      <c r="L36" s="38"/>
      <c r="M36" s="44"/>
      <c r="N36" s="22">
        <v>1</v>
      </c>
      <c r="O36" s="23"/>
      <c r="P36" s="23">
        <v>84.35</v>
      </c>
      <c r="Q36" s="24">
        <f t="shared" si="0"/>
      </c>
      <c r="R36" s="25"/>
      <c r="S36" s="41" t="s">
        <v>145</v>
      </c>
      <c r="T36" s="23">
        <v>84.35</v>
      </c>
      <c r="U36" s="22"/>
      <c r="V36" s="22"/>
      <c r="W36" s="97">
        <f t="shared" si="1"/>
        <v>-21.999999999999886</v>
      </c>
      <c r="X36" s="24">
        <f t="shared" si="2"/>
        <v>-175.9999999999991</v>
      </c>
      <c r="Y36" s="25"/>
      <c r="Z36" s="82"/>
    </row>
    <row r="37" spans="4:26" ht="12.75">
      <c r="D37" s="21">
        <v>25</v>
      </c>
      <c r="E37" s="50" t="s">
        <v>37</v>
      </c>
      <c r="F37" s="47">
        <v>700</v>
      </c>
      <c r="G37" s="44" t="s">
        <v>62</v>
      </c>
      <c r="H37" s="23">
        <v>84.11</v>
      </c>
      <c r="I37" s="23"/>
      <c r="J37" s="23">
        <v>85.38</v>
      </c>
      <c r="K37" s="22" t="s">
        <v>89</v>
      </c>
      <c r="L37" s="38"/>
      <c r="M37" s="44"/>
      <c r="N37" s="22">
        <v>4</v>
      </c>
      <c r="O37" s="23"/>
      <c r="P37" s="23">
        <v>81.81</v>
      </c>
      <c r="Q37" s="24">
        <f t="shared" si="0"/>
      </c>
      <c r="R37" s="25"/>
      <c r="S37" s="41" t="s">
        <v>147</v>
      </c>
      <c r="T37" s="23">
        <v>81.81</v>
      </c>
      <c r="U37" s="22"/>
      <c r="V37" s="22"/>
      <c r="W37" s="97">
        <f t="shared" si="1"/>
        <v>229.99999999999972</v>
      </c>
      <c r="X37" s="24">
        <f t="shared" si="2"/>
        <v>1609.999999999998</v>
      </c>
      <c r="Y37" s="25"/>
      <c r="Z37" s="82"/>
    </row>
    <row r="38" spans="4:26" ht="12.75">
      <c r="D38" s="21">
        <v>26</v>
      </c>
      <c r="E38" s="50" t="s">
        <v>37</v>
      </c>
      <c r="F38" s="47">
        <v>900</v>
      </c>
      <c r="G38" s="44" t="s">
        <v>63</v>
      </c>
      <c r="H38" s="23">
        <v>82.94</v>
      </c>
      <c r="I38" s="23"/>
      <c r="J38" s="23">
        <v>83.97</v>
      </c>
      <c r="K38" s="22" t="s">
        <v>89</v>
      </c>
      <c r="L38" s="38"/>
      <c r="M38" s="44"/>
      <c r="N38" s="22">
        <v>3</v>
      </c>
      <c r="O38" s="23"/>
      <c r="P38" s="23">
        <v>81.81</v>
      </c>
      <c r="Q38" s="24">
        <f t="shared" si="0"/>
      </c>
      <c r="R38" s="25"/>
      <c r="S38" s="41" t="s">
        <v>146</v>
      </c>
      <c r="T38" s="23">
        <v>81.81</v>
      </c>
      <c r="U38" s="22"/>
      <c r="V38" s="22"/>
      <c r="W38" s="97">
        <f t="shared" si="1"/>
        <v>112.99999999999955</v>
      </c>
      <c r="X38" s="24">
        <f t="shared" si="2"/>
        <v>1016.9999999999959</v>
      </c>
      <c r="Y38" s="25"/>
      <c r="Z38" s="82"/>
    </row>
    <row r="39" spans="4:26" ht="12.75">
      <c r="D39" s="21">
        <v>27</v>
      </c>
      <c r="E39" s="50" t="s">
        <v>37</v>
      </c>
      <c r="F39" s="47">
        <v>1500</v>
      </c>
      <c r="G39" s="44" t="s">
        <v>64</v>
      </c>
      <c r="H39" s="23">
        <v>82.292</v>
      </c>
      <c r="I39" s="23"/>
      <c r="J39" s="23">
        <v>82.908</v>
      </c>
      <c r="K39" s="22" t="s">
        <v>89</v>
      </c>
      <c r="L39" s="38"/>
      <c r="M39" s="44"/>
      <c r="N39" s="22"/>
      <c r="O39" s="23"/>
      <c r="P39" s="23">
        <v>82.908</v>
      </c>
      <c r="Q39" s="24">
        <f t="shared" si="0"/>
      </c>
      <c r="R39" s="25"/>
      <c r="S39" s="41" t="s">
        <v>148</v>
      </c>
      <c r="T39" s="23">
        <v>82.908</v>
      </c>
      <c r="U39" s="22"/>
      <c r="V39" s="22"/>
      <c r="W39" s="97">
        <f t="shared" si="1"/>
        <v>-61.599999999999966</v>
      </c>
      <c r="X39" s="24">
        <f t="shared" si="2"/>
        <v>-923.9999999999995</v>
      </c>
      <c r="Y39" s="25"/>
      <c r="Z39" s="82"/>
    </row>
    <row r="40" spans="4:26" ht="12.75">
      <c r="D40" s="21">
        <v>28</v>
      </c>
      <c r="E40" s="50" t="s">
        <v>36</v>
      </c>
      <c r="F40" s="47">
        <v>1400</v>
      </c>
      <c r="G40" s="44" t="s">
        <v>65</v>
      </c>
      <c r="H40" s="23">
        <v>82.409</v>
      </c>
      <c r="I40" s="23"/>
      <c r="J40" s="23">
        <v>81.761</v>
      </c>
      <c r="K40" s="22" t="s">
        <v>89</v>
      </c>
      <c r="L40" s="38"/>
      <c r="M40" s="44"/>
      <c r="N40" s="22">
        <v>1</v>
      </c>
      <c r="O40" s="23"/>
      <c r="P40" s="23">
        <v>83.084</v>
      </c>
      <c r="Q40" s="24">
        <f t="shared" si="0"/>
      </c>
      <c r="R40" s="25"/>
      <c r="S40" s="41" t="s">
        <v>149</v>
      </c>
      <c r="T40" s="23">
        <v>83.084</v>
      </c>
      <c r="U40" s="22"/>
      <c r="V40" s="22"/>
      <c r="W40" s="97">
        <f t="shared" si="1"/>
        <v>67.49999999999972</v>
      </c>
      <c r="X40" s="24">
        <f t="shared" si="2"/>
        <v>944.999999999996</v>
      </c>
      <c r="Y40" s="25"/>
      <c r="Z40" s="82"/>
    </row>
    <row r="41" spans="4:26" ht="12.75">
      <c r="D41" s="21">
        <v>29</v>
      </c>
      <c r="E41" s="50" t="s">
        <v>37</v>
      </c>
      <c r="F41" s="47">
        <v>1300</v>
      </c>
      <c r="G41" s="44" t="s">
        <v>66</v>
      </c>
      <c r="H41" s="23">
        <v>80.99</v>
      </c>
      <c r="I41" s="23"/>
      <c r="J41" s="23">
        <v>81.678</v>
      </c>
      <c r="K41" s="22" t="s">
        <v>89</v>
      </c>
      <c r="L41" s="38"/>
      <c r="M41" s="44"/>
      <c r="N41" s="22">
        <v>1</v>
      </c>
      <c r="O41" s="23"/>
      <c r="P41" s="23">
        <v>80.926</v>
      </c>
      <c r="Q41" s="24">
        <f t="shared" si="0"/>
      </c>
      <c r="R41" s="25"/>
      <c r="S41" s="41" t="s">
        <v>150</v>
      </c>
      <c r="T41" s="23">
        <v>80.926</v>
      </c>
      <c r="U41" s="22"/>
      <c r="V41" s="22"/>
      <c r="W41" s="97">
        <f t="shared" si="1"/>
        <v>6.399999999999295</v>
      </c>
      <c r="X41" s="24">
        <f t="shared" si="2"/>
        <v>83.19999999999084</v>
      </c>
      <c r="Y41" s="25"/>
      <c r="Z41" s="82"/>
    </row>
    <row r="42" spans="4:26" ht="12.75">
      <c r="D42" s="21">
        <v>30</v>
      </c>
      <c r="E42" s="50" t="s">
        <v>37</v>
      </c>
      <c r="F42" s="47">
        <v>1600</v>
      </c>
      <c r="G42" s="44" t="s">
        <v>67</v>
      </c>
      <c r="H42" s="23">
        <v>80.105</v>
      </c>
      <c r="I42" s="23"/>
      <c r="J42" s="23">
        <v>80.677</v>
      </c>
      <c r="K42" s="22" t="s">
        <v>89</v>
      </c>
      <c r="L42" s="38"/>
      <c r="M42" s="44"/>
      <c r="N42" s="22"/>
      <c r="O42" s="23"/>
      <c r="P42" s="23">
        <v>80.677</v>
      </c>
      <c r="Q42" s="24">
        <f t="shared" si="0"/>
      </c>
      <c r="R42" s="25"/>
      <c r="S42" s="41" t="s">
        <v>151</v>
      </c>
      <c r="T42" s="23">
        <v>80.677</v>
      </c>
      <c r="U42" s="22"/>
      <c r="V42" s="22"/>
      <c r="W42" s="97">
        <f t="shared" si="1"/>
        <v>-57.20000000000027</v>
      </c>
      <c r="X42" s="24">
        <f t="shared" si="2"/>
        <v>-915.2000000000044</v>
      </c>
      <c r="Y42" s="25"/>
      <c r="Z42" s="82"/>
    </row>
    <row r="43" spans="4:26" ht="12.75">
      <c r="D43" s="21">
        <v>31</v>
      </c>
      <c r="E43" s="50" t="s">
        <v>36</v>
      </c>
      <c r="F43" s="47">
        <v>1900</v>
      </c>
      <c r="G43" s="44" t="s">
        <v>68</v>
      </c>
      <c r="H43" s="23">
        <v>80.596</v>
      </c>
      <c r="I43" s="23"/>
      <c r="J43" s="23">
        <v>80.126</v>
      </c>
      <c r="K43" s="22" t="s">
        <v>89</v>
      </c>
      <c r="L43" s="38"/>
      <c r="M43" s="44"/>
      <c r="N43" s="22">
        <v>1</v>
      </c>
      <c r="O43" s="23"/>
      <c r="P43" s="23">
        <v>80.29</v>
      </c>
      <c r="Q43" s="24">
        <f t="shared" si="0"/>
      </c>
      <c r="R43" s="25"/>
      <c r="S43" s="41" t="s">
        <v>152</v>
      </c>
      <c r="T43" s="23">
        <v>80.29</v>
      </c>
      <c r="U43" s="22"/>
      <c r="V43" s="22"/>
      <c r="W43" s="97">
        <f t="shared" si="1"/>
        <v>-30.59999999999974</v>
      </c>
      <c r="X43" s="24">
        <f t="shared" si="2"/>
        <v>-581.3999999999951</v>
      </c>
      <c r="Y43" s="25"/>
      <c r="Z43" s="82"/>
    </row>
    <row r="44" spans="4:26" ht="12.75">
      <c r="D44" s="21">
        <v>32</v>
      </c>
      <c r="E44" s="50" t="s">
        <v>36</v>
      </c>
      <c r="F44" s="47">
        <v>2400</v>
      </c>
      <c r="G44" s="44" t="s">
        <v>69</v>
      </c>
      <c r="H44" s="23">
        <v>80.902</v>
      </c>
      <c r="I44" s="23"/>
      <c r="J44" s="23">
        <v>80.529</v>
      </c>
      <c r="K44" s="22" t="s">
        <v>89</v>
      </c>
      <c r="L44" s="38"/>
      <c r="M44" s="44"/>
      <c r="N44" s="22"/>
      <c r="O44" s="23"/>
      <c r="P44" s="23">
        <v>80.529</v>
      </c>
      <c r="Q44" s="24">
        <f t="shared" si="0"/>
      </c>
      <c r="R44" s="25"/>
      <c r="S44" s="41" t="s">
        <v>153</v>
      </c>
      <c r="T44" s="23">
        <v>80.529</v>
      </c>
      <c r="U44" s="22"/>
      <c r="V44" s="22"/>
      <c r="W44" s="97">
        <f t="shared" si="1"/>
        <v>-37.300000000000466</v>
      </c>
      <c r="X44" s="24">
        <f t="shared" si="2"/>
        <v>-895.2000000000112</v>
      </c>
      <c r="Y44" s="25"/>
      <c r="Z44" s="82"/>
    </row>
    <row r="45" spans="4:26" ht="12.75">
      <c r="D45" s="21">
        <v>33</v>
      </c>
      <c r="E45" s="50" t="s">
        <v>37</v>
      </c>
      <c r="F45" s="47">
        <v>1200</v>
      </c>
      <c r="G45" s="44" t="s">
        <v>70</v>
      </c>
      <c r="H45" s="23">
        <v>76.553</v>
      </c>
      <c r="I45" s="23"/>
      <c r="J45" s="23">
        <v>77.3</v>
      </c>
      <c r="K45" s="22" t="s">
        <v>89</v>
      </c>
      <c r="L45" s="38"/>
      <c r="M45" s="44"/>
      <c r="N45" s="22">
        <v>3</v>
      </c>
      <c r="O45" s="23"/>
      <c r="P45" s="23">
        <v>76.923</v>
      </c>
      <c r="Q45" s="24">
        <f t="shared" si="0"/>
      </c>
      <c r="R45" s="25"/>
      <c r="S45" s="41" t="s">
        <v>154</v>
      </c>
      <c r="T45" s="23">
        <v>76.923</v>
      </c>
      <c r="U45" s="22"/>
      <c r="V45" s="22"/>
      <c r="W45" s="97">
        <f t="shared" si="1"/>
        <v>-37.000000000000455</v>
      </c>
      <c r="X45" s="24">
        <f t="shared" si="2"/>
        <v>-444.00000000000546</v>
      </c>
      <c r="Y45" s="25"/>
      <c r="Z45" s="82"/>
    </row>
    <row r="46" spans="4:26" ht="12.75">
      <c r="D46" s="21">
        <v>34</v>
      </c>
      <c r="E46" s="50" t="s">
        <v>37</v>
      </c>
      <c r="F46" s="47">
        <v>6000</v>
      </c>
      <c r="G46" s="44" t="s">
        <v>71</v>
      </c>
      <c r="H46" s="23">
        <v>76.595</v>
      </c>
      <c r="I46" s="23"/>
      <c r="J46" s="23">
        <v>76.747</v>
      </c>
      <c r="K46" s="22" t="s">
        <v>89</v>
      </c>
      <c r="L46" s="38"/>
      <c r="M46" s="44"/>
      <c r="N46" s="22"/>
      <c r="O46" s="23"/>
      <c r="P46" s="23">
        <v>76.747</v>
      </c>
      <c r="Q46" s="24">
        <f t="shared" si="0"/>
      </c>
      <c r="R46" s="25"/>
      <c r="S46" s="41" t="s">
        <v>116</v>
      </c>
      <c r="T46" s="23">
        <v>76.747</v>
      </c>
      <c r="U46" s="22"/>
      <c r="V46" s="22"/>
      <c r="W46" s="97">
        <f t="shared" si="1"/>
        <v>-15.200000000000102</v>
      </c>
      <c r="X46" s="24">
        <f t="shared" si="2"/>
        <v>-912.0000000000061</v>
      </c>
      <c r="Y46" s="25"/>
      <c r="Z46" s="82"/>
    </row>
    <row r="47" spans="4:26" ht="12.75">
      <c r="D47" s="21">
        <v>35</v>
      </c>
      <c r="E47" s="50" t="s">
        <v>37</v>
      </c>
      <c r="F47" s="47">
        <v>1500</v>
      </c>
      <c r="G47" s="44" t="s">
        <v>72</v>
      </c>
      <c r="H47" s="23">
        <v>76.9</v>
      </c>
      <c r="I47" s="23"/>
      <c r="J47" s="23">
        <v>77.483</v>
      </c>
      <c r="K47" s="22" t="s">
        <v>89</v>
      </c>
      <c r="L47" s="38"/>
      <c r="M47" s="44"/>
      <c r="N47" s="22"/>
      <c r="O47" s="23"/>
      <c r="P47" s="23">
        <v>77.483</v>
      </c>
      <c r="Q47" s="24">
        <f t="shared" si="0"/>
      </c>
      <c r="R47" s="25"/>
      <c r="S47" s="41" t="s">
        <v>117</v>
      </c>
      <c r="T47" s="23">
        <v>77.483</v>
      </c>
      <c r="U47" s="22"/>
      <c r="V47" s="22"/>
      <c r="W47" s="97">
        <f t="shared" si="1"/>
        <v>-58.29999999999984</v>
      </c>
      <c r="X47" s="24">
        <f t="shared" si="2"/>
        <v>-874.4999999999976</v>
      </c>
      <c r="Y47" s="25"/>
      <c r="Z47" s="82"/>
    </row>
    <row r="48" spans="4:26" ht="12.75">
      <c r="D48" s="21">
        <v>36</v>
      </c>
      <c r="E48" s="50" t="s">
        <v>36</v>
      </c>
      <c r="F48" s="47">
        <v>2000</v>
      </c>
      <c r="G48" s="44" t="s">
        <v>73</v>
      </c>
      <c r="H48" s="23">
        <v>78.012</v>
      </c>
      <c r="I48" s="23"/>
      <c r="J48" s="23">
        <v>77.635</v>
      </c>
      <c r="K48" s="22" t="s">
        <v>89</v>
      </c>
      <c r="L48" s="38"/>
      <c r="M48" s="44"/>
      <c r="N48" s="22"/>
      <c r="O48" s="23"/>
      <c r="P48" s="23">
        <v>77.635</v>
      </c>
      <c r="Q48" s="24">
        <f t="shared" si="0"/>
      </c>
      <c r="R48" s="25"/>
      <c r="S48" s="41" t="s">
        <v>118</v>
      </c>
      <c r="T48" s="23">
        <v>77.635</v>
      </c>
      <c r="U48" s="22"/>
      <c r="V48" s="22"/>
      <c r="W48" s="97">
        <f t="shared" si="1"/>
        <v>-37.699999999999534</v>
      </c>
      <c r="X48" s="24">
        <f t="shared" si="2"/>
        <v>-753.9999999999907</v>
      </c>
      <c r="Y48" s="25"/>
      <c r="Z48" s="82"/>
    </row>
    <row r="49" spans="4:26" ht="12.75">
      <c r="D49" s="21">
        <v>37</v>
      </c>
      <c r="E49" s="50" t="s">
        <v>37</v>
      </c>
      <c r="F49" s="47">
        <v>3800</v>
      </c>
      <c r="G49" s="44" t="s">
        <v>74</v>
      </c>
      <c r="H49" s="23">
        <v>76.8</v>
      </c>
      <c r="I49" s="23"/>
      <c r="J49" s="23">
        <v>77.033</v>
      </c>
      <c r="K49" s="22" t="s">
        <v>89</v>
      </c>
      <c r="L49" s="38"/>
      <c r="M49" s="44"/>
      <c r="N49" s="22"/>
      <c r="O49" s="23"/>
      <c r="P49" s="23">
        <v>77.033</v>
      </c>
      <c r="Q49" s="24">
        <f t="shared" si="0"/>
      </c>
      <c r="R49" s="25"/>
      <c r="S49" s="41" t="s">
        <v>119</v>
      </c>
      <c r="T49" s="23">
        <v>77.033</v>
      </c>
      <c r="U49" s="22"/>
      <c r="V49" s="22"/>
      <c r="W49" s="97">
        <f t="shared" si="1"/>
        <v>-23.30000000000041</v>
      </c>
      <c r="X49" s="24">
        <f t="shared" si="2"/>
        <v>-885.4000000000156</v>
      </c>
      <c r="Y49" s="25"/>
      <c r="Z49" s="82"/>
    </row>
    <row r="50" spans="4:26" ht="12.75">
      <c r="D50" s="21">
        <v>38</v>
      </c>
      <c r="E50" s="50" t="s">
        <v>36</v>
      </c>
      <c r="F50" s="47">
        <v>1100</v>
      </c>
      <c r="G50" s="44" t="s">
        <v>75</v>
      </c>
      <c r="H50" s="23">
        <v>80.777</v>
      </c>
      <c r="I50" s="23"/>
      <c r="J50" s="23">
        <v>80.01</v>
      </c>
      <c r="K50" s="22" t="s">
        <v>89</v>
      </c>
      <c r="L50" s="38"/>
      <c r="M50" s="44"/>
      <c r="N50" s="22">
        <v>3</v>
      </c>
      <c r="O50" s="23"/>
      <c r="P50" s="23">
        <v>83.011</v>
      </c>
      <c r="Q50" s="24">
        <f t="shared" si="0"/>
      </c>
      <c r="R50" s="25"/>
      <c r="S50" s="41" t="s">
        <v>155</v>
      </c>
      <c r="T50" s="23">
        <v>83.011</v>
      </c>
      <c r="U50" s="22"/>
      <c r="V50" s="22"/>
      <c r="W50" s="97">
        <f t="shared" si="1"/>
        <v>223.39999999999947</v>
      </c>
      <c r="X50" s="24">
        <f t="shared" si="2"/>
        <v>2457.399999999994</v>
      </c>
      <c r="Y50" s="25"/>
      <c r="Z50" s="82"/>
    </row>
    <row r="51" spans="4:26" ht="12.75">
      <c r="D51" s="21">
        <v>39</v>
      </c>
      <c r="E51" s="50" t="s">
        <v>36</v>
      </c>
      <c r="F51" s="47">
        <v>1800</v>
      </c>
      <c r="G51" s="44" t="s">
        <v>76</v>
      </c>
      <c r="H51" s="23">
        <v>80.434</v>
      </c>
      <c r="I51" s="23"/>
      <c r="J51" s="23">
        <v>79.954</v>
      </c>
      <c r="K51" s="22" t="s">
        <v>89</v>
      </c>
      <c r="L51" s="38"/>
      <c r="M51" s="44"/>
      <c r="N51" s="22"/>
      <c r="O51" s="23"/>
      <c r="P51" s="23">
        <v>79.954</v>
      </c>
      <c r="Q51" s="24">
        <f t="shared" si="0"/>
      </c>
      <c r="R51" s="25" t="s">
        <v>113</v>
      </c>
      <c r="S51" s="41" t="s">
        <v>120</v>
      </c>
      <c r="T51" s="23">
        <v>79.954</v>
      </c>
      <c r="U51" s="22"/>
      <c r="V51" s="22"/>
      <c r="W51" s="97">
        <f t="shared" si="1"/>
        <v>-48.0000000000004</v>
      </c>
      <c r="X51" s="24">
        <f t="shared" si="2"/>
        <v>-864.0000000000072</v>
      </c>
      <c r="Y51" s="25"/>
      <c r="Z51" s="82"/>
    </row>
    <row r="52" spans="4:26" ht="12.75">
      <c r="D52" s="21">
        <v>40</v>
      </c>
      <c r="E52" s="50" t="s">
        <v>36</v>
      </c>
      <c r="F52" s="47">
        <v>1700</v>
      </c>
      <c r="G52" s="44" t="s">
        <v>77</v>
      </c>
      <c r="H52" s="23">
        <v>82.2</v>
      </c>
      <c r="I52" s="23"/>
      <c r="J52" s="23">
        <v>81.684</v>
      </c>
      <c r="K52" s="22" t="s">
        <v>89</v>
      </c>
      <c r="L52" s="38"/>
      <c r="M52" s="44"/>
      <c r="N52" s="22">
        <v>12</v>
      </c>
      <c r="O52" s="23"/>
      <c r="P52" s="23">
        <v>92.761</v>
      </c>
      <c r="Q52" s="24">
        <f t="shared" si="0"/>
      </c>
      <c r="R52" s="25"/>
      <c r="S52" s="41" t="s">
        <v>156</v>
      </c>
      <c r="T52" s="23">
        <v>92.761</v>
      </c>
      <c r="U52" s="22"/>
      <c r="V52" s="22"/>
      <c r="W52" s="97">
        <f t="shared" si="1"/>
        <v>1056.0999999999992</v>
      </c>
      <c r="X52" s="24">
        <f t="shared" si="2"/>
        <v>17953.699999999986</v>
      </c>
      <c r="Y52" s="25"/>
      <c r="Z52" s="82"/>
    </row>
    <row r="53" spans="4:26" ht="12.75">
      <c r="D53" s="21">
        <v>41</v>
      </c>
      <c r="E53" s="50" t="s">
        <v>36</v>
      </c>
      <c r="F53" s="47">
        <v>1000</v>
      </c>
      <c r="G53" s="44" t="s">
        <v>78</v>
      </c>
      <c r="H53" s="23">
        <v>99.518</v>
      </c>
      <c r="I53" s="23"/>
      <c r="J53" s="23">
        <v>98.471</v>
      </c>
      <c r="K53" s="22" t="s">
        <v>89</v>
      </c>
      <c r="L53" s="38"/>
      <c r="M53" s="44"/>
      <c r="N53" s="22"/>
      <c r="O53" s="23"/>
      <c r="P53" s="23">
        <v>98.471</v>
      </c>
      <c r="Q53" s="24">
        <f t="shared" si="0"/>
      </c>
      <c r="R53" s="25"/>
      <c r="S53" s="41" t="s">
        <v>121</v>
      </c>
      <c r="T53" s="23">
        <v>98.471</v>
      </c>
      <c r="U53" s="22"/>
      <c r="V53" s="22"/>
      <c r="W53" s="97">
        <f t="shared" si="1"/>
        <v>-104.6999999999997</v>
      </c>
      <c r="X53" s="24">
        <f t="shared" si="2"/>
        <v>-1046.999999999997</v>
      </c>
      <c r="Y53" s="25"/>
      <c r="Z53" s="82"/>
    </row>
    <row r="54" spans="4:26" ht="12.75">
      <c r="D54" s="21">
        <v>42</v>
      </c>
      <c r="E54" s="50" t="s">
        <v>36</v>
      </c>
      <c r="F54" s="47">
        <v>900</v>
      </c>
      <c r="G54" s="44" t="s">
        <v>79</v>
      </c>
      <c r="H54" s="23">
        <v>98.055</v>
      </c>
      <c r="I54" s="23"/>
      <c r="J54" s="23">
        <v>96.958</v>
      </c>
      <c r="K54" s="22" t="s">
        <v>89</v>
      </c>
      <c r="L54" s="38"/>
      <c r="M54" s="44"/>
      <c r="N54" s="22">
        <v>1</v>
      </c>
      <c r="O54" s="23"/>
      <c r="P54" s="23">
        <v>99.253</v>
      </c>
      <c r="Q54" s="24">
        <f t="shared" si="0"/>
      </c>
      <c r="R54" s="25"/>
      <c r="S54" s="41" t="s">
        <v>122</v>
      </c>
      <c r="T54" s="23">
        <v>99.253</v>
      </c>
      <c r="U54" s="22"/>
      <c r="V54" s="22"/>
      <c r="W54" s="97">
        <f t="shared" si="1"/>
        <v>119.79999999999933</v>
      </c>
      <c r="X54" s="24">
        <f t="shared" si="2"/>
        <v>1078.199999999994</v>
      </c>
      <c r="Y54" s="25"/>
      <c r="Z54" s="82"/>
    </row>
    <row r="55" spans="4:26" ht="12.75">
      <c r="D55" s="21">
        <v>43</v>
      </c>
      <c r="E55" s="50" t="s">
        <v>36</v>
      </c>
      <c r="F55" s="47">
        <v>1300</v>
      </c>
      <c r="G55" s="44" t="s">
        <v>80</v>
      </c>
      <c r="H55" s="23">
        <v>104.864</v>
      </c>
      <c r="I55" s="23"/>
      <c r="J55" s="23">
        <v>104.067</v>
      </c>
      <c r="K55" s="22" t="s">
        <v>89</v>
      </c>
      <c r="L55" s="38"/>
      <c r="M55" s="44"/>
      <c r="N55" s="22"/>
      <c r="O55" s="23"/>
      <c r="P55" s="23">
        <v>104.067</v>
      </c>
      <c r="Q55" s="24">
        <f t="shared" si="0"/>
      </c>
      <c r="R55" s="25" t="s">
        <v>113</v>
      </c>
      <c r="S55" s="41" t="s">
        <v>123</v>
      </c>
      <c r="T55" s="23">
        <v>104.067</v>
      </c>
      <c r="U55" s="22"/>
      <c r="V55" s="22"/>
      <c r="W55" s="97">
        <f t="shared" si="1"/>
        <v>-79.70000000000113</v>
      </c>
      <c r="X55" s="24">
        <f t="shared" si="2"/>
        <v>-1036.1000000000147</v>
      </c>
      <c r="Y55" s="25"/>
      <c r="Z55" s="82"/>
    </row>
    <row r="56" spans="4:26" ht="12.75">
      <c r="D56" s="21">
        <v>44</v>
      </c>
      <c r="E56" s="50" t="s">
        <v>36</v>
      </c>
      <c r="F56" s="47">
        <v>1400</v>
      </c>
      <c r="G56" s="44" t="s">
        <v>81</v>
      </c>
      <c r="H56" s="23">
        <v>102.411</v>
      </c>
      <c r="I56" s="23"/>
      <c r="J56" s="23">
        <v>101.661</v>
      </c>
      <c r="K56" s="22" t="s">
        <v>89</v>
      </c>
      <c r="L56" s="38"/>
      <c r="M56" s="44"/>
      <c r="N56" s="22">
        <v>1</v>
      </c>
      <c r="O56" s="23"/>
      <c r="P56" s="23">
        <v>102</v>
      </c>
      <c r="Q56" s="24">
        <f t="shared" si="0"/>
      </c>
      <c r="R56" s="25"/>
      <c r="S56" s="41" t="s">
        <v>157</v>
      </c>
      <c r="T56" s="23">
        <v>102</v>
      </c>
      <c r="U56" s="22"/>
      <c r="V56" s="22"/>
      <c r="W56" s="97">
        <f t="shared" si="1"/>
        <v>-41.100000000000136</v>
      </c>
      <c r="X56" s="24">
        <f t="shared" si="2"/>
        <v>-575.4000000000019</v>
      </c>
      <c r="Y56" s="25"/>
      <c r="Z56" s="82"/>
    </row>
    <row r="57" spans="4:26" ht="12.75">
      <c r="D57" s="21">
        <v>45</v>
      </c>
      <c r="E57" s="50" t="s">
        <v>37</v>
      </c>
      <c r="F57" s="47">
        <v>6600</v>
      </c>
      <c r="G57" s="44" t="s">
        <v>82</v>
      </c>
      <c r="H57" s="23">
        <v>101.623</v>
      </c>
      <c r="I57" s="23"/>
      <c r="J57" s="23">
        <v>101.782</v>
      </c>
      <c r="K57" s="22" t="s">
        <v>89</v>
      </c>
      <c r="L57" s="38"/>
      <c r="M57" s="44"/>
      <c r="N57" s="22">
        <v>1</v>
      </c>
      <c r="O57" s="23"/>
      <c r="P57" s="23">
        <v>101.591</v>
      </c>
      <c r="Q57" s="24">
        <f t="shared" si="0"/>
      </c>
      <c r="R57" s="25"/>
      <c r="S57" s="41" t="s">
        <v>158</v>
      </c>
      <c r="T57" s="23">
        <v>101.591</v>
      </c>
      <c r="U57" s="22"/>
      <c r="V57" s="22"/>
      <c r="W57" s="97">
        <f t="shared" si="1"/>
        <v>3.2000000000010687</v>
      </c>
      <c r="X57" s="24">
        <f t="shared" si="2"/>
        <v>211.20000000007053</v>
      </c>
      <c r="Y57" s="25"/>
      <c r="Z57" s="82"/>
    </row>
    <row r="58" spans="4:26" ht="12.75">
      <c r="D58" s="21">
        <v>46</v>
      </c>
      <c r="E58" s="50" t="s">
        <v>37</v>
      </c>
      <c r="F58" s="47">
        <v>1000</v>
      </c>
      <c r="G58" s="44" t="s">
        <v>83</v>
      </c>
      <c r="H58" s="23">
        <v>107.743</v>
      </c>
      <c r="I58" s="23"/>
      <c r="J58" s="23">
        <v>108.733</v>
      </c>
      <c r="K58" s="22" t="s">
        <v>89</v>
      </c>
      <c r="L58" s="38"/>
      <c r="M58" s="44"/>
      <c r="N58" s="22">
        <v>2</v>
      </c>
      <c r="O58" s="23"/>
      <c r="P58" s="23">
        <v>107.379</v>
      </c>
      <c r="Q58" s="24">
        <f t="shared" si="0"/>
      </c>
      <c r="R58" s="25"/>
      <c r="S58" s="41" t="s">
        <v>159</v>
      </c>
      <c r="T58" s="23">
        <v>107.379</v>
      </c>
      <c r="U58" s="22"/>
      <c r="V58" s="22"/>
      <c r="W58" s="97">
        <f t="shared" si="1"/>
        <v>36.39999999999901</v>
      </c>
      <c r="X58" s="24">
        <f t="shared" si="2"/>
        <v>363.9999999999901</v>
      </c>
      <c r="Y58" s="25"/>
      <c r="Z58" s="82"/>
    </row>
    <row r="59" spans="4:26" ht="12.75">
      <c r="D59" s="21">
        <v>47</v>
      </c>
      <c r="E59" s="50" t="s">
        <v>36</v>
      </c>
      <c r="F59" s="47">
        <v>1600</v>
      </c>
      <c r="G59" s="44" t="s">
        <v>84</v>
      </c>
      <c r="H59" s="23">
        <v>117.873</v>
      </c>
      <c r="I59" s="23"/>
      <c r="J59" s="23">
        <v>117.224</v>
      </c>
      <c r="K59" s="22" t="s">
        <v>89</v>
      </c>
      <c r="L59" s="38"/>
      <c r="M59" s="44"/>
      <c r="N59" s="22">
        <v>1</v>
      </c>
      <c r="O59" s="23"/>
      <c r="P59" s="23">
        <v>117.43</v>
      </c>
      <c r="Q59" s="24">
        <f t="shared" si="0"/>
      </c>
      <c r="R59" s="25"/>
      <c r="S59" s="41" t="s">
        <v>160</v>
      </c>
      <c r="T59" s="23">
        <v>117.43</v>
      </c>
      <c r="U59" s="22"/>
      <c r="V59" s="22"/>
      <c r="W59" s="97">
        <f t="shared" si="1"/>
        <v>-44.299999999999784</v>
      </c>
      <c r="X59" s="24">
        <f t="shared" si="2"/>
        <v>-708.7999999999965</v>
      </c>
      <c r="Y59" s="25"/>
      <c r="Z59" s="82"/>
    </row>
    <row r="60" spans="4:26" ht="12.75">
      <c r="D60" s="21">
        <v>48</v>
      </c>
      <c r="E60" s="50" t="s">
        <v>36</v>
      </c>
      <c r="F60" s="47">
        <v>1400</v>
      </c>
      <c r="G60" s="44" t="s">
        <v>85</v>
      </c>
      <c r="H60" s="23">
        <v>120.347</v>
      </c>
      <c r="I60" s="23"/>
      <c r="J60" s="23">
        <v>119.634</v>
      </c>
      <c r="K60" s="22" t="s">
        <v>89</v>
      </c>
      <c r="L60" s="38"/>
      <c r="M60" s="44"/>
      <c r="N60" s="22"/>
      <c r="O60" s="23"/>
      <c r="P60" s="23">
        <v>119.634</v>
      </c>
      <c r="Q60" s="24">
        <f t="shared" si="0"/>
      </c>
      <c r="R60" s="25"/>
      <c r="S60" s="41" t="s">
        <v>124</v>
      </c>
      <c r="T60" s="23">
        <v>119.634</v>
      </c>
      <c r="U60" s="22"/>
      <c r="V60" s="22"/>
      <c r="W60" s="97">
        <f t="shared" si="1"/>
        <v>-71.29999999999939</v>
      </c>
      <c r="X60" s="24">
        <f t="shared" si="2"/>
        <v>-998.1999999999914</v>
      </c>
      <c r="Y60" s="25"/>
      <c r="Z60" s="82"/>
    </row>
    <row r="61" spans="4:26" ht="12.75">
      <c r="D61" s="21">
        <v>49</v>
      </c>
      <c r="E61" s="50" t="s">
        <v>37</v>
      </c>
      <c r="F61" s="47">
        <v>800</v>
      </c>
      <c r="G61" s="44" t="s">
        <v>86</v>
      </c>
      <c r="H61" s="23">
        <v>123.201</v>
      </c>
      <c r="I61" s="23"/>
      <c r="J61" s="23">
        <v>124.437</v>
      </c>
      <c r="K61" s="22" t="s">
        <v>89</v>
      </c>
      <c r="L61" s="38"/>
      <c r="M61" s="44"/>
      <c r="N61" s="22">
        <v>2</v>
      </c>
      <c r="O61" s="23"/>
      <c r="P61" s="23">
        <v>124.363</v>
      </c>
      <c r="Q61" s="24">
        <f t="shared" si="0"/>
      </c>
      <c r="R61" s="25"/>
      <c r="S61" s="41" t="s">
        <v>126</v>
      </c>
      <c r="T61" s="23">
        <v>123.705</v>
      </c>
      <c r="U61" s="22"/>
      <c r="V61" s="22"/>
      <c r="W61" s="97">
        <f t="shared" si="1"/>
        <v>-50.40000000000049</v>
      </c>
      <c r="X61" s="24">
        <f t="shared" si="2"/>
        <v>-403.2000000000039</v>
      </c>
      <c r="Y61" s="25"/>
      <c r="Z61" s="82"/>
    </row>
    <row r="62" spans="4:26" ht="12.75">
      <c r="D62" s="21">
        <v>50</v>
      </c>
      <c r="E62" s="50" t="s">
        <v>37</v>
      </c>
      <c r="F62" s="47">
        <v>1300</v>
      </c>
      <c r="G62" s="44" t="s">
        <v>87</v>
      </c>
      <c r="H62" s="23">
        <v>122.945</v>
      </c>
      <c r="I62" s="23"/>
      <c r="J62" s="23">
        <v>123.705</v>
      </c>
      <c r="K62" s="22" t="s">
        <v>89</v>
      </c>
      <c r="L62" s="38"/>
      <c r="M62" s="44"/>
      <c r="N62" s="22"/>
      <c r="O62" s="23"/>
      <c r="P62" s="23">
        <v>123.705</v>
      </c>
      <c r="Q62" s="24">
        <f t="shared" si="0"/>
      </c>
      <c r="R62" s="25"/>
      <c r="S62" s="41" t="s">
        <v>125</v>
      </c>
      <c r="T62" s="23">
        <v>123.705</v>
      </c>
      <c r="U62" s="22"/>
      <c r="V62" s="22"/>
      <c r="W62" s="97">
        <f t="shared" si="1"/>
        <v>-76.00000000000051</v>
      </c>
      <c r="X62" s="24">
        <f t="shared" si="2"/>
        <v>-988.0000000000066</v>
      </c>
      <c r="Y62" s="25"/>
      <c r="Z62" s="82"/>
    </row>
    <row r="63" spans="4:26" ht="12.75">
      <c r="D63" s="21">
        <v>51</v>
      </c>
      <c r="E63" s="50" t="s">
        <v>37</v>
      </c>
      <c r="F63" s="47">
        <v>1200</v>
      </c>
      <c r="G63" s="44" t="s">
        <v>88</v>
      </c>
      <c r="H63" s="23">
        <v>119.54</v>
      </c>
      <c r="I63" s="23"/>
      <c r="J63" s="23">
        <v>120.337</v>
      </c>
      <c r="K63" s="22" t="s">
        <v>89</v>
      </c>
      <c r="L63" s="38"/>
      <c r="M63" s="44"/>
      <c r="N63" s="22"/>
      <c r="O63" s="23"/>
      <c r="P63" s="23">
        <v>120.337</v>
      </c>
      <c r="Q63" s="24">
        <f t="shared" si="0"/>
      </c>
      <c r="R63" s="25"/>
      <c r="S63" s="41" t="s">
        <v>127</v>
      </c>
      <c r="T63" s="23">
        <v>120.337</v>
      </c>
      <c r="U63" s="22"/>
      <c r="V63" s="22"/>
      <c r="W63" s="97">
        <f t="shared" si="1"/>
        <v>-79.6999999999997</v>
      </c>
      <c r="X63" s="24">
        <f t="shared" si="2"/>
        <v>-956.3999999999965</v>
      </c>
      <c r="Y63" s="25"/>
      <c r="Z63" s="82"/>
    </row>
    <row r="64" spans="4:26" ht="12.75">
      <c r="D64" s="21"/>
      <c r="E64" s="50"/>
      <c r="F64" s="47"/>
      <c r="G64" s="44"/>
      <c r="H64" s="23"/>
      <c r="I64" s="23"/>
      <c r="J64" s="23"/>
      <c r="K64" s="22"/>
      <c r="L64" s="38"/>
      <c r="M64" s="44"/>
      <c r="N64" s="22"/>
      <c r="O64" s="23"/>
      <c r="P64" s="23"/>
      <c r="Q64" s="24">
        <f t="shared" si="0"/>
      </c>
      <c r="R64" s="25"/>
      <c r="S64" s="41"/>
      <c r="T64" s="23"/>
      <c r="U64" s="22"/>
      <c r="V64" s="22"/>
      <c r="W64" s="97">
        <f t="shared" si="1"/>
      </c>
      <c r="X64" s="24">
        <f t="shared" si="2"/>
      </c>
      <c r="Y64" s="25"/>
      <c r="Z64" s="82"/>
    </row>
    <row r="65" spans="4:26" ht="12.75">
      <c r="D65" s="21"/>
      <c r="E65" s="50"/>
      <c r="F65" s="47"/>
      <c r="G65" s="44"/>
      <c r="H65" s="23"/>
      <c r="I65" s="23"/>
      <c r="J65" s="23"/>
      <c r="K65" s="22"/>
      <c r="L65" s="38"/>
      <c r="M65" s="44"/>
      <c r="N65" s="22"/>
      <c r="O65" s="23"/>
      <c r="P65" s="23"/>
      <c r="Q65" s="24">
        <f t="shared" si="0"/>
      </c>
      <c r="R65" s="25"/>
      <c r="S65" s="41"/>
      <c r="T65" s="23"/>
      <c r="U65" s="22"/>
      <c r="V65" s="22"/>
      <c r="W65" s="97">
        <f t="shared" si="1"/>
      </c>
      <c r="X65" s="24">
        <f t="shared" si="2"/>
      </c>
      <c r="Y65" s="25"/>
      <c r="Z65" s="82"/>
    </row>
    <row r="66" spans="4:26" ht="12.75">
      <c r="D66" s="21"/>
      <c r="E66" s="50"/>
      <c r="F66" s="47"/>
      <c r="G66" s="44"/>
      <c r="H66" s="23"/>
      <c r="I66" s="23"/>
      <c r="J66" s="23"/>
      <c r="K66" s="22"/>
      <c r="L66" s="38"/>
      <c r="M66" s="44"/>
      <c r="N66" s="22"/>
      <c r="O66" s="23"/>
      <c r="P66" s="23"/>
      <c r="Q66" s="24">
        <f t="shared" si="0"/>
      </c>
      <c r="R66" s="25"/>
      <c r="S66" s="41"/>
      <c r="T66" s="23"/>
      <c r="U66" s="22"/>
      <c r="V66" s="22"/>
      <c r="W66" s="97">
        <f t="shared" si="1"/>
      </c>
      <c r="X66" s="24">
        <f t="shared" si="2"/>
      </c>
      <c r="Y66" s="25"/>
      <c r="Z66" s="82"/>
    </row>
    <row r="67" spans="4:26" ht="12.75">
      <c r="D67" s="21"/>
      <c r="E67" s="50"/>
      <c r="F67" s="47"/>
      <c r="G67" s="44"/>
      <c r="H67" s="23"/>
      <c r="I67" s="23"/>
      <c r="J67" s="23"/>
      <c r="K67" s="22"/>
      <c r="L67" s="38"/>
      <c r="M67" s="44"/>
      <c r="N67" s="22"/>
      <c r="O67" s="23"/>
      <c r="P67" s="23"/>
      <c r="Q67" s="24">
        <f t="shared" si="0"/>
      </c>
      <c r="R67" s="25"/>
      <c r="S67" s="41"/>
      <c r="T67" s="23"/>
      <c r="U67" s="22"/>
      <c r="V67" s="22"/>
      <c r="W67" s="97">
        <f t="shared" si="1"/>
      </c>
      <c r="X67" s="24">
        <f t="shared" si="2"/>
      </c>
      <c r="Y67" s="25"/>
      <c r="Z67" s="82"/>
    </row>
    <row r="68" spans="4:26" ht="12.75">
      <c r="D68" s="21"/>
      <c r="E68" s="50"/>
      <c r="F68" s="47"/>
      <c r="G68" s="44"/>
      <c r="H68" s="23"/>
      <c r="I68" s="23"/>
      <c r="J68" s="23"/>
      <c r="K68" s="22"/>
      <c r="L68" s="38"/>
      <c r="M68" s="44"/>
      <c r="N68" s="22"/>
      <c r="O68" s="23"/>
      <c r="P68" s="23"/>
      <c r="Q68" s="24">
        <f t="shared" si="0"/>
      </c>
      <c r="R68" s="25"/>
      <c r="S68" s="41"/>
      <c r="T68" s="23"/>
      <c r="U68" s="22"/>
      <c r="V68" s="22"/>
      <c r="W68" s="97">
        <f t="shared" si="1"/>
      </c>
      <c r="X68" s="24">
        <f t="shared" si="2"/>
      </c>
      <c r="Y68" s="25"/>
      <c r="Z68" s="82"/>
    </row>
    <row r="69" spans="4:26" ht="12.75">
      <c r="D69" s="21"/>
      <c r="E69" s="50"/>
      <c r="F69" s="47"/>
      <c r="G69" s="44"/>
      <c r="H69" s="23"/>
      <c r="I69" s="23"/>
      <c r="J69" s="23"/>
      <c r="K69" s="22"/>
      <c r="L69" s="38"/>
      <c r="M69" s="44"/>
      <c r="N69" s="22"/>
      <c r="O69" s="23"/>
      <c r="P69" s="23"/>
      <c r="Q69" s="24">
        <f t="shared" si="0"/>
      </c>
      <c r="R69" s="25"/>
      <c r="S69" s="41"/>
      <c r="T69" s="23"/>
      <c r="U69" s="22"/>
      <c r="V69" s="22"/>
      <c r="W69" s="97">
        <f t="shared" si="1"/>
      </c>
      <c r="X69" s="24">
        <f t="shared" si="2"/>
      </c>
      <c r="Y69" s="25"/>
      <c r="Z69" s="82"/>
    </row>
    <row r="70" spans="4:26" ht="12.75">
      <c r="D70" s="21"/>
      <c r="E70" s="50"/>
      <c r="F70" s="47"/>
      <c r="G70" s="44"/>
      <c r="H70" s="23"/>
      <c r="I70" s="23"/>
      <c r="J70" s="23"/>
      <c r="K70" s="22"/>
      <c r="L70" s="38"/>
      <c r="M70" s="44"/>
      <c r="N70" s="22"/>
      <c r="O70" s="23"/>
      <c r="P70" s="23"/>
      <c r="Q70" s="24">
        <f t="shared" si="0"/>
      </c>
      <c r="R70" s="25"/>
      <c r="S70" s="41"/>
      <c r="T70" s="23"/>
      <c r="U70" s="22"/>
      <c r="V70" s="22"/>
      <c r="W70" s="97">
        <f t="shared" si="1"/>
      </c>
      <c r="X70" s="24">
        <f t="shared" si="2"/>
      </c>
      <c r="Y70" s="25"/>
      <c r="Z70" s="82"/>
    </row>
    <row r="71" spans="4:26" ht="12.75">
      <c r="D71" s="21"/>
      <c r="E71" s="50"/>
      <c r="F71" s="47"/>
      <c r="G71" s="44"/>
      <c r="H71" s="23"/>
      <c r="I71" s="23"/>
      <c r="J71" s="23"/>
      <c r="K71" s="22"/>
      <c r="L71" s="38"/>
      <c r="M71" s="44"/>
      <c r="N71" s="22"/>
      <c r="O71" s="23"/>
      <c r="P71" s="23"/>
      <c r="Q71" s="24">
        <f t="shared" si="0"/>
      </c>
      <c r="R71" s="25"/>
      <c r="S71" s="41"/>
      <c r="T71" s="23"/>
      <c r="U71" s="22"/>
      <c r="V71" s="22"/>
      <c r="W71" s="97">
        <f t="shared" si="1"/>
      </c>
      <c r="X71" s="24">
        <f t="shared" si="2"/>
      </c>
      <c r="Y71" s="25"/>
      <c r="Z71" s="82"/>
    </row>
    <row r="72" spans="4:26" ht="12.75">
      <c r="D72" s="21"/>
      <c r="E72" s="50"/>
      <c r="F72" s="47"/>
      <c r="G72" s="44"/>
      <c r="H72" s="23"/>
      <c r="I72" s="23"/>
      <c r="J72" s="23"/>
      <c r="K72" s="22"/>
      <c r="L72" s="38"/>
      <c r="M72" s="44"/>
      <c r="N72" s="22"/>
      <c r="O72" s="23"/>
      <c r="P72" s="23"/>
      <c r="Q72" s="24">
        <f t="shared" si="0"/>
      </c>
      <c r="R72" s="25"/>
      <c r="S72" s="41"/>
      <c r="T72" s="23"/>
      <c r="U72" s="22"/>
      <c r="V72" s="22"/>
      <c r="W72" s="97">
        <f t="shared" si="1"/>
      </c>
      <c r="X72" s="24">
        <f t="shared" si="2"/>
      </c>
      <c r="Y72" s="25"/>
      <c r="Z72" s="82"/>
    </row>
    <row r="73" spans="4:26" ht="12.75">
      <c r="D73" s="21"/>
      <c r="E73" s="50"/>
      <c r="F73" s="47"/>
      <c r="G73" s="44"/>
      <c r="H73" s="23"/>
      <c r="I73" s="23"/>
      <c r="J73" s="23"/>
      <c r="K73" s="22"/>
      <c r="L73" s="38"/>
      <c r="M73" s="44"/>
      <c r="N73" s="22"/>
      <c r="O73" s="23"/>
      <c r="P73" s="23"/>
      <c r="Q73" s="24">
        <f t="shared" si="0"/>
      </c>
      <c r="R73" s="25"/>
      <c r="S73" s="41"/>
      <c r="T73" s="23"/>
      <c r="U73" s="22"/>
      <c r="V73" s="22"/>
      <c r="W73" s="97">
        <f t="shared" si="1"/>
      </c>
      <c r="X73" s="24">
        <f t="shared" si="2"/>
      </c>
      <c r="Y73" s="25"/>
      <c r="Z73" s="82"/>
    </row>
    <row r="74" spans="4:26" ht="12.75">
      <c r="D74" s="21"/>
      <c r="E74" s="50"/>
      <c r="F74" s="47"/>
      <c r="G74" s="44"/>
      <c r="H74" s="23"/>
      <c r="I74" s="23"/>
      <c r="J74" s="23"/>
      <c r="K74" s="22"/>
      <c r="L74" s="38"/>
      <c r="M74" s="44"/>
      <c r="N74" s="22"/>
      <c r="O74" s="23"/>
      <c r="P74" s="23"/>
      <c r="Q74" s="24">
        <f t="shared" si="0"/>
      </c>
      <c r="R74" s="25"/>
      <c r="S74" s="41"/>
      <c r="T74" s="23"/>
      <c r="U74" s="22"/>
      <c r="V74" s="22"/>
      <c r="W74" s="97">
        <f t="shared" si="1"/>
      </c>
      <c r="X74" s="24">
        <f t="shared" si="2"/>
      </c>
      <c r="Y74" s="25"/>
      <c r="Z74" s="82"/>
    </row>
    <row r="75" spans="4:26" ht="12.75">
      <c r="D75" s="21"/>
      <c r="E75" s="50"/>
      <c r="F75" s="47"/>
      <c r="G75" s="44"/>
      <c r="H75" s="23"/>
      <c r="I75" s="23"/>
      <c r="J75" s="23"/>
      <c r="K75" s="22"/>
      <c r="L75" s="38"/>
      <c r="M75" s="44"/>
      <c r="N75" s="22"/>
      <c r="O75" s="23"/>
      <c r="P75" s="23"/>
      <c r="Q75" s="24">
        <f t="shared" si="0"/>
      </c>
      <c r="R75" s="25"/>
      <c r="S75" s="41"/>
      <c r="T75" s="23"/>
      <c r="U75" s="22"/>
      <c r="V75" s="22"/>
      <c r="W75" s="97">
        <f t="shared" si="1"/>
      </c>
      <c r="X75" s="24">
        <f t="shared" si="2"/>
      </c>
      <c r="Y75" s="25"/>
      <c r="Z75" s="82"/>
    </row>
    <row r="76" spans="4:26" ht="12.75">
      <c r="D76" s="21"/>
      <c r="E76" s="50"/>
      <c r="F76" s="47"/>
      <c r="G76" s="44"/>
      <c r="H76" s="23"/>
      <c r="I76" s="23"/>
      <c r="J76" s="23"/>
      <c r="K76" s="22"/>
      <c r="L76" s="38"/>
      <c r="M76" s="44"/>
      <c r="N76" s="22"/>
      <c r="O76" s="23"/>
      <c r="P76" s="23"/>
      <c r="Q76" s="24">
        <f t="shared" si="0"/>
      </c>
      <c r="R76" s="25"/>
      <c r="S76" s="41"/>
      <c r="T76" s="23"/>
      <c r="U76" s="22"/>
      <c r="V76" s="22"/>
      <c r="W76" s="97">
        <f t="shared" si="1"/>
      </c>
      <c r="X76" s="24">
        <f t="shared" si="2"/>
      </c>
      <c r="Y76" s="25"/>
      <c r="Z76" s="82"/>
    </row>
    <row r="77" spans="4:26" ht="12.75">
      <c r="D77" s="21"/>
      <c r="E77" s="50"/>
      <c r="F77" s="47"/>
      <c r="G77" s="44"/>
      <c r="H77" s="23"/>
      <c r="I77" s="23"/>
      <c r="J77" s="23"/>
      <c r="K77" s="22"/>
      <c r="L77" s="38"/>
      <c r="M77" s="44"/>
      <c r="N77" s="22"/>
      <c r="O77" s="23"/>
      <c r="P77" s="23"/>
      <c r="Q77" s="24">
        <f t="shared" si="0"/>
      </c>
      <c r="R77" s="25"/>
      <c r="S77" s="41"/>
      <c r="T77" s="23"/>
      <c r="U77" s="22"/>
      <c r="V77" s="22"/>
      <c r="W77" s="97">
        <f t="shared" si="1"/>
      </c>
      <c r="X77" s="24">
        <f t="shared" si="2"/>
      </c>
      <c r="Y77" s="25"/>
      <c r="Z77" s="82"/>
    </row>
    <row r="78" spans="4:26" ht="12.75">
      <c r="D78" s="21"/>
      <c r="E78" s="50"/>
      <c r="F78" s="47"/>
      <c r="G78" s="44"/>
      <c r="H78" s="23"/>
      <c r="I78" s="23"/>
      <c r="J78" s="23"/>
      <c r="K78" s="22"/>
      <c r="L78" s="38"/>
      <c r="M78" s="44"/>
      <c r="N78" s="22"/>
      <c r="O78" s="23"/>
      <c r="P78" s="23"/>
      <c r="Q78" s="24">
        <f aca="true" t="shared" si="3" ref="Q78:Q112">IF(OR($E78="",SUM($F78)=0,SUM($H78)=0,SUM($P78)=0,SUM($T78)&lt;&gt;0),"",($P78-$H78)*$F78*IF($E78="BUY",1,-1))</f>
      </c>
      <c r="R78" s="25"/>
      <c r="S78" s="41"/>
      <c r="T78" s="23"/>
      <c r="U78" s="22"/>
      <c r="V78" s="22"/>
      <c r="W78" s="97">
        <f aca="true" t="shared" si="4" ref="W78:W112">IF(OR($E78="",SUM($F78)=0,SUM($H78)=0,SUM($T78)=0),"",($T78-$H78)/$E$5*IF($E78="BUY",1,-1))</f>
      </c>
      <c r="X78" s="24">
        <f aca="true" t="shared" si="5" ref="X78:X112">IF(OR($E78="",SUM($F78)=0,SUM($H78)=0,SUM($T78)=0),"",($T78-$H78)*$F78*IF($E78="BUY",1,-1))</f>
      </c>
      <c r="Y78" s="25"/>
      <c r="Z78" s="82"/>
    </row>
    <row r="79" spans="4:26" ht="12.75">
      <c r="D79" s="21"/>
      <c r="E79" s="50"/>
      <c r="F79" s="47"/>
      <c r="G79" s="44"/>
      <c r="H79" s="23"/>
      <c r="I79" s="23"/>
      <c r="J79" s="23"/>
      <c r="K79" s="22"/>
      <c r="L79" s="38"/>
      <c r="M79" s="44"/>
      <c r="N79" s="22"/>
      <c r="O79" s="23"/>
      <c r="P79" s="23"/>
      <c r="Q79" s="24">
        <f t="shared" si="3"/>
      </c>
      <c r="R79" s="25"/>
      <c r="S79" s="41"/>
      <c r="T79" s="23"/>
      <c r="U79" s="22"/>
      <c r="V79" s="22"/>
      <c r="W79" s="97">
        <f t="shared" si="4"/>
      </c>
      <c r="X79" s="24">
        <f t="shared" si="5"/>
      </c>
      <c r="Y79" s="25"/>
      <c r="Z79" s="82"/>
    </row>
    <row r="80" spans="4:26" ht="12.75">
      <c r="D80" s="21"/>
      <c r="E80" s="50"/>
      <c r="F80" s="47"/>
      <c r="G80" s="44"/>
      <c r="H80" s="23"/>
      <c r="I80" s="23"/>
      <c r="J80" s="23"/>
      <c r="K80" s="22"/>
      <c r="L80" s="38"/>
      <c r="M80" s="44"/>
      <c r="N80" s="22"/>
      <c r="O80" s="23"/>
      <c r="P80" s="23"/>
      <c r="Q80" s="24">
        <f t="shared" si="3"/>
      </c>
      <c r="R80" s="25"/>
      <c r="S80" s="41"/>
      <c r="T80" s="23"/>
      <c r="U80" s="22"/>
      <c r="V80" s="22"/>
      <c r="W80" s="97">
        <f t="shared" si="4"/>
      </c>
      <c r="X80" s="24">
        <f t="shared" si="5"/>
      </c>
      <c r="Y80" s="25"/>
      <c r="Z80" s="82"/>
    </row>
    <row r="81" spans="4:26" ht="12.75">
      <c r="D81" s="21"/>
      <c r="E81" s="50"/>
      <c r="F81" s="47"/>
      <c r="G81" s="44"/>
      <c r="H81" s="23"/>
      <c r="I81" s="23"/>
      <c r="J81" s="23"/>
      <c r="K81" s="22"/>
      <c r="L81" s="38"/>
      <c r="M81" s="44"/>
      <c r="N81" s="22"/>
      <c r="O81" s="23"/>
      <c r="P81" s="23"/>
      <c r="Q81" s="24">
        <f t="shared" si="3"/>
      </c>
      <c r="R81" s="25"/>
      <c r="S81" s="41"/>
      <c r="T81" s="23"/>
      <c r="U81" s="22"/>
      <c r="V81" s="22"/>
      <c r="W81" s="97">
        <f t="shared" si="4"/>
      </c>
      <c r="X81" s="24">
        <f t="shared" si="5"/>
      </c>
      <c r="Y81" s="25"/>
      <c r="Z81" s="82"/>
    </row>
    <row r="82" spans="4:26" ht="12.75">
      <c r="D82" s="21"/>
      <c r="E82" s="50"/>
      <c r="F82" s="47"/>
      <c r="G82" s="44"/>
      <c r="H82" s="23"/>
      <c r="I82" s="23"/>
      <c r="J82" s="23"/>
      <c r="K82" s="22"/>
      <c r="L82" s="38"/>
      <c r="M82" s="44"/>
      <c r="N82" s="22"/>
      <c r="O82" s="23"/>
      <c r="P82" s="23"/>
      <c r="Q82" s="24">
        <f t="shared" si="3"/>
      </c>
      <c r="R82" s="25"/>
      <c r="S82" s="41"/>
      <c r="T82" s="23"/>
      <c r="U82" s="22"/>
      <c r="V82" s="22"/>
      <c r="W82" s="97">
        <f t="shared" si="4"/>
      </c>
      <c r="X82" s="24">
        <f t="shared" si="5"/>
      </c>
      <c r="Y82" s="25"/>
      <c r="Z82" s="82"/>
    </row>
    <row r="83" spans="4:26" ht="12.75">
      <c r="D83" s="21"/>
      <c r="E83" s="50"/>
      <c r="F83" s="47"/>
      <c r="G83" s="44"/>
      <c r="H83" s="23"/>
      <c r="I83" s="23"/>
      <c r="J83" s="23"/>
      <c r="K83" s="22"/>
      <c r="L83" s="38"/>
      <c r="M83" s="44"/>
      <c r="N83" s="22"/>
      <c r="O83" s="23"/>
      <c r="P83" s="23"/>
      <c r="Q83" s="24">
        <f t="shared" si="3"/>
      </c>
      <c r="R83" s="25"/>
      <c r="S83" s="41"/>
      <c r="T83" s="23"/>
      <c r="U83" s="22"/>
      <c r="V83" s="22"/>
      <c r="W83" s="97">
        <f t="shared" si="4"/>
      </c>
      <c r="X83" s="24">
        <f t="shared" si="5"/>
      </c>
      <c r="Y83" s="25"/>
      <c r="Z83" s="82"/>
    </row>
    <row r="84" spans="4:26" ht="12.75">
      <c r="D84" s="21"/>
      <c r="E84" s="50"/>
      <c r="F84" s="47"/>
      <c r="G84" s="44"/>
      <c r="H84" s="23"/>
      <c r="I84" s="23"/>
      <c r="J84" s="23"/>
      <c r="K84" s="22"/>
      <c r="L84" s="38"/>
      <c r="M84" s="44"/>
      <c r="N84" s="22"/>
      <c r="O84" s="23"/>
      <c r="P84" s="23"/>
      <c r="Q84" s="24">
        <f t="shared" si="3"/>
      </c>
      <c r="R84" s="25"/>
      <c r="S84" s="41"/>
      <c r="T84" s="23"/>
      <c r="U84" s="22"/>
      <c r="V84" s="22"/>
      <c r="W84" s="97">
        <f t="shared" si="4"/>
      </c>
      <c r="X84" s="24">
        <f t="shared" si="5"/>
      </c>
      <c r="Y84" s="25"/>
      <c r="Z84" s="82"/>
    </row>
    <row r="85" spans="4:26" ht="12.75">
      <c r="D85" s="21"/>
      <c r="E85" s="50"/>
      <c r="F85" s="47"/>
      <c r="G85" s="44"/>
      <c r="H85" s="23"/>
      <c r="I85" s="23"/>
      <c r="J85" s="23"/>
      <c r="K85" s="22"/>
      <c r="L85" s="38"/>
      <c r="M85" s="44"/>
      <c r="N85" s="22"/>
      <c r="O85" s="23"/>
      <c r="P85" s="23"/>
      <c r="Q85" s="24">
        <f t="shared" si="3"/>
      </c>
      <c r="R85" s="25"/>
      <c r="S85" s="41"/>
      <c r="T85" s="23"/>
      <c r="U85" s="22"/>
      <c r="V85" s="22"/>
      <c r="W85" s="97">
        <f t="shared" si="4"/>
      </c>
      <c r="X85" s="24">
        <f t="shared" si="5"/>
      </c>
      <c r="Y85" s="25"/>
      <c r="Z85" s="82"/>
    </row>
    <row r="86" spans="4:26" ht="12.75">
      <c r="D86" s="21"/>
      <c r="E86" s="50"/>
      <c r="F86" s="47"/>
      <c r="G86" s="44"/>
      <c r="H86" s="23"/>
      <c r="I86" s="23"/>
      <c r="J86" s="23"/>
      <c r="K86" s="22"/>
      <c r="L86" s="38"/>
      <c r="M86" s="44"/>
      <c r="N86" s="22"/>
      <c r="O86" s="23"/>
      <c r="P86" s="23"/>
      <c r="Q86" s="24">
        <f t="shared" si="3"/>
      </c>
      <c r="R86" s="25"/>
      <c r="S86" s="41"/>
      <c r="T86" s="23"/>
      <c r="U86" s="22"/>
      <c r="V86" s="22"/>
      <c r="W86" s="97">
        <f t="shared" si="4"/>
      </c>
      <c r="X86" s="24">
        <f t="shared" si="5"/>
      </c>
      <c r="Y86" s="25"/>
      <c r="Z86" s="82"/>
    </row>
    <row r="87" spans="4:26" ht="12.75">
      <c r="D87" s="21"/>
      <c r="E87" s="50"/>
      <c r="F87" s="47"/>
      <c r="G87" s="44"/>
      <c r="H87" s="23"/>
      <c r="I87" s="23"/>
      <c r="J87" s="23"/>
      <c r="K87" s="22"/>
      <c r="L87" s="38"/>
      <c r="M87" s="44"/>
      <c r="N87" s="22"/>
      <c r="O87" s="23"/>
      <c r="P87" s="23"/>
      <c r="Q87" s="24">
        <f t="shared" si="3"/>
      </c>
      <c r="R87" s="25"/>
      <c r="S87" s="41"/>
      <c r="T87" s="23"/>
      <c r="U87" s="22"/>
      <c r="V87" s="22"/>
      <c r="W87" s="97">
        <f t="shared" si="4"/>
      </c>
      <c r="X87" s="24">
        <f t="shared" si="5"/>
      </c>
      <c r="Y87" s="25"/>
      <c r="Z87" s="82"/>
    </row>
    <row r="88" spans="4:26" ht="12.75">
      <c r="D88" s="21"/>
      <c r="E88" s="50"/>
      <c r="F88" s="47"/>
      <c r="G88" s="44"/>
      <c r="H88" s="23"/>
      <c r="I88" s="23"/>
      <c r="J88" s="23"/>
      <c r="K88" s="22"/>
      <c r="L88" s="38"/>
      <c r="M88" s="44"/>
      <c r="N88" s="22"/>
      <c r="O88" s="23"/>
      <c r="P88" s="23"/>
      <c r="Q88" s="24">
        <f t="shared" si="3"/>
      </c>
      <c r="R88" s="25"/>
      <c r="S88" s="41"/>
      <c r="T88" s="23"/>
      <c r="U88" s="22"/>
      <c r="V88" s="22"/>
      <c r="W88" s="97">
        <f t="shared" si="4"/>
      </c>
      <c r="X88" s="24">
        <f t="shared" si="5"/>
      </c>
      <c r="Y88" s="25"/>
      <c r="Z88" s="82"/>
    </row>
    <row r="89" spans="4:26" ht="12.75">
      <c r="D89" s="21"/>
      <c r="E89" s="50"/>
      <c r="F89" s="47"/>
      <c r="G89" s="44"/>
      <c r="H89" s="23"/>
      <c r="I89" s="23"/>
      <c r="J89" s="23"/>
      <c r="K89" s="22"/>
      <c r="L89" s="38"/>
      <c r="M89" s="44"/>
      <c r="N89" s="22"/>
      <c r="O89" s="23"/>
      <c r="P89" s="23"/>
      <c r="Q89" s="24">
        <f t="shared" si="3"/>
      </c>
      <c r="R89" s="25"/>
      <c r="S89" s="41"/>
      <c r="T89" s="23"/>
      <c r="U89" s="22"/>
      <c r="V89" s="22"/>
      <c r="W89" s="97">
        <f t="shared" si="4"/>
      </c>
      <c r="X89" s="24">
        <f t="shared" si="5"/>
      </c>
      <c r="Y89" s="25"/>
      <c r="Z89" s="82"/>
    </row>
    <row r="90" spans="4:26" ht="12.75">
      <c r="D90" s="21"/>
      <c r="E90" s="50"/>
      <c r="F90" s="47"/>
      <c r="G90" s="44"/>
      <c r="H90" s="23"/>
      <c r="I90" s="23"/>
      <c r="J90" s="23"/>
      <c r="K90" s="22"/>
      <c r="L90" s="38"/>
      <c r="M90" s="44"/>
      <c r="N90" s="22"/>
      <c r="O90" s="23"/>
      <c r="P90" s="23"/>
      <c r="Q90" s="24">
        <f t="shared" si="3"/>
      </c>
      <c r="R90" s="25"/>
      <c r="S90" s="41"/>
      <c r="T90" s="23"/>
      <c r="U90" s="22"/>
      <c r="V90" s="22"/>
      <c r="W90" s="97">
        <f t="shared" si="4"/>
      </c>
      <c r="X90" s="24">
        <f t="shared" si="5"/>
      </c>
      <c r="Y90" s="25"/>
      <c r="Z90" s="82"/>
    </row>
    <row r="91" spans="4:26" ht="12.75">
      <c r="D91" s="21"/>
      <c r="E91" s="50"/>
      <c r="F91" s="47"/>
      <c r="G91" s="44"/>
      <c r="H91" s="23"/>
      <c r="I91" s="23"/>
      <c r="J91" s="23"/>
      <c r="K91" s="22"/>
      <c r="L91" s="38"/>
      <c r="M91" s="44"/>
      <c r="N91" s="22"/>
      <c r="O91" s="23"/>
      <c r="P91" s="23"/>
      <c r="Q91" s="24">
        <f t="shared" si="3"/>
      </c>
      <c r="R91" s="25"/>
      <c r="S91" s="41"/>
      <c r="T91" s="23"/>
      <c r="U91" s="22"/>
      <c r="V91" s="22"/>
      <c r="W91" s="97">
        <f t="shared" si="4"/>
      </c>
      <c r="X91" s="24">
        <f t="shared" si="5"/>
      </c>
      <c r="Y91" s="25"/>
      <c r="Z91" s="82"/>
    </row>
    <row r="92" spans="4:26" ht="12.75">
      <c r="D92" s="21"/>
      <c r="E92" s="50"/>
      <c r="F92" s="47"/>
      <c r="G92" s="44"/>
      <c r="H92" s="23"/>
      <c r="I92" s="23"/>
      <c r="J92" s="23"/>
      <c r="K92" s="22"/>
      <c r="L92" s="38"/>
      <c r="M92" s="44"/>
      <c r="N92" s="22"/>
      <c r="O92" s="23"/>
      <c r="P92" s="23"/>
      <c r="Q92" s="24">
        <f t="shared" si="3"/>
      </c>
      <c r="R92" s="25"/>
      <c r="S92" s="41"/>
      <c r="T92" s="23"/>
      <c r="U92" s="22"/>
      <c r="V92" s="22"/>
      <c r="W92" s="97">
        <f t="shared" si="4"/>
      </c>
      <c r="X92" s="24">
        <f t="shared" si="5"/>
      </c>
      <c r="Y92" s="25"/>
      <c r="Z92" s="82"/>
    </row>
    <row r="93" spans="4:26" ht="12.75">
      <c r="D93" s="21"/>
      <c r="E93" s="50"/>
      <c r="F93" s="47"/>
      <c r="G93" s="44"/>
      <c r="H93" s="23"/>
      <c r="I93" s="23"/>
      <c r="J93" s="23"/>
      <c r="K93" s="22"/>
      <c r="L93" s="38"/>
      <c r="M93" s="44"/>
      <c r="N93" s="22"/>
      <c r="O93" s="23"/>
      <c r="P93" s="23"/>
      <c r="Q93" s="24">
        <f t="shared" si="3"/>
      </c>
      <c r="R93" s="25"/>
      <c r="S93" s="41"/>
      <c r="T93" s="23"/>
      <c r="U93" s="22"/>
      <c r="V93" s="22"/>
      <c r="W93" s="97">
        <f t="shared" si="4"/>
      </c>
      <c r="X93" s="24">
        <f t="shared" si="5"/>
      </c>
      <c r="Y93" s="25"/>
      <c r="Z93" s="82"/>
    </row>
    <row r="94" spans="4:26" ht="12.75">
      <c r="D94" s="21"/>
      <c r="E94" s="50"/>
      <c r="F94" s="47"/>
      <c r="G94" s="44"/>
      <c r="H94" s="23"/>
      <c r="I94" s="23"/>
      <c r="J94" s="23"/>
      <c r="K94" s="22"/>
      <c r="L94" s="38"/>
      <c r="M94" s="44"/>
      <c r="N94" s="22"/>
      <c r="O94" s="23"/>
      <c r="P94" s="23"/>
      <c r="Q94" s="24">
        <f t="shared" si="3"/>
      </c>
      <c r="R94" s="25"/>
      <c r="S94" s="41"/>
      <c r="T94" s="23"/>
      <c r="U94" s="22"/>
      <c r="V94" s="22"/>
      <c r="W94" s="97">
        <f t="shared" si="4"/>
      </c>
      <c r="X94" s="24">
        <f t="shared" si="5"/>
      </c>
      <c r="Y94" s="25"/>
      <c r="Z94" s="82"/>
    </row>
    <row r="95" spans="4:26" ht="12.75">
      <c r="D95" s="21"/>
      <c r="E95" s="50"/>
      <c r="F95" s="47"/>
      <c r="G95" s="44"/>
      <c r="H95" s="23"/>
      <c r="I95" s="23"/>
      <c r="J95" s="23"/>
      <c r="K95" s="22"/>
      <c r="L95" s="38"/>
      <c r="M95" s="44"/>
      <c r="N95" s="22"/>
      <c r="O95" s="23"/>
      <c r="P95" s="23"/>
      <c r="Q95" s="24">
        <f t="shared" si="3"/>
      </c>
      <c r="R95" s="25"/>
      <c r="S95" s="41"/>
      <c r="T95" s="23"/>
      <c r="U95" s="22"/>
      <c r="V95" s="22"/>
      <c r="W95" s="97">
        <f t="shared" si="4"/>
      </c>
      <c r="X95" s="24">
        <f t="shared" si="5"/>
      </c>
      <c r="Y95" s="25"/>
      <c r="Z95" s="82"/>
    </row>
    <row r="96" spans="4:26" ht="12.75">
      <c r="D96" s="21"/>
      <c r="E96" s="50"/>
      <c r="F96" s="47"/>
      <c r="G96" s="44"/>
      <c r="H96" s="23"/>
      <c r="I96" s="23"/>
      <c r="J96" s="23"/>
      <c r="K96" s="22"/>
      <c r="L96" s="38"/>
      <c r="M96" s="44"/>
      <c r="N96" s="22"/>
      <c r="O96" s="23"/>
      <c r="P96" s="23"/>
      <c r="Q96" s="24">
        <f t="shared" si="3"/>
      </c>
      <c r="R96" s="25"/>
      <c r="S96" s="41"/>
      <c r="T96" s="23"/>
      <c r="U96" s="22"/>
      <c r="V96" s="22"/>
      <c r="W96" s="97">
        <f t="shared" si="4"/>
      </c>
      <c r="X96" s="24">
        <f t="shared" si="5"/>
      </c>
      <c r="Y96" s="25"/>
      <c r="Z96" s="82"/>
    </row>
    <row r="97" spans="4:26" ht="12.75">
      <c r="D97" s="21"/>
      <c r="E97" s="50"/>
      <c r="F97" s="47"/>
      <c r="G97" s="44"/>
      <c r="H97" s="23"/>
      <c r="I97" s="23"/>
      <c r="J97" s="23"/>
      <c r="K97" s="22"/>
      <c r="L97" s="38"/>
      <c r="M97" s="44"/>
      <c r="N97" s="22"/>
      <c r="O97" s="23"/>
      <c r="P97" s="23"/>
      <c r="Q97" s="24">
        <f t="shared" si="3"/>
      </c>
      <c r="R97" s="25"/>
      <c r="S97" s="41"/>
      <c r="T97" s="23"/>
      <c r="U97" s="22"/>
      <c r="V97" s="22"/>
      <c r="W97" s="97">
        <f t="shared" si="4"/>
      </c>
      <c r="X97" s="24">
        <f t="shared" si="5"/>
      </c>
      <c r="Y97" s="25"/>
      <c r="Z97" s="82"/>
    </row>
    <row r="98" spans="4:26" ht="12.75">
      <c r="D98" s="21"/>
      <c r="E98" s="50"/>
      <c r="F98" s="47"/>
      <c r="G98" s="44"/>
      <c r="H98" s="23"/>
      <c r="I98" s="23"/>
      <c r="J98" s="23"/>
      <c r="K98" s="22"/>
      <c r="L98" s="38"/>
      <c r="M98" s="44"/>
      <c r="N98" s="22"/>
      <c r="O98" s="23"/>
      <c r="P98" s="23"/>
      <c r="Q98" s="24">
        <f t="shared" si="3"/>
      </c>
      <c r="R98" s="25"/>
      <c r="S98" s="41"/>
      <c r="T98" s="23"/>
      <c r="U98" s="22"/>
      <c r="V98" s="22"/>
      <c r="W98" s="97">
        <f t="shared" si="4"/>
      </c>
      <c r="X98" s="24">
        <f t="shared" si="5"/>
      </c>
      <c r="Y98" s="25"/>
      <c r="Z98" s="82"/>
    </row>
    <row r="99" spans="4:26" ht="12.75">
      <c r="D99" s="21"/>
      <c r="E99" s="50"/>
      <c r="F99" s="47"/>
      <c r="G99" s="44"/>
      <c r="H99" s="23"/>
      <c r="I99" s="23"/>
      <c r="J99" s="23"/>
      <c r="K99" s="22"/>
      <c r="L99" s="38"/>
      <c r="M99" s="44"/>
      <c r="N99" s="22"/>
      <c r="O99" s="23"/>
      <c r="P99" s="23"/>
      <c r="Q99" s="24">
        <f t="shared" si="3"/>
      </c>
      <c r="R99" s="25"/>
      <c r="S99" s="41"/>
      <c r="T99" s="23"/>
      <c r="U99" s="22"/>
      <c r="V99" s="22"/>
      <c r="W99" s="97">
        <f t="shared" si="4"/>
      </c>
      <c r="X99" s="24">
        <f t="shared" si="5"/>
      </c>
      <c r="Y99" s="25"/>
      <c r="Z99" s="82"/>
    </row>
    <row r="100" spans="4:26" ht="12.75">
      <c r="D100" s="21"/>
      <c r="E100" s="50"/>
      <c r="F100" s="47"/>
      <c r="G100" s="44"/>
      <c r="H100" s="23"/>
      <c r="I100" s="23"/>
      <c r="J100" s="23"/>
      <c r="K100" s="22"/>
      <c r="L100" s="38"/>
      <c r="M100" s="44"/>
      <c r="N100" s="22"/>
      <c r="O100" s="23"/>
      <c r="P100" s="23"/>
      <c r="Q100" s="24">
        <f t="shared" si="3"/>
      </c>
      <c r="R100" s="25"/>
      <c r="S100" s="41"/>
      <c r="T100" s="23"/>
      <c r="U100" s="22"/>
      <c r="V100" s="22"/>
      <c r="W100" s="97">
        <f t="shared" si="4"/>
      </c>
      <c r="X100" s="24">
        <f t="shared" si="5"/>
      </c>
      <c r="Y100" s="25"/>
      <c r="Z100" s="82"/>
    </row>
    <row r="101" spans="4:26" ht="12.75">
      <c r="D101" s="21"/>
      <c r="E101" s="50"/>
      <c r="F101" s="47"/>
      <c r="G101" s="44"/>
      <c r="H101" s="23"/>
      <c r="I101" s="23"/>
      <c r="J101" s="23"/>
      <c r="K101" s="22"/>
      <c r="L101" s="38"/>
      <c r="M101" s="44"/>
      <c r="N101" s="22"/>
      <c r="O101" s="23"/>
      <c r="P101" s="23"/>
      <c r="Q101" s="24">
        <f t="shared" si="3"/>
      </c>
      <c r="R101" s="25"/>
      <c r="S101" s="41"/>
      <c r="T101" s="23"/>
      <c r="U101" s="22"/>
      <c r="V101" s="22"/>
      <c r="W101" s="97">
        <f t="shared" si="4"/>
      </c>
      <c r="X101" s="24">
        <f t="shared" si="5"/>
      </c>
      <c r="Y101" s="25"/>
      <c r="Z101" s="82"/>
    </row>
    <row r="102" spans="4:26" ht="12.75">
      <c r="D102" s="21"/>
      <c r="E102" s="50"/>
      <c r="F102" s="47"/>
      <c r="G102" s="44"/>
      <c r="H102" s="23"/>
      <c r="I102" s="23"/>
      <c r="J102" s="23"/>
      <c r="K102" s="22"/>
      <c r="L102" s="38"/>
      <c r="M102" s="44"/>
      <c r="N102" s="22"/>
      <c r="O102" s="23"/>
      <c r="P102" s="23"/>
      <c r="Q102" s="24">
        <f t="shared" si="3"/>
      </c>
      <c r="R102" s="25"/>
      <c r="S102" s="41"/>
      <c r="T102" s="23"/>
      <c r="U102" s="22"/>
      <c r="V102" s="22"/>
      <c r="W102" s="97">
        <f t="shared" si="4"/>
      </c>
      <c r="X102" s="24">
        <f t="shared" si="5"/>
      </c>
      <c r="Y102" s="25"/>
      <c r="Z102" s="82"/>
    </row>
    <row r="103" spans="4:26" ht="12.75">
      <c r="D103" s="21"/>
      <c r="E103" s="50"/>
      <c r="F103" s="47"/>
      <c r="G103" s="44"/>
      <c r="H103" s="23"/>
      <c r="I103" s="23"/>
      <c r="J103" s="23"/>
      <c r="K103" s="22"/>
      <c r="L103" s="38"/>
      <c r="M103" s="44"/>
      <c r="N103" s="22"/>
      <c r="O103" s="23"/>
      <c r="P103" s="23"/>
      <c r="Q103" s="24">
        <f t="shared" si="3"/>
      </c>
      <c r="R103" s="25"/>
      <c r="S103" s="41"/>
      <c r="T103" s="23"/>
      <c r="U103" s="22"/>
      <c r="V103" s="22"/>
      <c r="W103" s="97">
        <f t="shared" si="4"/>
      </c>
      <c r="X103" s="24">
        <f t="shared" si="5"/>
      </c>
      <c r="Y103" s="25"/>
      <c r="Z103" s="82"/>
    </row>
    <row r="104" spans="4:26" ht="12.75">
      <c r="D104" s="21"/>
      <c r="E104" s="50"/>
      <c r="F104" s="47"/>
      <c r="G104" s="44"/>
      <c r="H104" s="23"/>
      <c r="I104" s="23"/>
      <c r="J104" s="23"/>
      <c r="K104" s="22"/>
      <c r="L104" s="38"/>
      <c r="M104" s="44"/>
      <c r="N104" s="22"/>
      <c r="O104" s="23"/>
      <c r="P104" s="23"/>
      <c r="Q104" s="24">
        <f t="shared" si="3"/>
      </c>
      <c r="R104" s="25"/>
      <c r="S104" s="41"/>
      <c r="T104" s="23"/>
      <c r="U104" s="22"/>
      <c r="V104" s="22"/>
      <c r="W104" s="97">
        <f t="shared" si="4"/>
      </c>
      <c r="X104" s="24">
        <f t="shared" si="5"/>
      </c>
      <c r="Y104" s="25"/>
      <c r="Z104" s="82"/>
    </row>
    <row r="105" spans="4:26" ht="12.75">
      <c r="D105" s="21"/>
      <c r="E105" s="50"/>
      <c r="F105" s="47"/>
      <c r="G105" s="44"/>
      <c r="H105" s="23"/>
      <c r="I105" s="23"/>
      <c r="J105" s="23"/>
      <c r="K105" s="22"/>
      <c r="L105" s="38"/>
      <c r="M105" s="44"/>
      <c r="N105" s="22"/>
      <c r="O105" s="23"/>
      <c r="P105" s="23"/>
      <c r="Q105" s="24">
        <f t="shared" si="3"/>
      </c>
      <c r="R105" s="25"/>
      <c r="S105" s="41"/>
      <c r="T105" s="23"/>
      <c r="U105" s="22"/>
      <c r="V105" s="22"/>
      <c r="W105" s="97">
        <f t="shared" si="4"/>
      </c>
      <c r="X105" s="24">
        <f t="shared" si="5"/>
      </c>
      <c r="Y105" s="25"/>
      <c r="Z105" s="82"/>
    </row>
    <row r="106" spans="4:26" ht="12.75">
      <c r="D106" s="21"/>
      <c r="E106" s="50"/>
      <c r="F106" s="47"/>
      <c r="G106" s="44"/>
      <c r="H106" s="23"/>
      <c r="I106" s="23"/>
      <c r="J106" s="23"/>
      <c r="K106" s="22"/>
      <c r="L106" s="38"/>
      <c r="M106" s="44"/>
      <c r="N106" s="22"/>
      <c r="O106" s="23"/>
      <c r="P106" s="23"/>
      <c r="Q106" s="24">
        <f t="shared" si="3"/>
      </c>
      <c r="R106" s="25"/>
      <c r="S106" s="41"/>
      <c r="T106" s="23"/>
      <c r="U106" s="22"/>
      <c r="V106" s="22"/>
      <c r="W106" s="97">
        <f t="shared" si="4"/>
      </c>
      <c r="X106" s="24">
        <f t="shared" si="5"/>
      </c>
      <c r="Y106" s="25"/>
      <c r="Z106" s="82"/>
    </row>
    <row r="107" spans="4:26" ht="12.75">
      <c r="D107" s="21"/>
      <c r="E107" s="50"/>
      <c r="F107" s="47"/>
      <c r="G107" s="44"/>
      <c r="H107" s="23"/>
      <c r="I107" s="23"/>
      <c r="J107" s="23"/>
      <c r="K107" s="22"/>
      <c r="L107" s="38"/>
      <c r="M107" s="44"/>
      <c r="N107" s="22"/>
      <c r="O107" s="23"/>
      <c r="P107" s="23"/>
      <c r="Q107" s="24">
        <f t="shared" si="3"/>
      </c>
      <c r="R107" s="25"/>
      <c r="S107" s="41"/>
      <c r="T107" s="23"/>
      <c r="U107" s="22"/>
      <c r="V107" s="22"/>
      <c r="W107" s="97">
        <f t="shared" si="4"/>
      </c>
      <c r="X107" s="24">
        <f t="shared" si="5"/>
      </c>
      <c r="Y107" s="25"/>
      <c r="Z107" s="82"/>
    </row>
    <row r="108" spans="4:26" ht="12.75">
      <c r="D108" s="21"/>
      <c r="E108" s="50"/>
      <c r="F108" s="47"/>
      <c r="G108" s="44"/>
      <c r="H108" s="23"/>
      <c r="I108" s="23"/>
      <c r="J108" s="23"/>
      <c r="K108" s="22"/>
      <c r="L108" s="38"/>
      <c r="M108" s="44"/>
      <c r="N108" s="22"/>
      <c r="O108" s="23"/>
      <c r="P108" s="23"/>
      <c r="Q108" s="24">
        <f t="shared" si="3"/>
      </c>
      <c r="R108" s="25"/>
      <c r="S108" s="41"/>
      <c r="T108" s="23"/>
      <c r="U108" s="22"/>
      <c r="V108" s="22"/>
      <c r="W108" s="97">
        <f t="shared" si="4"/>
      </c>
      <c r="X108" s="24">
        <f t="shared" si="5"/>
      </c>
      <c r="Y108" s="25"/>
      <c r="Z108" s="82"/>
    </row>
    <row r="109" spans="4:26" ht="12.75">
      <c r="D109" s="21"/>
      <c r="E109" s="50"/>
      <c r="F109" s="47"/>
      <c r="G109" s="44"/>
      <c r="H109" s="23"/>
      <c r="I109" s="23"/>
      <c r="J109" s="23"/>
      <c r="K109" s="22"/>
      <c r="L109" s="38"/>
      <c r="M109" s="44"/>
      <c r="N109" s="22"/>
      <c r="O109" s="23"/>
      <c r="P109" s="23"/>
      <c r="Q109" s="24">
        <f t="shared" si="3"/>
      </c>
      <c r="R109" s="25"/>
      <c r="S109" s="41"/>
      <c r="T109" s="23"/>
      <c r="U109" s="22"/>
      <c r="V109" s="22"/>
      <c r="W109" s="97">
        <f t="shared" si="4"/>
      </c>
      <c r="X109" s="24">
        <f t="shared" si="5"/>
      </c>
      <c r="Y109" s="25"/>
      <c r="Z109" s="82"/>
    </row>
    <row r="110" spans="4:26" ht="12.75">
      <c r="D110" s="21"/>
      <c r="E110" s="50"/>
      <c r="F110" s="47"/>
      <c r="G110" s="44"/>
      <c r="H110" s="23"/>
      <c r="I110" s="23"/>
      <c r="J110" s="23"/>
      <c r="K110" s="22"/>
      <c r="L110" s="38"/>
      <c r="M110" s="44"/>
      <c r="N110" s="22"/>
      <c r="O110" s="23"/>
      <c r="P110" s="23"/>
      <c r="Q110" s="24">
        <f t="shared" si="3"/>
      </c>
      <c r="R110" s="25"/>
      <c r="S110" s="41"/>
      <c r="T110" s="23"/>
      <c r="U110" s="22"/>
      <c r="V110" s="22"/>
      <c r="W110" s="97">
        <f t="shared" si="4"/>
      </c>
      <c r="X110" s="24">
        <f t="shared" si="5"/>
      </c>
      <c r="Y110" s="25"/>
      <c r="Z110" s="82"/>
    </row>
    <row r="111" spans="4:26" ht="12.75">
      <c r="D111" s="21"/>
      <c r="E111" s="50"/>
      <c r="F111" s="47"/>
      <c r="G111" s="44"/>
      <c r="H111" s="23"/>
      <c r="I111" s="23"/>
      <c r="J111" s="23"/>
      <c r="K111" s="22"/>
      <c r="L111" s="38"/>
      <c r="M111" s="44"/>
      <c r="N111" s="22"/>
      <c r="O111" s="23"/>
      <c r="P111" s="23"/>
      <c r="Q111" s="24">
        <f t="shared" si="3"/>
      </c>
      <c r="R111" s="25"/>
      <c r="S111" s="41"/>
      <c r="T111" s="23"/>
      <c r="U111" s="22"/>
      <c r="V111" s="22"/>
      <c r="W111" s="97">
        <f t="shared" si="4"/>
      </c>
      <c r="X111" s="24">
        <f t="shared" si="5"/>
      </c>
      <c r="Y111" s="25"/>
      <c r="Z111" s="82"/>
    </row>
    <row r="112" spans="4:26" ht="12.75">
      <c r="D112" s="26"/>
      <c r="E112" s="51"/>
      <c r="F112" s="48"/>
      <c r="G112" s="45"/>
      <c r="H112" s="28"/>
      <c r="I112" s="28"/>
      <c r="J112" s="28"/>
      <c r="K112" s="27"/>
      <c r="L112" s="39"/>
      <c r="M112" s="45"/>
      <c r="N112" s="27"/>
      <c r="O112" s="28"/>
      <c r="P112" s="28"/>
      <c r="Q112" s="29">
        <f t="shared" si="3"/>
      </c>
      <c r="R112" s="30"/>
      <c r="S112" s="42"/>
      <c r="T112" s="28"/>
      <c r="U112" s="27"/>
      <c r="V112" s="27"/>
      <c r="W112" s="98">
        <f t="shared" si="4"/>
      </c>
      <c r="X112" s="29">
        <f t="shared" si="5"/>
      </c>
      <c r="Y112" s="30"/>
      <c r="Z112" s="83"/>
    </row>
    <row r="113" spans="4:26" ht="12.75">
      <c r="D113" s="16"/>
      <c r="E113" s="17"/>
      <c r="F113" s="18"/>
      <c r="G113" s="17"/>
      <c r="H113" s="19"/>
      <c r="I113" s="19"/>
      <c r="J113" s="19"/>
      <c r="K113" s="17"/>
      <c r="L113" s="17"/>
      <c r="M113" s="17"/>
      <c r="N113" s="17"/>
      <c r="O113" s="19"/>
      <c r="P113" s="19"/>
      <c r="Q113" s="20"/>
      <c r="R113" s="17"/>
      <c r="S113" s="17"/>
      <c r="T113" s="19"/>
      <c r="U113" s="17"/>
      <c r="V113" s="17"/>
      <c r="W113" s="17"/>
      <c r="X113" s="20"/>
      <c r="Y113" s="17"/>
      <c r="Z113" s="17"/>
    </row>
  </sheetData>
  <sheetProtection/>
  <dataValidations count="1">
    <dataValidation type="list" allowBlank="1" showInputMessage="1" showErrorMessage="1" sqref="E13:E112">
      <formula1>"BUY,SELL"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N2:O305"/>
  <sheetViews>
    <sheetView tabSelected="1" zoomScaleSheetLayoutView="100" zoomScalePageLayoutView="0" workbookViewId="0" topLeftCell="A1">
      <selection activeCell="O3" sqref="O3"/>
    </sheetView>
  </sheetViews>
  <sheetFormatPr defaultColWidth="9.00390625" defaultRowHeight="13.5"/>
  <cols>
    <col min="1" max="1" width="8.875" style="0" customWidth="1"/>
    <col min="13" max="13" width="6.00390625" style="0" customWidth="1"/>
    <col min="14" max="14" width="5.25390625" style="103" customWidth="1"/>
  </cols>
  <sheetData>
    <row r="1" ht="13.5"/>
    <row r="2" spans="14:15" ht="13.5">
      <c r="N2" s="103">
        <v>1</v>
      </c>
      <c r="O2" t="s">
        <v>161</v>
      </c>
    </row>
    <row r="3" ht="13.5"/>
    <row r="4" ht="13.5"/>
    <row r="5" ht="13.5"/>
    <row r="6" ht="13.5"/>
    <row r="7" ht="13.5"/>
    <row r="8" ht="13.5"/>
    <row r="9" ht="13.5"/>
    <row r="10" ht="13.5"/>
    <row r="11" ht="13.5"/>
    <row r="12" ht="13.5"/>
    <row r="13" ht="13.5"/>
    <row r="14" ht="13.5"/>
    <row r="15" ht="13.5"/>
    <row r="16" ht="13.5"/>
    <row r="17" ht="13.5"/>
    <row r="18" ht="13.5"/>
    <row r="19" ht="13.5"/>
    <row r="20" ht="13.5"/>
    <row r="21" ht="13.5"/>
    <row r="22" ht="13.5"/>
    <row r="23" ht="13.5"/>
    <row r="24" ht="13.5"/>
    <row r="25" ht="13.5"/>
    <row r="26" ht="13.5"/>
    <row r="27" ht="13.5">
      <c r="N27" s="103">
        <v>2</v>
      </c>
    </row>
    <row r="28" ht="13.5">
      <c r="N28" s="103">
        <v>3</v>
      </c>
    </row>
    <row r="29" ht="13.5"/>
    <row r="30" ht="13.5"/>
    <row r="31" ht="13.5"/>
    <row r="32" ht="13.5"/>
    <row r="33" ht="13.5"/>
    <row r="34" ht="13.5"/>
    <row r="35" ht="13.5"/>
    <row r="36" ht="13.5"/>
    <row r="37" ht="13.5"/>
    <row r="38" ht="13.5"/>
    <row r="39" ht="13.5"/>
    <row r="40" ht="13.5"/>
    <row r="41" ht="13.5"/>
    <row r="42" ht="13.5"/>
    <row r="43" ht="13.5"/>
    <row r="44" ht="13.5"/>
    <row r="45" ht="13.5"/>
    <row r="46" ht="13.5"/>
    <row r="47" ht="13.5"/>
    <row r="48" ht="13.5"/>
    <row r="49" ht="13.5"/>
    <row r="50" ht="13.5"/>
    <row r="51" ht="13.5"/>
    <row r="52" ht="13.5">
      <c r="N52" s="103">
        <v>4</v>
      </c>
    </row>
    <row r="53" spans="14:15" ht="13.5">
      <c r="N53" s="103">
        <v>5</v>
      </c>
      <c r="O53" t="s">
        <v>161</v>
      </c>
    </row>
    <row r="54" spans="14:15" ht="13.5">
      <c r="N54" s="103">
        <v>6</v>
      </c>
      <c r="O54" t="s">
        <v>162</v>
      </c>
    </row>
    <row r="55" ht="13.5"/>
    <row r="56" ht="13.5"/>
    <row r="57" ht="13.5"/>
    <row r="58" ht="13.5"/>
    <row r="59" ht="13.5"/>
    <row r="60" ht="13.5"/>
    <row r="61" ht="13.5"/>
    <row r="62" ht="13.5"/>
    <row r="63" ht="13.5"/>
    <row r="64" ht="13.5"/>
    <row r="65" ht="13.5"/>
    <row r="66" ht="13.5"/>
    <row r="67" ht="13.5"/>
    <row r="68" ht="13.5"/>
    <row r="69" ht="13.5"/>
    <row r="70" ht="13.5"/>
    <row r="71" ht="13.5"/>
    <row r="72" ht="13.5"/>
    <row r="73" ht="13.5"/>
    <row r="74" ht="13.5"/>
    <row r="75" ht="13.5"/>
    <row r="76" ht="13.5"/>
    <row r="77" ht="13.5">
      <c r="N77" s="103">
        <v>7</v>
      </c>
    </row>
    <row r="78" ht="13.5">
      <c r="N78" s="103">
        <v>8</v>
      </c>
    </row>
    <row r="79" ht="13.5">
      <c r="N79" s="103">
        <v>9</v>
      </c>
    </row>
    <row r="80" spans="14:15" ht="13.5">
      <c r="N80" s="103">
        <v>10</v>
      </c>
      <c r="O80" t="s">
        <v>163</v>
      </c>
    </row>
    <row r="81" ht="13.5">
      <c r="N81" s="103">
        <v>11</v>
      </c>
    </row>
    <row r="82" ht="13.5">
      <c r="N82" s="103">
        <v>12</v>
      </c>
    </row>
    <row r="83" ht="13.5">
      <c r="N83" s="103">
        <v>13</v>
      </c>
    </row>
    <row r="84" ht="13.5"/>
    <row r="85" ht="13.5"/>
    <row r="86" ht="13.5"/>
    <row r="87" ht="13.5"/>
    <row r="88" ht="13.5"/>
    <row r="89" ht="13.5"/>
    <row r="90" ht="13.5"/>
    <row r="91" ht="13.5"/>
    <row r="92" ht="13.5"/>
    <row r="93" ht="13.5"/>
    <row r="94" ht="13.5"/>
    <row r="95" ht="13.5"/>
    <row r="96" ht="13.5"/>
    <row r="97" ht="13.5"/>
    <row r="98" ht="13.5"/>
    <row r="99" ht="13.5"/>
    <row r="100" ht="13.5"/>
    <row r="101" ht="13.5"/>
    <row r="102" spans="14:15" ht="13.5">
      <c r="N102" s="103">
        <v>14</v>
      </c>
      <c r="O102" t="s">
        <v>164</v>
      </c>
    </row>
    <row r="103" spans="14:15" ht="13.5">
      <c r="N103" s="103">
        <v>15</v>
      </c>
      <c r="O103" t="s">
        <v>161</v>
      </c>
    </row>
    <row r="104" spans="14:15" ht="13.5">
      <c r="N104" s="103">
        <v>16</v>
      </c>
      <c r="O104" s="104"/>
    </row>
    <row r="105" ht="13.5">
      <c r="N105" s="103">
        <v>17</v>
      </c>
    </row>
    <row r="106" ht="13.5">
      <c r="N106" s="103">
        <v>18</v>
      </c>
    </row>
    <row r="107" ht="13.5">
      <c r="N107" s="103">
        <v>19</v>
      </c>
    </row>
    <row r="108" ht="13.5">
      <c r="N108" s="103">
        <v>20</v>
      </c>
    </row>
    <row r="109" ht="13.5"/>
    <row r="110" ht="13.5"/>
    <row r="111" ht="13.5"/>
    <row r="112" ht="13.5"/>
    <row r="113" ht="13.5"/>
    <row r="114" ht="13.5"/>
    <row r="115" ht="13.5"/>
    <row r="116" ht="13.5"/>
    <row r="117" ht="13.5"/>
    <row r="118" ht="13.5"/>
    <row r="119" ht="13.5"/>
    <row r="120" ht="13.5"/>
    <row r="121" ht="13.5"/>
    <row r="122" ht="13.5"/>
    <row r="123" ht="13.5"/>
    <row r="124" ht="13.5"/>
    <row r="125" ht="13.5"/>
    <row r="126" ht="13.5">
      <c r="N126" s="103">
        <v>21</v>
      </c>
    </row>
    <row r="127" ht="13.5">
      <c r="N127" s="103">
        <v>22</v>
      </c>
    </row>
    <row r="128" ht="13.5">
      <c r="N128" s="103">
        <v>23</v>
      </c>
    </row>
    <row r="129" ht="13.5"/>
    <row r="130" ht="13.5"/>
    <row r="131" ht="13.5"/>
    <row r="132" ht="13.5"/>
    <row r="133" ht="13.5"/>
    <row r="134" ht="13.5"/>
    <row r="135" ht="13.5"/>
    <row r="136" ht="13.5"/>
    <row r="137" ht="13.5"/>
    <row r="138" ht="13.5"/>
    <row r="139" ht="13.5"/>
    <row r="140" ht="13.5"/>
    <row r="141" ht="13.5"/>
    <row r="142" ht="13.5"/>
    <row r="143" ht="13.5"/>
    <row r="144" ht="13.5"/>
    <row r="145" ht="13.5"/>
    <row r="146" ht="13.5"/>
    <row r="147" ht="13.5"/>
    <row r="148" ht="13.5"/>
    <row r="149" ht="13.5"/>
    <row r="150" ht="13.5"/>
    <row r="151" ht="13.5">
      <c r="N151" s="103">
        <v>24</v>
      </c>
    </row>
    <row r="152" spans="14:15" ht="13.5">
      <c r="N152" s="103">
        <v>25</v>
      </c>
      <c r="O152" t="s">
        <v>165</v>
      </c>
    </row>
    <row r="153" ht="13.5">
      <c r="N153" s="103">
        <v>26</v>
      </c>
    </row>
    <row r="154" ht="13.5">
      <c r="N154" s="103">
        <v>27</v>
      </c>
    </row>
    <row r="155" ht="13.5">
      <c r="N155" s="103">
        <v>28</v>
      </c>
    </row>
    <row r="156" ht="13.5"/>
    <row r="157" ht="13.5"/>
    <row r="158" ht="13.5"/>
    <row r="159" ht="13.5"/>
    <row r="160" ht="13.5"/>
    <row r="161" ht="13.5"/>
    <row r="162" ht="13.5"/>
    <row r="163" ht="13.5"/>
    <row r="164" ht="13.5"/>
    <row r="165" ht="13.5"/>
    <row r="166" ht="13.5"/>
    <row r="167" ht="13.5"/>
    <row r="168" ht="13.5"/>
    <row r="169" ht="13.5"/>
    <row r="170" ht="13.5"/>
    <row r="171" ht="13.5"/>
    <row r="172" ht="13.5"/>
    <row r="173" ht="13.5"/>
    <row r="174" ht="13.5"/>
    <row r="175" ht="13.5"/>
    <row r="176" ht="13.5">
      <c r="N176" s="103">
        <v>29</v>
      </c>
    </row>
    <row r="177" ht="13.5">
      <c r="N177" s="103">
        <v>30</v>
      </c>
    </row>
    <row r="178" ht="13.5">
      <c r="N178" s="103">
        <v>31</v>
      </c>
    </row>
    <row r="179" ht="13.5">
      <c r="N179" s="103">
        <v>32</v>
      </c>
    </row>
    <row r="180" ht="13.5"/>
    <row r="181" ht="13.5"/>
    <row r="182" ht="13.5"/>
    <row r="183" ht="13.5"/>
    <row r="184" ht="13.5"/>
    <row r="185" ht="13.5"/>
    <row r="186" ht="13.5"/>
    <row r="187" ht="13.5"/>
    <row r="188" ht="13.5"/>
    <row r="189" ht="13.5"/>
    <row r="190" ht="13.5"/>
    <row r="191" ht="13.5"/>
    <row r="192" ht="13.5"/>
    <row r="193" ht="13.5"/>
    <row r="194" ht="13.5"/>
    <row r="195" ht="13.5"/>
    <row r="196" ht="13.5"/>
    <row r="197" ht="13.5"/>
    <row r="198" ht="13.5"/>
    <row r="199" ht="13.5"/>
    <row r="200" ht="13.5"/>
    <row r="201" ht="13.5"/>
    <row r="202" spans="14:15" ht="13.5">
      <c r="N202" s="103">
        <v>33</v>
      </c>
      <c r="O202" t="s">
        <v>161</v>
      </c>
    </row>
    <row r="203" ht="13.5">
      <c r="N203" s="103">
        <v>34</v>
      </c>
    </row>
    <row r="204" ht="13.5">
      <c r="N204" s="103">
        <v>35</v>
      </c>
    </row>
    <row r="205" ht="13.5">
      <c r="N205" s="103">
        <v>36</v>
      </c>
    </row>
    <row r="206" ht="13.5">
      <c r="N206" s="103">
        <v>37</v>
      </c>
    </row>
    <row r="207" spans="14:15" ht="13.5">
      <c r="N207" s="103">
        <v>38</v>
      </c>
      <c r="O207" t="s">
        <v>164</v>
      </c>
    </row>
    <row r="208" ht="13.5"/>
    <row r="209" ht="13.5"/>
    <row r="210" ht="13.5"/>
    <row r="211" ht="13.5"/>
    <row r="212" ht="13.5"/>
    <row r="213" ht="13.5"/>
    <row r="214" ht="13.5"/>
    <row r="215" ht="13.5"/>
    <row r="216" ht="13.5"/>
    <row r="217" ht="13.5"/>
    <row r="218" ht="13.5"/>
    <row r="219" ht="13.5"/>
    <row r="220" ht="13.5"/>
    <row r="221" ht="13.5"/>
    <row r="222" ht="13.5"/>
    <row r="223" ht="13.5"/>
    <row r="224" ht="13.5"/>
    <row r="225" ht="13.5"/>
    <row r="226" ht="13.5"/>
    <row r="227" spans="14:15" ht="13.5">
      <c r="N227" s="103">
        <v>39</v>
      </c>
      <c r="O227" t="s">
        <v>166</v>
      </c>
    </row>
    <row r="228" ht="13.5">
      <c r="N228" s="103">
        <v>40</v>
      </c>
    </row>
    <row r="229" ht="13.5">
      <c r="N229" s="103">
        <v>41</v>
      </c>
    </row>
    <row r="230" ht="13.5">
      <c r="N230" s="103">
        <v>42</v>
      </c>
    </row>
    <row r="231" ht="13.5"/>
    <row r="232" ht="13.5"/>
    <row r="233" ht="13.5"/>
    <row r="234" ht="13.5"/>
    <row r="235" ht="13.5"/>
    <row r="236" ht="13.5"/>
    <row r="237" ht="13.5"/>
    <row r="238" ht="13.5"/>
    <row r="239" ht="13.5"/>
    <row r="240" ht="13.5"/>
    <row r="241" ht="13.5"/>
    <row r="242" ht="13.5"/>
    <row r="243" ht="13.5"/>
    <row r="244" ht="13.5"/>
    <row r="245" ht="13.5"/>
    <row r="246" ht="13.5"/>
    <row r="247" ht="13.5"/>
    <row r="248" ht="13.5"/>
    <row r="249" ht="13.5"/>
    <row r="250" ht="13.5"/>
    <row r="251" ht="13.5"/>
    <row r="252" spans="14:15" ht="13.5">
      <c r="N252" s="103">
        <v>43</v>
      </c>
      <c r="O252" t="s">
        <v>161</v>
      </c>
    </row>
    <row r="253" ht="13.5">
      <c r="N253" s="103">
        <v>44</v>
      </c>
    </row>
    <row r="254" ht="13.5"/>
    <row r="255" ht="13.5"/>
    <row r="256" ht="13.5"/>
    <row r="257" ht="13.5"/>
    <row r="258" ht="13.5"/>
    <row r="259" ht="13.5"/>
    <row r="260" ht="13.5"/>
    <row r="261" ht="13.5"/>
    <row r="262" ht="13.5"/>
    <row r="263" ht="13.5"/>
    <row r="264" ht="13.5"/>
    <row r="265" ht="13.5"/>
    <row r="266" ht="13.5"/>
    <row r="267" ht="13.5"/>
    <row r="268" ht="13.5"/>
    <row r="269" ht="13.5"/>
    <row r="270" ht="13.5"/>
    <row r="271" ht="13.5"/>
    <row r="272" ht="13.5"/>
    <row r="273" ht="13.5"/>
    <row r="274" ht="13.5"/>
    <row r="275" ht="13.5"/>
    <row r="276" ht="13.5"/>
    <row r="277" spans="14:15" ht="13.5">
      <c r="N277" s="103">
        <v>45</v>
      </c>
      <c r="O277" t="s">
        <v>161</v>
      </c>
    </row>
    <row r="278" spans="14:15" ht="13.5">
      <c r="N278" s="103">
        <v>46</v>
      </c>
      <c r="O278" t="s">
        <v>161</v>
      </c>
    </row>
    <row r="279" spans="14:15" ht="13.5">
      <c r="N279" s="103">
        <v>47</v>
      </c>
      <c r="O279" t="s">
        <v>161</v>
      </c>
    </row>
    <row r="280" ht="13.5"/>
    <row r="281" ht="13.5"/>
    <row r="282" ht="13.5"/>
    <row r="283" ht="13.5"/>
    <row r="284" ht="13.5"/>
    <row r="285" ht="13.5"/>
    <row r="286" ht="13.5"/>
    <row r="287" ht="13.5"/>
    <row r="288" ht="13.5"/>
    <row r="289" ht="13.5"/>
    <row r="290" ht="13.5"/>
    <row r="291" ht="13.5"/>
    <row r="292" ht="13.5"/>
    <row r="293" ht="13.5"/>
    <row r="294" ht="13.5"/>
    <row r="295" ht="13.5"/>
    <row r="296" ht="13.5"/>
    <row r="297" ht="13.5"/>
    <row r="298" ht="13.5"/>
    <row r="299" ht="13.5"/>
    <row r="300" ht="13.5"/>
    <row r="301" ht="13.5"/>
    <row r="302" ht="13.5">
      <c r="N302" s="103">
        <v>48</v>
      </c>
    </row>
    <row r="303" ht="13.5">
      <c r="N303" s="103">
        <v>49</v>
      </c>
    </row>
    <row r="304" ht="13.5">
      <c r="N304" s="103">
        <v>50</v>
      </c>
    </row>
    <row r="305" ht="13.5">
      <c r="N305" s="103">
        <v>51</v>
      </c>
    </row>
    <row r="306" ht="13.5"/>
    <row r="307" ht="13.5"/>
    <row r="308" ht="13.5"/>
    <row r="309" ht="13.5"/>
    <row r="310" ht="13.5"/>
    <row r="311" ht="13.5"/>
    <row r="312" ht="13.5"/>
    <row r="313" ht="13.5"/>
    <row r="314" ht="13.5"/>
    <row r="315" ht="13.5"/>
    <row r="316" ht="13.5"/>
    <row r="317" ht="13.5"/>
    <row r="318" ht="13.5"/>
    <row r="319" ht="13.5"/>
    <row r="320" ht="13.5"/>
    <row r="321" ht="13.5"/>
    <row r="322" ht="13.5"/>
    <row r="323" ht="13.5"/>
    <row r="324" ht="13.5"/>
  </sheetData>
  <sheetProtection/>
  <printOptions/>
  <pageMargins left="0.75" right="0.75" top="1" bottom="1" header="0.5111111111111111" footer="0.5111111111111111"/>
  <pageSetup horizontalDpi="600" verticalDpi="6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 2010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YUUYA YAMAMURA</dc:creator>
  <cp:keywords/>
  <dc:description/>
  <cp:lastModifiedBy>k-tani</cp:lastModifiedBy>
  <cp:lastPrinted>1899-12-30T00:00:00Z</cp:lastPrinted>
  <dcterms:created xsi:type="dcterms:W3CDTF">2013-10-09T23:04:08Z</dcterms:created>
  <dcterms:modified xsi:type="dcterms:W3CDTF">2015-12-02T18:09:02Z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1041-6.6.0.2724</vt:lpwstr>
  </property>
</Properties>
</file>