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20730" windowHeight="11760" activeTab="5"/>
  </bookViews>
  <sheets>
    <sheet name="検証ドル 円日足" sheetId="1" r:id="rId1"/>
    <sheet name="検証ドル円４H" sheetId="2" r:id="rId2"/>
    <sheet name="検証ドル円１H" sheetId="3" r:id="rId3"/>
    <sheet name="画像" sheetId="4" r:id="rId4"/>
    <sheet name="気づき" sheetId="5" r:id="rId5"/>
    <sheet name="検証終了通貨" sheetId="6" r:id="rId6"/>
    <sheet name="テンプレ" sheetId="7" r:id="rId7"/>
  </sheets>
  <definedNames/>
  <calcPr fullCalcOnLoad="1"/>
</workbook>
</file>

<file path=xl/sharedStrings.xml><?xml version="1.0" encoding="utf-8"?>
<sst xmlns="http://schemas.openxmlformats.org/spreadsheetml/2006/main" count="575" uniqueCount="59">
  <si>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</si>
  <si>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</si>
  <si>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</si>
  <si>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</si>
  <si>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</si>
  <si>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</si>
  <si>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</si>
  <si>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</si>
  <si>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</si>
  <si>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</si>
  <si>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</si>
  <si>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</si>
  <si>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</si>
  <si>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</si>
  <si>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</si>
  <si>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</si>
  <si>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</si>
  <si>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</si>
  <si>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</si>
  <si>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</si>
  <si>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</si>
  <si>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</si>
  <si>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</si>
  <si>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</si>
  <si>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</si>
  <si>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</si>
  <si>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</si>
  <si>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</si>
  <si>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</si>
  <si>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</si>
  <si>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</si>
  <si>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</si>
  <si>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</si>
  <si>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</si>
  <si>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</si>
  <si>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</si>
  <si>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</si>
  <si>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</si>
  <si>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</si>
  <si>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</si>
  <si>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</si>
  <si>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</si>
  <si>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</si>
  <si>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</si>
  <si>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日足</t>
  </si>
  <si>
    <t>4Ｈ足</t>
  </si>
  <si>
    <t>１Ｈ足</t>
  </si>
  <si>
    <t>USD/JPY</t>
  </si>
  <si>
    <t>４H</t>
  </si>
  <si>
    <t>１H</t>
  </si>
  <si>
    <t>売</t>
  </si>
  <si>
    <t>10MA・20MAの両方の上側にキャンドルがあれば買い方向、下側なら売り方向。MAに触れてEB出現でエントリー待ち、EB高値or安値ブレイクでエントリー。</t>
  </si>
  <si>
    <t>USD/JPY</t>
  </si>
  <si>
    <t>買</t>
  </si>
  <si>
    <t>EB</t>
  </si>
  <si>
    <t>10MA・20MAの両方の上側にキャンドルがあれば買い方向、下側なら売り方向。MAに触れてEB出現でエントリー待ち、EB高値or安値ブレイクでエントリー。</t>
  </si>
  <si>
    <t>売</t>
  </si>
  <si>
    <t>過去検証 1 PB．EB．トレーリングストップ（ダウ理論）終わりました。疲れた～。だけど、大収穫です。許容範囲のロスカット、これが一番大事なところでした。いくら連敗しょうが、勝率悪かろうが、環境悪かろうが、サインが出たらエントリーするだけ、終わってみれば、資金が増えている。一喜一憂することなく、こんな楽なトレードで、いいのだろうかと思いました。塾長がいる、ささっちがいる、そして頼りになる仲間がいる。今は、チャートマスターに、入会して本当によかったと思っています。これからも、よろしくお願いいたします。</t>
  </si>
  <si>
    <t>環境認識力を、身に着けること。先ずは横のライン、トレンドライン、チャートパターン等、ひと目見ただけで分かるようにしたいものです。無駄なトレードをなくせば、勝率も上がるだろうし、資金も・・・・・って、ことになるかな、楽しみで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</si>
</sst>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5" fillId="31" borderId="1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181" fontId="4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0" fillId="0" borderId="10" xfId="0" applyNumberFormat="1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vertical="center"/>
    </xf>
    <xf numFmtId="0" fontId="35" fillId="28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 shrinkToFit="1"/>
    </xf>
    <xf numFmtId="0" fontId="35" fillId="6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34" borderId="18" xfId="0" applyFont="1" applyFill="1" applyBorder="1" applyAlignment="1">
      <alignment horizontal="center" vertical="center" shrinkToFit="1"/>
    </xf>
    <xf numFmtId="0" fontId="35" fillId="34" borderId="10" xfId="0" applyFont="1" applyFill="1" applyBorder="1" applyAlignment="1">
      <alignment horizontal="center" vertical="center" shrinkToFit="1"/>
    </xf>
    <xf numFmtId="0" fontId="35" fillId="35" borderId="15" xfId="0" applyFont="1" applyFill="1" applyBorder="1" applyAlignment="1">
      <alignment horizontal="center" vertical="center" shrinkToFit="1"/>
    </xf>
    <xf numFmtId="0" fontId="35" fillId="35" borderId="19" xfId="0" applyFont="1" applyFill="1" applyBorder="1" applyAlignment="1">
      <alignment horizontal="center" vertical="center" shrinkToFit="1"/>
    </xf>
    <xf numFmtId="0" fontId="35" fillId="35" borderId="20" xfId="0" applyFont="1" applyFill="1" applyBorder="1" applyAlignment="1">
      <alignment horizontal="center" vertical="center" shrinkToFit="1"/>
    </xf>
    <xf numFmtId="0" fontId="35" fillId="35" borderId="21" xfId="0" applyFont="1" applyFill="1" applyBorder="1" applyAlignment="1">
      <alignment horizontal="center" vertical="center" shrinkToFit="1"/>
    </xf>
    <xf numFmtId="0" fontId="35" fillId="28" borderId="20" xfId="0" applyFont="1" applyFill="1" applyBorder="1" applyAlignment="1">
      <alignment horizontal="center" vertical="center" shrinkToFit="1"/>
    </xf>
    <xf numFmtId="0" fontId="35" fillId="28" borderId="12" xfId="0" applyFont="1" applyFill="1" applyBorder="1" applyAlignment="1">
      <alignment horizontal="center" vertical="center" shrinkToFit="1"/>
    </xf>
    <xf numFmtId="0" fontId="35" fillId="28" borderId="11" xfId="0" applyFont="1" applyFill="1" applyBorder="1" applyAlignment="1">
      <alignment horizontal="center" vertical="center" shrinkToFit="1"/>
    </xf>
    <xf numFmtId="0" fontId="35" fillId="31" borderId="20" xfId="0" applyFont="1" applyFill="1" applyBorder="1" applyAlignment="1">
      <alignment horizontal="center" vertical="center" shrinkToFit="1"/>
    </xf>
    <xf numFmtId="0" fontId="35" fillId="31" borderId="12" xfId="0" applyFont="1" applyFill="1" applyBorder="1" applyAlignment="1">
      <alignment horizontal="center" vertical="center" shrinkToFit="1"/>
    </xf>
    <xf numFmtId="0" fontId="35" fillId="31" borderId="11" xfId="0" applyFont="1" applyFill="1" applyBorder="1" applyAlignment="1">
      <alignment horizontal="center" vertical="center" shrinkToFit="1"/>
    </xf>
    <xf numFmtId="0" fontId="35" fillId="36" borderId="10" xfId="0" applyFont="1" applyFill="1" applyBorder="1" applyAlignment="1">
      <alignment horizontal="center" vertical="center" shrinkToFit="1"/>
    </xf>
    <xf numFmtId="0" fontId="35" fillId="33" borderId="20" xfId="0" applyFont="1" applyFill="1" applyBorder="1" applyAlignment="1">
      <alignment horizontal="center" vertical="center" shrinkToFit="1"/>
    </xf>
    <xf numFmtId="0" fontId="35" fillId="33" borderId="12" xfId="0" applyFont="1" applyFill="1" applyBorder="1" applyAlignment="1">
      <alignment horizontal="center" vertical="center" shrinkToFit="1"/>
    </xf>
    <xf numFmtId="0" fontId="35" fillId="33" borderId="11" xfId="0" applyFont="1" applyFill="1" applyBorder="1" applyAlignment="1">
      <alignment horizontal="center" vertical="center" shrinkToFit="1"/>
    </xf>
    <xf numFmtId="0" fontId="35" fillId="37" borderId="10" xfId="0" applyFont="1" applyFill="1" applyBorder="1" applyAlignment="1">
      <alignment horizontal="center" vertical="center" shrinkToFit="1"/>
    </xf>
    <xf numFmtId="0" fontId="35" fillId="28" borderId="17" xfId="0" applyFont="1" applyFill="1" applyBorder="1" applyAlignment="1">
      <alignment horizontal="center" vertical="center" shrinkToFit="1"/>
    </xf>
    <xf numFmtId="0" fontId="35" fillId="31" borderId="17" xfId="0" applyFont="1" applyFill="1" applyBorder="1" applyAlignment="1">
      <alignment horizontal="center" vertical="center" shrinkToFit="1"/>
    </xf>
    <xf numFmtId="0" fontId="35" fillId="33" borderId="17" xfId="0" applyFont="1" applyFill="1" applyBorder="1" applyAlignment="1">
      <alignment horizontal="center" vertical="center" shrinkToFit="1"/>
    </xf>
    <xf numFmtId="18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86" fontId="40" fillId="0" borderId="10" xfId="0" applyNumberFormat="1" applyFont="1" applyFill="1" applyBorder="1" applyAlignment="1">
      <alignment horizontal="center" vertical="center"/>
    </xf>
    <xf numFmtId="190" fontId="4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3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S3" sqref="S3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49" t="s">
        <v>5</v>
      </c>
      <c r="C2" s="49"/>
      <c r="D2" s="51" t="s">
        <v>47</v>
      </c>
      <c r="E2" s="51"/>
      <c r="F2" s="49" t="s">
        <v>6</v>
      </c>
      <c r="G2" s="49"/>
      <c r="H2" s="51" t="s">
        <v>36</v>
      </c>
      <c r="I2" s="51"/>
      <c r="J2" s="49" t="s">
        <v>7</v>
      </c>
      <c r="K2" s="49"/>
      <c r="L2" s="50">
        <f>C9</f>
        <v>1000000</v>
      </c>
      <c r="M2" s="51"/>
      <c r="N2" s="49" t="s">
        <v>8</v>
      </c>
      <c r="O2" s="49"/>
      <c r="P2" s="50">
        <f>C108+R108</f>
        <v>1801968</v>
      </c>
      <c r="Q2" s="51"/>
      <c r="R2" s="1"/>
      <c r="S2" s="1"/>
      <c r="T2" s="1"/>
    </row>
    <row r="3" spans="2:19" ht="57" customHeight="1">
      <c r="B3" s="49" t="s">
        <v>9</v>
      </c>
      <c r="C3" s="49"/>
      <c r="D3" s="52" t="s">
        <v>51</v>
      </c>
      <c r="E3" s="52"/>
      <c r="F3" s="52"/>
      <c r="G3" s="52"/>
      <c r="H3" s="52"/>
      <c r="I3" s="52"/>
      <c r="J3" s="49" t="s">
        <v>10</v>
      </c>
      <c r="K3" s="49"/>
      <c r="L3" s="52" t="s">
        <v>35</v>
      </c>
      <c r="M3" s="53"/>
      <c r="N3" s="53"/>
      <c r="O3" s="53"/>
      <c r="P3" s="53"/>
      <c r="Q3" s="53"/>
      <c r="R3" s="1"/>
      <c r="S3" s="1"/>
    </row>
    <row r="4" spans="2:20" ht="13.5">
      <c r="B4" s="49" t="s">
        <v>11</v>
      </c>
      <c r="C4" s="49"/>
      <c r="D4" s="54">
        <f>SUM($R$9:$S$993)</f>
        <v>801968</v>
      </c>
      <c r="E4" s="54"/>
      <c r="F4" s="49" t="s">
        <v>12</v>
      </c>
      <c r="G4" s="49"/>
      <c r="H4" s="55">
        <f>SUM($T$9:$U$108)</f>
        <v>1912.9999999999948</v>
      </c>
      <c r="I4" s="51"/>
      <c r="J4" s="56" t="s">
        <v>13</v>
      </c>
      <c r="K4" s="56"/>
      <c r="L4" s="50">
        <f>MAX($C$9:$D$990)-C9</f>
        <v>1065735</v>
      </c>
      <c r="M4" s="50"/>
      <c r="N4" s="56" t="s">
        <v>14</v>
      </c>
      <c r="O4" s="56"/>
      <c r="P4" s="54">
        <f>MIN($C$9:$D$990)-C9</f>
        <v>-57468</v>
      </c>
      <c r="Q4" s="54"/>
      <c r="R4" s="1"/>
      <c r="S4" s="1"/>
      <c r="T4" s="1"/>
    </row>
    <row r="5" spans="2:20" ht="13.5">
      <c r="B5" s="40" t="s">
        <v>15</v>
      </c>
      <c r="C5" s="2">
        <f>COUNTIF($R$9:$R$990,"&gt;0")</f>
        <v>34</v>
      </c>
      <c r="D5" s="39" t="s">
        <v>16</v>
      </c>
      <c r="E5" s="16">
        <f>COUNTIF($R$9:$R$990,"&lt;0")</f>
        <v>65</v>
      </c>
      <c r="F5" s="39" t="s">
        <v>17</v>
      </c>
      <c r="G5" s="2">
        <f>COUNTIF($R$9:$R$990,"=0")</f>
        <v>1</v>
      </c>
      <c r="H5" s="39" t="s">
        <v>18</v>
      </c>
      <c r="I5" s="3">
        <f>C5/SUM(C5,E5,G5)</f>
        <v>0.34</v>
      </c>
      <c r="J5" s="57" t="s">
        <v>19</v>
      </c>
      <c r="K5" s="49"/>
      <c r="L5" s="58"/>
      <c r="M5" s="59"/>
      <c r="N5" s="18" t="s">
        <v>20</v>
      </c>
      <c r="O5" s="9"/>
      <c r="P5" s="58"/>
      <c r="Q5" s="59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60" t="s">
        <v>21</v>
      </c>
      <c r="C7" s="62" t="s">
        <v>22</v>
      </c>
      <c r="D7" s="63"/>
      <c r="E7" s="66" t="s">
        <v>23</v>
      </c>
      <c r="F7" s="67"/>
      <c r="G7" s="67"/>
      <c r="H7" s="67"/>
      <c r="I7" s="68"/>
      <c r="J7" s="69" t="s">
        <v>24</v>
      </c>
      <c r="K7" s="70"/>
      <c r="L7" s="71"/>
      <c r="M7" s="72" t="s">
        <v>25</v>
      </c>
      <c r="N7" s="73" t="s">
        <v>26</v>
      </c>
      <c r="O7" s="74"/>
      <c r="P7" s="74"/>
      <c r="Q7" s="75"/>
      <c r="R7" s="76" t="s">
        <v>27</v>
      </c>
      <c r="S7" s="76"/>
      <c r="T7" s="76"/>
      <c r="U7" s="76"/>
    </row>
    <row r="8" spans="2:21" ht="13.5">
      <c r="B8" s="61"/>
      <c r="C8" s="64"/>
      <c r="D8" s="65"/>
      <c r="E8" s="19" t="s">
        <v>28</v>
      </c>
      <c r="F8" s="19" t="s">
        <v>29</v>
      </c>
      <c r="G8" s="19" t="s">
        <v>30</v>
      </c>
      <c r="H8" s="77" t="s">
        <v>31</v>
      </c>
      <c r="I8" s="68"/>
      <c r="J8" s="4" t="s">
        <v>32</v>
      </c>
      <c r="K8" s="78" t="s">
        <v>33</v>
      </c>
      <c r="L8" s="71"/>
      <c r="M8" s="72"/>
      <c r="N8" s="5" t="s">
        <v>28</v>
      </c>
      <c r="O8" s="5" t="s">
        <v>29</v>
      </c>
      <c r="P8" s="79" t="s">
        <v>31</v>
      </c>
      <c r="Q8" s="75"/>
      <c r="R8" s="76" t="s">
        <v>34</v>
      </c>
      <c r="S8" s="76"/>
      <c r="T8" s="76" t="s">
        <v>32</v>
      </c>
      <c r="U8" s="76"/>
    </row>
    <row r="9" spans="2:21" ht="13.5">
      <c r="B9" s="41">
        <v>1</v>
      </c>
      <c r="C9" s="80">
        <v>1000000</v>
      </c>
      <c r="D9" s="80"/>
      <c r="E9" s="41">
        <v>1987</v>
      </c>
      <c r="F9" s="8">
        <v>42032</v>
      </c>
      <c r="G9" s="41" t="s">
        <v>3</v>
      </c>
      <c r="H9" s="81">
        <v>151</v>
      </c>
      <c r="I9" s="81"/>
      <c r="J9" s="41">
        <v>185</v>
      </c>
      <c r="K9" s="80">
        <f aca="true" t="shared" si="0" ref="K9:K72">IF(F9="","",C9*0.03)</f>
        <v>30000</v>
      </c>
      <c r="L9" s="80"/>
      <c r="M9" s="6">
        <f>IF(J9="","",ROUNDDOWN(K9/(J9/81)/100000,2))</f>
        <v>0.13</v>
      </c>
      <c r="N9" s="41">
        <v>1987</v>
      </c>
      <c r="O9" s="8">
        <v>42034</v>
      </c>
      <c r="P9" s="81">
        <v>152.85</v>
      </c>
      <c r="Q9" s="81"/>
      <c r="R9" s="82">
        <f>IF(O9="","",ROUNDDOWN((IF(G9="売",H9-P9,P9-H9))*M9*10000000/81,0))</f>
        <v>-29691</v>
      </c>
      <c r="S9" s="82"/>
      <c r="T9" s="83">
        <f>IF(O9="","",IF(R9&lt;0,J9*(-1),IF(G9="買",(P9-H9)*100,(H9-P9)*100)))</f>
        <v>-185</v>
      </c>
      <c r="U9" s="83"/>
    </row>
    <row r="10" spans="2:21" ht="13.5">
      <c r="B10" s="41">
        <v>2</v>
      </c>
      <c r="C10" s="80">
        <f aca="true" t="shared" si="1" ref="C10:C73">IF(R9="","",C9+R9)</f>
        <v>970309</v>
      </c>
      <c r="D10" s="80"/>
      <c r="E10" s="41">
        <v>1987</v>
      </c>
      <c r="F10" s="8">
        <v>42039</v>
      </c>
      <c r="G10" s="41" t="s">
        <v>3</v>
      </c>
      <c r="H10" s="81">
        <v>152.4</v>
      </c>
      <c r="I10" s="81"/>
      <c r="J10" s="41">
        <v>150</v>
      </c>
      <c r="K10" s="80">
        <f t="shared" si="0"/>
        <v>29109.27</v>
      </c>
      <c r="L10" s="80"/>
      <c r="M10" s="6">
        <f aca="true" t="shared" si="2" ref="M10:M73">IF(J10="","",ROUNDDOWN(K10/(J10/81)/100000,2))</f>
        <v>0.15</v>
      </c>
      <c r="N10" s="41">
        <v>1987</v>
      </c>
      <c r="O10" s="8">
        <v>42041</v>
      </c>
      <c r="P10" s="81">
        <v>153.9</v>
      </c>
      <c r="Q10" s="81"/>
      <c r="R10" s="82">
        <f aca="true" t="shared" si="3" ref="R10:R73">IF(O10="","",ROUNDDOWN((IF(G10="売",H10-P10,P10-H10))*M10*10000000/81,0))</f>
        <v>-27777</v>
      </c>
      <c r="S10" s="82"/>
      <c r="T10" s="83">
        <f aca="true" t="shared" si="4" ref="T10:T73">IF(O10="","",IF(R10&lt;0,J10*(-1),IF(G10="買",(P10-H10)*100,(H10-P10)*100)))</f>
        <v>-150</v>
      </c>
      <c r="U10" s="83"/>
    </row>
    <row r="11" spans="2:21" ht="13.5">
      <c r="B11" s="41">
        <v>3</v>
      </c>
      <c r="C11" s="80">
        <f t="shared" si="1"/>
        <v>942532</v>
      </c>
      <c r="D11" s="80"/>
      <c r="E11" s="41">
        <v>1987</v>
      </c>
      <c r="F11" s="8">
        <v>42103</v>
      </c>
      <c r="G11" s="41" t="s">
        <v>3</v>
      </c>
      <c r="H11" s="81">
        <v>145.25</v>
      </c>
      <c r="I11" s="81"/>
      <c r="J11" s="41">
        <v>225</v>
      </c>
      <c r="K11" s="80">
        <f t="shared" si="0"/>
        <v>28275.96</v>
      </c>
      <c r="L11" s="80"/>
      <c r="M11" s="6">
        <f>IF(J11="","",ROUNDDOWN(K11/(J11/81)/100000,2))</f>
        <v>0.1</v>
      </c>
      <c r="N11" s="41">
        <v>1987</v>
      </c>
      <c r="O11" s="8">
        <v>42150</v>
      </c>
      <c r="P11" s="81">
        <v>141.4</v>
      </c>
      <c r="Q11" s="81"/>
      <c r="R11" s="82">
        <f t="shared" si="3"/>
        <v>47530</v>
      </c>
      <c r="S11" s="82"/>
      <c r="T11" s="83">
        <f t="shared" si="4"/>
        <v>384.99999999999943</v>
      </c>
      <c r="U11" s="83"/>
    </row>
    <row r="12" spans="2:21" ht="13.5">
      <c r="B12" s="41">
        <v>4</v>
      </c>
      <c r="C12" s="80">
        <f t="shared" si="1"/>
        <v>990062</v>
      </c>
      <c r="D12" s="80"/>
      <c r="E12" s="41">
        <v>1987</v>
      </c>
      <c r="F12" s="8">
        <v>42326</v>
      </c>
      <c r="G12" s="41" t="s">
        <v>3</v>
      </c>
      <c r="H12" s="81">
        <v>135.45</v>
      </c>
      <c r="I12" s="81"/>
      <c r="J12" s="41">
        <v>170</v>
      </c>
      <c r="K12" s="80">
        <f t="shared" si="0"/>
        <v>29701.86</v>
      </c>
      <c r="L12" s="80"/>
      <c r="M12" s="6">
        <f t="shared" si="2"/>
        <v>0.14</v>
      </c>
      <c r="N12" s="41">
        <v>1988</v>
      </c>
      <c r="O12" s="8">
        <v>42017</v>
      </c>
      <c r="P12" s="81">
        <v>131.9</v>
      </c>
      <c r="Q12" s="81"/>
      <c r="R12" s="82">
        <f t="shared" si="3"/>
        <v>61358</v>
      </c>
      <c r="S12" s="82"/>
      <c r="T12" s="83">
        <f t="shared" si="4"/>
        <v>354.9999999999983</v>
      </c>
      <c r="U12" s="83"/>
    </row>
    <row r="13" spans="2:21" ht="13.5">
      <c r="B13" s="41">
        <v>5</v>
      </c>
      <c r="C13" s="80">
        <f t="shared" si="1"/>
        <v>1051420</v>
      </c>
      <c r="D13" s="80"/>
      <c r="E13" s="43">
        <v>1988</v>
      </c>
      <c r="F13" s="8">
        <v>42196</v>
      </c>
      <c r="G13" s="41" t="s">
        <v>4</v>
      </c>
      <c r="H13" s="81">
        <v>133.35</v>
      </c>
      <c r="I13" s="81"/>
      <c r="J13" s="41">
        <v>140</v>
      </c>
      <c r="K13" s="80">
        <f t="shared" si="0"/>
        <v>31542.6</v>
      </c>
      <c r="L13" s="80"/>
      <c r="M13" s="6">
        <f t="shared" si="2"/>
        <v>0.18</v>
      </c>
      <c r="N13" s="41">
        <v>1988</v>
      </c>
      <c r="O13" s="8">
        <v>42206</v>
      </c>
      <c r="P13" s="81">
        <v>131.95</v>
      </c>
      <c r="Q13" s="81"/>
      <c r="R13" s="82">
        <f t="shared" si="3"/>
        <v>-31111</v>
      </c>
      <c r="S13" s="82"/>
      <c r="T13" s="83">
        <f t="shared" si="4"/>
        <v>-140</v>
      </c>
      <c r="U13" s="83"/>
    </row>
    <row r="14" spans="2:21" ht="13.5">
      <c r="B14" s="41">
        <v>6</v>
      </c>
      <c r="C14" s="80">
        <f t="shared" si="1"/>
        <v>1020309</v>
      </c>
      <c r="D14" s="80"/>
      <c r="E14" s="41">
        <v>1988</v>
      </c>
      <c r="F14" s="8">
        <v>42319</v>
      </c>
      <c r="G14" s="41" t="s">
        <v>3</v>
      </c>
      <c r="H14" s="81">
        <v>123.75</v>
      </c>
      <c r="I14" s="81"/>
      <c r="J14" s="41">
        <v>225</v>
      </c>
      <c r="K14" s="80">
        <f t="shared" si="0"/>
        <v>30609.27</v>
      </c>
      <c r="L14" s="80"/>
      <c r="M14" s="6">
        <f t="shared" si="2"/>
        <v>0.11</v>
      </c>
      <c r="N14" s="41">
        <v>1988</v>
      </c>
      <c r="O14" s="8">
        <v>42345</v>
      </c>
      <c r="P14" s="81">
        <v>122.6</v>
      </c>
      <c r="Q14" s="81"/>
      <c r="R14" s="82">
        <f t="shared" si="3"/>
        <v>15617</v>
      </c>
      <c r="S14" s="82"/>
      <c r="T14" s="83">
        <f t="shared" si="4"/>
        <v>115.00000000000057</v>
      </c>
      <c r="U14" s="83"/>
    </row>
    <row r="15" spans="2:21" ht="13.5">
      <c r="B15" s="41">
        <v>7</v>
      </c>
      <c r="C15" s="80">
        <f t="shared" si="1"/>
        <v>1035926</v>
      </c>
      <c r="D15" s="80"/>
      <c r="E15" s="41">
        <v>1989</v>
      </c>
      <c r="F15" s="8">
        <v>42009</v>
      </c>
      <c r="G15" s="41" t="s">
        <v>4</v>
      </c>
      <c r="H15" s="81">
        <v>125.25</v>
      </c>
      <c r="I15" s="81"/>
      <c r="J15" s="41">
        <v>160</v>
      </c>
      <c r="K15" s="80">
        <f t="shared" si="0"/>
        <v>31077.78</v>
      </c>
      <c r="L15" s="80"/>
      <c r="M15" s="6">
        <f t="shared" si="2"/>
        <v>0.15</v>
      </c>
      <c r="N15" s="41">
        <v>1989</v>
      </c>
      <c r="O15" s="8">
        <v>42049</v>
      </c>
      <c r="P15" s="81">
        <v>126.3</v>
      </c>
      <c r="Q15" s="81"/>
      <c r="R15" s="82">
        <f t="shared" si="3"/>
        <v>19444</v>
      </c>
      <c r="S15" s="82"/>
      <c r="T15" s="83">
        <f t="shared" si="4"/>
        <v>104.99999999999972</v>
      </c>
      <c r="U15" s="83"/>
    </row>
    <row r="16" spans="2:21" ht="13.5">
      <c r="B16" s="41">
        <v>8</v>
      </c>
      <c r="C16" s="80">
        <f t="shared" si="1"/>
        <v>1055370</v>
      </c>
      <c r="D16" s="80"/>
      <c r="E16" s="41">
        <v>1989</v>
      </c>
      <c r="F16" s="8">
        <v>42136</v>
      </c>
      <c r="G16" s="41" t="s">
        <v>4</v>
      </c>
      <c r="H16" s="81">
        <v>135.4</v>
      </c>
      <c r="I16" s="81"/>
      <c r="J16" s="41">
        <v>120</v>
      </c>
      <c r="K16" s="80">
        <f t="shared" si="0"/>
        <v>31661.1</v>
      </c>
      <c r="L16" s="80"/>
      <c r="M16" s="6">
        <f t="shared" si="2"/>
        <v>0.21</v>
      </c>
      <c r="N16" s="41">
        <v>1989</v>
      </c>
      <c r="O16" s="8">
        <v>42177</v>
      </c>
      <c r="P16" s="81">
        <v>140.3</v>
      </c>
      <c r="Q16" s="81"/>
      <c r="R16" s="82">
        <f t="shared" si="3"/>
        <v>127037</v>
      </c>
      <c r="S16" s="82"/>
      <c r="T16" s="83">
        <f t="shared" si="4"/>
        <v>490.00000000000057</v>
      </c>
      <c r="U16" s="83"/>
    </row>
    <row r="17" spans="2:21" ht="13.5">
      <c r="B17" s="41">
        <v>9</v>
      </c>
      <c r="C17" s="80">
        <f t="shared" si="1"/>
        <v>1182407</v>
      </c>
      <c r="D17" s="80"/>
      <c r="E17" s="41">
        <v>1989</v>
      </c>
      <c r="F17" s="8">
        <v>42240</v>
      </c>
      <c r="G17" s="41" t="s">
        <v>4</v>
      </c>
      <c r="H17" s="81">
        <v>143.3</v>
      </c>
      <c r="I17" s="81"/>
      <c r="J17" s="41">
        <v>125</v>
      </c>
      <c r="K17" s="80">
        <f t="shared" si="0"/>
        <v>35472.21</v>
      </c>
      <c r="L17" s="80"/>
      <c r="M17" s="6">
        <f t="shared" si="2"/>
        <v>0.22</v>
      </c>
      <c r="N17" s="41">
        <v>1989</v>
      </c>
      <c r="O17" s="8">
        <v>42272</v>
      </c>
      <c r="P17" s="81">
        <v>144.1</v>
      </c>
      <c r="Q17" s="81"/>
      <c r="R17" s="82">
        <f t="shared" si="3"/>
        <v>21728</v>
      </c>
      <c r="S17" s="82"/>
      <c r="T17" s="83">
        <f t="shared" si="4"/>
        <v>79.9999999999983</v>
      </c>
      <c r="U17" s="83"/>
    </row>
    <row r="18" spans="2:21" ht="13.5">
      <c r="B18" s="41">
        <v>10</v>
      </c>
      <c r="C18" s="80">
        <f t="shared" si="1"/>
        <v>1204135</v>
      </c>
      <c r="D18" s="80"/>
      <c r="E18" s="41">
        <v>1990</v>
      </c>
      <c r="F18" s="8">
        <v>42006</v>
      </c>
      <c r="G18" s="41" t="s">
        <v>4</v>
      </c>
      <c r="H18" s="81">
        <v>144.3</v>
      </c>
      <c r="I18" s="81"/>
      <c r="J18" s="41">
        <v>90</v>
      </c>
      <c r="K18" s="80">
        <f t="shared" si="0"/>
        <v>36124.049999999996</v>
      </c>
      <c r="L18" s="80"/>
      <c r="M18" s="6">
        <f t="shared" si="2"/>
        <v>0.32</v>
      </c>
      <c r="N18" s="41">
        <v>1990</v>
      </c>
      <c r="O18" s="8">
        <v>42008</v>
      </c>
      <c r="P18" s="81">
        <v>143.4</v>
      </c>
      <c r="Q18" s="81"/>
      <c r="R18" s="82">
        <f t="shared" si="3"/>
        <v>-35555</v>
      </c>
      <c r="S18" s="82"/>
      <c r="T18" s="83">
        <f t="shared" si="4"/>
        <v>-90</v>
      </c>
      <c r="U18" s="83"/>
    </row>
    <row r="19" spans="2:21" ht="13.5">
      <c r="B19" s="41">
        <v>11</v>
      </c>
      <c r="C19" s="80">
        <f t="shared" si="1"/>
        <v>1168580</v>
      </c>
      <c r="D19" s="80"/>
      <c r="E19" s="41">
        <v>1990</v>
      </c>
      <c r="F19" s="8">
        <v>42014</v>
      </c>
      <c r="G19" s="41" t="s">
        <v>4</v>
      </c>
      <c r="H19" s="81">
        <v>145.5</v>
      </c>
      <c r="I19" s="81"/>
      <c r="J19" s="41">
        <v>135</v>
      </c>
      <c r="K19" s="80">
        <f t="shared" si="0"/>
        <v>35057.4</v>
      </c>
      <c r="L19" s="80"/>
      <c r="M19" s="6">
        <f t="shared" si="2"/>
        <v>0.21</v>
      </c>
      <c r="N19" s="41">
        <v>1990</v>
      </c>
      <c r="O19" s="8">
        <v>42029</v>
      </c>
      <c r="P19" s="81">
        <v>144.15</v>
      </c>
      <c r="Q19" s="81"/>
      <c r="R19" s="82">
        <f t="shared" si="3"/>
        <v>-34999</v>
      </c>
      <c r="S19" s="82"/>
      <c r="T19" s="83">
        <f t="shared" si="4"/>
        <v>-135</v>
      </c>
      <c r="U19" s="83"/>
    </row>
    <row r="20" spans="2:21" ht="13.5">
      <c r="B20" s="41">
        <v>12</v>
      </c>
      <c r="C20" s="80">
        <f t="shared" si="1"/>
        <v>1133581</v>
      </c>
      <c r="D20" s="80"/>
      <c r="E20" s="41">
        <v>1990</v>
      </c>
      <c r="F20" s="8">
        <v>42121</v>
      </c>
      <c r="G20" s="41" t="s">
        <v>4</v>
      </c>
      <c r="H20" s="81">
        <v>159.4</v>
      </c>
      <c r="I20" s="81"/>
      <c r="J20" s="41">
        <v>115</v>
      </c>
      <c r="K20" s="80">
        <f t="shared" si="0"/>
        <v>34007.43</v>
      </c>
      <c r="L20" s="80"/>
      <c r="M20" s="6">
        <f t="shared" si="2"/>
        <v>0.23</v>
      </c>
      <c r="N20" s="41">
        <v>1990</v>
      </c>
      <c r="O20" s="8">
        <v>42126</v>
      </c>
      <c r="P20" s="81">
        <v>158.25</v>
      </c>
      <c r="Q20" s="81"/>
      <c r="R20" s="82">
        <f t="shared" si="3"/>
        <v>-32654</v>
      </c>
      <c r="S20" s="82"/>
      <c r="T20" s="83">
        <f t="shared" si="4"/>
        <v>-115</v>
      </c>
      <c r="U20" s="83"/>
    </row>
    <row r="21" spans="2:21" ht="13.5">
      <c r="B21" s="41">
        <v>13</v>
      </c>
      <c r="C21" s="80">
        <f t="shared" si="1"/>
        <v>1100927</v>
      </c>
      <c r="D21" s="80"/>
      <c r="E21" s="41">
        <v>1990</v>
      </c>
      <c r="F21" s="8">
        <v>42147</v>
      </c>
      <c r="G21" s="41" t="s">
        <v>3</v>
      </c>
      <c r="H21" s="81">
        <v>151.2</v>
      </c>
      <c r="I21" s="81"/>
      <c r="J21" s="41">
        <v>260</v>
      </c>
      <c r="K21" s="80">
        <f t="shared" si="0"/>
        <v>33027.81</v>
      </c>
      <c r="L21" s="80"/>
      <c r="M21" s="6">
        <f t="shared" si="2"/>
        <v>0.1</v>
      </c>
      <c r="N21" s="41">
        <v>1990</v>
      </c>
      <c r="O21" s="8">
        <v>42166</v>
      </c>
      <c r="P21" s="81">
        <v>153.8</v>
      </c>
      <c r="Q21" s="81"/>
      <c r="R21" s="82">
        <f t="shared" si="3"/>
        <v>-32098</v>
      </c>
      <c r="S21" s="82"/>
      <c r="T21" s="83">
        <f t="shared" si="4"/>
        <v>-260</v>
      </c>
      <c r="U21" s="83"/>
    </row>
    <row r="22" spans="2:21" ht="13.5">
      <c r="B22" s="41">
        <v>14</v>
      </c>
      <c r="C22" s="80">
        <f t="shared" si="1"/>
        <v>1068829</v>
      </c>
      <c r="D22" s="80"/>
      <c r="E22" s="41">
        <v>1990</v>
      </c>
      <c r="F22" s="8">
        <v>42244</v>
      </c>
      <c r="G22" s="41" t="s">
        <v>3</v>
      </c>
      <c r="H22" s="81">
        <v>144.05</v>
      </c>
      <c r="I22" s="81"/>
      <c r="J22" s="41">
        <v>260</v>
      </c>
      <c r="K22" s="80">
        <f t="shared" si="0"/>
        <v>32064.87</v>
      </c>
      <c r="L22" s="80"/>
      <c r="M22" s="6">
        <f t="shared" si="2"/>
        <v>0.09</v>
      </c>
      <c r="N22" s="41">
        <v>1990</v>
      </c>
      <c r="O22" s="8">
        <v>42309</v>
      </c>
      <c r="P22" s="81">
        <v>131</v>
      </c>
      <c r="Q22" s="81"/>
      <c r="R22" s="82">
        <f t="shared" si="3"/>
        <v>145000</v>
      </c>
      <c r="S22" s="82"/>
      <c r="T22" s="83">
        <f t="shared" si="4"/>
        <v>1305.0000000000011</v>
      </c>
      <c r="U22" s="83"/>
    </row>
    <row r="23" spans="2:21" ht="13.5">
      <c r="B23" s="41">
        <v>15</v>
      </c>
      <c r="C23" s="80">
        <f t="shared" si="1"/>
        <v>1213829</v>
      </c>
      <c r="D23" s="80"/>
      <c r="E23" s="41">
        <v>1991</v>
      </c>
      <c r="F23" s="8">
        <v>42013</v>
      </c>
      <c r="G23" s="41" t="s">
        <v>4</v>
      </c>
      <c r="H23" s="81">
        <v>135.2</v>
      </c>
      <c r="I23" s="81"/>
      <c r="J23" s="41">
        <v>226</v>
      </c>
      <c r="K23" s="80">
        <f t="shared" si="0"/>
        <v>36414.869999999995</v>
      </c>
      <c r="L23" s="80"/>
      <c r="M23" s="6">
        <f t="shared" si="2"/>
        <v>0.13</v>
      </c>
      <c r="N23" s="41">
        <v>1991</v>
      </c>
      <c r="O23" s="8">
        <v>42021</v>
      </c>
      <c r="P23" s="81">
        <v>132.94</v>
      </c>
      <c r="Q23" s="81"/>
      <c r="R23" s="82">
        <f t="shared" si="3"/>
        <v>-36271</v>
      </c>
      <c r="S23" s="82"/>
      <c r="T23" s="83">
        <f t="shared" si="4"/>
        <v>-226</v>
      </c>
      <c r="U23" s="83"/>
    </row>
    <row r="24" spans="2:21" ht="13.5">
      <c r="B24" s="41">
        <v>16</v>
      </c>
      <c r="C24" s="80">
        <f t="shared" si="1"/>
        <v>1177558</v>
      </c>
      <c r="D24" s="80"/>
      <c r="E24" s="41">
        <v>1991</v>
      </c>
      <c r="F24" s="8">
        <v>42091</v>
      </c>
      <c r="G24" s="41" t="s">
        <v>4</v>
      </c>
      <c r="H24" s="81">
        <v>139.61</v>
      </c>
      <c r="I24" s="81"/>
      <c r="J24" s="41">
        <v>176</v>
      </c>
      <c r="K24" s="80">
        <f t="shared" si="0"/>
        <v>35326.74</v>
      </c>
      <c r="L24" s="80"/>
      <c r="M24" s="6">
        <f t="shared" si="2"/>
        <v>0.16</v>
      </c>
      <c r="N24" s="41">
        <v>1991</v>
      </c>
      <c r="O24" s="8">
        <v>42096</v>
      </c>
      <c r="P24" s="81">
        <v>137.85</v>
      </c>
      <c r="Q24" s="81"/>
      <c r="R24" s="82">
        <f t="shared" si="3"/>
        <v>-34765</v>
      </c>
      <c r="S24" s="82"/>
      <c r="T24" s="83">
        <f t="shared" si="4"/>
        <v>-176</v>
      </c>
      <c r="U24" s="83"/>
    </row>
    <row r="25" spans="2:21" ht="13.5">
      <c r="B25" s="41">
        <v>17</v>
      </c>
      <c r="C25" s="80">
        <f t="shared" si="1"/>
        <v>1142793</v>
      </c>
      <c r="D25" s="80"/>
      <c r="E25" s="41">
        <v>1991</v>
      </c>
      <c r="F25" s="8">
        <v>42207</v>
      </c>
      <c r="G25" s="41" t="s">
        <v>3</v>
      </c>
      <c r="H25" s="81">
        <v>136.35</v>
      </c>
      <c r="I25" s="81"/>
      <c r="J25" s="41">
        <v>129</v>
      </c>
      <c r="K25" s="80">
        <f t="shared" si="0"/>
        <v>34283.79</v>
      </c>
      <c r="L25" s="80"/>
      <c r="M25" s="6">
        <f t="shared" si="2"/>
        <v>0.21</v>
      </c>
      <c r="N25" s="41">
        <v>1991</v>
      </c>
      <c r="O25" s="8">
        <v>42207</v>
      </c>
      <c r="P25" s="81">
        <v>137.64</v>
      </c>
      <c r="Q25" s="81"/>
      <c r="R25" s="82">
        <f t="shared" si="3"/>
        <v>-33444</v>
      </c>
      <c r="S25" s="82"/>
      <c r="T25" s="83">
        <f t="shared" si="4"/>
        <v>-129</v>
      </c>
      <c r="U25" s="83"/>
    </row>
    <row r="26" spans="2:21" ht="13.5">
      <c r="B26" s="41">
        <v>18</v>
      </c>
      <c r="C26" s="80">
        <f t="shared" si="1"/>
        <v>1109349</v>
      </c>
      <c r="D26" s="80"/>
      <c r="E26" s="41">
        <v>1991</v>
      </c>
      <c r="F26" s="8">
        <v>42280</v>
      </c>
      <c r="G26" s="41" t="s">
        <v>3</v>
      </c>
      <c r="H26" s="81">
        <v>132.34</v>
      </c>
      <c r="I26" s="81"/>
      <c r="J26" s="41">
        <v>120</v>
      </c>
      <c r="K26" s="80">
        <f t="shared" si="0"/>
        <v>33280.47</v>
      </c>
      <c r="L26" s="80"/>
      <c r="M26" s="6">
        <f t="shared" si="2"/>
        <v>0.22</v>
      </c>
      <c r="N26" s="41">
        <v>1991</v>
      </c>
      <c r="O26" s="8">
        <v>1022</v>
      </c>
      <c r="P26" s="81">
        <v>130.87</v>
      </c>
      <c r="Q26" s="81"/>
      <c r="R26" s="82">
        <f t="shared" si="3"/>
        <v>39925</v>
      </c>
      <c r="S26" s="82"/>
      <c r="T26" s="83">
        <f t="shared" si="4"/>
        <v>146.9999999999999</v>
      </c>
      <c r="U26" s="83"/>
    </row>
    <row r="27" spans="2:21" ht="13.5">
      <c r="B27" s="41">
        <v>19</v>
      </c>
      <c r="C27" s="80">
        <f t="shared" si="1"/>
        <v>1149274</v>
      </c>
      <c r="D27" s="80"/>
      <c r="E27" s="41">
        <v>1992</v>
      </c>
      <c r="F27" s="8">
        <v>42038</v>
      </c>
      <c r="G27" s="41" t="s">
        <v>4</v>
      </c>
      <c r="H27" s="81">
        <v>125.94</v>
      </c>
      <c r="I27" s="81"/>
      <c r="J27" s="41">
        <v>60</v>
      </c>
      <c r="K27" s="80">
        <f t="shared" si="0"/>
        <v>34478.22</v>
      </c>
      <c r="L27" s="80"/>
      <c r="M27" s="6">
        <f t="shared" si="2"/>
        <v>0.46</v>
      </c>
      <c r="N27" s="41">
        <v>1992</v>
      </c>
      <c r="O27" s="8">
        <v>42041</v>
      </c>
      <c r="P27" s="81">
        <v>125.34</v>
      </c>
      <c r="Q27" s="81"/>
      <c r="R27" s="82">
        <f t="shared" si="3"/>
        <v>-34074</v>
      </c>
      <c r="S27" s="82"/>
      <c r="T27" s="83">
        <f t="shared" si="4"/>
        <v>-60</v>
      </c>
      <c r="U27" s="83"/>
    </row>
    <row r="28" spans="2:21" ht="13.5">
      <c r="B28" s="41">
        <v>20</v>
      </c>
      <c r="C28" s="80">
        <f t="shared" si="1"/>
        <v>1115200</v>
      </c>
      <c r="D28" s="80"/>
      <c r="E28" s="41">
        <v>1992</v>
      </c>
      <c r="F28" s="8">
        <v>42053</v>
      </c>
      <c r="G28" s="41" t="s">
        <v>4</v>
      </c>
      <c r="H28" s="81">
        <v>128.05</v>
      </c>
      <c r="I28" s="81"/>
      <c r="J28" s="41">
        <v>152</v>
      </c>
      <c r="K28" s="80">
        <f t="shared" si="0"/>
        <v>33456</v>
      </c>
      <c r="L28" s="80"/>
      <c r="M28" s="6">
        <f t="shared" si="2"/>
        <v>0.17</v>
      </c>
      <c r="N28" s="41">
        <v>1992</v>
      </c>
      <c r="O28" s="8">
        <v>42102</v>
      </c>
      <c r="P28" s="81">
        <v>131.85</v>
      </c>
      <c r="Q28" s="81"/>
      <c r="R28" s="82">
        <f t="shared" si="3"/>
        <v>79753</v>
      </c>
      <c r="S28" s="82"/>
      <c r="T28" s="83">
        <f t="shared" si="4"/>
        <v>379.9999999999983</v>
      </c>
      <c r="U28" s="83"/>
    </row>
    <row r="29" spans="2:21" ht="13.5">
      <c r="B29" s="41">
        <v>21</v>
      </c>
      <c r="C29" s="80">
        <f t="shared" si="1"/>
        <v>1194953</v>
      </c>
      <c r="D29" s="80"/>
      <c r="E29" s="41">
        <v>1992</v>
      </c>
      <c r="F29" s="8">
        <v>42149</v>
      </c>
      <c r="G29" s="41" t="s">
        <v>3</v>
      </c>
      <c r="H29" s="81">
        <v>129.17</v>
      </c>
      <c r="I29" s="81"/>
      <c r="J29" s="41">
        <v>105</v>
      </c>
      <c r="K29" s="80">
        <f t="shared" si="0"/>
        <v>35848.59</v>
      </c>
      <c r="L29" s="80"/>
      <c r="M29" s="6">
        <f t="shared" si="2"/>
        <v>0.27</v>
      </c>
      <c r="N29" s="41">
        <v>1992</v>
      </c>
      <c r="O29" s="8">
        <v>42151</v>
      </c>
      <c r="P29" s="81">
        <v>130.22</v>
      </c>
      <c r="Q29" s="81"/>
      <c r="R29" s="82">
        <f t="shared" si="3"/>
        <v>-35000</v>
      </c>
      <c r="S29" s="82"/>
      <c r="T29" s="83">
        <f t="shared" si="4"/>
        <v>-105</v>
      </c>
      <c r="U29" s="83"/>
    </row>
    <row r="30" spans="2:21" ht="13.5">
      <c r="B30" s="41">
        <v>22</v>
      </c>
      <c r="C30" s="80">
        <f t="shared" si="1"/>
        <v>1159953</v>
      </c>
      <c r="D30" s="80"/>
      <c r="E30" s="41">
        <v>1992</v>
      </c>
      <c r="F30" s="8">
        <v>42153</v>
      </c>
      <c r="G30" s="41" t="s">
        <v>3</v>
      </c>
      <c r="H30" s="81">
        <v>129.45</v>
      </c>
      <c r="I30" s="81"/>
      <c r="J30" s="41">
        <v>80</v>
      </c>
      <c r="K30" s="80">
        <f t="shared" si="0"/>
        <v>34798.59</v>
      </c>
      <c r="L30" s="80"/>
      <c r="M30" s="6">
        <f t="shared" si="2"/>
        <v>0.35</v>
      </c>
      <c r="N30" s="41">
        <v>1992</v>
      </c>
      <c r="O30" s="8">
        <v>42207</v>
      </c>
      <c r="P30" s="81">
        <v>125.85</v>
      </c>
      <c r="Q30" s="81"/>
      <c r="R30" s="82">
        <f t="shared" si="3"/>
        <v>155555</v>
      </c>
      <c r="S30" s="82"/>
      <c r="T30" s="83">
        <f t="shared" si="4"/>
        <v>359.99999999999943</v>
      </c>
      <c r="U30" s="83"/>
    </row>
    <row r="31" spans="2:21" ht="13.5">
      <c r="B31" s="41">
        <v>23</v>
      </c>
      <c r="C31" s="80">
        <f t="shared" si="1"/>
        <v>1315508</v>
      </c>
      <c r="D31" s="80"/>
      <c r="E31" s="41">
        <v>1992</v>
      </c>
      <c r="F31" s="8">
        <v>42255</v>
      </c>
      <c r="G31" s="41" t="s">
        <v>3</v>
      </c>
      <c r="H31" s="81">
        <v>123.04</v>
      </c>
      <c r="I31" s="81"/>
      <c r="J31" s="41">
        <v>167</v>
      </c>
      <c r="K31" s="80">
        <f t="shared" si="0"/>
        <v>39465.24</v>
      </c>
      <c r="L31" s="80"/>
      <c r="M31" s="6">
        <f t="shared" si="2"/>
        <v>0.19</v>
      </c>
      <c r="N31" s="41">
        <v>1992</v>
      </c>
      <c r="O31" s="8">
        <v>42261</v>
      </c>
      <c r="P31" s="81">
        <v>124.71</v>
      </c>
      <c r="Q31" s="81"/>
      <c r="R31" s="82">
        <f t="shared" si="3"/>
        <v>-39172</v>
      </c>
      <c r="S31" s="82"/>
      <c r="T31" s="83">
        <f t="shared" si="4"/>
        <v>-167</v>
      </c>
      <c r="U31" s="83"/>
    </row>
    <row r="32" spans="2:21" ht="13.5">
      <c r="B32" s="41">
        <v>24</v>
      </c>
      <c r="C32" s="80">
        <f t="shared" si="1"/>
        <v>1276336</v>
      </c>
      <c r="D32" s="80"/>
      <c r="E32" s="41">
        <v>1992</v>
      </c>
      <c r="F32" s="8">
        <v>42317</v>
      </c>
      <c r="G32" s="41" t="s">
        <v>4</v>
      </c>
      <c r="H32" s="81">
        <v>123.5</v>
      </c>
      <c r="I32" s="81"/>
      <c r="J32" s="41">
        <v>82</v>
      </c>
      <c r="K32" s="80">
        <f t="shared" si="0"/>
        <v>38290.08</v>
      </c>
      <c r="L32" s="80"/>
      <c r="M32" s="6">
        <f t="shared" si="2"/>
        <v>0.37</v>
      </c>
      <c r="N32" s="41">
        <v>1992</v>
      </c>
      <c r="O32" s="8">
        <v>42326</v>
      </c>
      <c r="P32" s="81">
        <v>122.68</v>
      </c>
      <c r="Q32" s="81"/>
      <c r="R32" s="82">
        <f t="shared" si="3"/>
        <v>-37456</v>
      </c>
      <c r="S32" s="82"/>
      <c r="T32" s="83">
        <f t="shared" si="4"/>
        <v>-82</v>
      </c>
      <c r="U32" s="83"/>
    </row>
    <row r="33" spans="2:21" ht="13.5">
      <c r="B33" s="41">
        <v>25</v>
      </c>
      <c r="C33" s="80">
        <f t="shared" si="1"/>
        <v>1238880</v>
      </c>
      <c r="D33" s="80"/>
      <c r="E33" s="41">
        <v>1993</v>
      </c>
      <c r="F33" s="8">
        <v>42072</v>
      </c>
      <c r="G33" s="41" t="s">
        <v>3</v>
      </c>
      <c r="H33" s="81">
        <v>116.5</v>
      </c>
      <c r="I33" s="81"/>
      <c r="J33" s="41">
        <v>105</v>
      </c>
      <c r="K33" s="80">
        <f t="shared" si="0"/>
        <v>37166.4</v>
      </c>
      <c r="L33" s="80"/>
      <c r="M33" s="6">
        <f t="shared" si="2"/>
        <v>0.28</v>
      </c>
      <c r="N33" s="41">
        <v>1993</v>
      </c>
      <c r="O33" s="8">
        <v>42072</v>
      </c>
      <c r="P33" s="81">
        <v>117.55</v>
      </c>
      <c r="Q33" s="81"/>
      <c r="R33" s="82">
        <f t="shared" si="3"/>
        <v>-36296</v>
      </c>
      <c r="S33" s="82"/>
      <c r="T33" s="83">
        <f t="shared" si="4"/>
        <v>-105</v>
      </c>
      <c r="U33" s="83"/>
    </row>
    <row r="34" spans="2:21" ht="13.5">
      <c r="B34" s="41">
        <v>26</v>
      </c>
      <c r="C34" s="80">
        <f t="shared" si="1"/>
        <v>1202584</v>
      </c>
      <c r="D34" s="80"/>
      <c r="E34" s="41">
        <v>1993</v>
      </c>
      <c r="F34" s="8">
        <v>42074</v>
      </c>
      <c r="G34" s="41" t="s">
        <v>3</v>
      </c>
      <c r="H34" s="81">
        <v>117.5</v>
      </c>
      <c r="I34" s="81"/>
      <c r="J34" s="41">
        <v>80</v>
      </c>
      <c r="K34" s="80">
        <f t="shared" si="0"/>
        <v>36077.52</v>
      </c>
      <c r="L34" s="80"/>
      <c r="M34" s="6">
        <f t="shared" si="2"/>
        <v>0.36</v>
      </c>
      <c r="N34" s="41">
        <v>1993</v>
      </c>
      <c r="O34" s="8">
        <v>42078</v>
      </c>
      <c r="P34" s="81">
        <v>118.3</v>
      </c>
      <c r="Q34" s="81"/>
      <c r="R34" s="82">
        <f t="shared" si="3"/>
        <v>-35555</v>
      </c>
      <c r="S34" s="82"/>
      <c r="T34" s="83">
        <f t="shared" si="4"/>
        <v>-80</v>
      </c>
      <c r="U34" s="83"/>
    </row>
    <row r="35" spans="2:21" ht="13.5">
      <c r="B35" s="41">
        <v>27</v>
      </c>
      <c r="C35" s="80">
        <f t="shared" si="1"/>
        <v>1167029</v>
      </c>
      <c r="D35" s="80"/>
      <c r="E35" s="41">
        <v>1993</v>
      </c>
      <c r="F35" s="8">
        <v>42110</v>
      </c>
      <c r="G35" s="41" t="s">
        <v>50</v>
      </c>
      <c r="H35" s="81">
        <v>112.75</v>
      </c>
      <c r="I35" s="81"/>
      <c r="J35" s="41">
        <v>130</v>
      </c>
      <c r="K35" s="80">
        <f t="shared" si="0"/>
        <v>35010.869999999995</v>
      </c>
      <c r="L35" s="80"/>
      <c r="M35" s="6">
        <f t="shared" si="2"/>
        <v>0.21</v>
      </c>
      <c r="N35" s="41">
        <v>1993</v>
      </c>
      <c r="O35" s="8">
        <v>42173</v>
      </c>
      <c r="P35" s="81">
        <v>108.06</v>
      </c>
      <c r="Q35" s="81"/>
      <c r="R35" s="82">
        <f t="shared" si="3"/>
        <v>121592</v>
      </c>
      <c r="S35" s="82"/>
      <c r="T35" s="83">
        <f t="shared" si="4"/>
        <v>468.9999999999998</v>
      </c>
      <c r="U35" s="83"/>
    </row>
    <row r="36" spans="2:21" ht="13.5">
      <c r="B36" s="41">
        <v>28</v>
      </c>
      <c r="C36" s="80">
        <f t="shared" si="1"/>
        <v>1288621</v>
      </c>
      <c r="D36" s="80"/>
      <c r="E36" s="41">
        <v>1993</v>
      </c>
      <c r="F36" s="8">
        <v>42256</v>
      </c>
      <c r="G36" s="41" t="s">
        <v>4</v>
      </c>
      <c r="H36" s="81">
        <v>105.76</v>
      </c>
      <c r="I36" s="81"/>
      <c r="J36" s="41">
        <v>176</v>
      </c>
      <c r="K36" s="80">
        <f t="shared" si="0"/>
        <v>38658.63</v>
      </c>
      <c r="L36" s="80"/>
      <c r="M36" s="6">
        <f t="shared" si="2"/>
        <v>0.17</v>
      </c>
      <c r="N36" s="41">
        <v>1993</v>
      </c>
      <c r="O36" s="8">
        <v>42256</v>
      </c>
      <c r="P36" s="81">
        <v>104</v>
      </c>
      <c r="Q36" s="81"/>
      <c r="R36" s="82">
        <f t="shared" si="3"/>
        <v>-36938</v>
      </c>
      <c r="S36" s="82"/>
      <c r="T36" s="83">
        <f t="shared" si="4"/>
        <v>-176</v>
      </c>
      <c r="U36" s="83"/>
    </row>
    <row r="37" spans="2:21" ht="13.5">
      <c r="B37" s="41">
        <v>29</v>
      </c>
      <c r="C37" s="80">
        <f t="shared" si="1"/>
        <v>1251683</v>
      </c>
      <c r="D37" s="80"/>
      <c r="E37" s="41">
        <v>1993</v>
      </c>
      <c r="F37" s="8">
        <v>42313</v>
      </c>
      <c r="G37" s="41" t="s">
        <v>4</v>
      </c>
      <c r="H37" s="81">
        <v>108.5</v>
      </c>
      <c r="I37" s="81"/>
      <c r="J37" s="41">
        <v>115</v>
      </c>
      <c r="K37" s="80">
        <f t="shared" si="0"/>
        <v>37550.49</v>
      </c>
      <c r="L37" s="80"/>
      <c r="M37" s="6">
        <f t="shared" si="2"/>
        <v>0.26</v>
      </c>
      <c r="N37" s="41">
        <v>1993</v>
      </c>
      <c r="O37" s="8">
        <v>42318</v>
      </c>
      <c r="P37" s="81">
        <v>107.35</v>
      </c>
      <c r="Q37" s="81"/>
      <c r="R37" s="82">
        <f t="shared" si="3"/>
        <v>-36913</v>
      </c>
      <c r="S37" s="82"/>
      <c r="T37" s="83">
        <f t="shared" si="4"/>
        <v>-115</v>
      </c>
      <c r="U37" s="83"/>
    </row>
    <row r="38" spans="2:21" ht="13.5">
      <c r="B38" s="41">
        <v>30</v>
      </c>
      <c r="C38" s="80">
        <f t="shared" si="1"/>
        <v>1214770</v>
      </c>
      <c r="D38" s="80"/>
      <c r="E38" s="41">
        <v>1993</v>
      </c>
      <c r="F38" s="8">
        <v>42351</v>
      </c>
      <c r="G38" s="41" t="s">
        <v>4</v>
      </c>
      <c r="H38" s="81">
        <v>109.28</v>
      </c>
      <c r="I38" s="81"/>
      <c r="J38" s="41">
        <v>93</v>
      </c>
      <c r="K38" s="80">
        <f t="shared" si="0"/>
        <v>36443.1</v>
      </c>
      <c r="L38" s="80"/>
      <c r="M38" s="6">
        <f t="shared" si="2"/>
        <v>0.31</v>
      </c>
      <c r="N38" s="41">
        <v>1994</v>
      </c>
      <c r="O38" s="8">
        <v>42031</v>
      </c>
      <c r="P38" s="81">
        <v>109.7</v>
      </c>
      <c r="Q38" s="81"/>
      <c r="R38" s="82">
        <f t="shared" si="3"/>
        <v>16074</v>
      </c>
      <c r="S38" s="82"/>
      <c r="T38" s="83">
        <f t="shared" si="4"/>
        <v>42.00000000000017</v>
      </c>
      <c r="U38" s="83"/>
    </row>
    <row r="39" spans="2:21" ht="13.5">
      <c r="B39" s="41">
        <v>31</v>
      </c>
      <c r="C39" s="80">
        <f t="shared" si="1"/>
        <v>1230844</v>
      </c>
      <c r="D39" s="80"/>
      <c r="E39" s="41">
        <v>1994</v>
      </c>
      <c r="F39" s="8">
        <v>42044</v>
      </c>
      <c r="G39" s="41" t="s">
        <v>3</v>
      </c>
      <c r="H39" s="81">
        <v>108.33</v>
      </c>
      <c r="I39" s="81"/>
      <c r="J39" s="41">
        <v>106</v>
      </c>
      <c r="K39" s="80">
        <f t="shared" si="0"/>
        <v>36925.32</v>
      </c>
      <c r="L39" s="80"/>
      <c r="M39" s="6">
        <f t="shared" si="2"/>
        <v>0.28</v>
      </c>
      <c r="N39" s="41">
        <v>1994</v>
      </c>
      <c r="O39" s="8">
        <v>42077</v>
      </c>
      <c r="P39" s="81">
        <v>106.15</v>
      </c>
      <c r="Q39" s="81"/>
      <c r="R39" s="82">
        <f t="shared" si="3"/>
        <v>75358</v>
      </c>
      <c r="S39" s="82"/>
      <c r="T39" s="83">
        <f t="shared" si="4"/>
        <v>217.99999999999926</v>
      </c>
      <c r="U39" s="83"/>
    </row>
    <row r="40" spans="2:21" ht="13.5">
      <c r="B40" s="41">
        <v>32</v>
      </c>
      <c r="C40" s="80">
        <f t="shared" si="1"/>
        <v>1306202</v>
      </c>
      <c r="D40" s="80"/>
      <c r="E40" s="41">
        <v>1994</v>
      </c>
      <c r="F40" s="8">
        <v>42158</v>
      </c>
      <c r="G40" s="41" t="s">
        <v>4</v>
      </c>
      <c r="H40" s="81">
        <v>105.15</v>
      </c>
      <c r="I40" s="81"/>
      <c r="J40" s="41">
        <v>96</v>
      </c>
      <c r="K40" s="80">
        <f t="shared" si="0"/>
        <v>39186.06</v>
      </c>
      <c r="L40" s="80"/>
      <c r="M40" s="6">
        <f t="shared" si="2"/>
        <v>0.33</v>
      </c>
      <c r="N40" s="41">
        <v>1994</v>
      </c>
      <c r="O40" s="8">
        <v>42162</v>
      </c>
      <c r="P40" s="81">
        <v>104.19</v>
      </c>
      <c r="Q40" s="81"/>
      <c r="R40" s="82">
        <f t="shared" si="3"/>
        <v>-39111</v>
      </c>
      <c r="S40" s="82"/>
      <c r="T40" s="83">
        <f t="shared" si="4"/>
        <v>-96</v>
      </c>
      <c r="U40" s="83"/>
    </row>
    <row r="41" spans="2:21" ht="13.5">
      <c r="B41" s="41">
        <v>33</v>
      </c>
      <c r="C41" s="80">
        <f t="shared" si="1"/>
        <v>1267091</v>
      </c>
      <c r="D41" s="80"/>
      <c r="E41" s="41">
        <v>1994</v>
      </c>
      <c r="F41" s="8">
        <v>42193</v>
      </c>
      <c r="G41" s="41" t="s">
        <v>3</v>
      </c>
      <c r="H41" s="81">
        <v>98.45</v>
      </c>
      <c r="I41" s="81"/>
      <c r="J41" s="41">
        <v>101</v>
      </c>
      <c r="K41" s="80">
        <f t="shared" si="0"/>
        <v>38012.729999999996</v>
      </c>
      <c r="L41" s="80"/>
      <c r="M41" s="6">
        <f t="shared" si="2"/>
        <v>0.3</v>
      </c>
      <c r="N41" s="41">
        <v>1994</v>
      </c>
      <c r="O41" s="8">
        <v>42204</v>
      </c>
      <c r="P41" s="81">
        <v>99.46</v>
      </c>
      <c r="Q41" s="81"/>
      <c r="R41" s="82">
        <f t="shared" si="3"/>
        <v>-37407</v>
      </c>
      <c r="S41" s="82"/>
      <c r="T41" s="83">
        <f t="shared" si="4"/>
        <v>-101</v>
      </c>
      <c r="U41" s="83"/>
    </row>
    <row r="42" spans="2:21" ht="13.5">
      <c r="B42" s="41">
        <v>34</v>
      </c>
      <c r="C42" s="80">
        <f t="shared" si="1"/>
        <v>1229684</v>
      </c>
      <c r="D42" s="80"/>
      <c r="E42" s="41">
        <v>1994</v>
      </c>
      <c r="F42" s="8">
        <v>42309</v>
      </c>
      <c r="G42" s="41" t="s">
        <v>3</v>
      </c>
      <c r="H42" s="81">
        <v>96.69</v>
      </c>
      <c r="I42" s="81"/>
      <c r="J42" s="41">
        <v>91</v>
      </c>
      <c r="K42" s="80">
        <f t="shared" si="0"/>
        <v>36890.52</v>
      </c>
      <c r="L42" s="80"/>
      <c r="M42" s="6">
        <f t="shared" si="2"/>
        <v>0.32</v>
      </c>
      <c r="N42" s="41">
        <v>1994</v>
      </c>
      <c r="O42" s="8">
        <v>42310</v>
      </c>
      <c r="P42" s="81">
        <v>97.6</v>
      </c>
      <c r="Q42" s="81"/>
      <c r="R42" s="82">
        <f t="shared" si="3"/>
        <v>-35950</v>
      </c>
      <c r="S42" s="82"/>
      <c r="T42" s="83">
        <f t="shared" si="4"/>
        <v>-91</v>
      </c>
      <c r="U42" s="83"/>
    </row>
    <row r="43" spans="2:21" ht="13.5">
      <c r="B43" s="41">
        <v>35</v>
      </c>
      <c r="C43" s="80">
        <f t="shared" si="1"/>
        <v>1193734</v>
      </c>
      <c r="D43" s="80"/>
      <c r="E43" s="41">
        <v>1994</v>
      </c>
      <c r="F43" s="8">
        <v>42347</v>
      </c>
      <c r="G43" s="41" t="s">
        <v>4</v>
      </c>
      <c r="H43" s="81">
        <v>100.7</v>
      </c>
      <c r="I43" s="81"/>
      <c r="J43" s="41">
        <v>90</v>
      </c>
      <c r="K43" s="80">
        <f t="shared" si="0"/>
        <v>35812.02</v>
      </c>
      <c r="L43" s="80"/>
      <c r="M43" s="6">
        <f t="shared" si="2"/>
        <v>0.32</v>
      </c>
      <c r="N43" s="41">
        <v>1994</v>
      </c>
      <c r="O43" s="8">
        <v>42350</v>
      </c>
      <c r="P43" s="81">
        <v>99.8</v>
      </c>
      <c r="Q43" s="81"/>
      <c r="R43" s="82">
        <f t="shared" si="3"/>
        <v>-35555</v>
      </c>
      <c r="S43" s="82"/>
      <c r="T43" s="83">
        <f t="shared" si="4"/>
        <v>-90</v>
      </c>
      <c r="U43" s="83"/>
    </row>
    <row r="44" spans="2:21" ht="13.5">
      <c r="B44" s="41">
        <v>36</v>
      </c>
      <c r="C44" s="80">
        <f t="shared" si="1"/>
        <v>1158179</v>
      </c>
      <c r="D44" s="80"/>
      <c r="E44" s="41">
        <v>1994</v>
      </c>
      <c r="F44" s="8">
        <v>42352</v>
      </c>
      <c r="G44" s="41" t="s">
        <v>4</v>
      </c>
      <c r="H44" s="81">
        <v>100.54</v>
      </c>
      <c r="I44" s="81"/>
      <c r="J44" s="41">
        <v>74</v>
      </c>
      <c r="K44" s="80">
        <f t="shared" si="0"/>
        <v>34745.369999999995</v>
      </c>
      <c r="L44" s="80"/>
      <c r="M44" s="6">
        <f t="shared" si="2"/>
        <v>0.38</v>
      </c>
      <c r="N44" s="41">
        <v>1994</v>
      </c>
      <c r="O44" s="8">
        <v>42353</v>
      </c>
      <c r="P44" s="81">
        <v>99.8</v>
      </c>
      <c r="Q44" s="81"/>
      <c r="R44" s="82">
        <f t="shared" si="3"/>
        <v>-34716</v>
      </c>
      <c r="S44" s="82"/>
      <c r="T44" s="83">
        <f t="shared" si="4"/>
        <v>-74</v>
      </c>
      <c r="U44" s="83"/>
    </row>
    <row r="45" spans="2:21" ht="13.5">
      <c r="B45" s="41">
        <v>37</v>
      </c>
      <c r="C45" s="80">
        <f t="shared" si="1"/>
        <v>1123463</v>
      </c>
      <c r="D45" s="80"/>
      <c r="E45" s="41">
        <v>1995</v>
      </c>
      <c r="F45" s="8">
        <v>42220</v>
      </c>
      <c r="G45" s="41" t="s">
        <v>4</v>
      </c>
      <c r="H45" s="81">
        <v>91.55</v>
      </c>
      <c r="I45" s="81"/>
      <c r="J45" s="41">
        <v>121</v>
      </c>
      <c r="K45" s="80">
        <f t="shared" si="0"/>
        <v>33703.89</v>
      </c>
      <c r="L45" s="80"/>
      <c r="M45" s="6">
        <f t="shared" si="2"/>
        <v>0.22</v>
      </c>
      <c r="N45" s="41">
        <v>1995</v>
      </c>
      <c r="O45" s="8">
        <v>42317</v>
      </c>
      <c r="P45" s="81">
        <v>100.6</v>
      </c>
      <c r="Q45" s="81"/>
      <c r="R45" s="82">
        <f t="shared" si="3"/>
        <v>245802</v>
      </c>
      <c r="S45" s="82"/>
      <c r="T45" s="83">
        <f t="shared" si="4"/>
        <v>904.9999999999998</v>
      </c>
      <c r="U45" s="83"/>
    </row>
    <row r="46" spans="2:21" ht="13.5">
      <c r="B46" s="41">
        <v>38</v>
      </c>
      <c r="C46" s="80">
        <f t="shared" si="1"/>
        <v>1369265</v>
      </c>
      <c r="D46" s="80"/>
      <c r="E46" s="41">
        <v>1996</v>
      </c>
      <c r="F46" s="8">
        <v>42020</v>
      </c>
      <c r="G46" s="41" t="s">
        <v>4</v>
      </c>
      <c r="H46" s="81">
        <v>105.67</v>
      </c>
      <c r="I46" s="81"/>
      <c r="J46" s="41">
        <v>95</v>
      </c>
      <c r="K46" s="80">
        <f t="shared" si="0"/>
        <v>41077.95</v>
      </c>
      <c r="L46" s="80"/>
      <c r="M46" s="6">
        <f t="shared" si="2"/>
        <v>0.35</v>
      </c>
      <c r="N46" s="41">
        <v>1996</v>
      </c>
      <c r="O46" s="8">
        <v>42040</v>
      </c>
      <c r="P46" s="81">
        <v>106.23</v>
      </c>
      <c r="Q46" s="81"/>
      <c r="R46" s="82">
        <f t="shared" si="3"/>
        <v>24197</v>
      </c>
      <c r="S46" s="82"/>
      <c r="T46" s="83">
        <f t="shared" si="4"/>
        <v>56.00000000000023</v>
      </c>
      <c r="U46" s="83"/>
    </row>
    <row r="47" spans="2:21" ht="13.5">
      <c r="B47" s="41">
        <v>39</v>
      </c>
      <c r="C47" s="80">
        <f t="shared" si="1"/>
        <v>1393462</v>
      </c>
      <c r="D47" s="80"/>
      <c r="E47" s="41">
        <v>1996</v>
      </c>
      <c r="F47" s="8">
        <v>42090</v>
      </c>
      <c r="G47" s="41" t="s">
        <v>4</v>
      </c>
      <c r="H47" s="81">
        <v>106.6</v>
      </c>
      <c r="I47" s="81"/>
      <c r="J47" s="41">
        <v>68</v>
      </c>
      <c r="K47" s="80">
        <f t="shared" si="0"/>
        <v>41803.86</v>
      </c>
      <c r="L47" s="80"/>
      <c r="M47" s="6">
        <f t="shared" si="2"/>
        <v>0.49</v>
      </c>
      <c r="N47" s="41">
        <v>1996</v>
      </c>
      <c r="O47" s="8">
        <v>42112</v>
      </c>
      <c r="P47" s="81">
        <v>106.55</v>
      </c>
      <c r="Q47" s="81"/>
      <c r="R47" s="82">
        <f t="shared" si="3"/>
        <v>-3024</v>
      </c>
      <c r="S47" s="82"/>
      <c r="T47" s="83">
        <f t="shared" si="4"/>
        <v>-68</v>
      </c>
      <c r="U47" s="83"/>
    </row>
    <row r="48" spans="2:21" ht="13.5">
      <c r="B48" s="41">
        <v>40</v>
      </c>
      <c r="C48" s="80">
        <f t="shared" si="1"/>
        <v>1390438</v>
      </c>
      <c r="D48" s="80"/>
      <c r="E48" s="41">
        <v>1996</v>
      </c>
      <c r="F48" s="8">
        <v>42152</v>
      </c>
      <c r="G48" s="41" t="s">
        <v>4</v>
      </c>
      <c r="H48" s="81">
        <v>108.03</v>
      </c>
      <c r="I48" s="81"/>
      <c r="J48" s="41">
        <v>130</v>
      </c>
      <c r="K48" s="80">
        <f t="shared" si="0"/>
        <v>41713.14</v>
      </c>
      <c r="L48" s="80"/>
      <c r="M48" s="6">
        <f t="shared" si="2"/>
        <v>0.25</v>
      </c>
      <c r="N48" s="41">
        <v>1996</v>
      </c>
      <c r="O48" s="8">
        <v>42154</v>
      </c>
      <c r="P48" s="81">
        <v>106.73</v>
      </c>
      <c r="Q48" s="81"/>
      <c r="R48" s="82">
        <f t="shared" si="3"/>
        <v>-40123</v>
      </c>
      <c r="S48" s="82"/>
      <c r="T48" s="83">
        <f t="shared" si="4"/>
        <v>-130</v>
      </c>
      <c r="U48" s="83"/>
    </row>
    <row r="49" spans="2:21" ht="13.5">
      <c r="B49" s="41">
        <v>41</v>
      </c>
      <c r="C49" s="80">
        <f t="shared" si="1"/>
        <v>1350315</v>
      </c>
      <c r="D49" s="80"/>
      <c r="E49" s="41">
        <v>1996</v>
      </c>
      <c r="F49" s="8">
        <v>42159</v>
      </c>
      <c r="G49" s="41" t="s">
        <v>4</v>
      </c>
      <c r="H49" s="81">
        <v>108.73</v>
      </c>
      <c r="I49" s="81"/>
      <c r="J49" s="41">
        <v>113</v>
      </c>
      <c r="K49" s="80">
        <f t="shared" si="0"/>
        <v>40509.45</v>
      </c>
      <c r="L49" s="80"/>
      <c r="M49" s="6">
        <f t="shared" si="2"/>
        <v>0.29</v>
      </c>
      <c r="N49" s="41">
        <v>1996</v>
      </c>
      <c r="O49" s="8">
        <v>42169</v>
      </c>
      <c r="P49" s="81">
        <v>108.41</v>
      </c>
      <c r="Q49" s="81"/>
      <c r="R49" s="82">
        <f t="shared" si="3"/>
        <v>-11456</v>
      </c>
      <c r="S49" s="82"/>
      <c r="T49" s="83">
        <f t="shared" si="4"/>
        <v>-113</v>
      </c>
      <c r="U49" s="83"/>
    </row>
    <row r="50" spans="2:21" ht="13.5">
      <c r="B50" s="41">
        <v>42</v>
      </c>
      <c r="C50" s="80">
        <f t="shared" si="1"/>
        <v>1338859</v>
      </c>
      <c r="D50" s="80"/>
      <c r="E50" s="41">
        <v>1996</v>
      </c>
      <c r="F50" s="8">
        <v>42249</v>
      </c>
      <c r="G50" s="41" t="s">
        <v>4</v>
      </c>
      <c r="H50" s="81">
        <v>109</v>
      </c>
      <c r="I50" s="81"/>
      <c r="J50" s="41">
        <v>77</v>
      </c>
      <c r="K50" s="80">
        <f t="shared" si="0"/>
        <v>40165.77</v>
      </c>
      <c r="L50" s="80"/>
      <c r="M50" s="6">
        <f t="shared" si="2"/>
        <v>0.42</v>
      </c>
      <c r="N50" s="41">
        <v>1996</v>
      </c>
      <c r="O50" s="8">
        <v>42315</v>
      </c>
      <c r="P50" s="81">
        <v>112.85</v>
      </c>
      <c r="Q50" s="81"/>
      <c r="R50" s="82">
        <f t="shared" si="3"/>
        <v>199629</v>
      </c>
      <c r="S50" s="82"/>
      <c r="T50" s="83">
        <f t="shared" si="4"/>
        <v>384.99999999999943</v>
      </c>
      <c r="U50" s="83"/>
    </row>
    <row r="51" spans="2:21" ht="13.5">
      <c r="B51" s="41">
        <v>43</v>
      </c>
      <c r="C51" s="80">
        <f t="shared" si="1"/>
        <v>1538488</v>
      </c>
      <c r="D51" s="80"/>
      <c r="E51" s="41">
        <v>1996</v>
      </c>
      <c r="F51" s="8">
        <v>42336</v>
      </c>
      <c r="G51" s="41" t="s">
        <v>4</v>
      </c>
      <c r="H51" s="81">
        <v>113.6</v>
      </c>
      <c r="I51" s="81"/>
      <c r="J51" s="41">
        <v>136</v>
      </c>
      <c r="K51" s="80">
        <f t="shared" si="0"/>
        <v>46154.64</v>
      </c>
      <c r="L51" s="80"/>
      <c r="M51" s="6">
        <f t="shared" si="2"/>
        <v>0.27</v>
      </c>
      <c r="N51" s="41">
        <v>1996</v>
      </c>
      <c r="O51" s="8">
        <v>42343</v>
      </c>
      <c r="P51" s="81">
        <v>112.24</v>
      </c>
      <c r="Q51" s="81"/>
      <c r="R51" s="82">
        <f t="shared" si="3"/>
        <v>-45333</v>
      </c>
      <c r="S51" s="82"/>
      <c r="T51" s="83">
        <f t="shared" si="4"/>
        <v>-136</v>
      </c>
      <c r="U51" s="83"/>
    </row>
    <row r="52" spans="2:21" ht="13.5">
      <c r="B52" s="41">
        <v>44</v>
      </c>
      <c r="C52" s="80">
        <f t="shared" si="1"/>
        <v>1493155</v>
      </c>
      <c r="D52" s="80"/>
      <c r="E52" s="41">
        <v>1997</v>
      </c>
      <c r="F52" s="8">
        <v>42018</v>
      </c>
      <c r="G52" s="41" t="s">
        <v>4</v>
      </c>
      <c r="H52" s="81">
        <v>116.62</v>
      </c>
      <c r="I52" s="81"/>
      <c r="J52" s="41">
        <v>74</v>
      </c>
      <c r="K52" s="80">
        <f t="shared" si="0"/>
        <v>44794.65</v>
      </c>
      <c r="L52" s="80"/>
      <c r="M52" s="6">
        <f t="shared" si="2"/>
        <v>0.49</v>
      </c>
      <c r="N52" s="41">
        <v>1997</v>
      </c>
      <c r="O52" s="8">
        <v>42061</v>
      </c>
      <c r="P52" s="81">
        <v>120.85</v>
      </c>
      <c r="Q52" s="81"/>
      <c r="R52" s="82">
        <f t="shared" si="3"/>
        <v>255888</v>
      </c>
      <c r="S52" s="82"/>
      <c r="T52" s="83">
        <f t="shared" si="4"/>
        <v>422.999999999999</v>
      </c>
      <c r="U52" s="83"/>
    </row>
    <row r="53" spans="2:21" ht="13.5">
      <c r="B53" s="41">
        <v>45</v>
      </c>
      <c r="C53" s="80">
        <f t="shared" si="1"/>
        <v>1749043</v>
      </c>
      <c r="D53" s="80"/>
      <c r="E53" s="41">
        <v>1997</v>
      </c>
      <c r="F53" s="8">
        <v>42112</v>
      </c>
      <c r="G53" s="41" t="s">
        <v>4</v>
      </c>
      <c r="H53" s="81">
        <v>126.23</v>
      </c>
      <c r="I53" s="81"/>
      <c r="J53" s="41">
        <v>120</v>
      </c>
      <c r="K53" s="80">
        <f t="shared" si="0"/>
        <v>52471.29</v>
      </c>
      <c r="L53" s="80"/>
      <c r="M53" s="6">
        <f t="shared" si="2"/>
        <v>0.35</v>
      </c>
      <c r="N53" s="41">
        <v>1997</v>
      </c>
      <c r="O53" s="8">
        <v>42131</v>
      </c>
      <c r="P53" s="81">
        <v>125.03</v>
      </c>
      <c r="Q53" s="81"/>
      <c r="R53" s="82">
        <f t="shared" si="3"/>
        <v>-51851</v>
      </c>
      <c r="S53" s="82"/>
      <c r="T53" s="83">
        <f t="shared" si="4"/>
        <v>-120</v>
      </c>
      <c r="U53" s="83"/>
    </row>
    <row r="54" spans="2:21" ht="13.5">
      <c r="B54" s="41">
        <v>46</v>
      </c>
      <c r="C54" s="80">
        <f t="shared" si="1"/>
        <v>1697192</v>
      </c>
      <c r="D54" s="80"/>
      <c r="E54" s="41">
        <v>1997</v>
      </c>
      <c r="F54" s="8">
        <v>42266</v>
      </c>
      <c r="G54" s="41" t="s">
        <v>4</v>
      </c>
      <c r="H54" s="81">
        <v>122.4</v>
      </c>
      <c r="I54" s="81"/>
      <c r="J54" s="41">
        <v>191</v>
      </c>
      <c r="K54" s="80">
        <f t="shared" si="0"/>
        <v>50915.759999999995</v>
      </c>
      <c r="L54" s="80"/>
      <c r="M54" s="6">
        <f t="shared" si="2"/>
        <v>0.21</v>
      </c>
      <c r="N54" s="41">
        <v>1997</v>
      </c>
      <c r="O54" s="8">
        <v>42271</v>
      </c>
      <c r="P54" s="81">
        <v>120.49</v>
      </c>
      <c r="Q54" s="81"/>
      <c r="R54" s="82">
        <f t="shared" si="3"/>
        <v>-49518</v>
      </c>
      <c r="S54" s="82"/>
      <c r="T54" s="83">
        <f t="shared" si="4"/>
        <v>-191</v>
      </c>
      <c r="U54" s="83"/>
    </row>
    <row r="55" spans="2:21" ht="13.5">
      <c r="B55" s="41">
        <v>47</v>
      </c>
      <c r="C55" s="80">
        <f t="shared" si="1"/>
        <v>1647674</v>
      </c>
      <c r="D55" s="80"/>
      <c r="E55" s="41">
        <v>1997</v>
      </c>
      <c r="F55" s="8">
        <v>42327</v>
      </c>
      <c r="G55" s="41" t="s">
        <v>4</v>
      </c>
      <c r="H55" s="81">
        <v>126.2</v>
      </c>
      <c r="I55" s="81"/>
      <c r="J55" s="41">
        <v>87</v>
      </c>
      <c r="K55" s="80">
        <f t="shared" si="0"/>
        <v>49430.22</v>
      </c>
      <c r="L55" s="80"/>
      <c r="M55" s="6">
        <f t="shared" si="2"/>
        <v>0.46</v>
      </c>
      <c r="N55" s="41">
        <v>1997</v>
      </c>
      <c r="O55" s="8">
        <v>42328</v>
      </c>
      <c r="P55" s="81">
        <v>125.33</v>
      </c>
      <c r="Q55" s="81"/>
      <c r="R55" s="82">
        <f t="shared" si="3"/>
        <v>-49407</v>
      </c>
      <c r="S55" s="82"/>
      <c r="T55" s="83">
        <f t="shared" si="4"/>
        <v>-87</v>
      </c>
      <c r="U55" s="83"/>
    </row>
    <row r="56" spans="2:21" ht="13.5">
      <c r="B56" s="41">
        <v>48</v>
      </c>
      <c r="C56" s="80">
        <f t="shared" si="1"/>
        <v>1598267</v>
      </c>
      <c r="D56" s="80"/>
      <c r="E56" s="41">
        <v>1997</v>
      </c>
      <c r="F56" s="8">
        <v>42339</v>
      </c>
      <c r="G56" s="41" t="s">
        <v>4</v>
      </c>
      <c r="H56" s="81">
        <v>127.95</v>
      </c>
      <c r="I56" s="81"/>
      <c r="J56" s="41">
        <v>130</v>
      </c>
      <c r="K56" s="80">
        <f t="shared" si="0"/>
        <v>47948.009999999995</v>
      </c>
      <c r="L56" s="80"/>
      <c r="M56" s="6">
        <f t="shared" si="2"/>
        <v>0.29</v>
      </c>
      <c r="N56" s="41">
        <v>1998</v>
      </c>
      <c r="O56" s="8">
        <v>42018</v>
      </c>
      <c r="P56" s="81">
        <v>130.49</v>
      </c>
      <c r="Q56" s="81"/>
      <c r="R56" s="82">
        <f t="shared" si="3"/>
        <v>90938</v>
      </c>
      <c r="S56" s="82"/>
      <c r="T56" s="83">
        <f t="shared" si="4"/>
        <v>254.00000000000063</v>
      </c>
      <c r="U56" s="83"/>
    </row>
    <row r="57" spans="2:21" ht="13.5">
      <c r="B57" s="41">
        <v>49</v>
      </c>
      <c r="C57" s="80">
        <f t="shared" si="1"/>
        <v>1689205</v>
      </c>
      <c r="D57" s="80"/>
      <c r="E57" s="41">
        <v>1998</v>
      </c>
      <c r="F57" s="8">
        <v>42075</v>
      </c>
      <c r="G57" s="41" t="s">
        <v>4</v>
      </c>
      <c r="H57" s="81">
        <v>129.65</v>
      </c>
      <c r="I57" s="81"/>
      <c r="J57" s="41">
        <v>250</v>
      </c>
      <c r="K57" s="80">
        <f t="shared" si="0"/>
        <v>50676.15</v>
      </c>
      <c r="L57" s="80"/>
      <c r="M57" s="6">
        <f t="shared" si="2"/>
        <v>0.16</v>
      </c>
      <c r="N57" s="41">
        <v>1998</v>
      </c>
      <c r="O57" s="8">
        <v>42107</v>
      </c>
      <c r="P57" s="81">
        <v>127.15</v>
      </c>
      <c r="Q57" s="81"/>
      <c r="R57" s="82">
        <f t="shared" si="3"/>
        <v>-49382</v>
      </c>
      <c r="S57" s="82"/>
      <c r="T57" s="83">
        <f t="shared" si="4"/>
        <v>-250</v>
      </c>
      <c r="U57" s="83"/>
    </row>
    <row r="58" spans="2:21" ht="13.5">
      <c r="B58" s="41">
        <v>50</v>
      </c>
      <c r="C58" s="80">
        <f t="shared" si="1"/>
        <v>1639823</v>
      </c>
      <c r="D58" s="80"/>
      <c r="E58" s="41">
        <v>1998</v>
      </c>
      <c r="F58" s="8">
        <v>42137</v>
      </c>
      <c r="G58" s="41" t="s">
        <v>4</v>
      </c>
      <c r="H58" s="81">
        <v>134.17</v>
      </c>
      <c r="I58" s="81"/>
      <c r="J58" s="41">
        <v>157</v>
      </c>
      <c r="K58" s="80">
        <f t="shared" si="0"/>
        <v>49194.689999999995</v>
      </c>
      <c r="L58" s="80"/>
      <c r="M58" s="6">
        <f t="shared" si="2"/>
        <v>0.25</v>
      </c>
      <c r="N58" s="41">
        <v>1998</v>
      </c>
      <c r="O58" s="8">
        <v>42172</v>
      </c>
      <c r="P58" s="81">
        <v>137.4</v>
      </c>
      <c r="Q58" s="81"/>
      <c r="R58" s="82">
        <f t="shared" si="3"/>
        <v>99691</v>
      </c>
      <c r="S58" s="82"/>
      <c r="T58" s="83">
        <f t="shared" si="4"/>
        <v>323.0000000000018</v>
      </c>
      <c r="U58" s="83"/>
    </row>
    <row r="59" spans="2:21" ht="13.5">
      <c r="B59" s="41">
        <v>51</v>
      </c>
      <c r="C59" s="80">
        <f t="shared" si="1"/>
        <v>1739514</v>
      </c>
      <c r="D59" s="80"/>
      <c r="E59" s="41">
        <v>1998</v>
      </c>
      <c r="F59" s="8">
        <v>42265</v>
      </c>
      <c r="G59" s="41" t="s">
        <v>3</v>
      </c>
      <c r="H59" s="81">
        <v>134.81</v>
      </c>
      <c r="I59" s="81"/>
      <c r="J59" s="41">
        <v>313</v>
      </c>
      <c r="K59" s="80">
        <f t="shared" si="0"/>
        <v>52185.42</v>
      </c>
      <c r="L59" s="80"/>
      <c r="M59" s="6">
        <f t="shared" si="2"/>
        <v>0.13</v>
      </c>
      <c r="N59" s="41">
        <v>1998</v>
      </c>
      <c r="O59" s="8">
        <v>42269</v>
      </c>
      <c r="P59" s="81">
        <v>131.67</v>
      </c>
      <c r="Q59" s="81"/>
      <c r="R59" s="82">
        <f t="shared" si="3"/>
        <v>50395</v>
      </c>
      <c r="S59" s="82"/>
      <c r="T59" s="83">
        <f t="shared" si="4"/>
        <v>314.0000000000015</v>
      </c>
      <c r="U59" s="83"/>
    </row>
    <row r="60" spans="2:21" ht="13.5">
      <c r="B60" s="41">
        <v>52</v>
      </c>
      <c r="C60" s="80">
        <f t="shared" si="1"/>
        <v>1789909</v>
      </c>
      <c r="D60" s="80"/>
      <c r="E60" s="41">
        <v>1998</v>
      </c>
      <c r="F60" s="8">
        <v>42275</v>
      </c>
      <c r="G60" s="41" t="s">
        <v>4</v>
      </c>
      <c r="H60" s="81">
        <v>136.55</v>
      </c>
      <c r="I60" s="81"/>
      <c r="J60" s="41">
        <v>325</v>
      </c>
      <c r="K60" s="80">
        <f t="shared" si="0"/>
        <v>53697.27</v>
      </c>
      <c r="L60" s="80"/>
      <c r="M60" s="6">
        <f t="shared" si="2"/>
        <v>0.13</v>
      </c>
      <c r="N60" s="41">
        <v>1998</v>
      </c>
      <c r="O60" s="8">
        <v>42283</v>
      </c>
      <c r="P60" s="81">
        <v>133.3</v>
      </c>
      <c r="Q60" s="81"/>
      <c r="R60" s="82">
        <f t="shared" si="3"/>
        <v>-52160</v>
      </c>
      <c r="S60" s="82"/>
      <c r="T60" s="83">
        <f t="shared" si="4"/>
        <v>-325</v>
      </c>
      <c r="U60" s="83"/>
    </row>
    <row r="61" spans="2:21" ht="13.5">
      <c r="B61" s="41">
        <v>53</v>
      </c>
      <c r="C61" s="80">
        <f t="shared" si="1"/>
        <v>1737749</v>
      </c>
      <c r="D61" s="80"/>
      <c r="E61" s="41">
        <v>1998</v>
      </c>
      <c r="F61" s="8">
        <v>42305</v>
      </c>
      <c r="G61" s="41" t="s">
        <v>3</v>
      </c>
      <c r="H61" s="81">
        <v>119.85</v>
      </c>
      <c r="I61" s="81"/>
      <c r="J61" s="41">
        <v>215</v>
      </c>
      <c r="K61" s="80">
        <f t="shared" si="0"/>
        <v>52132.47</v>
      </c>
      <c r="L61" s="80"/>
      <c r="M61" s="6">
        <f t="shared" si="2"/>
        <v>0.19</v>
      </c>
      <c r="N61" s="41">
        <v>1998</v>
      </c>
      <c r="O61" s="8">
        <v>42317</v>
      </c>
      <c r="P61" s="81">
        <v>117.7</v>
      </c>
      <c r="Q61" s="81"/>
      <c r="R61" s="82">
        <f t="shared" si="3"/>
        <v>50432</v>
      </c>
      <c r="S61" s="82"/>
      <c r="T61" s="83">
        <f t="shared" si="4"/>
        <v>214.99999999999915</v>
      </c>
      <c r="U61" s="83"/>
    </row>
    <row r="62" spans="2:21" ht="13.5">
      <c r="B62" s="41">
        <v>54</v>
      </c>
      <c r="C62" s="80">
        <f t="shared" si="1"/>
        <v>1788181</v>
      </c>
      <c r="D62" s="80"/>
      <c r="E62" s="41">
        <v>1998</v>
      </c>
      <c r="F62" s="8">
        <v>42221</v>
      </c>
      <c r="G62" s="41" t="s">
        <v>3</v>
      </c>
      <c r="H62" s="81">
        <v>114.05</v>
      </c>
      <c r="I62" s="81"/>
      <c r="J62" s="41">
        <v>130</v>
      </c>
      <c r="K62" s="80">
        <f t="shared" si="0"/>
        <v>53645.43</v>
      </c>
      <c r="L62" s="80"/>
      <c r="M62" s="6">
        <f t="shared" si="2"/>
        <v>0.33</v>
      </c>
      <c r="N62" s="41">
        <v>1998</v>
      </c>
      <c r="O62" s="8">
        <v>42228</v>
      </c>
      <c r="P62" s="81">
        <v>115.35</v>
      </c>
      <c r="Q62" s="81"/>
      <c r="R62" s="82">
        <f t="shared" si="3"/>
        <v>-52962</v>
      </c>
      <c r="S62" s="82"/>
      <c r="T62" s="83">
        <f t="shared" si="4"/>
        <v>-130</v>
      </c>
      <c r="U62" s="83"/>
    </row>
    <row r="63" spans="2:21" ht="13.5">
      <c r="B63" s="41">
        <v>55</v>
      </c>
      <c r="C63" s="80">
        <f t="shared" si="1"/>
        <v>1735219</v>
      </c>
      <c r="D63" s="80"/>
      <c r="E63" s="41">
        <v>4998</v>
      </c>
      <c r="F63" s="8">
        <v>42257</v>
      </c>
      <c r="G63" s="41" t="s">
        <v>3</v>
      </c>
      <c r="H63" s="81">
        <v>107.56</v>
      </c>
      <c r="I63" s="81"/>
      <c r="J63" s="41">
        <v>404</v>
      </c>
      <c r="K63" s="80">
        <f t="shared" si="0"/>
        <v>52056.57</v>
      </c>
      <c r="L63" s="80"/>
      <c r="M63" s="6">
        <f t="shared" si="2"/>
        <v>0.1</v>
      </c>
      <c r="N63" s="41">
        <v>1998</v>
      </c>
      <c r="O63" s="8">
        <v>42283</v>
      </c>
      <c r="P63" s="81">
        <v>107.3</v>
      </c>
      <c r="Q63" s="81"/>
      <c r="R63" s="82">
        <f t="shared" si="3"/>
        <v>3209</v>
      </c>
      <c r="S63" s="82"/>
      <c r="T63" s="83">
        <f t="shared" si="4"/>
        <v>26.00000000000051</v>
      </c>
      <c r="U63" s="83"/>
    </row>
    <row r="64" spans="2:21" ht="13.5">
      <c r="B64" s="41">
        <v>56</v>
      </c>
      <c r="C64" s="80">
        <f t="shared" si="1"/>
        <v>1738428</v>
      </c>
      <c r="D64" s="80"/>
      <c r="E64" s="41">
        <v>2000</v>
      </c>
      <c r="F64" s="8">
        <v>42007</v>
      </c>
      <c r="G64" s="41" t="s">
        <v>3</v>
      </c>
      <c r="H64" s="81">
        <v>101.8</v>
      </c>
      <c r="I64" s="81"/>
      <c r="J64" s="41">
        <v>77</v>
      </c>
      <c r="K64" s="80">
        <f t="shared" si="0"/>
        <v>52152.84</v>
      </c>
      <c r="L64" s="80"/>
      <c r="M64" s="6">
        <f t="shared" si="2"/>
        <v>0.54</v>
      </c>
      <c r="N64" s="41">
        <v>2000</v>
      </c>
      <c r="O64" s="8">
        <v>42008</v>
      </c>
      <c r="P64" s="81">
        <v>102.57</v>
      </c>
      <c r="Q64" s="81"/>
      <c r="R64" s="82">
        <f t="shared" si="3"/>
        <v>-51333</v>
      </c>
      <c r="S64" s="82"/>
      <c r="T64" s="83">
        <f t="shared" si="4"/>
        <v>-77</v>
      </c>
      <c r="U64" s="83"/>
    </row>
    <row r="65" spans="2:21" ht="13.5">
      <c r="B65" s="41">
        <v>57</v>
      </c>
      <c r="C65" s="80">
        <f t="shared" si="1"/>
        <v>1687095</v>
      </c>
      <c r="D65" s="80"/>
      <c r="E65" s="41">
        <v>2000</v>
      </c>
      <c r="F65" s="8">
        <v>42170</v>
      </c>
      <c r="G65" s="41" t="s">
        <v>3</v>
      </c>
      <c r="H65" s="81">
        <v>106.3</v>
      </c>
      <c r="I65" s="81"/>
      <c r="J65" s="41">
        <v>85</v>
      </c>
      <c r="K65" s="80">
        <f t="shared" si="0"/>
        <v>50612.85</v>
      </c>
      <c r="L65" s="80"/>
      <c r="M65" s="6">
        <f t="shared" si="2"/>
        <v>0.48</v>
      </c>
      <c r="N65" s="41">
        <v>2000</v>
      </c>
      <c r="O65" s="8">
        <v>42185</v>
      </c>
      <c r="P65" s="81">
        <v>105.93</v>
      </c>
      <c r="Q65" s="81"/>
      <c r="R65" s="82">
        <f t="shared" si="3"/>
        <v>21925</v>
      </c>
      <c r="S65" s="82"/>
      <c r="T65" s="83">
        <f t="shared" si="4"/>
        <v>36.999999999999034</v>
      </c>
      <c r="U65" s="83"/>
    </row>
    <row r="66" spans="2:21" ht="13.5">
      <c r="B66" s="41">
        <v>58</v>
      </c>
      <c r="C66" s="80">
        <f t="shared" si="1"/>
        <v>1709020</v>
      </c>
      <c r="D66" s="80"/>
      <c r="E66" s="41">
        <v>2000</v>
      </c>
      <c r="F66" s="8">
        <v>42210</v>
      </c>
      <c r="G66" s="41" t="s">
        <v>4</v>
      </c>
      <c r="H66" s="81">
        <v>109.2</v>
      </c>
      <c r="I66" s="81"/>
      <c r="J66" s="41">
        <v>180</v>
      </c>
      <c r="K66" s="80">
        <f t="shared" si="0"/>
        <v>51270.6</v>
      </c>
      <c r="L66" s="80"/>
      <c r="M66" s="6">
        <f t="shared" si="2"/>
        <v>0.23</v>
      </c>
      <c r="N66" s="41">
        <v>2000</v>
      </c>
      <c r="O66" s="8">
        <v>42239</v>
      </c>
      <c r="P66" s="81">
        <v>107.4</v>
      </c>
      <c r="Q66" s="81"/>
      <c r="R66" s="82">
        <f t="shared" si="3"/>
        <v>-51111</v>
      </c>
      <c r="S66" s="82"/>
      <c r="T66" s="83">
        <f t="shared" si="4"/>
        <v>-180</v>
      </c>
      <c r="U66" s="83"/>
    </row>
    <row r="67" spans="2:21" ht="13.5">
      <c r="B67" s="41">
        <v>59</v>
      </c>
      <c r="C67" s="80">
        <f t="shared" si="1"/>
        <v>1657909</v>
      </c>
      <c r="D67" s="80"/>
      <c r="E67" s="42">
        <v>2000</v>
      </c>
      <c r="F67" s="8">
        <v>42276</v>
      </c>
      <c r="G67" s="41" t="s">
        <v>4</v>
      </c>
      <c r="H67" s="81">
        <v>107.81</v>
      </c>
      <c r="I67" s="81"/>
      <c r="J67" s="41">
        <v>61</v>
      </c>
      <c r="K67" s="80">
        <f t="shared" si="0"/>
        <v>49737.27</v>
      </c>
      <c r="L67" s="80"/>
      <c r="M67" s="6">
        <f t="shared" si="2"/>
        <v>0.66</v>
      </c>
      <c r="N67" s="42">
        <v>2000</v>
      </c>
      <c r="O67" s="8">
        <v>42311</v>
      </c>
      <c r="P67" s="81">
        <v>107.2</v>
      </c>
      <c r="Q67" s="81"/>
      <c r="R67" s="82">
        <f t="shared" si="3"/>
        <v>-49703</v>
      </c>
      <c r="S67" s="82"/>
      <c r="T67" s="83">
        <f t="shared" si="4"/>
        <v>-61</v>
      </c>
      <c r="U67" s="83"/>
    </row>
    <row r="68" spans="2:21" ht="13.5">
      <c r="B68" s="41">
        <v>60</v>
      </c>
      <c r="C68" s="80">
        <f t="shared" si="1"/>
        <v>1608206</v>
      </c>
      <c r="D68" s="80"/>
      <c r="E68" s="42">
        <v>2000</v>
      </c>
      <c r="F68" s="8">
        <v>42339</v>
      </c>
      <c r="G68" s="41" t="s">
        <v>4</v>
      </c>
      <c r="H68" s="81">
        <v>111.36</v>
      </c>
      <c r="I68" s="81"/>
      <c r="J68" s="41">
        <v>160</v>
      </c>
      <c r="K68" s="80">
        <f t="shared" si="0"/>
        <v>48246.18</v>
      </c>
      <c r="L68" s="80"/>
      <c r="M68" s="6">
        <f t="shared" si="2"/>
        <v>0.24</v>
      </c>
      <c r="N68" s="41">
        <v>2001</v>
      </c>
      <c r="O68" s="8">
        <v>42034</v>
      </c>
      <c r="P68" s="81">
        <v>116.13</v>
      </c>
      <c r="Q68" s="81"/>
      <c r="R68" s="82">
        <f t="shared" si="3"/>
        <v>141333</v>
      </c>
      <c r="S68" s="82"/>
      <c r="T68" s="83">
        <f t="shared" si="4"/>
        <v>476.9999999999996</v>
      </c>
      <c r="U68" s="83"/>
    </row>
    <row r="69" spans="2:21" ht="13.5">
      <c r="B69" s="41">
        <v>61</v>
      </c>
      <c r="C69" s="80">
        <f t="shared" si="1"/>
        <v>1749539</v>
      </c>
      <c r="D69" s="80"/>
      <c r="E69" s="41">
        <v>2001</v>
      </c>
      <c r="F69" s="8">
        <v>42078</v>
      </c>
      <c r="G69" s="41" t="s">
        <v>4</v>
      </c>
      <c r="H69" s="81">
        <v>121.21</v>
      </c>
      <c r="I69" s="81"/>
      <c r="J69" s="41">
        <v>192</v>
      </c>
      <c r="K69" s="80">
        <f t="shared" si="0"/>
        <v>52486.17</v>
      </c>
      <c r="L69" s="80"/>
      <c r="M69" s="6">
        <f t="shared" si="2"/>
        <v>0.22</v>
      </c>
      <c r="N69" s="42">
        <v>2001</v>
      </c>
      <c r="O69" s="8">
        <v>42113</v>
      </c>
      <c r="P69" s="81">
        <v>121.39</v>
      </c>
      <c r="Q69" s="81"/>
      <c r="R69" s="82">
        <f t="shared" si="3"/>
        <v>4888</v>
      </c>
      <c r="S69" s="82"/>
      <c r="T69" s="83">
        <f t="shared" si="4"/>
        <v>18.000000000000682</v>
      </c>
      <c r="U69" s="83"/>
    </row>
    <row r="70" spans="2:21" ht="13.5">
      <c r="B70" s="41">
        <v>62</v>
      </c>
      <c r="C70" s="80">
        <f t="shared" si="1"/>
        <v>1754427</v>
      </c>
      <c r="D70" s="80"/>
      <c r="E70" s="42">
        <v>2001</v>
      </c>
      <c r="F70" s="8">
        <v>42183</v>
      </c>
      <c r="G70" s="41" t="s">
        <v>4</v>
      </c>
      <c r="H70" s="81">
        <v>124.49</v>
      </c>
      <c r="I70" s="81"/>
      <c r="J70" s="41">
        <v>76</v>
      </c>
      <c r="K70" s="80">
        <f t="shared" si="0"/>
        <v>52632.81</v>
      </c>
      <c r="L70" s="80"/>
      <c r="M70" s="6">
        <f t="shared" si="2"/>
        <v>0.56</v>
      </c>
      <c r="N70" s="42">
        <v>2001</v>
      </c>
      <c r="O70" s="8">
        <v>42188</v>
      </c>
      <c r="P70" s="81">
        <v>123.73</v>
      </c>
      <c r="Q70" s="81"/>
      <c r="R70" s="82">
        <f t="shared" si="3"/>
        <v>-52543</v>
      </c>
      <c r="S70" s="82"/>
      <c r="T70" s="83">
        <f t="shared" si="4"/>
        <v>-76</v>
      </c>
      <c r="U70" s="83"/>
    </row>
    <row r="71" spans="2:21" ht="13.5">
      <c r="B71" s="41">
        <v>63</v>
      </c>
      <c r="C71" s="80">
        <f t="shared" si="1"/>
        <v>1701884</v>
      </c>
      <c r="D71" s="80"/>
      <c r="E71" s="42">
        <v>2001</v>
      </c>
      <c r="F71" s="8">
        <v>42230</v>
      </c>
      <c r="G71" s="41" t="s">
        <v>3</v>
      </c>
      <c r="H71" s="81">
        <v>121.36</v>
      </c>
      <c r="I71" s="81"/>
      <c r="J71" s="41">
        <v>262</v>
      </c>
      <c r="K71" s="80">
        <f t="shared" si="0"/>
        <v>51056.52</v>
      </c>
      <c r="L71" s="80"/>
      <c r="M71" s="6">
        <f t="shared" si="2"/>
        <v>0.15</v>
      </c>
      <c r="N71" s="42">
        <v>2001</v>
      </c>
      <c r="O71" s="8">
        <v>42253</v>
      </c>
      <c r="P71" s="81">
        <v>120.96</v>
      </c>
      <c r="Q71" s="81"/>
      <c r="R71" s="82">
        <f t="shared" si="3"/>
        <v>7407</v>
      </c>
      <c r="S71" s="82"/>
      <c r="T71" s="83">
        <f t="shared" si="4"/>
        <v>40.00000000000057</v>
      </c>
      <c r="U71" s="83"/>
    </row>
    <row r="72" spans="2:21" ht="13.5">
      <c r="B72" s="41">
        <v>64</v>
      </c>
      <c r="C72" s="80">
        <f t="shared" si="1"/>
        <v>1709291</v>
      </c>
      <c r="D72" s="80"/>
      <c r="E72" s="41">
        <v>2001</v>
      </c>
      <c r="F72" s="8">
        <v>42279</v>
      </c>
      <c r="G72" s="41" t="s">
        <v>4</v>
      </c>
      <c r="H72" s="81">
        <v>120.45</v>
      </c>
      <c r="I72" s="81"/>
      <c r="J72" s="41">
        <v>113</v>
      </c>
      <c r="K72" s="80">
        <f t="shared" si="0"/>
        <v>51278.729999999996</v>
      </c>
      <c r="L72" s="80"/>
      <c r="M72" s="6">
        <f t="shared" si="2"/>
        <v>0.36</v>
      </c>
      <c r="N72" s="42">
        <v>2001</v>
      </c>
      <c r="O72" s="8">
        <v>42316</v>
      </c>
      <c r="P72" s="81">
        <v>120.42</v>
      </c>
      <c r="Q72" s="81"/>
      <c r="R72" s="82">
        <f t="shared" si="3"/>
        <v>-1333</v>
      </c>
      <c r="S72" s="82"/>
      <c r="T72" s="83">
        <f t="shared" si="4"/>
        <v>-113</v>
      </c>
      <c r="U72" s="83"/>
    </row>
    <row r="73" spans="2:21" ht="13.5">
      <c r="B73" s="41">
        <v>65</v>
      </c>
      <c r="C73" s="80">
        <f t="shared" si="1"/>
        <v>1707958</v>
      </c>
      <c r="D73" s="80"/>
      <c r="E73" s="41">
        <v>2001</v>
      </c>
      <c r="F73" s="8">
        <v>42342</v>
      </c>
      <c r="G73" s="41" t="s">
        <v>4</v>
      </c>
      <c r="H73" s="81">
        <v>124.18</v>
      </c>
      <c r="I73" s="81"/>
      <c r="J73" s="41">
        <v>92</v>
      </c>
      <c r="K73" s="80">
        <f aca="true" t="shared" si="5" ref="K73:K108">IF(F73="","",C73*0.03)</f>
        <v>51238.74</v>
      </c>
      <c r="L73" s="80"/>
      <c r="M73" s="6">
        <f t="shared" si="2"/>
        <v>0.45</v>
      </c>
      <c r="N73" s="41">
        <v>2002</v>
      </c>
      <c r="O73" s="8">
        <v>42011</v>
      </c>
      <c r="P73" s="81">
        <v>130.62</v>
      </c>
      <c r="Q73" s="81"/>
      <c r="R73" s="82">
        <f t="shared" si="3"/>
        <v>357777</v>
      </c>
      <c r="S73" s="82"/>
      <c r="T73" s="83">
        <f t="shared" si="4"/>
        <v>643.9999999999998</v>
      </c>
      <c r="U73" s="83"/>
    </row>
    <row r="74" spans="2:21" ht="13.5">
      <c r="B74" s="41">
        <v>66</v>
      </c>
      <c r="C74" s="80">
        <f aca="true" t="shared" si="6" ref="C74:C108">IF(R73="","",C73+R73)</f>
        <v>2065735</v>
      </c>
      <c r="D74" s="80"/>
      <c r="E74" s="41">
        <v>2002</v>
      </c>
      <c r="F74" s="8">
        <v>42267</v>
      </c>
      <c r="G74" s="41" t="s">
        <v>4</v>
      </c>
      <c r="H74" s="81">
        <v>123.73</v>
      </c>
      <c r="I74" s="81"/>
      <c r="J74" s="41">
        <v>246</v>
      </c>
      <c r="K74" s="80">
        <f t="shared" si="5"/>
        <v>61972.049999999996</v>
      </c>
      <c r="L74" s="80"/>
      <c r="M74" s="6">
        <f aca="true" t="shared" si="7" ref="M74:M108">IF(J74="","",ROUNDDOWN(K74/(J74/81)/100000,2))</f>
        <v>0.2</v>
      </c>
      <c r="N74" s="42">
        <v>2002</v>
      </c>
      <c r="O74" s="8">
        <v>42277</v>
      </c>
      <c r="P74" s="81">
        <v>121.27</v>
      </c>
      <c r="Q74" s="81"/>
      <c r="R74" s="82">
        <f aca="true" t="shared" si="8" ref="R74:R108">IF(O74="","",ROUNDDOWN((IF(G74="売",H74-P74,P74-H74))*M74*10000000/81,0))</f>
        <v>-60740</v>
      </c>
      <c r="S74" s="82"/>
      <c r="T74" s="83">
        <f aca="true" t="shared" si="9" ref="T74:T108">IF(O74="","",IF(R74&lt;0,J74*(-1),IF(G74="買",(P74-H74)*100,(H74-P74)*100)))</f>
        <v>-246</v>
      </c>
      <c r="U74" s="83"/>
    </row>
    <row r="75" spans="2:21" ht="13.5">
      <c r="B75" s="41">
        <v>67</v>
      </c>
      <c r="C75" s="80">
        <f t="shared" si="6"/>
        <v>2004995</v>
      </c>
      <c r="D75" s="80"/>
      <c r="E75" s="42">
        <v>2002</v>
      </c>
      <c r="F75" s="8">
        <v>42279</v>
      </c>
      <c r="G75" s="41" t="s">
        <v>4</v>
      </c>
      <c r="H75" s="81">
        <v>122.85</v>
      </c>
      <c r="I75" s="81"/>
      <c r="J75" s="41">
        <v>120</v>
      </c>
      <c r="K75" s="80">
        <f t="shared" si="5"/>
        <v>60149.85</v>
      </c>
      <c r="L75" s="80"/>
      <c r="M75" s="6">
        <f t="shared" si="7"/>
        <v>0.4</v>
      </c>
      <c r="N75" s="42">
        <v>2002</v>
      </c>
      <c r="O75" s="8">
        <v>42306</v>
      </c>
      <c r="P75" s="81">
        <v>123.01</v>
      </c>
      <c r="Q75" s="81"/>
      <c r="R75" s="82">
        <f t="shared" si="8"/>
        <v>7901</v>
      </c>
      <c r="S75" s="82"/>
      <c r="T75" s="83">
        <f t="shared" si="9"/>
        <v>16.00000000000108</v>
      </c>
      <c r="U75" s="83"/>
    </row>
    <row r="76" spans="2:21" ht="13.5">
      <c r="B76" s="41">
        <v>68</v>
      </c>
      <c r="C76" s="80">
        <f t="shared" si="6"/>
        <v>2012896</v>
      </c>
      <c r="D76" s="80"/>
      <c r="E76" s="42">
        <v>2002</v>
      </c>
      <c r="F76" s="8">
        <v>42336</v>
      </c>
      <c r="G76" s="41" t="s">
        <v>4</v>
      </c>
      <c r="H76" s="81">
        <v>122.45</v>
      </c>
      <c r="I76" s="81"/>
      <c r="J76" s="41">
        <v>113</v>
      </c>
      <c r="K76" s="80">
        <f t="shared" si="5"/>
        <v>60386.88</v>
      </c>
      <c r="L76" s="80"/>
      <c r="M76" s="6">
        <f t="shared" si="7"/>
        <v>0.43</v>
      </c>
      <c r="N76" s="42">
        <v>2002</v>
      </c>
      <c r="O76" s="8">
        <v>42351</v>
      </c>
      <c r="P76" s="81">
        <v>122.42</v>
      </c>
      <c r="Q76" s="81"/>
      <c r="R76" s="82">
        <f t="shared" si="8"/>
        <v>-1592</v>
      </c>
      <c r="S76" s="82"/>
      <c r="T76" s="83">
        <f t="shared" si="9"/>
        <v>-113</v>
      </c>
      <c r="U76" s="83"/>
    </row>
    <row r="77" spans="2:21" ht="13.5">
      <c r="B77" s="41">
        <v>69</v>
      </c>
      <c r="C77" s="80">
        <f t="shared" si="6"/>
        <v>2011304</v>
      </c>
      <c r="D77" s="80"/>
      <c r="E77" s="41">
        <v>2003</v>
      </c>
      <c r="F77" s="8">
        <v>42028</v>
      </c>
      <c r="G77" s="41" t="s">
        <v>3</v>
      </c>
      <c r="H77" s="81">
        <v>117.61</v>
      </c>
      <c r="I77" s="81"/>
      <c r="J77" s="41">
        <v>124</v>
      </c>
      <c r="K77" s="80">
        <f t="shared" si="5"/>
        <v>60339.119999999995</v>
      </c>
      <c r="L77" s="80"/>
      <c r="M77" s="6">
        <f t="shared" si="7"/>
        <v>0.39</v>
      </c>
      <c r="N77" s="41">
        <v>2003</v>
      </c>
      <c r="O77" s="8">
        <v>42031</v>
      </c>
      <c r="P77" s="81">
        <v>118.85</v>
      </c>
      <c r="Q77" s="81"/>
      <c r="R77" s="82">
        <f t="shared" si="8"/>
        <v>-59703</v>
      </c>
      <c r="S77" s="82"/>
      <c r="T77" s="83">
        <f t="shared" si="9"/>
        <v>-124</v>
      </c>
      <c r="U77" s="83"/>
    </row>
    <row r="78" spans="2:21" ht="13.5">
      <c r="B78" s="41">
        <v>70</v>
      </c>
      <c r="C78" s="80">
        <f t="shared" si="6"/>
        <v>1951601</v>
      </c>
      <c r="D78" s="80"/>
      <c r="E78" s="41">
        <v>2003</v>
      </c>
      <c r="F78" s="8">
        <v>42068</v>
      </c>
      <c r="G78" s="41" t="s">
        <v>3</v>
      </c>
      <c r="H78" s="81">
        <v>117.07</v>
      </c>
      <c r="I78" s="81"/>
      <c r="J78" s="41">
        <v>127</v>
      </c>
      <c r="K78" s="80">
        <f t="shared" si="5"/>
        <v>58548.03</v>
      </c>
      <c r="L78" s="80"/>
      <c r="M78" s="6">
        <f t="shared" si="7"/>
        <v>0.37</v>
      </c>
      <c r="N78" s="41">
        <v>2003</v>
      </c>
      <c r="O78" s="8">
        <v>42076</v>
      </c>
      <c r="P78" s="81">
        <v>118.34</v>
      </c>
      <c r="Q78" s="81"/>
      <c r="R78" s="82">
        <f t="shared" si="8"/>
        <v>-58012</v>
      </c>
      <c r="S78" s="82"/>
      <c r="T78" s="83">
        <f t="shared" si="9"/>
        <v>-127</v>
      </c>
      <c r="U78" s="83"/>
    </row>
    <row r="79" spans="2:21" ht="13.5">
      <c r="B79" s="41">
        <v>71</v>
      </c>
      <c r="C79" s="80">
        <f t="shared" si="6"/>
        <v>1893589</v>
      </c>
      <c r="D79" s="80"/>
      <c r="E79" s="42">
        <v>2003</v>
      </c>
      <c r="F79" s="8">
        <v>42081</v>
      </c>
      <c r="G79" s="41" t="s">
        <v>4</v>
      </c>
      <c r="H79" s="81">
        <v>118.73</v>
      </c>
      <c r="I79" s="81"/>
      <c r="J79" s="41">
        <v>118</v>
      </c>
      <c r="K79" s="80">
        <f t="shared" si="5"/>
        <v>56807.67</v>
      </c>
      <c r="L79" s="80"/>
      <c r="M79" s="6">
        <f t="shared" si="7"/>
        <v>0.38</v>
      </c>
      <c r="N79" s="41">
        <v>2003</v>
      </c>
      <c r="O79" s="8">
        <v>42094</v>
      </c>
      <c r="P79" s="81">
        <v>118.73</v>
      </c>
      <c r="Q79" s="81"/>
      <c r="R79" s="82">
        <f t="shared" si="8"/>
        <v>0</v>
      </c>
      <c r="S79" s="82"/>
      <c r="T79" s="83">
        <f t="shared" si="9"/>
        <v>0</v>
      </c>
      <c r="U79" s="83"/>
    </row>
    <row r="80" spans="2:21" ht="13.5">
      <c r="B80" s="41">
        <v>72</v>
      </c>
      <c r="C80" s="80">
        <f t="shared" si="6"/>
        <v>1893589</v>
      </c>
      <c r="D80" s="80"/>
      <c r="E80" s="41">
        <v>2003</v>
      </c>
      <c r="F80" s="8">
        <v>42195</v>
      </c>
      <c r="G80" s="41" t="s">
        <v>3</v>
      </c>
      <c r="H80" s="81">
        <v>117.62</v>
      </c>
      <c r="I80" s="81"/>
      <c r="J80" s="41">
        <v>87</v>
      </c>
      <c r="K80" s="80">
        <f t="shared" si="5"/>
        <v>56807.67</v>
      </c>
      <c r="L80" s="80"/>
      <c r="M80" s="6">
        <f t="shared" si="7"/>
        <v>0.52</v>
      </c>
      <c r="N80" s="41">
        <v>2003</v>
      </c>
      <c r="O80" s="8">
        <v>42201</v>
      </c>
      <c r="P80" s="81">
        <v>118.49</v>
      </c>
      <c r="Q80" s="81"/>
      <c r="R80" s="82">
        <f t="shared" si="8"/>
        <v>-55851</v>
      </c>
      <c r="S80" s="82"/>
      <c r="T80" s="83">
        <f t="shared" si="9"/>
        <v>-87</v>
      </c>
      <c r="U80" s="83"/>
    </row>
    <row r="81" spans="2:21" ht="13.5">
      <c r="B81" s="41">
        <v>73</v>
      </c>
      <c r="C81" s="80">
        <f t="shared" si="6"/>
        <v>1837738</v>
      </c>
      <c r="D81" s="80"/>
      <c r="E81" s="41">
        <v>2003</v>
      </c>
      <c r="F81" s="8">
        <v>42213</v>
      </c>
      <c r="G81" s="41" t="s">
        <v>4</v>
      </c>
      <c r="H81" s="81">
        <v>119.45</v>
      </c>
      <c r="I81" s="81"/>
      <c r="J81" s="41">
        <v>102</v>
      </c>
      <c r="K81" s="80">
        <f t="shared" si="5"/>
        <v>55132.14</v>
      </c>
      <c r="L81" s="80"/>
      <c r="M81" s="6">
        <f t="shared" si="7"/>
        <v>0.43</v>
      </c>
      <c r="N81" s="41">
        <v>2003</v>
      </c>
      <c r="O81" s="8">
        <v>42227</v>
      </c>
      <c r="P81" s="81">
        <v>118.43</v>
      </c>
      <c r="Q81" s="81"/>
      <c r="R81" s="82">
        <f t="shared" si="8"/>
        <v>-54148</v>
      </c>
      <c r="S81" s="82"/>
      <c r="T81" s="83">
        <f t="shared" si="9"/>
        <v>-102</v>
      </c>
      <c r="U81" s="83"/>
    </row>
    <row r="82" spans="2:21" ht="13.5">
      <c r="B82" s="41">
        <v>74</v>
      </c>
      <c r="C82" s="80">
        <f t="shared" si="6"/>
        <v>1783590</v>
      </c>
      <c r="D82" s="80"/>
      <c r="E82" s="41">
        <v>2003</v>
      </c>
      <c r="F82" s="8">
        <v>42245</v>
      </c>
      <c r="G82" s="41" t="s">
        <v>3</v>
      </c>
      <c r="H82" s="81">
        <v>117.21</v>
      </c>
      <c r="I82" s="81"/>
      <c r="J82" s="41">
        <v>147</v>
      </c>
      <c r="K82" s="80">
        <f t="shared" si="5"/>
        <v>53507.7</v>
      </c>
      <c r="L82" s="80"/>
      <c r="M82" s="6">
        <f t="shared" si="7"/>
        <v>0.29</v>
      </c>
      <c r="N82" s="41">
        <v>2003</v>
      </c>
      <c r="O82" s="8">
        <v>42255</v>
      </c>
      <c r="P82" s="81">
        <v>118.68</v>
      </c>
      <c r="Q82" s="81"/>
      <c r="R82" s="82">
        <f t="shared" si="8"/>
        <v>-52629</v>
      </c>
      <c r="S82" s="82"/>
      <c r="T82" s="83">
        <f t="shared" si="9"/>
        <v>-147</v>
      </c>
      <c r="U82" s="83"/>
    </row>
    <row r="83" spans="2:21" ht="13.5">
      <c r="B83" s="41">
        <v>75</v>
      </c>
      <c r="C83" s="80">
        <f t="shared" si="6"/>
        <v>1730961</v>
      </c>
      <c r="D83" s="80"/>
      <c r="E83" s="41">
        <v>2003</v>
      </c>
      <c r="F83" s="8">
        <v>42327</v>
      </c>
      <c r="G83" s="41" t="s">
        <v>3</v>
      </c>
      <c r="H83" s="81">
        <v>107.92</v>
      </c>
      <c r="I83" s="81"/>
      <c r="J83" s="41">
        <v>122</v>
      </c>
      <c r="K83" s="80">
        <f t="shared" si="5"/>
        <v>51928.829999999994</v>
      </c>
      <c r="L83" s="80"/>
      <c r="M83" s="6">
        <f t="shared" si="7"/>
        <v>0.34</v>
      </c>
      <c r="N83" s="41">
        <v>2003</v>
      </c>
      <c r="O83" s="8">
        <v>42327</v>
      </c>
      <c r="P83" s="81">
        <v>109.14</v>
      </c>
      <c r="Q83" s="81"/>
      <c r="R83" s="82">
        <f t="shared" si="8"/>
        <v>-51209</v>
      </c>
      <c r="S83" s="82"/>
      <c r="T83" s="83">
        <f t="shared" si="9"/>
        <v>-122</v>
      </c>
      <c r="U83" s="83"/>
    </row>
    <row r="84" spans="2:21" ht="13.5">
      <c r="B84" s="41">
        <v>76</v>
      </c>
      <c r="C84" s="80">
        <f t="shared" si="6"/>
        <v>1679752</v>
      </c>
      <c r="D84" s="80"/>
      <c r="E84" s="41">
        <v>2003</v>
      </c>
      <c r="F84" s="8">
        <v>42362</v>
      </c>
      <c r="G84" s="41" t="s">
        <v>3</v>
      </c>
      <c r="H84" s="81">
        <v>107.21</v>
      </c>
      <c r="I84" s="81"/>
      <c r="J84" s="41">
        <v>77</v>
      </c>
      <c r="K84" s="80">
        <f t="shared" si="5"/>
        <v>50392.56</v>
      </c>
      <c r="L84" s="80"/>
      <c r="M84" s="6">
        <f t="shared" si="7"/>
        <v>0.53</v>
      </c>
      <c r="N84" s="41">
        <v>2004</v>
      </c>
      <c r="O84" s="8">
        <v>42013</v>
      </c>
      <c r="P84" s="81">
        <v>107.98</v>
      </c>
      <c r="Q84" s="81"/>
      <c r="R84" s="82">
        <f t="shared" si="8"/>
        <v>-50382</v>
      </c>
      <c r="S84" s="82"/>
      <c r="T84" s="83">
        <f t="shared" si="9"/>
        <v>-77</v>
      </c>
      <c r="U84" s="83"/>
    </row>
    <row r="85" spans="2:21" ht="13.5">
      <c r="B85" s="41">
        <v>77</v>
      </c>
      <c r="C85" s="80">
        <f t="shared" si="6"/>
        <v>1629370</v>
      </c>
      <c r="D85" s="80"/>
      <c r="E85" s="41">
        <v>2004</v>
      </c>
      <c r="F85" s="8">
        <v>42122</v>
      </c>
      <c r="G85" s="41" t="s">
        <v>4</v>
      </c>
      <c r="H85" s="81">
        <v>109.88</v>
      </c>
      <c r="I85" s="81"/>
      <c r="J85" s="41">
        <v>151</v>
      </c>
      <c r="K85" s="80">
        <f t="shared" si="5"/>
        <v>48881.1</v>
      </c>
      <c r="L85" s="80"/>
      <c r="M85" s="6">
        <f t="shared" si="7"/>
        <v>0.26</v>
      </c>
      <c r="N85" s="41">
        <v>2004</v>
      </c>
      <c r="O85" s="8">
        <v>42129</v>
      </c>
      <c r="P85" s="81">
        <v>108.37</v>
      </c>
      <c r="Q85" s="81"/>
      <c r="R85" s="82">
        <f t="shared" si="8"/>
        <v>-48469</v>
      </c>
      <c r="S85" s="82"/>
      <c r="T85" s="83">
        <f t="shared" si="9"/>
        <v>-151</v>
      </c>
      <c r="U85" s="83"/>
    </row>
    <row r="86" spans="2:21" ht="13.5">
      <c r="B86" s="41">
        <v>78</v>
      </c>
      <c r="C86" s="80">
        <f t="shared" si="6"/>
        <v>1580901</v>
      </c>
      <c r="D86" s="80"/>
      <c r="E86" s="41">
        <v>2004</v>
      </c>
      <c r="F86" s="8">
        <v>42149</v>
      </c>
      <c r="G86" s="41" t="s">
        <v>4</v>
      </c>
      <c r="H86" s="81">
        <v>113.03</v>
      </c>
      <c r="I86" s="81"/>
      <c r="J86" s="41">
        <v>94</v>
      </c>
      <c r="K86" s="80">
        <f t="shared" si="5"/>
        <v>47427.03</v>
      </c>
      <c r="L86" s="80"/>
      <c r="M86" s="6">
        <f t="shared" si="7"/>
        <v>0.4</v>
      </c>
      <c r="N86" s="41">
        <v>2004</v>
      </c>
      <c r="O86" s="8">
        <v>42149</v>
      </c>
      <c r="P86" s="81">
        <v>112.09</v>
      </c>
      <c r="Q86" s="81"/>
      <c r="R86" s="82">
        <f t="shared" si="8"/>
        <v>-46419</v>
      </c>
      <c r="S86" s="82"/>
      <c r="T86" s="83">
        <f t="shared" si="9"/>
        <v>-94</v>
      </c>
      <c r="U86" s="83"/>
    </row>
    <row r="87" spans="2:21" ht="13.5">
      <c r="B87" s="41">
        <v>79</v>
      </c>
      <c r="C87" s="80">
        <f t="shared" si="6"/>
        <v>1534482</v>
      </c>
      <c r="D87" s="80"/>
      <c r="E87" s="41">
        <v>2004</v>
      </c>
      <c r="F87" s="8">
        <v>42213</v>
      </c>
      <c r="G87" s="41" t="s">
        <v>4</v>
      </c>
      <c r="H87" s="81">
        <v>111.16</v>
      </c>
      <c r="I87" s="81"/>
      <c r="J87" s="41">
        <v>156</v>
      </c>
      <c r="K87" s="80">
        <f t="shared" si="5"/>
        <v>46034.46</v>
      </c>
      <c r="L87" s="80"/>
      <c r="M87" s="6">
        <f t="shared" si="7"/>
        <v>0.23</v>
      </c>
      <c r="N87" s="41">
        <v>2004</v>
      </c>
      <c r="O87" s="8">
        <v>42234</v>
      </c>
      <c r="P87" s="81">
        <v>109.6</v>
      </c>
      <c r="Q87" s="81"/>
      <c r="R87" s="82">
        <f t="shared" si="8"/>
        <v>-44296</v>
      </c>
      <c r="S87" s="82"/>
      <c r="T87" s="83">
        <f t="shared" si="9"/>
        <v>-156</v>
      </c>
      <c r="U87" s="83"/>
    </row>
    <row r="88" spans="2:21" ht="13.5">
      <c r="B88" s="41">
        <v>80</v>
      </c>
      <c r="C88" s="80">
        <f t="shared" si="6"/>
        <v>1490186</v>
      </c>
      <c r="D88" s="80"/>
      <c r="E88" s="41">
        <v>2004</v>
      </c>
      <c r="F88" s="8">
        <v>42313</v>
      </c>
      <c r="G88" s="41" t="s">
        <v>3</v>
      </c>
      <c r="H88" s="81">
        <v>105.65</v>
      </c>
      <c r="I88" s="81"/>
      <c r="J88" s="41">
        <v>81</v>
      </c>
      <c r="K88" s="80">
        <f t="shared" si="5"/>
        <v>44705.58</v>
      </c>
      <c r="L88" s="80"/>
      <c r="M88" s="6">
        <f t="shared" si="7"/>
        <v>0.44</v>
      </c>
      <c r="N88" s="41">
        <v>2004</v>
      </c>
      <c r="O88" s="8">
        <v>42318</v>
      </c>
      <c r="P88" s="81">
        <v>106.46</v>
      </c>
      <c r="Q88" s="81"/>
      <c r="R88" s="82">
        <f t="shared" si="8"/>
        <v>-43999</v>
      </c>
      <c r="S88" s="82"/>
      <c r="T88" s="83">
        <f t="shared" si="9"/>
        <v>-81</v>
      </c>
      <c r="U88" s="83"/>
    </row>
    <row r="89" spans="2:21" ht="13.5">
      <c r="B89" s="41">
        <v>81</v>
      </c>
      <c r="C89" s="80">
        <f t="shared" si="6"/>
        <v>1446187</v>
      </c>
      <c r="D89" s="80"/>
      <c r="E89" s="41">
        <v>2004</v>
      </c>
      <c r="F89" s="8">
        <v>42326</v>
      </c>
      <c r="G89" s="41" t="s">
        <v>3</v>
      </c>
      <c r="H89" s="81">
        <v>103.77</v>
      </c>
      <c r="I89" s="81"/>
      <c r="J89" s="41">
        <v>172</v>
      </c>
      <c r="K89" s="80">
        <f t="shared" si="5"/>
        <v>43385.61</v>
      </c>
      <c r="L89" s="80"/>
      <c r="M89" s="6">
        <f t="shared" si="7"/>
        <v>0.2</v>
      </c>
      <c r="N89" s="41">
        <v>2004</v>
      </c>
      <c r="O89" s="8">
        <v>42346</v>
      </c>
      <c r="P89" s="81">
        <v>103.66</v>
      </c>
      <c r="Q89" s="81"/>
      <c r="R89" s="82">
        <f t="shared" si="8"/>
        <v>2716</v>
      </c>
      <c r="S89" s="82"/>
      <c r="T89" s="83">
        <f t="shared" si="9"/>
        <v>10.999999999999943</v>
      </c>
      <c r="U89" s="83"/>
    </row>
    <row r="90" spans="2:21" ht="13.5">
      <c r="B90" s="41">
        <v>82</v>
      </c>
      <c r="C90" s="80">
        <f t="shared" si="6"/>
        <v>1448903</v>
      </c>
      <c r="D90" s="80"/>
      <c r="E90" s="42">
        <v>2004</v>
      </c>
      <c r="F90" s="8">
        <v>42369</v>
      </c>
      <c r="G90" s="41" t="s">
        <v>3</v>
      </c>
      <c r="H90" s="81">
        <v>102.68</v>
      </c>
      <c r="I90" s="81"/>
      <c r="J90" s="41">
        <v>139</v>
      </c>
      <c r="K90" s="80">
        <f t="shared" si="5"/>
        <v>43467.09</v>
      </c>
      <c r="L90" s="80"/>
      <c r="M90" s="6">
        <f t="shared" si="7"/>
        <v>0.25</v>
      </c>
      <c r="N90" s="41">
        <v>2005</v>
      </c>
      <c r="O90" s="8">
        <v>42008</v>
      </c>
      <c r="P90" s="81">
        <v>104.07</v>
      </c>
      <c r="Q90" s="81"/>
      <c r="R90" s="82">
        <f t="shared" si="8"/>
        <v>-42901</v>
      </c>
      <c r="S90" s="82"/>
      <c r="T90" s="83">
        <f t="shared" si="9"/>
        <v>-139</v>
      </c>
      <c r="U90" s="83"/>
    </row>
    <row r="91" spans="2:21" ht="13.5">
      <c r="B91" s="41">
        <v>83</v>
      </c>
      <c r="C91" s="80">
        <f t="shared" si="6"/>
        <v>1406002</v>
      </c>
      <c r="D91" s="80"/>
      <c r="E91" s="41">
        <v>2005</v>
      </c>
      <c r="F91" s="8">
        <v>42052</v>
      </c>
      <c r="G91" s="41" t="s">
        <v>4</v>
      </c>
      <c r="H91" s="81">
        <v>105.75</v>
      </c>
      <c r="I91" s="81"/>
      <c r="J91" s="41">
        <v>134</v>
      </c>
      <c r="K91" s="80">
        <f t="shared" si="5"/>
        <v>42180.06</v>
      </c>
      <c r="L91" s="80"/>
      <c r="M91" s="6">
        <f t="shared" si="7"/>
        <v>0.25</v>
      </c>
      <c r="N91" s="41">
        <v>2005</v>
      </c>
      <c r="O91" s="8">
        <v>42057</v>
      </c>
      <c r="P91" s="81">
        <v>104.41</v>
      </c>
      <c r="Q91" s="81"/>
      <c r="R91" s="82">
        <f t="shared" si="8"/>
        <v>-41358</v>
      </c>
      <c r="S91" s="82"/>
      <c r="T91" s="83">
        <f t="shared" si="9"/>
        <v>-134</v>
      </c>
      <c r="U91" s="83"/>
    </row>
    <row r="92" spans="2:21" ht="13.5">
      <c r="B92" s="41">
        <v>84</v>
      </c>
      <c r="C92" s="80">
        <f t="shared" si="6"/>
        <v>1364644</v>
      </c>
      <c r="D92" s="80"/>
      <c r="E92" s="41">
        <v>2005</v>
      </c>
      <c r="F92" s="8">
        <v>42109</v>
      </c>
      <c r="G92" s="41" t="s">
        <v>4</v>
      </c>
      <c r="H92" s="81">
        <v>108.44</v>
      </c>
      <c r="I92" s="81"/>
      <c r="J92" s="41">
        <v>119</v>
      </c>
      <c r="K92" s="80">
        <f t="shared" si="5"/>
        <v>40939.32</v>
      </c>
      <c r="L92" s="80"/>
      <c r="M92" s="6">
        <f t="shared" si="7"/>
        <v>0.27</v>
      </c>
      <c r="N92" s="41">
        <v>2005</v>
      </c>
      <c r="O92" s="8">
        <v>42113</v>
      </c>
      <c r="P92" s="81">
        <v>107.25</v>
      </c>
      <c r="Q92" s="81"/>
      <c r="R92" s="82">
        <f t="shared" si="8"/>
        <v>-39666</v>
      </c>
      <c r="S92" s="82"/>
      <c r="T92" s="83">
        <f t="shared" si="9"/>
        <v>-119</v>
      </c>
      <c r="U92" s="83"/>
    </row>
    <row r="93" spans="2:21" ht="13.5">
      <c r="B93" s="41">
        <v>85</v>
      </c>
      <c r="C93" s="80">
        <f t="shared" si="6"/>
        <v>1324978</v>
      </c>
      <c r="D93" s="80"/>
      <c r="E93" s="41">
        <v>2005</v>
      </c>
      <c r="F93" s="8">
        <v>42119</v>
      </c>
      <c r="G93" s="41" t="s">
        <v>3</v>
      </c>
      <c r="H93" s="81">
        <v>105.75</v>
      </c>
      <c r="I93" s="81"/>
      <c r="J93" s="41">
        <v>126</v>
      </c>
      <c r="K93" s="80">
        <f t="shared" si="5"/>
        <v>39749.34</v>
      </c>
      <c r="L93" s="80"/>
      <c r="M93" s="6">
        <f t="shared" si="7"/>
        <v>0.25</v>
      </c>
      <c r="N93" s="41">
        <v>2005</v>
      </c>
      <c r="O93" s="8">
        <v>42136</v>
      </c>
      <c r="P93" s="81">
        <v>106.43</v>
      </c>
      <c r="Q93" s="81"/>
      <c r="R93" s="82">
        <f t="shared" si="8"/>
        <v>-20987</v>
      </c>
      <c r="S93" s="82"/>
      <c r="T93" s="83">
        <f t="shared" si="9"/>
        <v>-126</v>
      </c>
      <c r="U93" s="83"/>
    </row>
    <row r="94" spans="2:21" ht="13.5">
      <c r="B94" s="41">
        <v>86</v>
      </c>
      <c r="C94" s="80">
        <f t="shared" si="6"/>
        <v>1303991</v>
      </c>
      <c r="D94" s="80"/>
      <c r="E94" s="41">
        <v>2005</v>
      </c>
      <c r="F94" s="8">
        <v>42156</v>
      </c>
      <c r="G94" s="41" t="s">
        <v>4</v>
      </c>
      <c r="H94" s="81">
        <v>108.61</v>
      </c>
      <c r="I94" s="81"/>
      <c r="J94" s="41">
        <v>92</v>
      </c>
      <c r="K94" s="80">
        <f t="shared" si="5"/>
        <v>39119.729999999996</v>
      </c>
      <c r="L94" s="80"/>
      <c r="M94" s="6">
        <f t="shared" si="7"/>
        <v>0.34</v>
      </c>
      <c r="N94" s="41">
        <v>2005</v>
      </c>
      <c r="O94" s="8">
        <v>42158</v>
      </c>
      <c r="P94" s="81">
        <v>107.69</v>
      </c>
      <c r="Q94" s="81"/>
      <c r="R94" s="82">
        <f t="shared" si="8"/>
        <v>-38617</v>
      </c>
      <c r="S94" s="82"/>
      <c r="T94" s="83">
        <f t="shared" si="9"/>
        <v>-92</v>
      </c>
      <c r="U94" s="83"/>
    </row>
    <row r="95" spans="2:21" ht="13.5">
      <c r="B95" s="41">
        <v>87</v>
      </c>
      <c r="C95" s="80">
        <f t="shared" si="6"/>
        <v>1265374</v>
      </c>
      <c r="D95" s="80"/>
      <c r="E95" s="41">
        <v>2005</v>
      </c>
      <c r="F95" s="8">
        <v>42199</v>
      </c>
      <c r="G95" s="41" t="s">
        <v>4</v>
      </c>
      <c r="H95" s="81">
        <v>112.31</v>
      </c>
      <c r="I95" s="81"/>
      <c r="J95" s="41">
        <v>146</v>
      </c>
      <c r="K95" s="80">
        <f t="shared" si="5"/>
        <v>37961.22</v>
      </c>
      <c r="L95" s="80"/>
      <c r="M95" s="6">
        <f t="shared" si="7"/>
        <v>0.21</v>
      </c>
      <c r="N95" s="41">
        <v>2005</v>
      </c>
      <c r="O95" s="8">
        <v>42206</v>
      </c>
      <c r="P95" s="81">
        <v>110.85</v>
      </c>
      <c r="Q95" s="81"/>
      <c r="R95" s="82">
        <f t="shared" si="8"/>
        <v>-37851</v>
      </c>
      <c r="S95" s="82"/>
      <c r="T95" s="83">
        <f t="shared" si="9"/>
        <v>-146</v>
      </c>
      <c r="U95" s="83"/>
    </row>
    <row r="96" spans="2:21" ht="13.5">
      <c r="B96" s="41">
        <v>88</v>
      </c>
      <c r="C96" s="80">
        <f t="shared" si="6"/>
        <v>1227523</v>
      </c>
      <c r="D96" s="80"/>
      <c r="E96" s="41">
        <v>2005</v>
      </c>
      <c r="F96" s="8">
        <v>42263</v>
      </c>
      <c r="G96" s="41" t="s">
        <v>4</v>
      </c>
      <c r="H96" s="81">
        <v>110.76</v>
      </c>
      <c r="I96" s="81"/>
      <c r="J96" s="41">
        <v>61</v>
      </c>
      <c r="K96" s="80">
        <f t="shared" si="5"/>
        <v>36825.689999999995</v>
      </c>
      <c r="L96" s="80"/>
      <c r="M96" s="6">
        <f t="shared" si="7"/>
        <v>0.48</v>
      </c>
      <c r="N96" s="41">
        <v>2005</v>
      </c>
      <c r="O96" s="8">
        <v>42352</v>
      </c>
      <c r="P96" s="81">
        <v>118.2</v>
      </c>
      <c r="Q96" s="81"/>
      <c r="R96" s="82">
        <f t="shared" si="8"/>
        <v>440888</v>
      </c>
      <c r="S96" s="82"/>
      <c r="T96" s="83">
        <f t="shared" si="9"/>
        <v>743.9999999999998</v>
      </c>
      <c r="U96" s="83"/>
    </row>
    <row r="97" spans="2:21" ht="13.5">
      <c r="B97" s="41">
        <v>89</v>
      </c>
      <c r="C97" s="80">
        <f t="shared" si="6"/>
        <v>1668411</v>
      </c>
      <c r="D97" s="80"/>
      <c r="E97" s="41">
        <v>2006</v>
      </c>
      <c r="F97" s="8">
        <v>42056</v>
      </c>
      <c r="G97" s="41" t="s">
        <v>4</v>
      </c>
      <c r="H97" s="81">
        <v>118.88</v>
      </c>
      <c r="I97" s="81"/>
      <c r="J97" s="41">
        <v>156</v>
      </c>
      <c r="K97" s="80">
        <f t="shared" si="5"/>
        <v>50052.33</v>
      </c>
      <c r="L97" s="80"/>
      <c r="M97" s="6">
        <f t="shared" si="7"/>
        <v>0.25</v>
      </c>
      <c r="N97" s="41">
        <v>2006</v>
      </c>
      <c r="O97" s="8">
        <v>42058</v>
      </c>
      <c r="P97" s="81">
        <v>117.32</v>
      </c>
      <c r="Q97" s="81"/>
      <c r="R97" s="82">
        <f t="shared" si="8"/>
        <v>-48148</v>
      </c>
      <c r="S97" s="82"/>
      <c r="T97" s="83">
        <f t="shared" si="9"/>
        <v>-156</v>
      </c>
      <c r="U97" s="83"/>
    </row>
    <row r="98" spans="2:21" ht="13.5">
      <c r="B98" s="41">
        <v>90</v>
      </c>
      <c r="C98" s="80">
        <f t="shared" si="6"/>
        <v>1620263</v>
      </c>
      <c r="D98" s="80"/>
      <c r="E98" s="41">
        <v>2006</v>
      </c>
      <c r="F98" s="8">
        <v>42073</v>
      </c>
      <c r="G98" s="41" t="s">
        <v>4</v>
      </c>
      <c r="H98" s="81">
        <v>118.46</v>
      </c>
      <c r="I98" s="81"/>
      <c r="J98" s="41">
        <v>138</v>
      </c>
      <c r="K98" s="80">
        <f t="shared" si="5"/>
        <v>48607.89</v>
      </c>
      <c r="L98" s="80"/>
      <c r="M98" s="6">
        <f t="shared" si="7"/>
        <v>0.28</v>
      </c>
      <c r="N98" s="41">
        <v>2006</v>
      </c>
      <c r="O98" s="8">
        <v>42079</v>
      </c>
      <c r="P98" s="81">
        <v>117.08</v>
      </c>
      <c r="Q98" s="81"/>
      <c r="R98" s="82">
        <f t="shared" si="8"/>
        <v>-47703</v>
      </c>
      <c r="S98" s="82"/>
      <c r="T98" s="83">
        <f t="shared" si="9"/>
        <v>-138</v>
      </c>
      <c r="U98" s="83"/>
    </row>
    <row r="99" spans="2:21" ht="13.5">
      <c r="B99" s="41">
        <v>91</v>
      </c>
      <c r="C99" s="80">
        <f t="shared" si="6"/>
        <v>1572560</v>
      </c>
      <c r="D99" s="80"/>
      <c r="E99" s="41">
        <v>2006</v>
      </c>
      <c r="F99" s="8">
        <v>42118</v>
      </c>
      <c r="G99" s="41" t="s">
        <v>3</v>
      </c>
      <c r="H99" s="81">
        <v>115.69</v>
      </c>
      <c r="I99" s="81"/>
      <c r="J99" s="41">
        <v>210</v>
      </c>
      <c r="K99" s="80">
        <f t="shared" si="5"/>
        <v>47176.799999999996</v>
      </c>
      <c r="L99" s="80"/>
      <c r="M99" s="6">
        <f t="shared" si="7"/>
        <v>0.18</v>
      </c>
      <c r="N99" s="41">
        <v>2006</v>
      </c>
      <c r="O99" s="8">
        <v>42143</v>
      </c>
      <c r="P99" s="81">
        <v>111.54</v>
      </c>
      <c r="Q99" s="81"/>
      <c r="R99" s="82">
        <f t="shared" si="8"/>
        <v>92222</v>
      </c>
      <c r="S99" s="82"/>
      <c r="T99" s="83">
        <f t="shared" si="9"/>
        <v>414.99999999999915</v>
      </c>
      <c r="U99" s="83"/>
    </row>
    <row r="100" spans="2:21" ht="13.5">
      <c r="B100" s="41">
        <v>92</v>
      </c>
      <c r="C100" s="80">
        <f t="shared" si="6"/>
        <v>1664782</v>
      </c>
      <c r="D100" s="80"/>
      <c r="E100" s="41">
        <v>2006</v>
      </c>
      <c r="F100" s="8">
        <v>42156</v>
      </c>
      <c r="G100" s="41" t="s">
        <v>4</v>
      </c>
      <c r="H100" s="81">
        <v>112.72</v>
      </c>
      <c r="I100" s="81"/>
      <c r="J100" s="41">
        <v>128</v>
      </c>
      <c r="K100" s="80">
        <f t="shared" si="5"/>
        <v>49943.46</v>
      </c>
      <c r="L100" s="80"/>
      <c r="M100" s="6">
        <f t="shared" si="7"/>
        <v>0.31</v>
      </c>
      <c r="N100" s="41">
        <v>2006</v>
      </c>
      <c r="O100" s="8">
        <v>42157</v>
      </c>
      <c r="P100" s="81">
        <v>111.44</v>
      </c>
      <c r="Q100" s="81"/>
      <c r="R100" s="82">
        <f t="shared" si="8"/>
        <v>-48987</v>
      </c>
      <c r="S100" s="82"/>
      <c r="T100" s="83">
        <f t="shared" si="9"/>
        <v>-128</v>
      </c>
      <c r="U100" s="83"/>
    </row>
    <row r="101" spans="2:21" ht="13.5">
      <c r="B101" s="41">
        <v>93</v>
      </c>
      <c r="C101" s="80">
        <f t="shared" si="6"/>
        <v>1615795</v>
      </c>
      <c r="D101" s="80"/>
      <c r="E101" s="41">
        <v>2006</v>
      </c>
      <c r="F101" s="8">
        <v>42178</v>
      </c>
      <c r="G101" s="41" t="s">
        <v>4</v>
      </c>
      <c r="H101" s="81">
        <v>116.31</v>
      </c>
      <c r="I101" s="81"/>
      <c r="J101" s="41">
        <v>184</v>
      </c>
      <c r="K101" s="80">
        <f t="shared" si="5"/>
        <v>48473.85</v>
      </c>
      <c r="L101" s="80"/>
      <c r="M101" s="6">
        <f t="shared" si="7"/>
        <v>0.21</v>
      </c>
      <c r="N101" s="41">
        <v>2006</v>
      </c>
      <c r="O101" s="8">
        <v>42185</v>
      </c>
      <c r="P101" s="81">
        <v>114.47</v>
      </c>
      <c r="Q101" s="81"/>
      <c r="R101" s="82">
        <f t="shared" si="8"/>
        <v>-47703</v>
      </c>
      <c r="S101" s="82"/>
      <c r="T101" s="83">
        <f t="shared" si="9"/>
        <v>-184</v>
      </c>
      <c r="U101" s="83"/>
    </row>
    <row r="102" spans="2:21" ht="13.5">
      <c r="B102" s="41">
        <v>94</v>
      </c>
      <c r="C102" s="80">
        <f t="shared" si="6"/>
        <v>1568092</v>
      </c>
      <c r="D102" s="80"/>
      <c r="E102" s="41">
        <v>2006</v>
      </c>
      <c r="F102" s="8">
        <v>42202</v>
      </c>
      <c r="G102" s="41" t="s">
        <v>4</v>
      </c>
      <c r="H102" s="81">
        <v>116.42</v>
      </c>
      <c r="I102" s="81"/>
      <c r="J102" s="41">
        <v>109</v>
      </c>
      <c r="K102" s="80">
        <f t="shared" si="5"/>
        <v>47042.759999999995</v>
      </c>
      <c r="L102" s="80"/>
      <c r="M102" s="6">
        <f t="shared" si="7"/>
        <v>0.34</v>
      </c>
      <c r="N102" s="41">
        <v>2006</v>
      </c>
      <c r="O102" s="8">
        <v>42212</v>
      </c>
      <c r="P102" s="81">
        <v>115.82</v>
      </c>
      <c r="Q102" s="81"/>
      <c r="R102" s="82">
        <f t="shared" si="8"/>
        <v>-25185</v>
      </c>
      <c r="S102" s="82"/>
      <c r="T102" s="83">
        <f t="shared" si="9"/>
        <v>-109</v>
      </c>
      <c r="U102" s="83"/>
    </row>
    <row r="103" spans="2:21" ht="13.5">
      <c r="B103" s="41">
        <v>95</v>
      </c>
      <c r="C103" s="80">
        <f t="shared" si="6"/>
        <v>1542907</v>
      </c>
      <c r="D103" s="80"/>
      <c r="E103" s="41">
        <v>2006</v>
      </c>
      <c r="F103" s="8">
        <v>42286</v>
      </c>
      <c r="G103" s="41" t="s">
        <v>4</v>
      </c>
      <c r="H103" s="81">
        <v>119.08</v>
      </c>
      <c r="I103" s="81"/>
      <c r="J103" s="41">
        <v>144</v>
      </c>
      <c r="K103" s="80">
        <f t="shared" si="5"/>
        <v>46287.21</v>
      </c>
      <c r="L103" s="80"/>
      <c r="M103" s="6">
        <f t="shared" si="7"/>
        <v>0.26</v>
      </c>
      <c r="N103" s="41">
        <v>2006</v>
      </c>
      <c r="O103" s="8">
        <v>42304</v>
      </c>
      <c r="P103" s="81">
        <v>118.04</v>
      </c>
      <c r="Q103" s="81"/>
      <c r="R103" s="82">
        <f t="shared" si="8"/>
        <v>-33382</v>
      </c>
      <c r="S103" s="82"/>
      <c r="T103" s="83">
        <f t="shared" si="9"/>
        <v>-144</v>
      </c>
      <c r="U103" s="83"/>
    </row>
    <row r="104" spans="2:21" ht="13.5">
      <c r="B104" s="41">
        <v>96</v>
      </c>
      <c r="C104" s="80">
        <f t="shared" si="6"/>
        <v>1509525</v>
      </c>
      <c r="D104" s="80"/>
      <c r="E104" s="41">
        <v>2006</v>
      </c>
      <c r="F104" s="8">
        <v>42318</v>
      </c>
      <c r="G104" s="41" t="s">
        <v>3</v>
      </c>
      <c r="H104" s="81">
        <v>117.24</v>
      </c>
      <c r="I104" s="81"/>
      <c r="J104" s="41">
        <v>136</v>
      </c>
      <c r="K104" s="80">
        <f t="shared" si="5"/>
        <v>45285.75</v>
      </c>
      <c r="L104" s="80"/>
      <c r="M104" s="6">
        <f t="shared" si="7"/>
        <v>0.26</v>
      </c>
      <c r="N104" s="41">
        <v>2006</v>
      </c>
      <c r="O104" s="8">
        <v>42324</v>
      </c>
      <c r="P104" s="81">
        <v>118.6</v>
      </c>
      <c r="Q104" s="81"/>
      <c r="R104" s="82">
        <f t="shared" si="8"/>
        <v>-43654</v>
      </c>
      <c r="S104" s="82"/>
      <c r="T104" s="83">
        <f t="shared" si="9"/>
        <v>-136</v>
      </c>
      <c r="U104" s="83"/>
    </row>
    <row r="105" spans="2:21" ht="13.5">
      <c r="B105" s="41">
        <v>97</v>
      </c>
      <c r="C105" s="80">
        <f t="shared" si="6"/>
        <v>1465871</v>
      </c>
      <c r="D105" s="80"/>
      <c r="E105" s="41">
        <v>2007</v>
      </c>
      <c r="F105" s="8">
        <v>42014</v>
      </c>
      <c r="G105" s="41" t="s">
        <v>4</v>
      </c>
      <c r="H105" s="81">
        <v>119.67</v>
      </c>
      <c r="I105" s="81"/>
      <c r="J105" s="41">
        <v>102</v>
      </c>
      <c r="K105" s="80">
        <f t="shared" si="5"/>
        <v>43976.13</v>
      </c>
      <c r="L105" s="80"/>
      <c r="M105" s="6">
        <f t="shared" si="7"/>
        <v>0.34</v>
      </c>
      <c r="N105" s="41">
        <v>2007</v>
      </c>
      <c r="O105" s="8">
        <v>42036</v>
      </c>
      <c r="P105" s="81">
        <v>120.17</v>
      </c>
      <c r="Q105" s="81"/>
      <c r="R105" s="82">
        <f t="shared" si="8"/>
        <v>20987</v>
      </c>
      <c r="S105" s="82"/>
      <c r="T105" s="83">
        <f t="shared" si="9"/>
        <v>50</v>
      </c>
      <c r="U105" s="83"/>
    </row>
    <row r="106" spans="2:21" ht="13.5">
      <c r="B106" s="41">
        <v>98</v>
      </c>
      <c r="C106" s="80">
        <f t="shared" si="6"/>
        <v>1486858</v>
      </c>
      <c r="D106" s="80"/>
      <c r="E106" s="41">
        <v>2007</v>
      </c>
      <c r="F106" s="8">
        <v>42082</v>
      </c>
      <c r="G106" s="41" t="s">
        <v>3</v>
      </c>
      <c r="H106" s="81">
        <v>116.51</v>
      </c>
      <c r="I106" s="81"/>
      <c r="J106" s="41">
        <v>93</v>
      </c>
      <c r="K106" s="80">
        <f t="shared" si="5"/>
        <v>44605.74</v>
      </c>
      <c r="L106" s="80"/>
      <c r="M106" s="6">
        <f t="shared" si="7"/>
        <v>0.38</v>
      </c>
      <c r="N106" s="41">
        <v>2007</v>
      </c>
      <c r="O106" s="8">
        <v>42082</v>
      </c>
      <c r="P106" s="81">
        <v>117.44</v>
      </c>
      <c r="Q106" s="81"/>
      <c r="R106" s="82">
        <f t="shared" si="8"/>
        <v>-43629</v>
      </c>
      <c r="S106" s="82"/>
      <c r="T106" s="83">
        <f t="shared" si="9"/>
        <v>-93</v>
      </c>
      <c r="U106" s="83"/>
    </row>
    <row r="107" spans="2:21" ht="13.5">
      <c r="B107" s="41">
        <v>99</v>
      </c>
      <c r="C107" s="80">
        <f t="shared" si="6"/>
        <v>1443229</v>
      </c>
      <c r="D107" s="80"/>
      <c r="E107" s="41">
        <v>2007</v>
      </c>
      <c r="F107" s="8">
        <v>42138</v>
      </c>
      <c r="G107" s="41" t="s">
        <v>4</v>
      </c>
      <c r="H107" s="81">
        <v>120.21</v>
      </c>
      <c r="I107" s="81"/>
      <c r="J107" s="41">
        <v>74</v>
      </c>
      <c r="K107" s="80">
        <f t="shared" si="5"/>
        <v>43296.869999999995</v>
      </c>
      <c r="L107" s="80"/>
      <c r="M107" s="6">
        <f t="shared" si="7"/>
        <v>0.47</v>
      </c>
      <c r="N107" s="41">
        <v>2007</v>
      </c>
      <c r="O107" s="8">
        <v>42162</v>
      </c>
      <c r="P107" s="81">
        <v>120.85</v>
      </c>
      <c r="Q107" s="81"/>
      <c r="R107" s="82">
        <f t="shared" si="8"/>
        <v>37135</v>
      </c>
      <c r="S107" s="82"/>
      <c r="T107" s="83">
        <f t="shared" si="9"/>
        <v>64.00000000000006</v>
      </c>
      <c r="U107" s="83"/>
    </row>
    <row r="108" spans="2:21" ht="13.5">
      <c r="B108" s="41">
        <v>100</v>
      </c>
      <c r="C108" s="80">
        <f t="shared" si="6"/>
        <v>1480364</v>
      </c>
      <c r="D108" s="80"/>
      <c r="E108" s="41">
        <v>2007</v>
      </c>
      <c r="F108" s="8">
        <v>42205</v>
      </c>
      <c r="G108" s="41" t="s">
        <v>3</v>
      </c>
      <c r="H108" s="81">
        <v>121.57</v>
      </c>
      <c r="I108" s="81"/>
      <c r="J108" s="41">
        <v>71</v>
      </c>
      <c r="K108" s="80">
        <f t="shared" si="5"/>
        <v>44410.92</v>
      </c>
      <c r="L108" s="80"/>
      <c r="M108" s="6">
        <f t="shared" si="7"/>
        <v>0.5</v>
      </c>
      <c r="N108" s="41">
        <v>2007</v>
      </c>
      <c r="O108" s="8">
        <v>42280</v>
      </c>
      <c r="P108" s="81">
        <v>116.36</v>
      </c>
      <c r="Q108" s="81"/>
      <c r="R108" s="82">
        <f t="shared" si="8"/>
        <v>321604</v>
      </c>
      <c r="S108" s="82"/>
      <c r="T108" s="83">
        <f t="shared" si="9"/>
        <v>520.9999999999993</v>
      </c>
      <c r="U108" s="83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32" operator="equal" stopIfTrue="1">
      <formula>"買"</formula>
    </cfRule>
    <cfRule type="cellIs" priority="2" dxfId="33" operator="equal" stopIfTrue="1">
      <formula>"売"</formula>
    </cfRule>
  </conditionalFormatting>
  <conditionalFormatting sqref="G9:G11 G14:G45 G47:G108">
    <cfRule type="cellIs" priority="7" dxfId="32" operator="equal" stopIfTrue="1">
      <formula>"買"</formula>
    </cfRule>
    <cfRule type="cellIs" priority="8" dxfId="33" operator="equal" stopIfTrue="1">
      <formula>"売"</formula>
    </cfRule>
  </conditionalFormatting>
  <conditionalFormatting sqref="G12">
    <cfRule type="cellIs" priority="5" dxfId="32" operator="equal" stopIfTrue="1">
      <formula>"買"</formula>
    </cfRule>
    <cfRule type="cellIs" priority="6" dxfId="33" operator="equal" stopIfTrue="1">
      <formula>"売"</formula>
    </cfRule>
  </conditionalFormatting>
  <conditionalFormatting sqref="G13">
    <cfRule type="cellIs" priority="3" dxfId="32" operator="equal" stopIfTrue="1">
      <formula>"買"</formula>
    </cfRule>
    <cfRule type="cellIs" priority="4" dxfId="33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S4" sqref="S4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49" t="s">
        <v>5</v>
      </c>
      <c r="C2" s="49"/>
      <c r="D2" s="51" t="s">
        <v>47</v>
      </c>
      <c r="E2" s="51"/>
      <c r="F2" s="49" t="s">
        <v>6</v>
      </c>
      <c r="G2" s="49"/>
      <c r="H2" s="51" t="s">
        <v>48</v>
      </c>
      <c r="I2" s="51"/>
      <c r="J2" s="49" t="s">
        <v>7</v>
      </c>
      <c r="K2" s="49"/>
      <c r="L2" s="50">
        <f>C9</f>
        <v>1000000</v>
      </c>
      <c r="M2" s="51"/>
      <c r="N2" s="49" t="s">
        <v>8</v>
      </c>
      <c r="O2" s="49"/>
      <c r="P2" s="50">
        <f>C108+R108</f>
        <v>4476414</v>
      </c>
      <c r="Q2" s="51"/>
      <c r="R2" s="1"/>
      <c r="S2" s="1"/>
      <c r="T2" s="1"/>
    </row>
    <row r="3" spans="2:19" ht="57" customHeight="1">
      <c r="B3" s="49" t="s">
        <v>9</v>
      </c>
      <c r="C3" s="49"/>
      <c r="D3" s="52" t="s">
        <v>51</v>
      </c>
      <c r="E3" s="52"/>
      <c r="F3" s="52"/>
      <c r="G3" s="52"/>
      <c r="H3" s="52"/>
      <c r="I3" s="52"/>
      <c r="J3" s="49" t="s">
        <v>10</v>
      </c>
      <c r="K3" s="49"/>
      <c r="L3" s="52" t="s">
        <v>35</v>
      </c>
      <c r="M3" s="53"/>
      <c r="N3" s="53"/>
      <c r="O3" s="53"/>
      <c r="P3" s="53"/>
      <c r="Q3" s="53"/>
      <c r="R3" s="1"/>
      <c r="S3" s="1"/>
    </row>
    <row r="4" spans="2:20" ht="13.5">
      <c r="B4" s="49" t="s">
        <v>11</v>
      </c>
      <c r="C4" s="49"/>
      <c r="D4" s="54">
        <f>SUM($R$9:$S$993)</f>
        <v>3476414</v>
      </c>
      <c r="E4" s="54"/>
      <c r="F4" s="49" t="s">
        <v>12</v>
      </c>
      <c r="G4" s="49"/>
      <c r="H4" s="55">
        <f>SUM($T$9:$U$108)</f>
        <v>2028.299999999999</v>
      </c>
      <c r="I4" s="51"/>
      <c r="J4" s="56" t="s">
        <v>13</v>
      </c>
      <c r="K4" s="56"/>
      <c r="L4" s="50">
        <f>MAX($C$9:$D$990)-C9</f>
        <v>3648711</v>
      </c>
      <c r="M4" s="50"/>
      <c r="N4" s="56" t="s">
        <v>14</v>
      </c>
      <c r="O4" s="56"/>
      <c r="P4" s="54">
        <f>MIN($C$9:$D$990)-C9</f>
        <v>-101631</v>
      </c>
      <c r="Q4" s="54"/>
      <c r="R4" s="1"/>
      <c r="S4" s="1"/>
      <c r="T4" s="1"/>
    </row>
    <row r="5" spans="2:20" ht="13.5">
      <c r="B5" s="40" t="s">
        <v>15</v>
      </c>
      <c r="C5" s="2">
        <f>COUNTIF($R$9:$R$990,"&gt;0")</f>
        <v>36</v>
      </c>
      <c r="D5" s="39" t="s">
        <v>16</v>
      </c>
      <c r="E5" s="16">
        <f>COUNTIF($R$9:$R$990,"&lt;0")</f>
        <v>64</v>
      </c>
      <c r="F5" s="39" t="s">
        <v>17</v>
      </c>
      <c r="G5" s="2">
        <f>COUNTIF($R$9:$R$990,"=0")</f>
        <v>0</v>
      </c>
      <c r="H5" s="39" t="s">
        <v>18</v>
      </c>
      <c r="I5" s="3">
        <f>C5/SUM(C5,E5,G5)</f>
        <v>0.36</v>
      </c>
      <c r="J5" s="57" t="s">
        <v>19</v>
      </c>
      <c r="K5" s="49"/>
      <c r="L5" s="58"/>
      <c r="M5" s="59"/>
      <c r="N5" s="18" t="s">
        <v>20</v>
      </c>
      <c r="O5" s="9"/>
      <c r="P5" s="58"/>
      <c r="Q5" s="59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60" t="s">
        <v>21</v>
      </c>
      <c r="C7" s="62" t="s">
        <v>22</v>
      </c>
      <c r="D7" s="63"/>
      <c r="E7" s="66" t="s">
        <v>23</v>
      </c>
      <c r="F7" s="67"/>
      <c r="G7" s="67"/>
      <c r="H7" s="67"/>
      <c r="I7" s="68"/>
      <c r="J7" s="69" t="s">
        <v>24</v>
      </c>
      <c r="K7" s="70"/>
      <c r="L7" s="71"/>
      <c r="M7" s="72" t="s">
        <v>25</v>
      </c>
      <c r="N7" s="73" t="s">
        <v>26</v>
      </c>
      <c r="O7" s="74"/>
      <c r="P7" s="74"/>
      <c r="Q7" s="75"/>
      <c r="R7" s="76" t="s">
        <v>27</v>
      </c>
      <c r="S7" s="76"/>
      <c r="T7" s="76"/>
      <c r="U7" s="76"/>
    </row>
    <row r="8" spans="2:21" ht="13.5">
      <c r="B8" s="61"/>
      <c r="C8" s="64"/>
      <c r="D8" s="65"/>
      <c r="E8" s="19" t="s">
        <v>28</v>
      </c>
      <c r="F8" s="19" t="s">
        <v>29</v>
      </c>
      <c r="G8" s="19" t="s">
        <v>30</v>
      </c>
      <c r="H8" s="77" t="s">
        <v>31</v>
      </c>
      <c r="I8" s="68"/>
      <c r="J8" s="4" t="s">
        <v>32</v>
      </c>
      <c r="K8" s="78" t="s">
        <v>33</v>
      </c>
      <c r="L8" s="71"/>
      <c r="M8" s="72"/>
      <c r="N8" s="5" t="s">
        <v>28</v>
      </c>
      <c r="O8" s="5" t="s">
        <v>29</v>
      </c>
      <c r="P8" s="79" t="s">
        <v>31</v>
      </c>
      <c r="Q8" s="75"/>
      <c r="R8" s="76" t="s">
        <v>34</v>
      </c>
      <c r="S8" s="76"/>
      <c r="T8" s="76" t="s">
        <v>32</v>
      </c>
      <c r="U8" s="76"/>
    </row>
    <row r="9" spans="2:21" ht="13.5">
      <c r="B9" s="41">
        <v>1</v>
      </c>
      <c r="C9" s="80">
        <v>1000000</v>
      </c>
      <c r="D9" s="80"/>
      <c r="E9" s="41">
        <v>2010</v>
      </c>
      <c r="F9" s="8">
        <v>42011</v>
      </c>
      <c r="G9" s="41" t="s">
        <v>4</v>
      </c>
      <c r="H9" s="81">
        <v>92.857</v>
      </c>
      <c r="I9" s="81"/>
      <c r="J9" s="41">
        <v>76</v>
      </c>
      <c r="K9" s="80">
        <f aca="true" t="shared" si="0" ref="K9:K72">IF(F9="","",C9*0.03)</f>
        <v>30000</v>
      </c>
      <c r="L9" s="80"/>
      <c r="M9" s="6">
        <f>IF(J9="","",ROUNDDOWN(K9/(J9/81)/100000,2))</f>
        <v>0.31</v>
      </c>
      <c r="N9" s="41">
        <v>2010</v>
      </c>
      <c r="O9" s="8">
        <v>42012</v>
      </c>
      <c r="P9" s="81">
        <v>92.103</v>
      </c>
      <c r="Q9" s="81"/>
      <c r="R9" s="82">
        <f>IF(O9="","",ROUNDDOWN((IF(G9="売",H9-P9,P9-H9))*M9*10000000/81,0))</f>
        <v>-28856</v>
      </c>
      <c r="S9" s="82"/>
      <c r="T9" s="83">
        <f>IF(O9="","",IF(R9&lt;0,J9*(-1),IF(G9="買",(P9-H9)*100,(H9-P9)*100)))</f>
        <v>-76</v>
      </c>
      <c r="U9" s="83"/>
    </row>
    <row r="10" spans="2:21" ht="13.5">
      <c r="B10" s="41">
        <v>2</v>
      </c>
      <c r="C10" s="80">
        <f aca="true" t="shared" si="1" ref="C10:C73">IF(R9="","",C9+R9)</f>
        <v>971144</v>
      </c>
      <c r="D10" s="80"/>
      <c r="E10" s="45">
        <v>2010</v>
      </c>
      <c r="F10" s="8">
        <v>42044</v>
      </c>
      <c r="G10" s="41" t="s">
        <v>4</v>
      </c>
      <c r="H10" s="81">
        <v>89.745</v>
      </c>
      <c r="I10" s="81"/>
      <c r="J10" s="41">
        <v>43</v>
      </c>
      <c r="K10" s="80">
        <f t="shared" si="0"/>
        <v>29134.32</v>
      </c>
      <c r="L10" s="80"/>
      <c r="M10" s="6">
        <f aca="true" t="shared" si="2" ref="M10:M73">IF(J10="","",ROUNDDOWN(K10/(J10/81)/100000,2))</f>
        <v>0.54</v>
      </c>
      <c r="N10" s="45">
        <v>2010</v>
      </c>
      <c r="O10" s="8">
        <v>42045</v>
      </c>
      <c r="P10" s="81">
        <v>89.317</v>
      </c>
      <c r="Q10" s="81"/>
      <c r="R10" s="82">
        <f aca="true" t="shared" si="3" ref="R10:R73">IF(O10="","",ROUNDDOWN((IF(G10="売",H10-P10,P10-H10))*M10*10000000/81,0))</f>
        <v>-28533</v>
      </c>
      <c r="S10" s="82"/>
      <c r="T10" s="83">
        <f aca="true" t="shared" si="4" ref="T10:T73">IF(O10="","",IF(R10&lt;0,J10*(-1),IF(G10="買",(P10-H10)*100,(H10-P10)*100)))</f>
        <v>-43</v>
      </c>
      <c r="U10" s="83"/>
    </row>
    <row r="11" spans="2:21" ht="13.5">
      <c r="B11" s="41">
        <v>3</v>
      </c>
      <c r="C11" s="80">
        <f t="shared" si="1"/>
        <v>942611</v>
      </c>
      <c r="D11" s="80"/>
      <c r="E11" s="45">
        <v>2010</v>
      </c>
      <c r="F11" s="8">
        <v>42086</v>
      </c>
      <c r="G11" s="41" t="s">
        <v>3</v>
      </c>
      <c r="H11" s="81">
        <v>90.227</v>
      </c>
      <c r="I11" s="81"/>
      <c r="J11" s="41">
        <v>24</v>
      </c>
      <c r="K11" s="80">
        <f t="shared" si="0"/>
        <v>28278.329999999998</v>
      </c>
      <c r="L11" s="80"/>
      <c r="M11" s="6">
        <f>IF(J11="","",ROUNDDOWN(K11/(J11/81)/100000,2))</f>
        <v>0.95</v>
      </c>
      <c r="N11" s="45">
        <v>2010</v>
      </c>
      <c r="O11" s="8">
        <v>42086</v>
      </c>
      <c r="P11" s="81">
        <v>90.466</v>
      </c>
      <c r="Q11" s="81"/>
      <c r="R11" s="82">
        <f t="shared" si="3"/>
        <v>-28030</v>
      </c>
      <c r="S11" s="82"/>
      <c r="T11" s="83">
        <f t="shared" si="4"/>
        <v>-24</v>
      </c>
      <c r="U11" s="83"/>
    </row>
    <row r="12" spans="2:21" ht="13.5">
      <c r="B12" s="41">
        <v>4</v>
      </c>
      <c r="C12" s="80">
        <f t="shared" si="1"/>
        <v>914581</v>
      </c>
      <c r="D12" s="80"/>
      <c r="E12" s="45">
        <v>2010</v>
      </c>
      <c r="F12" s="8">
        <v>42095</v>
      </c>
      <c r="G12" s="41" t="s">
        <v>4</v>
      </c>
      <c r="H12" s="81">
        <v>93.886</v>
      </c>
      <c r="I12" s="81"/>
      <c r="J12" s="41">
        <v>45</v>
      </c>
      <c r="K12" s="80">
        <f t="shared" si="0"/>
        <v>27437.43</v>
      </c>
      <c r="L12" s="80"/>
      <c r="M12" s="6">
        <f t="shared" si="2"/>
        <v>0.49</v>
      </c>
      <c r="N12" s="45">
        <v>2010</v>
      </c>
      <c r="O12" s="8">
        <v>42101</v>
      </c>
      <c r="P12" s="81">
        <v>93.618</v>
      </c>
      <c r="Q12" s="81"/>
      <c r="R12" s="82">
        <f t="shared" si="3"/>
        <v>-16212</v>
      </c>
      <c r="S12" s="82"/>
      <c r="T12" s="83">
        <f t="shared" si="4"/>
        <v>-45</v>
      </c>
      <c r="U12" s="83"/>
    </row>
    <row r="13" spans="2:21" ht="13.5">
      <c r="B13" s="41">
        <v>5</v>
      </c>
      <c r="C13" s="80">
        <f t="shared" si="1"/>
        <v>898369</v>
      </c>
      <c r="D13" s="80"/>
      <c r="E13" s="45">
        <v>2010</v>
      </c>
      <c r="F13" s="8">
        <v>42101</v>
      </c>
      <c r="G13" s="41" t="s">
        <v>3</v>
      </c>
      <c r="H13" s="81">
        <v>93.482</v>
      </c>
      <c r="I13" s="81"/>
      <c r="J13" s="41">
        <v>54</v>
      </c>
      <c r="K13" s="80">
        <f t="shared" si="0"/>
        <v>26951.07</v>
      </c>
      <c r="L13" s="80"/>
      <c r="M13" s="6">
        <f t="shared" si="2"/>
        <v>0.4</v>
      </c>
      <c r="N13" s="45">
        <v>2010</v>
      </c>
      <c r="O13" s="8">
        <v>42113</v>
      </c>
      <c r="P13" s="81">
        <v>92.107</v>
      </c>
      <c r="Q13" s="81"/>
      <c r="R13" s="82">
        <f t="shared" si="3"/>
        <v>67901</v>
      </c>
      <c r="S13" s="82"/>
      <c r="T13" s="83">
        <f t="shared" si="4"/>
        <v>137.5</v>
      </c>
      <c r="U13" s="83"/>
    </row>
    <row r="14" spans="2:21" ht="13.5">
      <c r="B14" s="41">
        <v>6</v>
      </c>
      <c r="C14" s="80">
        <f t="shared" si="1"/>
        <v>966270</v>
      </c>
      <c r="D14" s="80"/>
      <c r="E14" s="45">
        <v>2010</v>
      </c>
      <c r="F14" s="8">
        <v>42124</v>
      </c>
      <c r="G14" s="41" t="s">
        <v>4</v>
      </c>
      <c r="H14" s="81">
        <v>94.454</v>
      </c>
      <c r="I14" s="81"/>
      <c r="J14" s="41">
        <v>45</v>
      </c>
      <c r="K14" s="80">
        <f t="shared" si="0"/>
        <v>28988.1</v>
      </c>
      <c r="L14" s="80"/>
      <c r="M14" s="6">
        <f t="shared" si="2"/>
        <v>0.52</v>
      </c>
      <c r="N14" s="45">
        <v>2010</v>
      </c>
      <c r="O14" s="8">
        <v>42124</v>
      </c>
      <c r="P14" s="81">
        <v>94.011</v>
      </c>
      <c r="Q14" s="81"/>
      <c r="R14" s="82">
        <f t="shared" si="3"/>
        <v>-28439</v>
      </c>
      <c r="S14" s="82"/>
      <c r="T14" s="83">
        <f t="shared" si="4"/>
        <v>-45</v>
      </c>
      <c r="U14" s="83"/>
    </row>
    <row r="15" spans="2:21" ht="13.5">
      <c r="B15" s="41">
        <v>7</v>
      </c>
      <c r="C15" s="80">
        <f t="shared" si="1"/>
        <v>937831</v>
      </c>
      <c r="D15" s="80"/>
      <c r="E15" s="45">
        <v>2010</v>
      </c>
      <c r="F15" s="8">
        <v>42138</v>
      </c>
      <c r="G15" s="41" t="s">
        <v>3</v>
      </c>
      <c r="H15" s="81">
        <v>92.597</v>
      </c>
      <c r="I15" s="81"/>
      <c r="J15" s="41">
        <v>32</v>
      </c>
      <c r="K15" s="80">
        <f t="shared" si="0"/>
        <v>28134.93</v>
      </c>
      <c r="L15" s="80"/>
      <c r="M15" s="6">
        <f t="shared" si="2"/>
        <v>0.71</v>
      </c>
      <c r="N15" s="45">
        <v>2010</v>
      </c>
      <c r="O15" s="8">
        <v>42138</v>
      </c>
      <c r="P15" s="81">
        <v>92.916</v>
      </c>
      <c r="Q15" s="81"/>
      <c r="R15" s="82">
        <f t="shared" si="3"/>
        <v>-27961</v>
      </c>
      <c r="S15" s="82"/>
      <c r="T15" s="83">
        <f t="shared" si="4"/>
        <v>-32</v>
      </c>
      <c r="U15" s="83"/>
    </row>
    <row r="16" spans="2:21" ht="13.5">
      <c r="B16" s="41">
        <v>8</v>
      </c>
      <c r="C16" s="80">
        <f t="shared" si="1"/>
        <v>909870</v>
      </c>
      <c r="D16" s="80"/>
      <c r="E16" s="45">
        <v>2010</v>
      </c>
      <c r="F16" s="8">
        <v>42183</v>
      </c>
      <c r="G16" s="41" t="s">
        <v>3</v>
      </c>
      <c r="H16" s="81">
        <v>89.059</v>
      </c>
      <c r="I16" s="81"/>
      <c r="J16" s="41">
        <v>34</v>
      </c>
      <c r="K16" s="80">
        <f t="shared" si="0"/>
        <v>27296.1</v>
      </c>
      <c r="L16" s="80"/>
      <c r="M16" s="6">
        <f t="shared" si="2"/>
        <v>0.65</v>
      </c>
      <c r="N16" s="45">
        <v>2010</v>
      </c>
      <c r="O16" s="8">
        <v>42192</v>
      </c>
      <c r="P16" s="81">
        <v>87.666</v>
      </c>
      <c r="Q16" s="81"/>
      <c r="R16" s="82">
        <f t="shared" si="3"/>
        <v>111783</v>
      </c>
      <c r="S16" s="82"/>
      <c r="T16" s="83">
        <f t="shared" si="4"/>
        <v>139.30000000000007</v>
      </c>
      <c r="U16" s="83"/>
    </row>
    <row r="17" spans="2:21" ht="13.5">
      <c r="B17" s="41">
        <v>9</v>
      </c>
      <c r="C17" s="80">
        <f t="shared" si="1"/>
        <v>1021653</v>
      </c>
      <c r="D17" s="80"/>
      <c r="E17" s="45">
        <v>2010</v>
      </c>
      <c r="F17" s="8">
        <v>42218</v>
      </c>
      <c r="G17" s="41" t="s">
        <v>3</v>
      </c>
      <c r="H17" s="81">
        <v>86.486</v>
      </c>
      <c r="I17" s="81"/>
      <c r="J17" s="41">
        <v>29</v>
      </c>
      <c r="K17" s="80">
        <f t="shared" si="0"/>
        <v>30649.59</v>
      </c>
      <c r="L17" s="80"/>
      <c r="M17" s="6">
        <f t="shared" si="2"/>
        <v>0.85</v>
      </c>
      <c r="N17" s="45">
        <v>2010</v>
      </c>
      <c r="O17" s="8">
        <v>42218</v>
      </c>
      <c r="P17" s="81">
        <v>86.768</v>
      </c>
      <c r="Q17" s="81"/>
      <c r="R17" s="82">
        <f t="shared" si="3"/>
        <v>-29592</v>
      </c>
      <c r="S17" s="82"/>
      <c r="T17" s="83">
        <f t="shared" si="4"/>
        <v>-29</v>
      </c>
      <c r="U17" s="83"/>
    </row>
    <row r="18" spans="2:21" ht="13.5">
      <c r="B18" s="41">
        <v>10</v>
      </c>
      <c r="C18" s="80">
        <f t="shared" si="1"/>
        <v>992061</v>
      </c>
      <c r="D18" s="80"/>
      <c r="E18" s="45">
        <v>2010</v>
      </c>
      <c r="F18" s="8">
        <v>42228</v>
      </c>
      <c r="G18" s="41" t="s">
        <v>3</v>
      </c>
      <c r="H18" s="81">
        <v>84.979</v>
      </c>
      <c r="I18" s="81"/>
      <c r="J18" s="41">
        <v>28</v>
      </c>
      <c r="K18" s="80">
        <f t="shared" si="0"/>
        <v>29761.829999999998</v>
      </c>
      <c r="L18" s="80"/>
      <c r="M18" s="6">
        <f t="shared" si="2"/>
        <v>0.86</v>
      </c>
      <c r="N18" s="45">
        <v>2010</v>
      </c>
      <c r="O18" s="8">
        <v>42228</v>
      </c>
      <c r="P18" s="81">
        <v>85.254</v>
      </c>
      <c r="Q18" s="81"/>
      <c r="R18" s="82">
        <f t="shared" si="3"/>
        <v>-29197</v>
      </c>
      <c r="S18" s="82"/>
      <c r="T18" s="83">
        <f t="shared" si="4"/>
        <v>-28</v>
      </c>
      <c r="U18" s="83"/>
    </row>
    <row r="19" spans="2:21" ht="13.5">
      <c r="B19" s="41">
        <v>11</v>
      </c>
      <c r="C19" s="80">
        <f t="shared" si="1"/>
        <v>962864</v>
      </c>
      <c r="D19" s="80"/>
      <c r="E19" s="45">
        <v>2010</v>
      </c>
      <c r="F19" s="8">
        <v>42241</v>
      </c>
      <c r="G19" s="41" t="s">
        <v>3</v>
      </c>
      <c r="H19" s="81">
        <v>84.198</v>
      </c>
      <c r="I19" s="81"/>
      <c r="J19" s="41">
        <v>39</v>
      </c>
      <c r="K19" s="80">
        <f t="shared" si="0"/>
        <v>28885.92</v>
      </c>
      <c r="L19" s="80"/>
      <c r="M19" s="6">
        <f t="shared" si="2"/>
        <v>0.59</v>
      </c>
      <c r="N19" s="45">
        <v>2010</v>
      </c>
      <c r="O19" s="8">
        <v>42241</v>
      </c>
      <c r="P19" s="81">
        <v>84.581</v>
      </c>
      <c r="Q19" s="81"/>
      <c r="R19" s="82">
        <f t="shared" si="3"/>
        <v>-27897</v>
      </c>
      <c r="S19" s="82"/>
      <c r="T19" s="83">
        <f t="shared" si="4"/>
        <v>-39</v>
      </c>
      <c r="U19" s="83"/>
    </row>
    <row r="20" spans="2:21" ht="13.5">
      <c r="B20" s="41">
        <v>12</v>
      </c>
      <c r="C20" s="80">
        <f t="shared" si="1"/>
        <v>934967</v>
      </c>
      <c r="D20" s="80"/>
      <c r="E20" s="45">
        <v>2010</v>
      </c>
      <c r="F20" s="8">
        <v>42247</v>
      </c>
      <c r="G20" s="41" t="s">
        <v>3</v>
      </c>
      <c r="H20" s="81">
        <v>83.953</v>
      </c>
      <c r="I20" s="81"/>
      <c r="J20" s="41">
        <v>65</v>
      </c>
      <c r="K20" s="80">
        <f t="shared" si="0"/>
        <v>28049.01</v>
      </c>
      <c r="L20" s="80"/>
      <c r="M20" s="6">
        <f t="shared" si="2"/>
        <v>0.34</v>
      </c>
      <c r="N20" s="45">
        <v>2010</v>
      </c>
      <c r="O20" s="8">
        <v>42248</v>
      </c>
      <c r="P20" s="81">
        <v>84.595</v>
      </c>
      <c r="Q20" s="81"/>
      <c r="R20" s="82">
        <f t="shared" si="3"/>
        <v>-26948</v>
      </c>
      <c r="S20" s="82"/>
      <c r="T20" s="83">
        <f t="shared" si="4"/>
        <v>-65</v>
      </c>
      <c r="U20" s="83"/>
    </row>
    <row r="21" spans="2:21" ht="13.5">
      <c r="B21" s="41">
        <v>13</v>
      </c>
      <c r="C21" s="80">
        <f t="shared" si="1"/>
        <v>908019</v>
      </c>
      <c r="D21" s="80"/>
      <c r="E21" s="45">
        <v>2010</v>
      </c>
      <c r="F21" s="8">
        <v>42268</v>
      </c>
      <c r="G21" s="41" t="s">
        <v>3</v>
      </c>
      <c r="H21" s="81">
        <v>85.303</v>
      </c>
      <c r="I21" s="81"/>
      <c r="J21" s="41">
        <v>28</v>
      </c>
      <c r="K21" s="80">
        <f t="shared" si="0"/>
        <v>27240.57</v>
      </c>
      <c r="L21" s="80"/>
      <c r="M21" s="6">
        <f t="shared" si="2"/>
        <v>0.78</v>
      </c>
      <c r="N21" s="45">
        <v>2010</v>
      </c>
      <c r="O21" s="8">
        <v>42281</v>
      </c>
      <c r="P21" s="81">
        <v>83.205</v>
      </c>
      <c r="Q21" s="81"/>
      <c r="R21" s="82">
        <f t="shared" si="3"/>
        <v>202029</v>
      </c>
      <c r="S21" s="82"/>
      <c r="T21" s="83">
        <f t="shared" si="4"/>
        <v>209.7999999999999</v>
      </c>
      <c r="U21" s="83"/>
    </row>
    <row r="22" spans="2:21" ht="13.5">
      <c r="B22" s="41">
        <v>14</v>
      </c>
      <c r="C22" s="80">
        <f t="shared" si="1"/>
        <v>1110048</v>
      </c>
      <c r="D22" s="80"/>
      <c r="E22" s="45">
        <v>2010</v>
      </c>
      <c r="F22" s="8">
        <v>42288</v>
      </c>
      <c r="G22" s="41" t="s">
        <v>3</v>
      </c>
      <c r="H22" s="81">
        <v>81.719</v>
      </c>
      <c r="I22" s="81"/>
      <c r="J22" s="41">
        <v>84</v>
      </c>
      <c r="K22" s="80">
        <f t="shared" si="0"/>
        <v>33301.44</v>
      </c>
      <c r="L22" s="80"/>
      <c r="M22" s="6">
        <f t="shared" si="2"/>
        <v>0.32</v>
      </c>
      <c r="N22" s="45">
        <v>2010</v>
      </c>
      <c r="O22" s="8">
        <v>42296</v>
      </c>
      <c r="P22" s="81">
        <v>81.664</v>
      </c>
      <c r="Q22" s="81"/>
      <c r="R22" s="82">
        <f t="shared" si="3"/>
        <v>2172</v>
      </c>
      <c r="S22" s="82"/>
      <c r="T22" s="83">
        <f t="shared" si="4"/>
        <v>5.499999999999261</v>
      </c>
      <c r="U22" s="83"/>
    </row>
    <row r="23" spans="2:21" ht="13.5">
      <c r="B23" s="41">
        <v>15</v>
      </c>
      <c r="C23" s="80">
        <f t="shared" si="1"/>
        <v>1112220</v>
      </c>
      <c r="D23" s="80"/>
      <c r="E23" s="45">
        <v>2010</v>
      </c>
      <c r="F23" s="8">
        <v>42299</v>
      </c>
      <c r="G23" s="41" t="s">
        <v>3</v>
      </c>
      <c r="H23" s="81">
        <v>81.149</v>
      </c>
      <c r="I23" s="81"/>
      <c r="J23" s="41">
        <v>22</v>
      </c>
      <c r="K23" s="80">
        <f t="shared" si="0"/>
        <v>33366.6</v>
      </c>
      <c r="L23" s="80"/>
      <c r="M23" s="6">
        <f t="shared" si="2"/>
        <v>1.22</v>
      </c>
      <c r="N23" s="45">
        <v>2010</v>
      </c>
      <c r="O23" s="8">
        <v>42299</v>
      </c>
      <c r="P23" s="81">
        <v>81.361</v>
      </c>
      <c r="Q23" s="81"/>
      <c r="R23" s="82">
        <f t="shared" si="3"/>
        <v>-31930</v>
      </c>
      <c r="S23" s="82"/>
      <c r="T23" s="83">
        <f t="shared" si="4"/>
        <v>-22</v>
      </c>
      <c r="U23" s="83"/>
    </row>
    <row r="24" spans="2:21" ht="13.5">
      <c r="B24" s="41">
        <v>16</v>
      </c>
      <c r="C24" s="80">
        <f t="shared" si="1"/>
        <v>1080290</v>
      </c>
      <c r="D24" s="80"/>
      <c r="E24" s="45">
        <v>2010</v>
      </c>
      <c r="F24" s="8">
        <v>42317</v>
      </c>
      <c r="G24" s="41" t="s">
        <v>3</v>
      </c>
      <c r="H24" s="81">
        <v>80.686</v>
      </c>
      <c r="I24" s="81"/>
      <c r="J24" s="41">
        <v>27</v>
      </c>
      <c r="K24" s="80">
        <f t="shared" si="0"/>
        <v>32408.699999999997</v>
      </c>
      <c r="L24" s="80"/>
      <c r="M24" s="6">
        <f t="shared" si="2"/>
        <v>0.97</v>
      </c>
      <c r="N24" s="45">
        <v>2010</v>
      </c>
      <c r="O24" s="8">
        <v>42317</v>
      </c>
      <c r="P24" s="81">
        <v>80.948</v>
      </c>
      <c r="Q24" s="81"/>
      <c r="R24" s="82">
        <f t="shared" si="3"/>
        <v>-31375</v>
      </c>
      <c r="S24" s="82"/>
      <c r="T24" s="83">
        <f t="shared" si="4"/>
        <v>-27</v>
      </c>
      <c r="U24" s="83"/>
    </row>
    <row r="25" spans="2:21" ht="13.5">
      <c r="B25" s="41">
        <v>17</v>
      </c>
      <c r="C25" s="80">
        <f t="shared" si="1"/>
        <v>1048915</v>
      </c>
      <c r="D25" s="80"/>
      <c r="E25" s="45">
        <v>2010</v>
      </c>
      <c r="F25" s="8">
        <v>42320</v>
      </c>
      <c r="G25" s="41" t="s">
        <v>4</v>
      </c>
      <c r="H25" s="81">
        <v>82.382</v>
      </c>
      <c r="I25" s="81"/>
      <c r="J25" s="41">
        <v>40</v>
      </c>
      <c r="K25" s="80">
        <f t="shared" si="0"/>
        <v>31467.449999999997</v>
      </c>
      <c r="L25" s="80"/>
      <c r="M25" s="6">
        <f t="shared" si="2"/>
        <v>0.63</v>
      </c>
      <c r="N25" s="45">
        <v>2010</v>
      </c>
      <c r="O25" s="8">
        <v>42331</v>
      </c>
      <c r="P25" s="81">
        <v>83.136</v>
      </c>
      <c r="Q25" s="81"/>
      <c r="R25" s="82">
        <f t="shared" si="3"/>
        <v>58644</v>
      </c>
      <c r="S25" s="82"/>
      <c r="T25" s="83">
        <f t="shared" si="4"/>
        <v>75.39999999999907</v>
      </c>
      <c r="U25" s="83"/>
    </row>
    <row r="26" spans="2:21" ht="13.5">
      <c r="B26" s="41">
        <v>18</v>
      </c>
      <c r="C26" s="80">
        <f t="shared" si="1"/>
        <v>1107559</v>
      </c>
      <c r="D26" s="80"/>
      <c r="E26" s="45">
        <v>2010</v>
      </c>
      <c r="F26" s="8">
        <v>42341</v>
      </c>
      <c r="G26" s="41" t="s">
        <v>3</v>
      </c>
      <c r="H26" s="81">
        <v>83.666</v>
      </c>
      <c r="I26" s="81"/>
      <c r="J26" s="41">
        <v>19</v>
      </c>
      <c r="K26" s="80">
        <f t="shared" si="0"/>
        <v>33226.77</v>
      </c>
      <c r="L26" s="80"/>
      <c r="M26" s="6">
        <f t="shared" si="2"/>
        <v>1.41</v>
      </c>
      <c r="N26" s="45">
        <v>2010</v>
      </c>
      <c r="O26" s="8">
        <v>42345</v>
      </c>
      <c r="P26" s="81">
        <v>82.98</v>
      </c>
      <c r="Q26" s="81"/>
      <c r="R26" s="82">
        <f t="shared" si="3"/>
        <v>119414</v>
      </c>
      <c r="S26" s="82"/>
      <c r="T26" s="83">
        <f t="shared" si="4"/>
        <v>68.59999999999928</v>
      </c>
      <c r="U26" s="83"/>
    </row>
    <row r="27" spans="2:21" ht="13.5">
      <c r="B27" s="41">
        <v>19</v>
      </c>
      <c r="C27" s="80">
        <f t="shared" si="1"/>
        <v>1226973</v>
      </c>
      <c r="D27" s="80"/>
      <c r="E27" s="45">
        <v>2010</v>
      </c>
      <c r="F27" s="8">
        <v>42353</v>
      </c>
      <c r="G27" s="41" t="s">
        <v>4</v>
      </c>
      <c r="H27" s="81">
        <v>84.252</v>
      </c>
      <c r="I27" s="81"/>
      <c r="J27" s="41">
        <v>48</v>
      </c>
      <c r="K27" s="80">
        <f t="shared" si="0"/>
        <v>36809.189999999995</v>
      </c>
      <c r="L27" s="80"/>
      <c r="M27" s="6">
        <f t="shared" si="2"/>
        <v>0.62</v>
      </c>
      <c r="N27" s="45">
        <v>2010</v>
      </c>
      <c r="O27" s="8">
        <v>42355</v>
      </c>
      <c r="P27" s="81">
        <v>83.774</v>
      </c>
      <c r="Q27" s="81"/>
      <c r="R27" s="82">
        <f t="shared" si="3"/>
        <v>-36587</v>
      </c>
      <c r="S27" s="82"/>
      <c r="T27" s="83">
        <f t="shared" si="4"/>
        <v>-48</v>
      </c>
      <c r="U27" s="83"/>
    </row>
    <row r="28" spans="2:21" ht="13.5">
      <c r="B28" s="41">
        <v>20</v>
      </c>
      <c r="C28" s="80">
        <f t="shared" si="1"/>
        <v>1190386</v>
      </c>
      <c r="D28" s="80"/>
      <c r="E28" s="45">
        <v>2010</v>
      </c>
      <c r="F28" s="8">
        <v>42358</v>
      </c>
      <c r="G28" s="41" t="s">
        <v>3</v>
      </c>
      <c r="H28" s="81">
        <v>83.816</v>
      </c>
      <c r="I28" s="81"/>
      <c r="J28" s="41">
        <v>30</v>
      </c>
      <c r="K28" s="80">
        <f t="shared" si="0"/>
        <v>35711.58</v>
      </c>
      <c r="L28" s="80"/>
      <c r="M28" s="6">
        <f t="shared" si="2"/>
        <v>0.96</v>
      </c>
      <c r="N28" s="45">
        <v>2011</v>
      </c>
      <c r="O28" s="8">
        <v>42007</v>
      </c>
      <c r="P28" s="81">
        <v>81.847</v>
      </c>
      <c r="Q28" s="81"/>
      <c r="R28" s="82">
        <f t="shared" si="3"/>
        <v>233362</v>
      </c>
      <c r="S28" s="82"/>
      <c r="T28" s="83">
        <f t="shared" si="4"/>
        <v>196.90000000000083</v>
      </c>
      <c r="U28" s="83"/>
    </row>
    <row r="29" spans="2:21" ht="13.5">
      <c r="B29" s="41">
        <v>21</v>
      </c>
      <c r="C29" s="80">
        <f t="shared" si="1"/>
        <v>1423748</v>
      </c>
      <c r="D29" s="80"/>
      <c r="E29" s="45">
        <v>2011</v>
      </c>
      <c r="F29" s="8">
        <v>42009</v>
      </c>
      <c r="G29" s="41" t="s">
        <v>4</v>
      </c>
      <c r="H29" s="81">
        <v>82.134</v>
      </c>
      <c r="I29" s="81"/>
      <c r="J29" s="41">
        <v>23</v>
      </c>
      <c r="K29" s="80">
        <f t="shared" si="0"/>
        <v>42712.439999999995</v>
      </c>
      <c r="L29" s="80"/>
      <c r="M29" s="6">
        <f t="shared" si="2"/>
        <v>1.5</v>
      </c>
      <c r="N29" s="45">
        <v>2011</v>
      </c>
      <c r="O29" s="8">
        <v>42011</v>
      </c>
      <c r="P29" s="81">
        <v>82.878</v>
      </c>
      <c r="Q29" s="81"/>
      <c r="R29" s="82">
        <f t="shared" si="3"/>
        <v>137777</v>
      </c>
      <c r="S29" s="82"/>
      <c r="T29" s="83">
        <f t="shared" si="4"/>
        <v>74.39999999999998</v>
      </c>
      <c r="U29" s="83"/>
    </row>
    <row r="30" spans="2:21" ht="13.5">
      <c r="B30" s="41">
        <v>22</v>
      </c>
      <c r="C30" s="80">
        <f t="shared" si="1"/>
        <v>1561525</v>
      </c>
      <c r="D30" s="80"/>
      <c r="E30" s="45">
        <v>2011</v>
      </c>
      <c r="F30" s="8">
        <v>42045</v>
      </c>
      <c r="G30" s="41" t="s">
        <v>4</v>
      </c>
      <c r="H30" s="81">
        <v>82.586</v>
      </c>
      <c r="I30" s="81"/>
      <c r="J30" s="41">
        <v>26</v>
      </c>
      <c r="K30" s="80">
        <f t="shared" si="0"/>
        <v>46845.75</v>
      </c>
      <c r="L30" s="80"/>
      <c r="M30" s="6">
        <f t="shared" si="2"/>
        <v>1.45</v>
      </c>
      <c r="N30" s="45">
        <v>2011</v>
      </c>
      <c r="O30" s="8">
        <v>42051</v>
      </c>
      <c r="P30" s="81">
        <v>83.585</v>
      </c>
      <c r="Q30" s="81"/>
      <c r="R30" s="82">
        <f t="shared" si="3"/>
        <v>178833</v>
      </c>
      <c r="S30" s="82"/>
      <c r="T30" s="83">
        <f t="shared" si="4"/>
        <v>99.89999999999952</v>
      </c>
      <c r="U30" s="83"/>
    </row>
    <row r="31" spans="2:21" ht="13.5">
      <c r="B31" s="41">
        <v>23</v>
      </c>
      <c r="C31" s="80">
        <f t="shared" si="1"/>
        <v>1740358</v>
      </c>
      <c r="D31" s="80"/>
      <c r="E31" s="45">
        <v>2011</v>
      </c>
      <c r="F31" s="8">
        <v>42056</v>
      </c>
      <c r="G31" s="41" t="s">
        <v>3</v>
      </c>
      <c r="H31" s="81">
        <v>83.088</v>
      </c>
      <c r="I31" s="81"/>
      <c r="J31" s="41">
        <v>17</v>
      </c>
      <c r="K31" s="80">
        <f t="shared" si="0"/>
        <v>52210.74</v>
      </c>
      <c r="L31" s="80"/>
      <c r="M31" s="6">
        <f t="shared" si="2"/>
        <v>2.48</v>
      </c>
      <c r="N31" s="45">
        <v>2011</v>
      </c>
      <c r="O31" s="8">
        <v>42056</v>
      </c>
      <c r="P31" s="81">
        <v>83.258</v>
      </c>
      <c r="Q31" s="81"/>
      <c r="R31" s="82">
        <f t="shared" si="3"/>
        <v>-52049</v>
      </c>
      <c r="S31" s="82"/>
      <c r="T31" s="83">
        <f t="shared" si="4"/>
        <v>-17</v>
      </c>
      <c r="U31" s="83"/>
    </row>
    <row r="32" spans="2:21" ht="13.5">
      <c r="B32" s="41">
        <v>24</v>
      </c>
      <c r="C32" s="80">
        <f t="shared" si="1"/>
        <v>1688309</v>
      </c>
      <c r="D32" s="80"/>
      <c r="E32" s="45">
        <v>2011</v>
      </c>
      <c r="F32" s="8">
        <v>42060</v>
      </c>
      <c r="G32" s="41" t="s">
        <v>3</v>
      </c>
      <c r="H32" s="81">
        <v>81.658</v>
      </c>
      <c r="I32" s="81"/>
      <c r="J32" s="41">
        <v>27</v>
      </c>
      <c r="K32" s="80">
        <f t="shared" si="0"/>
        <v>50649.27</v>
      </c>
      <c r="L32" s="80"/>
      <c r="M32" s="6">
        <f t="shared" si="2"/>
        <v>1.51</v>
      </c>
      <c r="N32" s="45">
        <v>2011</v>
      </c>
      <c r="O32" s="8">
        <v>42063</v>
      </c>
      <c r="P32" s="81">
        <v>81.928</v>
      </c>
      <c r="Q32" s="81"/>
      <c r="R32" s="82">
        <f t="shared" si="3"/>
        <v>-50333</v>
      </c>
      <c r="S32" s="82"/>
      <c r="T32" s="83">
        <f t="shared" si="4"/>
        <v>-27</v>
      </c>
      <c r="U32" s="83"/>
    </row>
    <row r="33" spans="2:21" ht="13.5">
      <c r="B33" s="41">
        <v>25</v>
      </c>
      <c r="C33" s="80">
        <f t="shared" si="1"/>
        <v>1637976</v>
      </c>
      <c r="D33" s="80"/>
      <c r="E33" s="45">
        <v>2011</v>
      </c>
      <c r="F33" s="8">
        <v>42071</v>
      </c>
      <c r="G33" s="41" t="s">
        <v>4</v>
      </c>
      <c r="H33" s="81">
        <v>82.386</v>
      </c>
      <c r="I33" s="81"/>
      <c r="J33" s="41">
        <v>18</v>
      </c>
      <c r="K33" s="80">
        <f t="shared" si="0"/>
        <v>49139.28</v>
      </c>
      <c r="L33" s="80"/>
      <c r="M33" s="6">
        <f t="shared" si="2"/>
        <v>2.21</v>
      </c>
      <c r="N33" s="45">
        <v>2011</v>
      </c>
      <c r="O33" s="8">
        <v>42074</v>
      </c>
      <c r="P33" s="81">
        <v>82.569</v>
      </c>
      <c r="Q33" s="81"/>
      <c r="R33" s="82">
        <f t="shared" si="3"/>
        <v>49929</v>
      </c>
      <c r="S33" s="82"/>
      <c r="T33" s="83">
        <f t="shared" si="4"/>
        <v>18.300000000000693</v>
      </c>
      <c r="U33" s="83"/>
    </row>
    <row r="34" spans="2:21" ht="13.5">
      <c r="B34" s="41">
        <v>26</v>
      </c>
      <c r="C34" s="80">
        <f t="shared" si="1"/>
        <v>1687905</v>
      </c>
      <c r="D34" s="80"/>
      <c r="E34" s="45">
        <v>2011</v>
      </c>
      <c r="F34" s="8">
        <v>42078</v>
      </c>
      <c r="G34" s="41" t="s">
        <v>3</v>
      </c>
      <c r="H34" s="81">
        <v>81.322</v>
      </c>
      <c r="I34" s="81"/>
      <c r="J34" s="41">
        <v>42</v>
      </c>
      <c r="K34" s="80">
        <f t="shared" si="0"/>
        <v>50637.15</v>
      </c>
      <c r="L34" s="80"/>
      <c r="M34" s="6">
        <f t="shared" si="2"/>
        <v>0.97</v>
      </c>
      <c r="N34" s="45">
        <v>2011</v>
      </c>
      <c r="O34" s="8">
        <v>42081</v>
      </c>
      <c r="P34" s="81">
        <v>79.729</v>
      </c>
      <c r="Q34" s="81"/>
      <c r="R34" s="82">
        <f t="shared" si="3"/>
        <v>190766</v>
      </c>
      <c r="S34" s="82"/>
      <c r="T34" s="83">
        <f t="shared" si="4"/>
        <v>159.30000000000035</v>
      </c>
      <c r="U34" s="83"/>
    </row>
    <row r="35" spans="2:21" ht="13.5">
      <c r="B35" s="41">
        <v>27</v>
      </c>
      <c r="C35" s="80">
        <f t="shared" si="1"/>
        <v>1878671</v>
      </c>
      <c r="D35" s="80"/>
      <c r="E35" s="45">
        <v>2011</v>
      </c>
      <c r="F35" s="8">
        <v>42084</v>
      </c>
      <c r="G35" s="41" t="s">
        <v>4</v>
      </c>
      <c r="H35" s="81">
        <v>81.249</v>
      </c>
      <c r="I35" s="81"/>
      <c r="J35" s="41">
        <v>25</v>
      </c>
      <c r="K35" s="80">
        <f t="shared" si="0"/>
        <v>56360.13</v>
      </c>
      <c r="L35" s="80"/>
      <c r="M35" s="6">
        <f t="shared" si="2"/>
        <v>1.82</v>
      </c>
      <c r="N35" s="45">
        <v>2011</v>
      </c>
      <c r="O35" s="8">
        <v>42085</v>
      </c>
      <c r="P35" s="81">
        <v>81.001</v>
      </c>
      <c r="Q35" s="81"/>
      <c r="R35" s="82">
        <f t="shared" si="3"/>
        <v>-55723</v>
      </c>
      <c r="S35" s="82"/>
      <c r="T35" s="83">
        <f t="shared" si="4"/>
        <v>-25</v>
      </c>
      <c r="U35" s="83"/>
    </row>
    <row r="36" spans="2:21" ht="13.5">
      <c r="B36" s="41">
        <v>28</v>
      </c>
      <c r="C36" s="80">
        <f t="shared" si="1"/>
        <v>1822948</v>
      </c>
      <c r="D36" s="80"/>
      <c r="E36" s="45">
        <v>2011</v>
      </c>
      <c r="F36" s="8">
        <v>42088</v>
      </c>
      <c r="G36" s="41" t="s">
        <v>4</v>
      </c>
      <c r="H36" s="81">
        <v>81.484</v>
      </c>
      <c r="I36" s="81"/>
      <c r="J36" s="41">
        <v>40</v>
      </c>
      <c r="K36" s="80">
        <f t="shared" si="0"/>
        <v>54688.439999999995</v>
      </c>
      <c r="L36" s="80"/>
      <c r="M36" s="6">
        <f t="shared" si="2"/>
        <v>1.1</v>
      </c>
      <c r="N36" s="45">
        <v>2011</v>
      </c>
      <c r="O36" s="8">
        <v>42101</v>
      </c>
      <c r="P36" s="81">
        <v>84.838</v>
      </c>
      <c r="Q36" s="81"/>
      <c r="R36" s="82">
        <f t="shared" si="3"/>
        <v>455481</v>
      </c>
      <c r="S36" s="82"/>
      <c r="T36" s="83">
        <f t="shared" si="4"/>
        <v>335.3999999999999</v>
      </c>
      <c r="U36" s="83"/>
    </row>
    <row r="37" spans="2:21" ht="13.5">
      <c r="B37" s="41">
        <v>29</v>
      </c>
      <c r="C37" s="80">
        <f t="shared" si="1"/>
        <v>2278429</v>
      </c>
      <c r="D37" s="80"/>
      <c r="E37" s="45">
        <v>2011</v>
      </c>
      <c r="F37" s="8">
        <v>42106</v>
      </c>
      <c r="G37" s="41" t="s">
        <v>3</v>
      </c>
      <c r="H37" s="81">
        <v>84.133</v>
      </c>
      <c r="I37" s="81"/>
      <c r="J37" s="41">
        <v>65</v>
      </c>
      <c r="K37" s="80">
        <f t="shared" si="0"/>
        <v>68352.87</v>
      </c>
      <c r="L37" s="80"/>
      <c r="M37" s="6">
        <f t="shared" si="2"/>
        <v>0.85</v>
      </c>
      <c r="N37" s="45">
        <v>2011</v>
      </c>
      <c r="O37" s="8">
        <v>42121</v>
      </c>
      <c r="P37" s="81">
        <v>82.418</v>
      </c>
      <c r="Q37" s="81"/>
      <c r="R37" s="82">
        <f t="shared" si="3"/>
        <v>179969</v>
      </c>
      <c r="S37" s="82"/>
      <c r="T37" s="83">
        <f t="shared" si="4"/>
        <v>171.49999999999892</v>
      </c>
      <c r="U37" s="83"/>
    </row>
    <row r="38" spans="2:21" ht="13.5">
      <c r="B38" s="41">
        <v>30</v>
      </c>
      <c r="C38" s="80">
        <f t="shared" si="1"/>
        <v>2458398</v>
      </c>
      <c r="D38" s="80"/>
      <c r="E38" s="45">
        <v>2011</v>
      </c>
      <c r="F38" s="8">
        <v>42137</v>
      </c>
      <c r="G38" s="41" t="s">
        <v>4</v>
      </c>
      <c r="H38" s="81">
        <v>81.007</v>
      </c>
      <c r="I38" s="81"/>
      <c r="J38" s="41">
        <v>15</v>
      </c>
      <c r="K38" s="80">
        <f t="shared" si="0"/>
        <v>73751.94</v>
      </c>
      <c r="L38" s="80"/>
      <c r="M38" s="6">
        <f t="shared" si="2"/>
        <v>3.98</v>
      </c>
      <c r="N38" s="45">
        <v>2011</v>
      </c>
      <c r="O38" s="8">
        <v>42137</v>
      </c>
      <c r="P38" s="81">
        <v>80.854</v>
      </c>
      <c r="Q38" s="81"/>
      <c r="R38" s="82">
        <f t="shared" si="3"/>
        <v>-75177</v>
      </c>
      <c r="S38" s="82"/>
      <c r="T38" s="83">
        <f t="shared" si="4"/>
        <v>-15</v>
      </c>
      <c r="U38" s="83"/>
    </row>
    <row r="39" spans="2:21" ht="13.5">
      <c r="B39" s="41">
        <v>31</v>
      </c>
      <c r="C39" s="80">
        <f t="shared" si="1"/>
        <v>2383221</v>
      </c>
      <c r="D39" s="80"/>
      <c r="E39" s="45">
        <v>2011</v>
      </c>
      <c r="F39" s="8">
        <v>42150</v>
      </c>
      <c r="G39" s="41" t="s">
        <v>4</v>
      </c>
      <c r="H39" s="81">
        <v>82.035</v>
      </c>
      <c r="I39" s="81"/>
      <c r="J39" s="41">
        <v>10</v>
      </c>
      <c r="K39" s="80">
        <f t="shared" si="0"/>
        <v>71496.62999999999</v>
      </c>
      <c r="L39" s="80"/>
      <c r="M39" s="6">
        <f t="shared" si="2"/>
        <v>5.79</v>
      </c>
      <c r="N39" s="45">
        <v>2011</v>
      </c>
      <c r="O39" s="8">
        <v>42150</v>
      </c>
      <c r="P39" s="81">
        <v>81.938</v>
      </c>
      <c r="Q39" s="81"/>
      <c r="R39" s="82">
        <f t="shared" si="3"/>
        <v>-69337</v>
      </c>
      <c r="S39" s="82"/>
      <c r="T39" s="83">
        <f t="shared" si="4"/>
        <v>-10</v>
      </c>
      <c r="U39" s="83"/>
    </row>
    <row r="40" spans="2:21" ht="13.5">
      <c r="B40" s="41">
        <v>32</v>
      </c>
      <c r="C40" s="80">
        <f t="shared" si="1"/>
        <v>2313884</v>
      </c>
      <c r="D40" s="80"/>
      <c r="E40" s="45">
        <v>2011</v>
      </c>
      <c r="F40" s="8">
        <v>42155</v>
      </c>
      <c r="G40" s="41" t="s">
        <v>3</v>
      </c>
      <c r="H40" s="81">
        <v>80.735</v>
      </c>
      <c r="I40" s="81"/>
      <c r="J40" s="41">
        <v>27</v>
      </c>
      <c r="K40" s="80">
        <f t="shared" si="0"/>
        <v>69416.52</v>
      </c>
      <c r="L40" s="80"/>
      <c r="M40" s="6">
        <f t="shared" si="2"/>
        <v>2.08</v>
      </c>
      <c r="N40" s="45">
        <v>2011</v>
      </c>
      <c r="O40" s="8">
        <v>42155</v>
      </c>
      <c r="P40" s="81">
        <v>81.005</v>
      </c>
      <c r="Q40" s="81"/>
      <c r="R40" s="82">
        <f t="shared" si="3"/>
        <v>-69333</v>
      </c>
      <c r="S40" s="82"/>
      <c r="T40" s="83">
        <f t="shared" si="4"/>
        <v>-27</v>
      </c>
      <c r="U40" s="83"/>
    </row>
    <row r="41" spans="2:21" ht="13.5">
      <c r="B41" s="41">
        <v>33</v>
      </c>
      <c r="C41" s="80">
        <f t="shared" si="1"/>
        <v>2244551</v>
      </c>
      <c r="D41" s="80"/>
      <c r="E41" s="45">
        <v>2011</v>
      </c>
      <c r="F41" s="8">
        <v>42163</v>
      </c>
      <c r="G41" s="41" t="s">
        <v>3</v>
      </c>
      <c r="H41" s="81">
        <v>79.804</v>
      </c>
      <c r="I41" s="81"/>
      <c r="J41" s="41">
        <v>26</v>
      </c>
      <c r="K41" s="80">
        <f t="shared" si="0"/>
        <v>67336.53</v>
      </c>
      <c r="L41" s="80"/>
      <c r="M41" s="6">
        <f t="shared" si="2"/>
        <v>2.09</v>
      </c>
      <c r="N41" s="45">
        <v>2011</v>
      </c>
      <c r="O41" s="8">
        <v>42164</v>
      </c>
      <c r="P41" s="81">
        <v>80.061</v>
      </c>
      <c r="Q41" s="81"/>
      <c r="R41" s="82">
        <f t="shared" si="3"/>
        <v>-66312</v>
      </c>
      <c r="S41" s="82"/>
      <c r="T41" s="83">
        <f t="shared" si="4"/>
        <v>-26</v>
      </c>
      <c r="U41" s="83"/>
    </row>
    <row r="42" spans="2:21" ht="13.5">
      <c r="B42" s="41">
        <v>34</v>
      </c>
      <c r="C42" s="80">
        <f t="shared" si="1"/>
        <v>2178239</v>
      </c>
      <c r="D42" s="80"/>
      <c r="E42" s="45">
        <v>2011</v>
      </c>
      <c r="F42" s="8">
        <v>42176</v>
      </c>
      <c r="G42" s="41" t="s">
        <v>3</v>
      </c>
      <c r="H42" s="81">
        <v>80.085</v>
      </c>
      <c r="I42" s="81"/>
      <c r="J42" s="41">
        <v>24</v>
      </c>
      <c r="K42" s="80">
        <f t="shared" si="0"/>
        <v>65347.17</v>
      </c>
      <c r="L42" s="80"/>
      <c r="M42" s="6">
        <f t="shared" si="2"/>
        <v>2.2</v>
      </c>
      <c r="N42" s="45">
        <v>2011</v>
      </c>
      <c r="O42" s="8">
        <v>42177</v>
      </c>
      <c r="P42" s="81">
        <v>80.325</v>
      </c>
      <c r="Q42" s="81"/>
      <c r="R42" s="82">
        <f t="shared" si="3"/>
        <v>-65185</v>
      </c>
      <c r="S42" s="82"/>
      <c r="T42" s="83">
        <f t="shared" si="4"/>
        <v>-24</v>
      </c>
      <c r="U42" s="83"/>
    </row>
    <row r="43" spans="2:21" ht="13.5">
      <c r="B43" s="41">
        <v>35</v>
      </c>
      <c r="C43" s="80">
        <f t="shared" si="1"/>
        <v>2113054</v>
      </c>
      <c r="D43" s="80"/>
      <c r="E43" s="45">
        <v>2011</v>
      </c>
      <c r="F43" s="8">
        <v>42190</v>
      </c>
      <c r="G43" s="41" t="s">
        <v>4</v>
      </c>
      <c r="H43" s="81">
        <v>81.095</v>
      </c>
      <c r="I43" s="81"/>
      <c r="J43" s="41">
        <v>40</v>
      </c>
      <c r="K43" s="80">
        <f t="shared" si="0"/>
        <v>63391.619999999995</v>
      </c>
      <c r="L43" s="80"/>
      <c r="M43" s="6">
        <f t="shared" si="2"/>
        <v>1.28</v>
      </c>
      <c r="N43" s="45">
        <v>2011</v>
      </c>
      <c r="O43" s="8">
        <v>42193</v>
      </c>
      <c r="P43" s="81">
        <v>80.764</v>
      </c>
      <c r="Q43" s="81"/>
      <c r="R43" s="82">
        <f t="shared" si="3"/>
        <v>-52306</v>
      </c>
      <c r="S43" s="82"/>
      <c r="T43" s="83">
        <f t="shared" si="4"/>
        <v>-40</v>
      </c>
      <c r="U43" s="83"/>
    </row>
    <row r="44" spans="2:21" ht="13.5">
      <c r="B44" s="41">
        <v>36</v>
      </c>
      <c r="C44" s="80">
        <f t="shared" si="1"/>
        <v>2060748</v>
      </c>
      <c r="D44" s="80"/>
      <c r="E44" s="45">
        <v>2011</v>
      </c>
      <c r="F44" s="8">
        <v>42206</v>
      </c>
      <c r="G44" s="41" t="s">
        <v>3</v>
      </c>
      <c r="H44" s="81">
        <v>78.535</v>
      </c>
      <c r="I44" s="81"/>
      <c r="J44" s="41">
        <v>40</v>
      </c>
      <c r="K44" s="80">
        <f t="shared" si="0"/>
        <v>61822.439999999995</v>
      </c>
      <c r="L44" s="80"/>
      <c r="M44" s="6">
        <f t="shared" si="2"/>
        <v>1.25</v>
      </c>
      <c r="N44" s="45">
        <v>2011</v>
      </c>
      <c r="O44" s="8">
        <v>42220</v>
      </c>
      <c r="P44" s="81">
        <v>77.773</v>
      </c>
      <c r="Q44" s="81"/>
      <c r="R44" s="82">
        <f t="shared" si="3"/>
        <v>117592</v>
      </c>
      <c r="S44" s="82"/>
      <c r="T44" s="83">
        <f t="shared" si="4"/>
        <v>76.20000000000005</v>
      </c>
      <c r="U44" s="83"/>
    </row>
    <row r="45" spans="2:21" ht="13.5">
      <c r="B45" s="41">
        <v>37</v>
      </c>
      <c r="C45" s="80">
        <f t="shared" si="1"/>
        <v>2178340</v>
      </c>
      <c r="D45" s="80"/>
      <c r="E45" s="45">
        <v>2011</v>
      </c>
      <c r="F45" s="8">
        <v>42225</v>
      </c>
      <c r="G45" s="41" t="s">
        <v>3</v>
      </c>
      <c r="H45" s="81">
        <v>76.988</v>
      </c>
      <c r="I45" s="81"/>
      <c r="J45" s="41">
        <v>51</v>
      </c>
      <c r="K45" s="80">
        <f t="shared" si="0"/>
        <v>65350.2</v>
      </c>
      <c r="L45" s="80"/>
      <c r="M45" s="6">
        <f t="shared" si="2"/>
        <v>1.03</v>
      </c>
      <c r="N45" s="45">
        <v>2011</v>
      </c>
      <c r="O45" s="8">
        <v>42238</v>
      </c>
      <c r="P45" s="81">
        <v>76.643</v>
      </c>
      <c r="Q45" s="81"/>
      <c r="R45" s="82">
        <f t="shared" si="3"/>
        <v>43870</v>
      </c>
      <c r="S45" s="82"/>
      <c r="T45" s="83">
        <f t="shared" si="4"/>
        <v>34.499999999999886</v>
      </c>
      <c r="U45" s="83"/>
    </row>
    <row r="46" spans="2:21" ht="13.5">
      <c r="B46" s="41">
        <v>38</v>
      </c>
      <c r="C46" s="80">
        <f t="shared" si="1"/>
        <v>2222210</v>
      </c>
      <c r="D46" s="80"/>
      <c r="E46" s="45">
        <v>2011</v>
      </c>
      <c r="F46" s="8">
        <v>42246</v>
      </c>
      <c r="G46" s="41" t="s">
        <v>3</v>
      </c>
      <c r="H46" s="81">
        <v>76.655</v>
      </c>
      <c r="I46" s="81"/>
      <c r="J46" s="41">
        <v>25</v>
      </c>
      <c r="K46" s="80">
        <f t="shared" si="0"/>
        <v>66666.3</v>
      </c>
      <c r="L46" s="80"/>
      <c r="M46" s="6">
        <f t="shared" si="2"/>
        <v>2.15</v>
      </c>
      <c r="N46" s="45">
        <v>2011</v>
      </c>
      <c r="O46" s="8">
        <v>42248</v>
      </c>
      <c r="P46" s="81">
        <v>76.839</v>
      </c>
      <c r="Q46" s="81"/>
      <c r="R46" s="82">
        <f t="shared" si="3"/>
        <v>-48839</v>
      </c>
      <c r="S46" s="82"/>
      <c r="T46" s="83">
        <f t="shared" si="4"/>
        <v>-25</v>
      </c>
      <c r="U46" s="83"/>
    </row>
    <row r="47" spans="2:21" ht="13.5">
      <c r="B47" s="41">
        <v>39</v>
      </c>
      <c r="C47" s="80">
        <f t="shared" si="1"/>
        <v>2173371</v>
      </c>
      <c r="D47" s="80"/>
      <c r="E47" s="45">
        <v>2011</v>
      </c>
      <c r="F47" s="8">
        <v>42254</v>
      </c>
      <c r="G47" s="41" t="s">
        <v>4</v>
      </c>
      <c r="H47" s="81">
        <v>77.368</v>
      </c>
      <c r="I47" s="81"/>
      <c r="J47" s="41">
        <v>25</v>
      </c>
      <c r="K47" s="80">
        <f t="shared" si="0"/>
        <v>65201.13</v>
      </c>
      <c r="L47" s="80"/>
      <c r="M47" s="6">
        <f t="shared" si="2"/>
        <v>2.11</v>
      </c>
      <c r="N47" s="45">
        <v>2011</v>
      </c>
      <c r="O47" s="8">
        <v>42256</v>
      </c>
      <c r="P47" s="81">
        <v>77.122</v>
      </c>
      <c r="Q47" s="81"/>
      <c r="R47" s="82">
        <f t="shared" si="3"/>
        <v>-64081</v>
      </c>
      <c r="S47" s="82"/>
      <c r="T47" s="83">
        <f t="shared" si="4"/>
        <v>-25</v>
      </c>
      <c r="U47" s="83"/>
    </row>
    <row r="48" spans="2:21" ht="13.5">
      <c r="B48" s="41">
        <v>40</v>
      </c>
      <c r="C48" s="80">
        <f t="shared" si="1"/>
        <v>2109290</v>
      </c>
      <c r="D48" s="80"/>
      <c r="E48" s="45">
        <v>2011</v>
      </c>
      <c r="F48" s="8">
        <v>42288</v>
      </c>
      <c r="G48" s="41" t="s">
        <v>37</v>
      </c>
      <c r="H48" s="81">
        <v>76.623</v>
      </c>
      <c r="I48" s="81"/>
      <c r="J48" s="41">
        <v>10</v>
      </c>
      <c r="K48" s="80">
        <f t="shared" si="0"/>
        <v>63278.7</v>
      </c>
      <c r="L48" s="80"/>
      <c r="M48" s="6">
        <f t="shared" si="2"/>
        <v>5.12</v>
      </c>
      <c r="N48" s="45">
        <v>2011</v>
      </c>
      <c r="O48" s="8">
        <v>42288</v>
      </c>
      <c r="P48" s="81">
        <v>76.721</v>
      </c>
      <c r="Q48" s="81"/>
      <c r="R48" s="82">
        <f t="shared" si="3"/>
        <v>-61945</v>
      </c>
      <c r="S48" s="82"/>
      <c r="T48" s="83">
        <f t="shared" si="4"/>
        <v>-10</v>
      </c>
      <c r="U48" s="83"/>
    </row>
    <row r="49" spans="2:21" ht="13.5">
      <c r="B49" s="41">
        <v>41</v>
      </c>
      <c r="C49" s="80">
        <f t="shared" si="1"/>
        <v>2047345</v>
      </c>
      <c r="D49" s="80"/>
      <c r="E49" s="45">
        <v>2011</v>
      </c>
      <c r="F49" s="8">
        <v>42294</v>
      </c>
      <c r="G49" s="41" t="s">
        <v>4</v>
      </c>
      <c r="H49" s="81">
        <v>77.441</v>
      </c>
      <c r="I49" s="81"/>
      <c r="J49" s="41">
        <v>57</v>
      </c>
      <c r="K49" s="80">
        <f t="shared" si="0"/>
        <v>61420.35</v>
      </c>
      <c r="L49" s="80"/>
      <c r="M49" s="6">
        <f t="shared" si="2"/>
        <v>0.87</v>
      </c>
      <c r="N49" s="45">
        <v>2011</v>
      </c>
      <c r="O49" s="8">
        <v>42294</v>
      </c>
      <c r="P49" s="81">
        <v>76.871</v>
      </c>
      <c r="Q49" s="81"/>
      <c r="R49" s="82">
        <f t="shared" si="3"/>
        <v>-61222</v>
      </c>
      <c r="S49" s="82"/>
      <c r="T49" s="83">
        <f t="shared" si="4"/>
        <v>-57</v>
      </c>
      <c r="U49" s="83"/>
    </row>
    <row r="50" spans="2:21" ht="13.5">
      <c r="B50" s="41">
        <v>42</v>
      </c>
      <c r="C50" s="80">
        <f t="shared" si="1"/>
        <v>1986123</v>
      </c>
      <c r="D50" s="80"/>
      <c r="E50" s="45">
        <v>2011</v>
      </c>
      <c r="F50" s="8">
        <v>42302</v>
      </c>
      <c r="G50" s="41" t="s">
        <v>3</v>
      </c>
      <c r="H50" s="81">
        <v>76.025</v>
      </c>
      <c r="I50" s="81"/>
      <c r="J50" s="41">
        <v>10</v>
      </c>
      <c r="K50" s="80">
        <f t="shared" si="0"/>
        <v>59583.689999999995</v>
      </c>
      <c r="L50" s="80"/>
      <c r="M50" s="6">
        <f t="shared" si="2"/>
        <v>4.82</v>
      </c>
      <c r="N50" s="45">
        <v>2011</v>
      </c>
      <c r="O50" s="8">
        <v>42303</v>
      </c>
      <c r="P50" s="81">
        <v>76.125</v>
      </c>
      <c r="Q50" s="81"/>
      <c r="R50" s="82">
        <f t="shared" si="3"/>
        <v>-59506</v>
      </c>
      <c r="S50" s="82"/>
      <c r="T50" s="83">
        <f t="shared" si="4"/>
        <v>-10</v>
      </c>
      <c r="U50" s="83"/>
    </row>
    <row r="51" spans="2:21" ht="13.5">
      <c r="B51" s="41">
        <v>43</v>
      </c>
      <c r="C51" s="80">
        <f t="shared" si="1"/>
        <v>1926617</v>
      </c>
      <c r="D51" s="80"/>
      <c r="E51" s="45">
        <v>2011</v>
      </c>
      <c r="F51" s="8">
        <v>42305</v>
      </c>
      <c r="G51" s="41" t="s">
        <v>3</v>
      </c>
      <c r="H51" s="81">
        <v>75.836</v>
      </c>
      <c r="I51" s="81"/>
      <c r="J51" s="41">
        <v>16</v>
      </c>
      <c r="K51" s="80">
        <f t="shared" si="0"/>
        <v>57798.509999999995</v>
      </c>
      <c r="L51" s="80"/>
      <c r="M51" s="6">
        <f t="shared" si="2"/>
        <v>2.92</v>
      </c>
      <c r="N51" s="45">
        <v>2011</v>
      </c>
      <c r="O51" s="8">
        <v>42308</v>
      </c>
      <c r="P51" s="81">
        <v>75.989</v>
      </c>
      <c r="Q51" s="81"/>
      <c r="R51" s="82">
        <f t="shared" si="3"/>
        <v>-55155</v>
      </c>
      <c r="S51" s="82"/>
      <c r="T51" s="83">
        <f t="shared" si="4"/>
        <v>-16</v>
      </c>
      <c r="U51" s="83"/>
    </row>
    <row r="52" spans="2:21" ht="13.5">
      <c r="B52" s="41">
        <v>44</v>
      </c>
      <c r="C52" s="80">
        <f t="shared" si="1"/>
        <v>1871462</v>
      </c>
      <c r="D52" s="80"/>
      <c r="E52" s="45">
        <v>2011</v>
      </c>
      <c r="F52" s="8">
        <v>42318</v>
      </c>
      <c r="G52" s="41" t="s">
        <v>3</v>
      </c>
      <c r="H52" s="81">
        <v>77.652</v>
      </c>
      <c r="I52" s="81"/>
      <c r="J52" s="41">
        <v>13</v>
      </c>
      <c r="K52" s="80">
        <f t="shared" si="0"/>
        <v>56143.86</v>
      </c>
      <c r="L52" s="80"/>
      <c r="M52" s="6">
        <f t="shared" si="2"/>
        <v>3.49</v>
      </c>
      <c r="N52" s="45">
        <v>2011</v>
      </c>
      <c r="O52" s="8">
        <v>42330</v>
      </c>
      <c r="P52" s="81">
        <v>77.075</v>
      </c>
      <c r="Q52" s="81"/>
      <c r="R52" s="82">
        <f t="shared" si="3"/>
        <v>248608</v>
      </c>
      <c r="S52" s="82"/>
      <c r="T52" s="83">
        <f t="shared" si="4"/>
        <v>57.69999999999982</v>
      </c>
      <c r="U52" s="83"/>
    </row>
    <row r="53" spans="2:21" ht="13.5">
      <c r="B53" s="41">
        <v>45</v>
      </c>
      <c r="C53" s="80">
        <f t="shared" si="1"/>
        <v>2120070</v>
      </c>
      <c r="D53" s="80"/>
      <c r="E53" s="45">
        <v>2011</v>
      </c>
      <c r="F53" s="8">
        <v>42331</v>
      </c>
      <c r="G53" s="41" t="s">
        <v>4</v>
      </c>
      <c r="H53" s="81">
        <v>77.222</v>
      </c>
      <c r="I53" s="81"/>
      <c r="J53" s="41">
        <v>28</v>
      </c>
      <c r="K53" s="80">
        <f t="shared" si="0"/>
        <v>63602.1</v>
      </c>
      <c r="L53" s="80"/>
      <c r="M53" s="6">
        <f t="shared" si="2"/>
        <v>1.83</v>
      </c>
      <c r="N53" s="45">
        <v>2011</v>
      </c>
      <c r="O53" s="8">
        <v>42338</v>
      </c>
      <c r="P53" s="81">
        <v>77.454</v>
      </c>
      <c r="Q53" s="81"/>
      <c r="R53" s="82">
        <f t="shared" si="3"/>
        <v>52414</v>
      </c>
      <c r="S53" s="82"/>
      <c r="T53" s="83">
        <f t="shared" si="4"/>
        <v>23.199999999999932</v>
      </c>
      <c r="U53" s="83"/>
    </row>
    <row r="54" spans="2:21" ht="13.5">
      <c r="B54" s="41">
        <v>46</v>
      </c>
      <c r="C54" s="80">
        <f t="shared" si="1"/>
        <v>2172484</v>
      </c>
      <c r="D54" s="80"/>
      <c r="E54" s="45">
        <v>2011</v>
      </c>
      <c r="F54" s="8">
        <v>42345</v>
      </c>
      <c r="G54" s="41" t="s">
        <v>3</v>
      </c>
      <c r="H54" s="81">
        <v>77.697</v>
      </c>
      <c r="I54" s="81"/>
      <c r="J54" s="41">
        <v>5</v>
      </c>
      <c r="K54" s="80">
        <f t="shared" si="0"/>
        <v>65174.52</v>
      </c>
      <c r="L54" s="80"/>
      <c r="M54" s="6">
        <f t="shared" si="2"/>
        <v>10.55</v>
      </c>
      <c r="N54" s="45">
        <v>2011</v>
      </c>
      <c r="O54" s="8">
        <v>42345</v>
      </c>
      <c r="P54" s="81">
        <v>77.743</v>
      </c>
      <c r="Q54" s="81"/>
      <c r="R54" s="82">
        <f t="shared" si="3"/>
        <v>-59913</v>
      </c>
      <c r="S54" s="82"/>
      <c r="T54" s="83">
        <f t="shared" si="4"/>
        <v>-5</v>
      </c>
      <c r="U54" s="83"/>
    </row>
    <row r="55" spans="2:21" ht="13.5">
      <c r="B55" s="41">
        <v>47</v>
      </c>
      <c r="C55" s="80">
        <f t="shared" si="1"/>
        <v>2112571</v>
      </c>
      <c r="D55" s="80"/>
      <c r="E55" s="45">
        <v>2011</v>
      </c>
      <c r="F55" s="8">
        <v>42354</v>
      </c>
      <c r="G55" s="41" t="s">
        <v>3</v>
      </c>
      <c r="H55" s="81">
        <v>77.758</v>
      </c>
      <c r="I55" s="81"/>
      <c r="J55" s="41">
        <v>15</v>
      </c>
      <c r="K55" s="80">
        <f t="shared" si="0"/>
        <v>63377.13</v>
      </c>
      <c r="L55" s="80"/>
      <c r="M55" s="6">
        <f t="shared" si="2"/>
        <v>3.42</v>
      </c>
      <c r="N55" s="45">
        <v>2011</v>
      </c>
      <c r="O55" s="8">
        <v>42357</v>
      </c>
      <c r="P55" s="81">
        <v>77.904</v>
      </c>
      <c r="Q55" s="81"/>
      <c r="R55" s="82">
        <f t="shared" si="3"/>
        <v>-61644</v>
      </c>
      <c r="S55" s="82"/>
      <c r="T55" s="83">
        <f t="shared" si="4"/>
        <v>-15</v>
      </c>
      <c r="U55" s="83"/>
    </row>
    <row r="56" spans="2:21" ht="13.5">
      <c r="B56" s="41">
        <v>48</v>
      </c>
      <c r="C56" s="80">
        <f t="shared" si="1"/>
        <v>2050927</v>
      </c>
      <c r="D56" s="80"/>
      <c r="E56" s="45">
        <v>2011</v>
      </c>
      <c r="F56" s="8">
        <v>42366</v>
      </c>
      <c r="G56" s="41" t="s">
        <v>3</v>
      </c>
      <c r="H56" s="81">
        <v>77.752</v>
      </c>
      <c r="I56" s="81"/>
      <c r="J56" s="41">
        <v>16</v>
      </c>
      <c r="K56" s="80">
        <f t="shared" si="0"/>
        <v>61527.81</v>
      </c>
      <c r="L56" s="80"/>
      <c r="M56" s="6">
        <f t="shared" si="2"/>
        <v>3.11</v>
      </c>
      <c r="N56" s="45">
        <v>2011</v>
      </c>
      <c r="O56" s="8">
        <v>42366</v>
      </c>
      <c r="P56" s="81">
        <v>77.908</v>
      </c>
      <c r="Q56" s="81"/>
      <c r="R56" s="82">
        <f t="shared" si="3"/>
        <v>-59896</v>
      </c>
      <c r="S56" s="82"/>
      <c r="T56" s="83">
        <f t="shared" si="4"/>
        <v>-16</v>
      </c>
      <c r="U56" s="83"/>
    </row>
    <row r="57" spans="2:21" ht="13.5">
      <c r="B57" s="41">
        <v>49</v>
      </c>
      <c r="C57" s="80">
        <f t="shared" si="1"/>
        <v>1991031</v>
      </c>
      <c r="D57" s="80"/>
      <c r="E57" s="41">
        <v>2012</v>
      </c>
      <c r="F57" s="8">
        <v>42007</v>
      </c>
      <c r="G57" s="41" t="s">
        <v>3</v>
      </c>
      <c r="H57" s="81">
        <v>76.833</v>
      </c>
      <c r="I57" s="81"/>
      <c r="J57" s="41">
        <v>12</v>
      </c>
      <c r="K57" s="80">
        <f t="shared" si="0"/>
        <v>59730.93</v>
      </c>
      <c r="L57" s="80"/>
      <c r="M57" s="6">
        <f t="shared" si="2"/>
        <v>4.03</v>
      </c>
      <c r="N57" s="41">
        <v>2012</v>
      </c>
      <c r="O57" s="8">
        <v>42009</v>
      </c>
      <c r="P57" s="81">
        <v>76.951</v>
      </c>
      <c r="Q57" s="81"/>
      <c r="R57" s="82">
        <f t="shared" si="3"/>
        <v>-58708</v>
      </c>
      <c r="S57" s="82"/>
      <c r="T57" s="83">
        <f t="shared" si="4"/>
        <v>-12</v>
      </c>
      <c r="U57" s="83"/>
    </row>
    <row r="58" spans="2:21" ht="13.5">
      <c r="B58" s="41">
        <v>50</v>
      </c>
      <c r="C58" s="80">
        <f t="shared" si="1"/>
        <v>1932323</v>
      </c>
      <c r="D58" s="80"/>
      <c r="E58" s="45">
        <v>2012</v>
      </c>
      <c r="F58" s="8">
        <v>42023</v>
      </c>
      <c r="G58" s="41" t="s">
        <v>3</v>
      </c>
      <c r="H58" s="81">
        <v>76.695</v>
      </c>
      <c r="I58" s="81"/>
      <c r="J58" s="41">
        <v>8</v>
      </c>
      <c r="K58" s="80">
        <f t="shared" si="0"/>
        <v>57969.689999999995</v>
      </c>
      <c r="L58" s="80"/>
      <c r="M58" s="6">
        <f t="shared" si="2"/>
        <v>5.86</v>
      </c>
      <c r="N58" s="45">
        <v>2012</v>
      </c>
      <c r="O58" s="8">
        <v>42023</v>
      </c>
      <c r="P58" s="81">
        <v>76.769</v>
      </c>
      <c r="Q58" s="81"/>
      <c r="R58" s="82">
        <f t="shared" si="3"/>
        <v>-53535</v>
      </c>
      <c r="S58" s="82"/>
      <c r="T58" s="83">
        <f t="shared" si="4"/>
        <v>-8</v>
      </c>
      <c r="U58" s="83"/>
    </row>
    <row r="59" spans="2:21" ht="13.5">
      <c r="B59" s="41">
        <v>51</v>
      </c>
      <c r="C59" s="80">
        <f t="shared" si="1"/>
        <v>1878788</v>
      </c>
      <c r="D59" s="80"/>
      <c r="E59" s="45">
        <v>2012</v>
      </c>
      <c r="F59" s="8">
        <v>42036</v>
      </c>
      <c r="G59" s="41" t="s">
        <v>3</v>
      </c>
      <c r="H59" s="81">
        <v>76.027</v>
      </c>
      <c r="I59" s="81"/>
      <c r="J59" s="41">
        <v>22</v>
      </c>
      <c r="K59" s="80">
        <f t="shared" si="0"/>
        <v>56363.64</v>
      </c>
      <c r="L59" s="80"/>
      <c r="M59" s="6">
        <f t="shared" si="2"/>
        <v>2.07</v>
      </c>
      <c r="N59" s="45">
        <v>2012</v>
      </c>
      <c r="O59" s="8">
        <v>42036</v>
      </c>
      <c r="P59" s="81">
        <v>76.243</v>
      </c>
      <c r="Q59" s="81"/>
      <c r="R59" s="82">
        <f t="shared" si="3"/>
        <v>-55199</v>
      </c>
      <c r="S59" s="82"/>
      <c r="T59" s="83">
        <f t="shared" si="4"/>
        <v>-22</v>
      </c>
      <c r="U59" s="83"/>
    </row>
    <row r="60" spans="2:21" ht="13.5">
      <c r="B60" s="41">
        <v>52</v>
      </c>
      <c r="C60" s="80">
        <f t="shared" si="1"/>
        <v>1823589</v>
      </c>
      <c r="D60" s="80"/>
      <c r="E60" s="45">
        <v>2012</v>
      </c>
      <c r="F60" s="8">
        <v>42043</v>
      </c>
      <c r="G60" s="41" t="s">
        <v>4</v>
      </c>
      <c r="H60" s="81">
        <v>77.079</v>
      </c>
      <c r="I60" s="81"/>
      <c r="J60" s="41">
        <v>26</v>
      </c>
      <c r="K60" s="80">
        <f t="shared" si="0"/>
        <v>54707.67</v>
      </c>
      <c r="L60" s="80"/>
      <c r="M60" s="6">
        <f t="shared" si="2"/>
        <v>1.7</v>
      </c>
      <c r="N60" s="45">
        <v>2012</v>
      </c>
      <c r="O60" s="8">
        <v>42069</v>
      </c>
      <c r="P60" s="81">
        <v>80.836</v>
      </c>
      <c r="Q60" s="81"/>
      <c r="R60" s="82">
        <f t="shared" si="3"/>
        <v>788506</v>
      </c>
      <c r="S60" s="82"/>
      <c r="T60" s="83">
        <f t="shared" si="4"/>
        <v>375.7000000000005</v>
      </c>
      <c r="U60" s="83"/>
    </row>
    <row r="61" spans="2:21" ht="13.5">
      <c r="B61" s="41">
        <v>53</v>
      </c>
      <c r="C61" s="80">
        <f t="shared" si="1"/>
        <v>2612095</v>
      </c>
      <c r="D61" s="80"/>
      <c r="E61" s="45">
        <v>2012</v>
      </c>
      <c r="F61" s="8">
        <v>42084</v>
      </c>
      <c r="G61" s="41" t="s">
        <v>4</v>
      </c>
      <c r="H61" s="81">
        <v>83.975</v>
      </c>
      <c r="I61" s="81"/>
      <c r="J61" s="41">
        <v>41</v>
      </c>
      <c r="K61" s="80">
        <f t="shared" si="0"/>
        <v>78362.84999999999</v>
      </c>
      <c r="L61" s="80"/>
      <c r="M61" s="6">
        <f t="shared" si="2"/>
        <v>1.54</v>
      </c>
      <c r="N61" s="45">
        <v>2012</v>
      </c>
      <c r="O61" s="8">
        <v>42084</v>
      </c>
      <c r="P61" s="81">
        <v>83.568</v>
      </c>
      <c r="Q61" s="81"/>
      <c r="R61" s="82">
        <f t="shared" si="3"/>
        <v>-77380</v>
      </c>
      <c r="S61" s="82"/>
      <c r="T61" s="83">
        <f t="shared" si="4"/>
        <v>-41</v>
      </c>
      <c r="U61" s="83"/>
    </row>
    <row r="62" spans="2:21" ht="13.5">
      <c r="B62" s="41">
        <v>54</v>
      </c>
      <c r="C62" s="80">
        <f t="shared" si="1"/>
        <v>2534715</v>
      </c>
      <c r="D62" s="80"/>
      <c r="E62" s="45">
        <v>2012</v>
      </c>
      <c r="F62" s="8">
        <v>42106</v>
      </c>
      <c r="G62" s="41" t="s">
        <v>3</v>
      </c>
      <c r="H62" s="81">
        <v>80.833</v>
      </c>
      <c r="I62" s="81"/>
      <c r="J62" s="41">
        <v>24</v>
      </c>
      <c r="K62" s="80">
        <f t="shared" si="0"/>
        <v>76041.45</v>
      </c>
      <c r="L62" s="80"/>
      <c r="M62" s="6">
        <f t="shared" si="2"/>
        <v>2.56</v>
      </c>
      <c r="N62" s="45">
        <v>2012</v>
      </c>
      <c r="O62" s="8">
        <v>42107</v>
      </c>
      <c r="P62" s="81">
        <v>81.066</v>
      </c>
      <c r="Q62" s="81"/>
      <c r="R62" s="82">
        <f t="shared" si="3"/>
        <v>-73639</v>
      </c>
      <c r="S62" s="82"/>
      <c r="T62" s="83">
        <f t="shared" si="4"/>
        <v>-24</v>
      </c>
      <c r="U62" s="83"/>
    </row>
    <row r="63" spans="2:21" ht="13.5">
      <c r="B63" s="41">
        <v>55</v>
      </c>
      <c r="C63" s="80">
        <f t="shared" si="1"/>
        <v>2461076</v>
      </c>
      <c r="D63" s="80"/>
      <c r="E63" s="45">
        <v>2012</v>
      </c>
      <c r="F63" s="8">
        <v>42121</v>
      </c>
      <c r="G63" s="41" t="s">
        <v>3</v>
      </c>
      <c r="H63" s="81">
        <v>80.491</v>
      </c>
      <c r="I63" s="81"/>
      <c r="J63" s="41">
        <v>94</v>
      </c>
      <c r="K63" s="80">
        <f t="shared" si="0"/>
        <v>73832.28</v>
      </c>
      <c r="L63" s="80"/>
      <c r="M63" s="6">
        <f t="shared" si="2"/>
        <v>0.63</v>
      </c>
      <c r="N63" s="45">
        <v>2012</v>
      </c>
      <c r="O63" s="8">
        <v>42138</v>
      </c>
      <c r="P63" s="81">
        <v>80.072</v>
      </c>
      <c r="Q63" s="81"/>
      <c r="R63" s="82">
        <f t="shared" si="3"/>
        <v>32588</v>
      </c>
      <c r="S63" s="82"/>
      <c r="T63" s="83">
        <f t="shared" si="4"/>
        <v>41.89999999999969</v>
      </c>
      <c r="U63" s="83"/>
    </row>
    <row r="64" spans="2:21" ht="13.5">
      <c r="B64" s="41">
        <v>56</v>
      </c>
      <c r="C64" s="80">
        <f t="shared" si="1"/>
        <v>2493664</v>
      </c>
      <c r="D64" s="80"/>
      <c r="E64" s="45">
        <v>2012</v>
      </c>
      <c r="F64" s="8">
        <v>42141</v>
      </c>
      <c r="G64" s="41" t="s">
        <v>3</v>
      </c>
      <c r="H64" s="81">
        <v>80.114</v>
      </c>
      <c r="I64" s="81"/>
      <c r="J64" s="41">
        <v>25</v>
      </c>
      <c r="K64" s="80">
        <f t="shared" si="0"/>
        <v>74809.92</v>
      </c>
      <c r="L64" s="80"/>
      <c r="M64" s="6">
        <f t="shared" si="2"/>
        <v>2.42</v>
      </c>
      <c r="N64" s="45">
        <v>2012</v>
      </c>
      <c r="O64" s="8">
        <v>42146</v>
      </c>
      <c r="P64" s="81">
        <v>79.46</v>
      </c>
      <c r="Q64" s="81"/>
      <c r="R64" s="82">
        <f t="shared" si="3"/>
        <v>195392</v>
      </c>
      <c r="S64" s="82"/>
      <c r="T64" s="83">
        <f t="shared" si="4"/>
        <v>65.40000000000106</v>
      </c>
      <c r="U64" s="83"/>
    </row>
    <row r="65" spans="2:21" ht="13.5">
      <c r="B65" s="41">
        <v>57</v>
      </c>
      <c r="C65" s="80">
        <f t="shared" si="1"/>
        <v>2689056</v>
      </c>
      <c r="D65" s="80"/>
      <c r="E65" s="45">
        <v>2012</v>
      </c>
      <c r="F65" s="8">
        <v>42148</v>
      </c>
      <c r="G65" s="41" t="s">
        <v>3</v>
      </c>
      <c r="H65" s="81">
        <v>79.344</v>
      </c>
      <c r="I65" s="81"/>
      <c r="J65" s="41">
        <v>18</v>
      </c>
      <c r="K65" s="80">
        <f t="shared" si="0"/>
        <v>80671.68</v>
      </c>
      <c r="L65" s="80"/>
      <c r="M65" s="6">
        <f t="shared" si="2"/>
        <v>3.63</v>
      </c>
      <c r="N65" s="45">
        <v>2012</v>
      </c>
      <c r="O65" s="8">
        <v>42148</v>
      </c>
      <c r="P65" s="81">
        <v>79.528</v>
      </c>
      <c r="Q65" s="81"/>
      <c r="R65" s="82">
        <f t="shared" si="3"/>
        <v>-82459</v>
      </c>
      <c r="S65" s="82"/>
      <c r="T65" s="83">
        <f t="shared" si="4"/>
        <v>-18</v>
      </c>
      <c r="U65" s="83"/>
    </row>
    <row r="66" spans="2:21" ht="13.5">
      <c r="B66" s="41">
        <v>58</v>
      </c>
      <c r="C66" s="80">
        <f t="shared" si="1"/>
        <v>2606597</v>
      </c>
      <c r="D66" s="80"/>
      <c r="E66" s="45">
        <v>2012</v>
      </c>
      <c r="F66" s="8">
        <v>42170</v>
      </c>
      <c r="G66" s="41" t="s">
        <v>3</v>
      </c>
      <c r="H66" s="81">
        <v>79.218</v>
      </c>
      <c r="I66" s="81"/>
      <c r="J66" s="41">
        <v>28</v>
      </c>
      <c r="K66" s="80">
        <f t="shared" si="0"/>
        <v>78197.91</v>
      </c>
      <c r="L66" s="80"/>
      <c r="M66" s="6">
        <f t="shared" si="2"/>
        <v>2.26</v>
      </c>
      <c r="N66" s="45">
        <v>2012</v>
      </c>
      <c r="O66" s="8">
        <v>42175</v>
      </c>
      <c r="P66" s="81">
        <v>79.296</v>
      </c>
      <c r="Q66" s="81"/>
      <c r="R66" s="82">
        <f t="shared" si="3"/>
        <v>-21762</v>
      </c>
      <c r="S66" s="82"/>
      <c r="T66" s="83">
        <f t="shared" si="4"/>
        <v>-28</v>
      </c>
      <c r="U66" s="83"/>
    </row>
    <row r="67" spans="2:21" ht="13.5">
      <c r="B67" s="41">
        <v>59</v>
      </c>
      <c r="C67" s="80">
        <f t="shared" si="1"/>
        <v>2584835</v>
      </c>
      <c r="D67" s="80"/>
      <c r="E67" s="45">
        <v>2012</v>
      </c>
      <c r="F67" s="8">
        <v>42183</v>
      </c>
      <c r="G67" s="41" t="s">
        <v>3</v>
      </c>
      <c r="H67" s="81">
        <v>79.669</v>
      </c>
      <c r="I67" s="81"/>
      <c r="J67" s="41">
        <v>10</v>
      </c>
      <c r="K67" s="80">
        <f t="shared" si="0"/>
        <v>77545.05</v>
      </c>
      <c r="L67" s="80"/>
      <c r="M67" s="6">
        <f t="shared" si="2"/>
        <v>6.28</v>
      </c>
      <c r="N67" s="45">
        <v>2012</v>
      </c>
      <c r="O67" s="8">
        <v>42184</v>
      </c>
      <c r="P67" s="81">
        <v>79.465</v>
      </c>
      <c r="Q67" s="81"/>
      <c r="R67" s="82">
        <f t="shared" si="3"/>
        <v>158162</v>
      </c>
      <c r="S67" s="82"/>
      <c r="T67" s="83">
        <f t="shared" si="4"/>
        <v>20.399999999999352</v>
      </c>
      <c r="U67" s="83"/>
    </row>
    <row r="68" spans="2:21" ht="13.5">
      <c r="B68" s="41">
        <v>60</v>
      </c>
      <c r="C68" s="80">
        <f t="shared" si="1"/>
        <v>2742997</v>
      </c>
      <c r="D68" s="80"/>
      <c r="E68" s="45">
        <v>2012</v>
      </c>
      <c r="F68" s="8">
        <v>42205</v>
      </c>
      <c r="G68" s="41" t="s">
        <v>3</v>
      </c>
      <c r="H68" s="81">
        <v>78.56</v>
      </c>
      <c r="I68" s="81"/>
      <c r="J68" s="41">
        <v>7</v>
      </c>
      <c r="K68" s="80">
        <f t="shared" si="0"/>
        <v>82289.91</v>
      </c>
      <c r="L68" s="80"/>
      <c r="M68" s="6">
        <f t="shared" si="2"/>
        <v>9.52</v>
      </c>
      <c r="N68" s="45">
        <v>2012</v>
      </c>
      <c r="O68" s="8">
        <v>42212</v>
      </c>
      <c r="P68" s="81">
        <v>78.458</v>
      </c>
      <c r="Q68" s="81"/>
      <c r="R68" s="82">
        <f t="shared" si="3"/>
        <v>119881</v>
      </c>
      <c r="S68" s="82"/>
      <c r="T68" s="83">
        <f t="shared" si="4"/>
        <v>10.200000000000387</v>
      </c>
      <c r="U68" s="83"/>
    </row>
    <row r="69" spans="2:21" ht="13.5">
      <c r="B69" s="41">
        <v>61</v>
      </c>
      <c r="C69" s="80">
        <f t="shared" si="1"/>
        <v>2862878</v>
      </c>
      <c r="D69" s="80"/>
      <c r="E69" s="45">
        <v>2012</v>
      </c>
      <c r="F69" s="8">
        <v>42217</v>
      </c>
      <c r="G69" s="41" t="s">
        <v>3</v>
      </c>
      <c r="H69" s="81">
        <v>78.033</v>
      </c>
      <c r="I69" s="81"/>
      <c r="J69" s="41">
        <v>23</v>
      </c>
      <c r="K69" s="80">
        <f t="shared" si="0"/>
        <v>85886.34</v>
      </c>
      <c r="L69" s="80"/>
      <c r="M69" s="6">
        <f t="shared" si="2"/>
        <v>3.02</v>
      </c>
      <c r="N69" s="45">
        <v>2012</v>
      </c>
      <c r="O69" s="8">
        <v>42217</v>
      </c>
      <c r="P69" s="81">
        <v>78.264</v>
      </c>
      <c r="Q69" s="81"/>
      <c r="R69" s="82">
        <f t="shared" si="3"/>
        <v>-86125</v>
      </c>
      <c r="S69" s="82"/>
      <c r="T69" s="83">
        <f t="shared" si="4"/>
        <v>-23</v>
      </c>
      <c r="U69" s="83"/>
    </row>
    <row r="70" spans="2:21" ht="13.5">
      <c r="B70" s="41">
        <v>62</v>
      </c>
      <c r="C70" s="80">
        <f t="shared" si="1"/>
        <v>2776753</v>
      </c>
      <c r="D70" s="80"/>
      <c r="E70" s="45">
        <v>2012</v>
      </c>
      <c r="F70" s="8">
        <v>42237</v>
      </c>
      <c r="G70" s="41" t="s">
        <v>3</v>
      </c>
      <c r="H70" s="81">
        <v>79.319</v>
      </c>
      <c r="I70" s="81"/>
      <c r="J70" s="41">
        <v>16</v>
      </c>
      <c r="K70" s="80">
        <f t="shared" si="0"/>
        <v>83302.59</v>
      </c>
      <c r="L70" s="80"/>
      <c r="M70" s="6">
        <f t="shared" si="2"/>
        <v>4.21</v>
      </c>
      <c r="N70" s="45">
        <v>2012</v>
      </c>
      <c r="O70" s="8">
        <v>42237</v>
      </c>
      <c r="P70" s="81">
        <v>79.479</v>
      </c>
      <c r="Q70" s="81"/>
      <c r="R70" s="82">
        <f t="shared" si="3"/>
        <v>-83160</v>
      </c>
      <c r="S70" s="82"/>
      <c r="T70" s="83">
        <f t="shared" si="4"/>
        <v>-16</v>
      </c>
      <c r="U70" s="83"/>
    </row>
    <row r="71" spans="2:21" ht="13.5">
      <c r="B71" s="41">
        <v>63</v>
      </c>
      <c r="C71" s="80">
        <f t="shared" si="1"/>
        <v>2693593</v>
      </c>
      <c r="D71" s="80"/>
      <c r="E71" s="46">
        <v>2012</v>
      </c>
      <c r="F71" s="8">
        <v>42240</v>
      </c>
      <c r="G71" s="41" t="s">
        <v>3</v>
      </c>
      <c r="H71" s="81">
        <v>78.528</v>
      </c>
      <c r="I71" s="81"/>
      <c r="J71" s="41">
        <v>18</v>
      </c>
      <c r="K71" s="80">
        <f t="shared" si="0"/>
        <v>80807.79</v>
      </c>
      <c r="L71" s="80"/>
      <c r="M71" s="6">
        <f t="shared" si="2"/>
        <v>3.63</v>
      </c>
      <c r="N71" s="46">
        <v>2012</v>
      </c>
      <c r="O71" s="8">
        <v>42240</v>
      </c>
      <c r="P71" s="81">
        <v>78.704</v>
      </c>
      <c r="Q71" s="81"/>
      <c r="R71" s="82">
        <f t="shared" si="3"/>
        <v>-78874</v>
      </c>
      <c r="S71" s="82"/>
      <c r="T71" s="83">
        <f t="shared" si="4"/>
        <v>-18</v>
      </c>
      <c r="U71" s="83"/>
    </row>
    <row r="72" spans="2:21" ht="13.5">
      <c r="B72" s="41">
        <v>64</v>
      </c>
      <c r="C72" s="80">
        <f t="shared" si="1"/>
        <v>2614719</v>
      </c>
      <c r="D72" s="80"/>
      <c r="E72" s="46">
        <v>2012</v>
      </c>
      <c r="F72" s="8">
        <v>42247</v>
      </c>
      <c r="G72" s="41" t="s">
        <v>3</v>
      </c>
      <c r="H72" s="81">
        <v>78.345</v>
      </c>
      <c r="I72" s="81"/>
      <c r="J72" s="41">
        <v>26</v>
      </c>
      <c r="K72" s="80">
        <f t="shared" si="0"/>
        <v>78441.56999999999</v>
      </c>
      <c r="L72" s="80"/>
      <c r="M72" s="6">
        <f t="shared" si="2"/>
        <v>2.44</v>
      </c>
      <c r="N72" s="46">
        <v>2012</v>
      </c>
      <c r="O72" s="8">
        <v>42251</v>
      </c>
      <c r="P72" s="81">
        <v>78.604</v>
      </c>
      <c r="Q72" s="81"/>
      <c r="R72" s="82">
        <f t="shared" si="3"/>
        <v>-78019</v>
      </c>
      <c r="S72" s="82"/>
      <c r="T72" s="83">
        <f t="shared" si="4"/>
        <v>-26</v>
      </c>
      <c r="U72" s="83"/>
    </row>
    <row r="73" spans="2:21" ht="13.5">
      <c r="B73" s="41">
        <v>65</v>
      </c>
      <c r="C73" s="80">
        <f t="shared" si="1"/>
        <v>2536700</v>
      </c>
      <c r="D73" s="80"/>
      <c r="E73" s="46">
        <v>2012</v>
      </c>
      <c r="F73" s="8">
        <v>42252</v>
      </c>
      <c r="G73" s="41" t="s">
        <v>4</v>
      </c>
      <c r="H73" s="81">
        <v>78.449</v>
      </c>
      <c r="I73" s="81"/>
      <c r="J73" s="41">
        <v>6</v>
      </c>
      <c r="K73" s="80">
        <f aca="true" t="shared" si="5" ref="K73:K108">IF(F73="","",C73*0.03)</f>
        <v>76101</v>
      </c>
      <c r="L73" s="80"/>
      <c r="M73" s="6">
        <f t="shared" si="2"/>
        <v>10.27</v>
      </c>
      <c r="N73" s="46">
        <v>2012</v>
      </c>
      <c r="O73" s="8">
        <v>42252</v>
      </c>
      <c r="P73" s="81">
        <v>78.392</v>
      </c>
      <c r="Q73" s="81"/>
      <c r="R73" s="82">
        <f t="shared" si="3"/>
        <v>-72270</v>
      </c>
      <c r="S73" s="82"/>
      <c r="T73" s="83">
        <f t="shared" si="4"/>
        <v>-6</v>
      </c>
      <c r="U73" s="83"/>
    </row>
    <row r="74" spans="2:21" ht="13.5">
      <c r="B74" s="41">
        <v>66</v>
      </c>
      <c r="C74" s="80">
        <f aca="true" t="shared" si="6" ref="C74:C108">IF(R73="","",C73+R73)</f>
        <v>2464430</v>
      </c>
      <c r="D74" s="80"/>
      <c r="E74" s="46">
        <v>2012</v>
      </c>
      <c r="F74" s="8">
        <v>42253</v>
      </c>
      <c r="G74" s="41" t="s">
        <v>4</v>
      </c>
      <c r="H74" s="81">
        <v>78.438</v>
      </c>
      <c r="I74" s="81"/>
      <c r="J74" s="41">
        <v>7</v>
      </c>
      <c r="K74" s="80">
        <f t="shared" si="5"/>
        <v>73932.9</v>
      </c>
      <c r="L74" s="80"/>
      <c r="M74" s="6">
        <f aca="true" t="shared" si="7" ref="M74:M108">IF(J74="","",ROUNDDOWN(K74/(J74/81)/100000,2))</f>
        <v>8.55</v>
      </c>
      <c r="N74" s="46">
        <v>2012</v>
      </c>
      <c r="O74" s="8">
        <v>42254</v>
      </c>
      <c r="P74" s="81">
        <v>78.842</v>
      </c>
      <c r="Q74" s="81"/>
      <c r="R74" s="82">
        <f aca="true" t="shared" si="8" ref="R74:R108">IF(O74="","",ROUNDDOWN((IF(G74="売",H74-P74,P74-H74))*M74*10000000/81,0))</f>
        <v>426444</v>
      </c>
      <c r="S74" s="82"/>
      <c r="T74" s="83">
        <f aca="true" t="shared" si="9" ref="T74:T108">IF(O74="","",IF(R74&lt;0,J74*(-1),IF(G74="買",(P74-H74)*100,(H74-P74)*100)))</f>
        <v>40.399999999999636</v>
      </c>
      <c r="U74" s="83"/>
    </row>
    <row r="75" spans="2:21" ht="13.5">
      <c r="B75" s="41">
        <v>67</v>
      </c>
      <c r="C75" s="80">
        <f t="shared" si="6"/>
        <v>2890874</v>
      </c>
      <c r="D75" s="80"/>
      <c r="E75" s="46">
        <v>2012</v>
      </c>
      <c r="F75" s="8">
        <v>42258</v>
      </c>
      <c r="G75" s="41" t="s">
        <v>3</v>
      </c>
      <c r="H75" s="81">
        <v>78.188</v>
      </c>
      <c r="I75" s="81"/>
      <c r="J75" s="41">
        <v>8</v>
      </c>
      <c r="K75" s="80">
        <f t="shared" si="5"/>
        <v>86726.22</v>
      </c>
      <c r="L75" s="80"/>
      <c r="M75" s="6">
        <f t="shared" si="7"/>
        <v>8.78</v>
      </c>
      <c r="N75" s="46">
        <v>2012</v>
      </c>
      <c r="O75" s="8">
        <v>42261</v>
      </c>
      <c r="P75" s="81">
        <v>77.959</v>
      </c>
      <c r="Q75" s="81"/>
      <c r="R75" s="82">
        <f t="shared" si="8"/>
        <v>248224</v>
      </c>
      <c r="S75" s="82"/>
      <c r="T75" s="83">
        <f t="shared" si="9"/>
        <v>22.89999999999992</v>
      </c>
      <c r="U75" s="83"/>
    </row>
    <row r="76" spans="2:21" ht="13.5">
      <c r="B76" s="41">
        <v>68</v>
      </c>
      <c r="C76" s="80">
        <f t="shared" si="6"/>
        <v>3139098</v>
      </c>
      <c r="D76" s="80"/>
      <c r="E76" s="46">
        <v>2012</v>
      </c>
      <c r="F76" s="8">
        <v>42273</v>
      </c>
      <c r="G76" s="41" t="s">
        <v>3</v>
      </c>
      <c r="H76" s="81">
        <v>77.718</v>
      </c>
      <c r="I76" s="81"/>
      <c r="J76" s="41">
        <v>13</v>
      </c>
      <c r="K76" s="80">
        <f t="shared" si="5"/>
        <v>94172.94</v>
      </c>
      <c r="L76" s="80"/>
      <c r="M76" s="6">
        <f t="shared" si="7"/>
        <v>5.86</v>
      </c>
      <c r="N76" s="46">
        <v>2012</v>
      </c>
      <c r="O76" s="8">
        <v>42273</v>
      </c>
      <c r="P76" s="81">
        <v>77.847</v>
      </c>
      <c r="Q76" s="81"/>
      <c r="R76" s="82">
        <f t="shared" si="8"/>
        <v>-93325</v>
      </c>
      <c r="S76" s="82"/>
      <c r="T76" s="83">
        <f t="shared" si="9"/>
        <v>-13</v>
      </c>
      <c r="U76" s="83"/>
    </row>
    <row r="77" spans="2:21" ht="13.5">
      <c r="B77" s="41">
        <v>69</v>
      </c>
      <c r="C77" s="80">
        <f t="shared" si="6"/>
        <v>3045773</v>
      </c>
      <c r="D77" s="80"/>
      <c r="E77" s="46">
        <v>2012</v>
      </c>
      <c r="F77" s="8">
        <v>42274</v>
      </c>
      <c r="G77" s="41" t="s">
        <v>3</v>
      </c>
      <c r="H77" s="81">
        <v>77.646</v>
      </c>
      <c r="I77" s="81"/>
      <c r="J77" s="41">
        <v>9</v>
      </c>
      <c r="K77" s="80">
        <f t="shared" si="5"/>
        <v>91373.19</v>
      </c>
      <c r="L77" s="80"/>
      <c r="M77" s="6">
        <f t="shared" si="7"/>
        <v>8.22</v>
      </c>
      <c r="N77" s="46">
        <v>2012</v>
      </c>
      <c r="O77" s="8">
        <v>42275</v>
      </c>
      <c r="P77" s="81">
        <v>77.73</v>
      </c>
      <c r="Q77" s="81"/>
      <c r="R77" s="82">
        <f t="shared" si="8"/>
        <v>-85244</v>
      </c>
      <c r="S77" s="82"/>
      <c r="T77" s="83">
        <f t="shared" si="9"/>
        <v>-9</v>
      </c>
      <c r="U77" s="83"/>
    </row>
    <row r="78" spans="2:21" ht="13.5">
      <c r="B78" s="41">
        <v>70</v>
      </c>
      <c r="C78" s="80">
        <f t="shared" si="6"/>
        <v>2960529</v>
      </c>
      <c r="D78" s="80"/>
      <c r="E78" s="46">
        <v>2012</v>
      </c>
      <c r="F78" s="8">
        <v>42279</v>
      </c>
      <c r="G78" s="41" t="s">
        <v>4</v>
      </c>
      <c r="H78" s="81">
        <v>78.088</v>
      </c>
      <c r="I78" s="81"/>
      <c r="J78" s="41">
        <v>10</v>
      </c>
      <c r="K78" s="80">
        <f t="shared" si="5"/>
        <v>88815.87</v>
      </c>
      <c r="L78" s="80"/>
      <c r="M78" s="6">
        <f t="shared" si="7"/>
        <v>7.19</v>
      </c>
      <c r="N78" s="46">
        <v>2012</v>
      </c>
      <c r="O78" s="8">
        <v>42279</v>
      </c>
      <c r="P78" s="81">
        <v>77.987</v>
      </c>
      <c r="Q78" s="81"/>
      <c r="R78" s="82">
        <f t="shared" si="8"/>
        <v>-89653</v>
      </c>
      <c r="S78" s="82"/>
      <c r="T78" s="83">
        <f t="shared" si="9"/>
        <v>-10</v>
      </c>
      <c r="U78" s="83"/>
    </row>
    <row r="79" spans="2:21" ht="13.5">
      <c r="B79" s="41">
        <v>71</v>
      </c>
      <c r="C79" s="80">
        <f t="shared" si="6"/>
        <v>2870876</v>
      </c>
      <c r="D79" s="80"/>
      <c r="E79" s="46">
        <v>2012</v>
      </c>
      <c r="F79" s="8">
        <v>42302</v>
      </c>
      <c r="G79" s="41" t="s">
        <v>4</v>
      </c>
      <c r="H79" s="81">
        <v>80.36</v>
      </c>
      <c r="I79" s="81"/>
      <c r="J79" s="41">
        <v>14</v>
      </c>
      <c r="K79" s="80">
        <f t="shared" si="5"/>
        <v>86126.28</v>
      </c>
      <c r="L79" s="80"/>
      <c r="M79" s="6">
        <f t="shared" si="7"/>
        <v>4.98</v>
      </c>
      <c r="N79" s="46">
        <v>2012</v>
      </c>
      <c r="O79" s="8">
        <v>42302</v>
      </c>
      <c r="P79" s="81">
        <v>80.224</v>
      </c>
      <c r="Q79" s="81"/>
      <c r="R79" s="82">
        <f t="shared" si="8"/>
        <v>-83614</v>
      </c>
      <c r="S79" s="82"/>
      <c r="T79" s="83">
        <f t="shared" si="9"/>
        <v>-14</v>
      </c>
      <c r="U79" s="83"/>
    </row>
    <row r="80" spans="2:21" ht="13.5">
      <c r="B80" s="41">
        <v>72</v>
      </c>
      <c r="C80" s="80">
        <f t="shared" si="6"/>
        <v>2787262</v>
      </c>
      <c r="D80" s="80"/>
      <c r="E80" s="46">
        <v>2012</v>
      </c>
      <c r="F80" s="8">
        <v>42316</v>
      </c>
      <c r="G80" s="41" t="s">
        <v>3</v>
      </c>
      <c r="H80" s="81">
        <v>79.335</v>
      </c>
      <c r="I80" s="81"/>
      <c r="J80" s="41">
        <v>60</v>
      </c>
      <c r="K80" s="80">
        <f t="shared" si="5"/>
        <v>83617.86</v>
      </c>
      <c r="L80" s="80"/>
      <c r="M80" s="6">
        <f t="shared" si="7"/>
        <v>1.12</v>
      </c>
      <c r="N80" s="46">
        <v>2012</v>
      </c>
      <c r="O80" s="8">
        <v>42321</v>
      </c>
      <c r="P80" s="81">
        <v>79.603</v>
      </c>
      <c r="Q80" s="81"/>
      <c r="R80" s="82">
        <f t="shared" si="8"/>
        <v>-37056</v>
      </c>
      <c r="S80" s="82"/>
      <c r="T80" s="83">
        <f t="shared" si="9"/>
        <v>-60</v>
      </c>
      <c r="U80" s="83"/>
    </row>
    <row r="81" spans="2:21" ht="13.5">
      <c r="B81" s="41">
        <v>73</v>
      </c>
      <c r="C81" s="80">
        <f t="shared" si="6"/>
        <v>2750206</v>
      </c>
      <c r="D81" s="80"/>
      <c r="E81" s="46">
        <v>2012</v>
      </c>
      <c r="F81" s="8">
        <v>42328</v>
      </c>
      <c r="G81" s="41" t="s">
        <v>4</v>
      </c>
      <c r="H81" s="81">
        <v>81.427</v>
      </c>
      <c r="I81" s="81"/>
      <c r="J81" s="41">
        <v>32</v>
      </c>
      <c r="K81" s="80">
        <f t="shared" si="5"/>
        <v>82506.18</v>
      </c>
      <c r="L81" s="80"/>
      <c r="M81" s="6">
        <f t="shared" si="7"/>
        <v>2.08</v>
      </c>
      <c r="N81" s="46">
        <v>2012</v>
      </c>
      <c r="O81" s="8">
        <v>42334</v>
      </c>
      <c r="P81" s="81">
        <v>82.056</v>
      </c>
      <c r="Q81" s="81"/>
      <c r="R81" s="82">
        <f t="shared" si="8"/>
        <v>161520</v>
      </c>
      <c r="S81" s="82"/>
      <c r="T81" s="83">
        <f t="shared" si="9"/>
        <v>62.89999999999907</v>
      </c>
      <c r="U81" s="83"/>
    </row>
    <row r="82" spans="2:21" ht="13.5">
      <c r="B82" s="41">
        <v>74</v>
      </c>
      <c r="C82" s="80">
        <f t="shared" si="6"/>
        <v>2911726</v>
      </c>
      <c r="D82" s="80"/>
      <c r="E82" s="46">
        <v>2012</v>
      </c>
      <c r="F82" s="8">
        <v>42366</v>
      </c>
      <c r="G82" s="41" t="s">
        <v>4</v>
      </c>
      <c r="H82" s="81">
        <v>86.317</v>
      </c>
      <c r="I82" s="81"/>
      <c r="J82" s="41">
        <v>11</v>
      </c>
      <c r="K82" s="80">
        <f t="shared" si="5"/>
        <v>87351.78</v>
      </c>
      <c r="L82" s="80"/>
      <c r="M82" s="6">
        <f t="shared" si="7"/>
        <v>6.43</v>
      </c>
      <c r="N82" s="46">
        <v>2012</v>
      </c>
      <c r="O82" s="8">
        <v>42366</v>
      </c>
      <c r="P82" s="81">
        <v>86.215</v>
      </c>
      <c r="Q82" s="81"/>
      <c r="R82" s="82">
        <f t="shared" si="8"/>
        <v>-80970</v>
      </c>
      <c r="S82" s="82"/>
      <c r="T82" s="83">
        <f t="shared" si="9"/>
        <v>-11</v>
      </c>
      <c r="U82" s="83"/>
    </row>
    <row r="83" spans="2:21" ht="13.5">
      <c r="B83" s="41">
        <v>75</v>
      </c>
      <c r="C83" s="80">
        <f t="shared" si="6"/>
        <v>2830756</v>
      </c>
      <c r="D83" s="80"/>
      <c r="E83" s="41">
        <v>2013</v>
      </c>
      <c r="F83" s="8">
        <v>42025</v>
      </c>
      <c r="G83" s="41" t="s">
        <v>4</v>
      </c>
      <c r="H83" s="81">
        <v>89.689</v>
      </c>
      <c r="I83" s="81"/>
      <c r="J83" s="41">
        <v>25</v>
      </c>
      <c r="K83" s="80">
        <f t="shared" si="5"/>
        <v>84922.68</v>
      </c>
      <c r="L83" s="80"/>
      <c r="M83" s="6">
        <f t="shared" si="7"/>
        <v>2.75</v>
      </c>
      <c r="N83" s="41">
        <v>2013</v>
      </c>
      <c r="O83" s="8">
        <v>42026</v>
      </c>
      <c r="P83" s="81">
        <v>89.439</v>
      </c>
      <c r="Q83" s="81"/>
      <c r="R83" s="82">
        <f t="shared" si="8"/>
        <v>-84876</v>
      </c>
      <c r="S83" s="82"/>
      <c r="T83" s="83">
        <f t="shared" si="9"/>
        <v>-25</v>
      </c>
      <c r="U83" s="83"/>
    </row>
    <row r="84" spans="2:21" ht="13.5">
      <c r="B84" s="41">
        <v>76</v>
      </c>
      <c r="C84" s="80">
        <f t="shared" si="6"/>
        <v>2745880</v>
      </c>
      <c r="D84" s="80"/>
      <c r="E84" s="46">
        <v>2013</v>
      </c>
      <c r="F84" s="8">
        <v>42028</v>
      </c>
      <c r="G84" s="41" t="s">
        <v>3</v>
      </c>
      <c r="H84" s="81">
        <v>88.511</v>
      </c>
      <c r="I84" s="81"/>
      <c r="J84" s="41">
        <v>22</v>
      </c>
      <c r="K84" s="80">
        <f t="shared" si="5"/>
        <v>82376.4</v>
      </c>
      <c r="L84" s="80"/>
      <c r="M84" s="6">
        <f t="shared" si="7"/>
        <v>3.03</v>
      </c>
      <c r="N84" s="46">
        <v>2013</v>
      </c>
      <c r="O84" s="8">
        <v>42028</v>
      </c>
      <c r="P84" s="81">
        <v>88.725</v>
      </c>
      <c r="Q84" s="81"/>
      <c r="R84" s="82">
        <f t="shared" si="8"/>
        <v>-80051</v>
      </c>
      <c r="S84" s="82"/>
      <c r="T84" s="83">
        <f t="shared" si="9"/>
        <v>-22</v>
      </c>
      <c r="U84" s="83"/>
    </row>
    <row r="85" spans="2:21" ht="13.5">
      <c r="B85" s="41">
        <v>77</v>
      </c>
      <c r="C85" s="80">
        <f t="shared" si="6"/>
        <v>2665829</v>
      </c>
      <c r="D85" s="80"/>
      <c r="E85" s="46">
        <v>2013</v>
      </c>
      <c r="F85" s="8">
        <v>42033</v>
      </c>
      <c r="G85" s="41" t="s">
        <v>4</v>
      </c>
      <c r="H85" s="81">
        <v>90.813</v>
      </c>
      <c r="I85" s="81"/>
      <c r="J85" s="41">
        <v>42</v>
      </c>
      <c r="K85" s="80">
        <f t="shared" si="5"/>
        <v>79974.87</v>
      </c>
      <c r="L85" s="80"/>
      <c r="M85" s="6">
        <f t="shared" si="7"/>
        <v>1.54</v>
      </c>
      <c r="N85" s="46">
        <v>2013</v>
      </c>
      <c r="O85" s="8">
        <v>42033</v>
      </c>
      <c r="P85" s="81">
        <v>90.397</v>
      </c>
      <c r="Q85" s="81"/>
      <c r="R85" s="82">
        <f t="shared" si="8"/>
        <v>-79091</v>
      </c>
      <c r="S85" s="82"/>
      <c r="T85" s="83">
        <f t="shared" si="9"/>
        <v>-42</v>
      </c>
      <c r="U85" s="83"/>
    </row>
    <row r="86" spans="2:21" ht="13.5">
      <c r="B86" s="41">
        <v>78</v>
      </c>
      <c r="C86" s="80">
        <f t="shared" si="6"/>
        <v>2586738</v>
      </c>
      <c r="D86" s="80"/>
      <c r="E86" s="46">
        <v>2013</v>
      </c>
      <c r="F86" s="8">
        <v>42040</v>
      </c>
      <c r="G86" s="41" t="s">
        <v>4</v>
      </c>
      <c r="H86" s="81">
        <v>93.039</v>
      </c>
      <c r="I86" s="81"/>
      <c r="J86" s="41">
        <v>85</v>
      </c>
      <c r="K86" s="80">
        <f t="shared" si="5"/>
        <v>77602.14</v>
      </c>
      <c r="L86" s="80"/>
      <c r="M86" s="6">
        <f t="shared" si="7"/>
        <v>0.73</v>
      </c>
      <c r="N86" s="46">
        <v>2013</v>
      </c>
      <c r="O86" s="8">
        <v>42042</v>
      </c>
      <c r="P86" s="81">
        <v>93.277</v>
      </c>
      <c r="Q86" s="81"/>
      <c r="R86" s="82">
        <f t="shared" si="8"/>
        <v>21449</v>
      </c>
      <c r="S86" s="82"/>
      <c r="T86" s="83">
        <f t="shared" si="9"/>
        <v>23.799999999999955</v>
      </c>
      <c r="U86" s="83"/>
    </row>
    <row r="87" spans="2:21" ht="13.5">
      <c r="B87" s="41">
        <v>79</v>
      </c>
      <c r="C87" s="80">
        <f t="shared" si="6"/>
        <v>2608187</v>
      </c>
      <c r="D87" s="80"/>
      <c r="E87" s="46">
        <v>2013</v>
      </c>
      <c r="F87" s="8">
        <v>42046</v>
      </c>
      <c r="G87" s="41" t="s">
        <v>4</v>
      </c>
      <c r="H87" s="81">
        <v>93.545</v>
      </c>
      <c r="I87" s="81"/>
      <c r="J87" s="41">
        <v>37</v>
      </c>
      <c r="K87" s="80">
        <f t="shared" si="5"/>
        <v>78245.61</v>
      </c>
      <c r="L87" s="80"/>
      <c r="M87" s="6">
        <f t="shared" si="7"/>
        <v>1.71</v>
      </c>
      <c r="N87" s="46">
        <v>2013</v>
      </c>
      <c r="O87" s="8">
        <v>42047</v>
      </c>
      <c r="P87" s="81">
        <v>93.869</v>
      </c>
      <c r="Q87" s="81"/>
      <c r="R87" s="82">
        <f t="shared" si="8"/>
        <v>68399</v>
      </c>
      <c r="S87" s="82"/>
      <c r="T87" s="83">
        <f t="shared" si="9"/>
        <v>32.39999999999981</v>
      </c>
      <c r="U87" s="83"/>
    </row>
    <row r="88" spans="2:21" ht="13.5">
      <c r="B88" s="41">
        <v>80</v>
      </c>
      <c r="C88" s="80">
        <f t="shared" si="6"/>
        <v>2676586</v>
      </c>
      <c r="D88" s="80"/>
      <c r="E88" s="46">
        <v>2013</v>
      </c>
      <c r="F88" s="8">
        <v>42088</v>
      </c>
      <c r="G88" s="41" t="s">
        <v>3</v>
      </c>
      <c r="H88" s="81">
        <v>94.53</v>
      </c>
      <c r="I88" s="81"/>
      <c r="J88" s="41">
        <v>390</v>
      </c>
      <c r="K88" s="80">
        <f t="shared" si="5"/>
        <v>80297.58</v>
      </c>
      <c r="L88" s="80"/>
      <c r="M88" s="6">
        <f t="shared" si="7"/>
        <v>0.16</v>
      </c>
      <c r="N88" s="46">
        <v>2013</v>
      </c>
      <c r="O88" s="8">
        <v>42098</v>
      </c>
      <c r="P88" s="81">
        <v>91.685</v>
      </c>
      <c r="Q88" s="81"/>
      <c r="R88" s="82">
        <f t="shared" si="8"/>
        <v>56197</v>
      </c>
      <c r="S88" s="82"/>
      <c r="T88" s="83">
        <f t="shared" si="9"/>
        <v>284.4999999999999</v>
      </c>
      <c r="U88" s="83"/>
    </row>
    <row r="89" spans="2:21" ht="13.5">
      <c r="B89" s="41">
        <v>81</v>
      </c>
      <c r="C89" s="80">
        <f t="shared" si="6"/>
        <v>2732783</v>
      </c>
      <c r="D89" s="80"/>
      <c r="E89" s="46">
        <v>2013</v>
      </c>
      <c r="F89" s="8">
        <v>42124</v>
      </c>
      <c r="G89" s="41" t="s">
        <v>3</v>
      </c>
      <c r="H89" s="81">
        <v>97.658</v>
      </c>
      <c r="I89" s="81"/>
      <c r="J89" s="41">
        <v>41</v>
      </c>
      <c r="K89" s="80">
        <f t="shared" si="5"/>
        <v>81983.48999999999</v>
      </c>
      <c r="L89" s="80"/>
      <c r="M89" s="6">
        <f t="shared" si="7"/>
        <v>1.61</v>
      </c>
      <c r="N89" s="46">
        <v>2013</v>
      </c>
      <c r="O89" s="8">
        <v>42126</v>
      </c>
      <c r="P89" s="81">
        <v>97.674</v>
      </c>
      <c r="Q89" s="81"/>
      <c r="R89" s="82">
        <f t="shared" si="8"/>
        <v>-3180</v>
      </c>
      <c r="S89" s="82"/>
      <c r="T89" s="83">
        <f t="shared" si="9"/>
        <v>-41</v>
      </c>
      <c r="U89" s="83"/>
    </row>
    <row r="90" spans="2:21" ht="13.5">
      <c r="B90" s="41">
        <v>82</v>
      </c>
      <c r="C90" s="80">
        <f t="shared" si="6"/>
        <v>2729603</v>
      </c>
      <c r="D90" s="80"/>
      <c r="E90" s="46">
        <v>2013</v>
      </c>
      <c r="F90" s="8">
        <v>42140</v>
      </c>
      <c r="G90" s="41" t="s">
        <v>4</v>
      </c>
      <c r="H90" s="81">
        <v>102.428</v>
      </c>
      <c r="I90" s="81"/>
      <c r="J90" s="41">
        <v>38</v>
      </c>
      <c r="K90" s="80">
        <f t="shared" si="5"/>
        <v>81888.09</v>
      </c>
      <c r="L90" s="80"/>
      <c r="M90" s="6">
        <f t="shared" si="7"/>
        <v>1.74</v>
      </c>
      <c r="N90" s="46">
        <v>2013</v>
      </c>
      <c r="O90" s="8">
        <v>42140</v>
      </c>
      <c r="P90" s="81">
        <v>102.056</v>
      </c>
      <c r="Q90" s="81"/>
      <c r="R90" s="82">
        <f t="shared" si="8"/>
        <v>-79911</v>
      </c>
      <c r="S90" s="82"/>
      <c r="T90" s="83">
        <f t="shared" si="9"/>
        <v>-38</v>
      </c>
      <c r="U90" s="83"/>
    </row>
    <row r="91" spans="2:21" ht="13.5">
      <c r="B91" s="41">
        <v>83</v>
      </c>
      <c r="C91" s="80">
        <f t="shared" si="6"/>
        <v>2649692</v>
      </c>
      <c r="D91" s="80"/>
      <c r="E91" s="46">
        <v>2013</v>
      </c>
      <c r="F91" s="8">
        <v>42160</v>
      </c>
      <c r="G91" s="41" t="s">
        <v>3</v>
      </c>
      <c r="H91" s="81">
        <v>99.987</v>
      </c>
      <c r="I91" s="81"/>
      <c r="J91" s="41">
        <v>37</v>
      </c>
      <c r="K91" s="80">
        <f t="shared" si="5"/>
        <v>79490.76</v>
      </c>
      <c r="L91" s="80"/>
      <c r="M91" s="6">
        <f t="shared" si="7"/>
        <v>1.74</v>
      </c>
      <c r="N91" s="46">
        <v>2013</v>
      </c>
      <c r="O91" s="8">
        <v>42174</v>
      </c>
      <c r="P91" s="81">
        <v>95.814</v>
      </c>
      <c r="Q91" s="81"/>
      <c r="R91" s="82">
        <f t="shared" si="8"/>
        <v>896422</v>
      </c>
      <c r="S91" s="82"/>
      <c r="T91" s="83">
        <f t="shared" si="9"/>
        <v>417.3000000000002</v>
      </c>
      <c r="U91" s="83"/>
    </row>
    <row r="92" spans="2:21" ht="13.5">
      <c r="B92" s="41">
        <v>84</v>
      </c>
      <c r="C92" s="80">
        <f t="shared" si="6"/>
        <v>3546114</v>
      </c>
      <c r="D92" s="80"/>
      <c r="E92" s="46">
        <v>2013</v>
      </c>
      <c r="F92" s="8">
        <v>42176</v>
      </c>
      <c r="G92" s="41" t="s">
        <v>4</v>
      </c>
      <c r="H92" s="81">
        <v>97.888</v>
      </c>
      <c r="I92" s="81"/>
      <c r="J92" s="41">
        <v>90</v>
      </c>
      <c r="K92" s="80">
        <f t="shared" si="5"/>
        <v>106383.42</v>
      </c>
      <c r="L92" s="80"/>
      <c r="M92" s="6">
        <f t="shared" si="7"/>
        <v>0.95</v>
      </c>
      <c r="N92" s="46">
        <v>2013</v>
      </c>
      <c r="O92" s="8">
        <v>42180</v>
      </c>
      <c r="P92" s="81">
        <v>96.991</v>
      </c>
      <c r="Q92" s="81"/>
      <c r="R92" s="82">
        <f t="shared" si="8"/>
        <v>-105203</v>
      </c>
      <c r="S92" s="82"/>
      <c r="T92" s="83">
        <f t="shared" si="9"/>
        <v>-90</v>
      </c>
      <c r="U92" s="83"/>
    </row>
    <row r="93" spans="2:21" ht="13.5">
      <c r="B93" s="41">
        <v>85</v>
      </c>
      <c r="C93" s="80">
        <f t="shared" si="6"/>
        <v>3440911</v>
      </c>
      <c r="D93" s="80"/>
      <c r="E93" s="46">
        <v>2013</v>
      </c>
      <c r="F93" s="8">
        <v>42187</v>
      </c>
      <c r="G93" s="41" t="s">
        <v>4</v>
      </c>
      <c r="H93" s="81">
        <v>100.438</v>
      </c>
      <c r="I93" s="81"/>
      <c r="J93" s="41">
        <v>73</v>
      </c>
      <c r="K93" s="80">
        <f t="shared" si="5"/>
        <v>103227.33</v>
      </c>
      <c r="L93" s="80"/>
      <c r="M93" s="6">
        <f t="shared" si="7"/>
        <v>1.14</v>
      </c>
      <c r="N93" s="46">
        <v>2013</v>
      </c>
      <c r="O93" s="8">
        <v>42188</v>
      </c>
      <c r="P93" s="81">
        <v>99.716</v>
      </c>
      <c r="Q93" s="81"/>
      <c r="R93" s="82">
        <f t="shared" si="8"/>
        <v>-101614</v>
      </c>
      <c r="S93" s="82"/>
      <c r="T93" s="83">
        <f t="shared" si="9"/>
        <v>-73</v>
      </c>
      <c r="U93" s="83"/>
    </row>
    <row r="94" spans="2:21" ht="13.5">
      <c r="B94" s="41">
        <v>86</v>
      </c>
      <c r="C94" s="80">
        <f t="shared" si="6"/>
        <v>3339297</v>
      </c>
      <c r="D94" s="80"/>
      <c r="E94" s="46">
        <v>2013</v>
      </c>
      <c r="F94" s="8">
        <v>42215</v>
      </c>
      <c r="G94" s="41" t="s">
        <v>3</v>
      </c>
      <c r="H94" s="81">
        <v>97.979</v>
      </c>
      <c r="I94" s="81"/>
      <c r="J94" s="41">
        <v>43</v>
      </c>
      <c r="K94" s="80">
        <f t="shared" si="5"/>
        <v>100178.91</v>
      </c>
      <c r="L94" s="80"/>
      <c r="M94" s="6">
        <f t="shared" si="7"/>
        <v>1.88</v>
      </c>
      <c r="N94" s="46">
        <v>2013</v>
      </c>
      <c r="O94" s="8">
        <v>42216</v>
      </c>
      <c r="P94" s="81">
        <v>98.409</v>
      </c>
      <c r="Q94" s="81"/>
      <c r="R94" s="82">
        <f t="shared" si="8"/>
        <v>-99802</v>
      </c>
      <c r="S94" s="82"/>
      <c r="T94" s="83">
        <f t="shared" si="9"/>
        <v>-43</v>
      </c>
      <c r="U94" s="83"/>
    </row>
    <row r="95" spans="2:21" ht="13.5">
      <c r="B95" s="41">
        <v>87</v>
      </c>
      <c r="C95" s="80">
        <f t="shared" si="6"/>
        <v>3239495</v>
      </c>
      <c r="D95" s="80"/>
      <c r="E95" s="46">
        <v>2013</v>
      </c>
      <c r="F95" s="8">
        <v>42224</v>
      </c>
      <c r="G95" s="41" t="s">
        <v>3</v>
      </c>
      <c r="H95" s="81">
        <v>96.168</v>
      </c>
      <c r="I95" s="81"/>
      <c r="J95" s="41">
        <v>69</v>
      </c>
      <c r="K95" s="80">
        <f t="shared" si="5"/>
        <v>97184.84999999999</v>
      </c>
      <c r="L95" s="80"/>
      <c r="M95" s="6">
        <f t="shared" si="7"/>
        <v>1.14</v>
      </c>
      <c r="N95" s="46">
        <v>2013</v>
      </c>
      <c r="O95" s="8">
        <v>42225</v>
      </c>
      <c r="P95" s="81">
        <v>96.856</v>
      </c>
      <c r="Q95" s="81"/>
      <c r="R95" s="82">
        <f t="shared" si="8"/>
        <v>-96829</v>
      </c>
      <c r="S95" s="82"/>
      <c r="T95" s="83">
        <f t="shared" si="9"/>
        <v>-69</v>
      </c>
      <c r="U95" s="83"/>
    </row>
    <row r="96" spans="2:21" ht="13.5">
      <c r="B96" s="41">
        <v>88</v>
      </c>
      <c r="C96" s="80">
        <f t="shared" si="6"/>
        <v>3142666</v>
      </c>
      <c r="D96" s="80"/>
      <c r="E96" s="46">
        <v>2013</v>
      </c>
      <c r="F96" s="8">
        <v>42225</v>
      </c>
      <c r="G96" s="41" t="s">
        <v>3</v>
      </c>
      <c r="H96" s="81">
        <v>96.48</v>
      </c>
      <c r="I96" s="81"/>
      <c r="J96" s="41">
        <v>33</v>
      </c>
      <c r="K96" s="80">
        <f t="shared" si="5"/>
        <v>94279.98</v>
      </c>
      <c r="L96" s="80"/>
      <c r="M96" s="6">
        <f t="shared" si="7"/>
        <v>2.31</v>
      </c>
      <c r="N96" s="46">
        <v>2013</v>
      </c>
      <c r="O96" s="8">
        <v>42228</v>
      </c>
      <c r="P96" s="81">
        <v>96.806</v>
      </c>
      <c r="Q96" s="81"/>
      <c r="R96" s="82">
        <f t="shared" si="8"/>
        <v>-92970</v>
      </c>
      <c r="S96" s="82"/>
      <c r="T96" s="83">
        <f t="shared" si="9"/>
        <v>-33</v>
      </c>
      <c r="U96" s="83"/>
    </row>
    <row r="97" spans="2:21" ht="13.5">
      <c r="B97" s="41">
        <v>89</v>
      </c>
      <c r="C97" s="80">
        <f t="shared" si="6"/>
        <v>3049696</v>
      </c>
      <c r="D97" s="80"/>
      <c r="E97" s="46">
        <v>2013</v>
      </c>
      <c r="F97" s="8">
        <v>42229</v>
      </c>
      <c r="G97" s="41" t="s">
        <v>4</v>
      </c>
      <c r="H97" s="81">
        <v>97.149</v>
      </c>
      <c r="I97" s="81"/>
      <c r="J97" s="41">
        <v>63</v>
      </c>
      <c r="K97" s="80">
        <f t="shared" si="5"/>
        <v>91490.87999999999</v>
      </c>
      <c r="L97" s="80"/>
      <c r="M97" s="6">
        <f t="shared" si="7"/>
        <v>1.17</v>
      </c>
      <c r="N97" s="46">
        <v>2013</v>
      </c>
      <c r="O97" s="8">
        <v>42231</v>
      </c>
      <c r="P97" s="81">
        <v>97.584</v>
      </c>
      <c r="Q97" s="81"/>
      <c r="R97" s="82">
        <f t="shared" si="8"/>
        <v>62833</v>
      </c>
      <c r="S97" s="82"/>
      <c r="T97" s="83">
        <f t="shared" si="9"/>
        <v>43.50000000000023</v>
      </c>
      <c r="U97" s="83"/>
    </row>
    <row r="98" spans="2:21" ht="13.5">
      <c r="B98" s="41">
        <v>90</v>
      </c>
      <c r="C98" s="80">
        <f t="shared" si="6"/>
        <v>3112529</v>
      </c>
      <c r="D98" s="80"/>
      <c r="E98" s="46">
        <v>2013</v>
      </c>
      <c r="F98" s="8">
        <v>42249</v>
      </c>
      <c r="G98" s="41" t="s">
        <v>4</v>
      </c>
      <c r="H98" s="81">
        <v>98.342</v>
      </c>
      <c r="I98" s="81"/>
      <c r="J98" s="41">
        <v>23</v>
      </c>
      <c r="K98" s="80">
        <f t="shared" si="5"/>
        <v>93375.87</v>
      </c>
      <c r="L98" s="80"/>
      <c r="M98" s="6">
        <f t="shared" si="7"/>
        <v>3.28</v>
      </c>
      <c r="N98" s="46">
        <v>2013</v>
      </c>
      <c r="O98" s="8">
        <v>42253</v>
      </c>
      <c r="P98" s="81">
        <v>99.328</v>
      </c>
      <c r="Q98" s="81"/>
      <c r="R98" s="82">
        <f t="shared" si="8"/>
        <v>399269</v>
      </c>
      <c r="S98" s="82"/>
      <c r="T98" s="83">
        <f t="shared" si="9"/>
        <v>98.60000000000042</v>
      </c>
      <c r="U98" s="83"/>
    </row>
    <row r="99" spans="2:21" ht="13.5">
      <c r="B99" s="41">
        <v>91</v>
      </c>
      <c r="C99" s="80">
        <f t="shared" si="6"/>
        <v>3511798</v>
      </c>
      <c r="D99" s="80"/>
      <c r="E99" s="46">
        <v>2013</v>
      </c>
      <c r="F99" s="8">
        <v>42257</v>
      </c>
      <c r="G99" s="41" t="s">
        <v>3</v>
      </c>
      <c r="H99" s="81">
        <v>99.519</v>
      </c>
      <c r="I99" s="81"/>
      <c r="J99" s="41">
        <v>28</v>
      </c>
      <c r="K99" s="80">
        <f t="shared" si="5"/>
        <v>105353.94</v>
      </c>
      <c r="L99" s="80"/>
      <c r="M99" s="6">
        <f t="shared" si="7"/>
        <v>3.04</v>
      </c>
      <c r="N99" s="46">
        <v>2013</v>
      </c>
      <c r="O99" s="8">
        <v>42257</v>
      </c>
      <c r="P99" s="81">
        <v>99.796</v>
      </c>
      <c r="Q99" s="81"/>
      <c r="R99" s="82">
        <f t="shared" si="8"/>
        <v>-103960</v>
      </c>
      <c r="S99" s="82"/>
      <c r="T99" s="83">
        <f t="shared" si="9"/>
        <v>-28</v>
      </c>
      <c r="U99" s="83"/>
    </row>
    <row r="100" spans="2:21" ht="13.5">
      <c r="B100" s="41">
        <v>92</v>
      </c>
      <c r="C100" s="80">
        <f t="shared" si="6"/>
        <v>3407838</v>
      </c>
      <c r="D100" s="80"/>
      <c r="E100" s="46">
        <v>2013</v>
      </c>
      <c r="F100" s="8">
        <v>42276</v>
      </c>
      <c r="G100" s="41" t="s">
        <v>3</v>
      </c>
      <c r="H100" s="81">
        <v>98.501</v>
      </c>
      <c r="I100" s="81"/>
      <c r="J100" s="41">
        <v>32</v>
      </c>
      <c r="K100" s="80">
        <f t="shared" si="5"/>
        <v>102235.14</v>
      </c>
      <c r="L100" s="80"/>
      <c r="M100" s="6">
        <f t="shared" si="7"/>
        <v>2.58</v>
      </c>
      <c r="N100" s="46">
        <v>2013</v>
      </c>
      <c r="O100" s="8">
        <v>42273</v>
      </c>
      <c r="P100" s="81">
        <v>98.813</v>
      </c>
      <c r="Q100" s="81"/>
      <c r="R100" s="82">
        <f t="shared" si="8"/>
        <v>-99377</v>
      </c>
      <c r="S100" s="82"/>
      <c r="T100" s="83">
        <f t="shared" si="9"/>
        <v>-32</v>
      </c>
      <c r="U100" s="83"/>
    </row>
    <row r="101" spans="2:21" ht="13.5">
      <c r="B101" s="41">
        <v>93</v>
      </c>
      <c r="C101" s="80">
        <f t="shared" si="6"/>
        <v>3308461</v>
      </c>
      <c r="D101" s="80"/>
      <c r="E101" s="46">
        <v>2013</v>
      </c>
      <c r="F101" s="8">
        <v>42280</v>
      </c>
      <c r="G101" s="41" t="s">
        <v>3</v>
      </c>
      <c r="H101" s="81">
        <v>97.526</v>
      </c>
      <c r="I101" s="81"/>
      <c r="J101" s="41">
        <v>25</v>
      </c>
      <c r="K101" s="80">
        <f t="shared" si="5"/>
        <v>99253.83</v>
      </c>
      <c r="L101" s="80"/>
      <c r="M101" s="6">
        <f t="shared" si="7"/>
        <v>3.21</v>
      </c>
      <c r="N101" s="46">
        <v>2013</v>
      </c>
      <c r="O101" s="8">
        <v>42285</v>
      </c>
      <c r="P101" s="81">
        <v>97.219</v>
      </c>
      <c r="Q101" s="81"/>
      <c r="R101" s="82">
        <f t="shared" si="8"/>
        <v>121662</v>
      </c>
      <c r="S101" s="82"/>
      <c r="T101" s="83">
        <f t="shared" si="9"/>
        <v>30.700000000000216</v>
      </c>
      <c r="U101" s="83"/>
    </row>
    <row r="102" spans="2:21" ht="13.5">
      <c r="B102" s="41">
        <v>94</v>
      </c>
      <c r="C102" s="80">
        <f t="shared" si="6"/>
        <v>3430123</v>
      </c>
      <c r="D102" s="80"/>
      <c r="E102" s="46">
        <v>2013</v>
      </c>
      <c r="F102" s="8">
        <v>42286</v>
      </c>
      <c r="G102" s="41" t="s">
        <v>53</v>
      </c>
      <c r="H102" s="81">
        <v>97.328</v>
      </c>
      <c r="I102" s="81"/>
      <c r="J102" s="41">
        <v>21</v>
      </c>
      <c r="K102" s="80">
        <f t="shared" si="5"/>
        <v>102903.69</v>
      </c>
      <c r="L102" s="80"/>
      <c r="M102" s="6">
        <f t="shared" si="7"/>
        <v>3.96</v>
      </c>
      <c r="N102" s="46">
        <v>2013</v>
      </c>
      <c r="O102" s="8">
        <v>42291</v>
      </c>
      <c r="P102" s="81">
        <v>98.194</v>
      </c>
      <c r="Q102" s="81"/>
      <c r="R102" s="82">
        <f t="shared" si="8"/>
        <v>423377</v>
      </c>
      <c r="S102" s="82"/>
      <c r="T102" s="83">
        <f t="shared" si="9"/>
        <v>86.59999999999997</v>
      </c>
      <c r="U102" s="83"/>
    </row>
    <row r="103" spans="2:21" ht="13.5">
      <c r="B103" s="41">
        <v>95</v>
      </c>
      <c r="C103" s="80">
        <f t="shared" si="6"/>
        <v>3853500</v>
      </c>
      <c r="D103" s="80"/>
      <c r="E103" s="46">
        <v>2013</v>
      </c>
      <c r="F103" s="8">
        <v>42301</v>
      </c>
      <c r="G103" s="41" t="s">
        <v>3</v>
      </c>
      <c r="H103" s="81">
        <v>97.284</v>
      </c>
      <c r="I103" s="81"/>
      <c r="J103" s="41">
        <v>30</v>
      </c>
      <c r="K103" s="80">
        <f t="shared" si="5"/>
        <v>115605</v>
      </c>
      <c r="L103" s="80"/>
      <c r="M103" s="6">
        <f t="shared" si="7"/>
        <v>3.12</v>
      </c>
      <c r="N103" s="46">
        <v>2013</v>
      </c>
      <c r="O103" s="8">
        <v>42305</v>
      </c>
      <c r="P103" s="81">
        <v>97.585</v>
      </c>
      <c r="Q103" s="81"/>
      <c r="R103" s="82">
        <f t="shared" si="8"/>
        <v>-115940</v>
      </c>
      <c r="S103" s="82"/>
      <c r="T103" s="83">
        <f t="shared" si="9"/>
        <v>-30</v>
      </c>
      <c r="U103" s="83"/>
    </row>
    <row r="104" spans="2:21" ht="13.5">
      <c r="B104" s="41">
        <v>96</v>
      </c>
      <c r="C104" s="80">
        <f t="shared" si="6"/>
        <v>3737560</v>
      </c>
      <c r="D104" s="80"/>
      <c r="E104" s="46">
        <v>2013</v>
      </c>
      <c r="F104" s="8">
        <v>42320</v>
      </c>
      <c r="G104" s="41" t="s">
        <v>4</v>
      </c>
      <c r="H104" s="81">
        <v>99.592</v>
      </c>
      <c r="I104" s="81"/>
      <c r="J104" s="41">
        <v>49</v>
      </c>
      <c r="K104" s="80">
        <f t="shared" si="5"/>
        <v>112126.8</v>
      </c>
      <c r="L104" s="80"/>
      <c r="M104" s="6">
        <f t="shared" si="7"/>
        <v>1.85</v>
      </c>
      <c r="N104" s="46">
        <v>2013</v>
      </c>
      <c r="O104" s="8">
        <v>42341</v>
      </c>
      <c r="P104" s="81">
        <v>102.117</v>
      </c>
      <c r="Q104" s="81"/>
      <c r="R104" s="82">
        <f t="shared" si="8"/>
        <v>576697</v>
      </c>
      <c r="S104" s="82"/>
      <c r="T104" s="83">
        <f t="shared" si="9"/>
        <v>252.50000000000057</v>
      </c>
      <c r="U104" s="83"/>
    </row>
    <row r="105" spans="2:21" ht="13.5">
      <c r="B105" s="41">
        <v>97</v>
      </c>
      <c r="C105" s="80">
        <f t="shared" si="6"/>
        <v>4314257</v>
      </c>
      <c r="D105" s="80"/>
      <c r="E105" s="46">
        <v>2013</v>
      </c>
      <c r="F105" s="8">
        <v>42362</v>
      </c>
      <c r="G105" s="41" t="s">
        <v>4</v>
      </c>
      <c r="H105" s="81">
        <v>104.344</v>
      </c>
      <c r="I105" s="81"/>
      <c r="J105" s="41">
        <v>20</v>
      </c>
      <c r="K105" s="80">
        <f t="shared" si="5"/>
        <v>129427.70999999999</v>
      </c>
      <c r="L105" s="80"/>
      <c r="M105" s="6">
        <f t="shared" si="7"/>
        <v>5.24</v>
      </c>
      <c r="N105" s="46">
        <v>2014</v>
      </c>
      <c r="O105" s="8">
        <v>42006</v>
      </c>
      <c r="P105" s="81">
        <v>104.861</v>
      </c>
      <c r="Q105" s="81"/>
      <c r="R105" s="82">
        <f t="shared" si="8"/>
        <v>334454</v>
      </c>
      <c r="S105" s="82"/>
      <c r="T105" s="83">
        <f t="shared" si="9"/>
        <v>51.70000000000101</v>
      </c>
      <c r="U105" s="83"/>
    </row>
    <row r="106" spans="2:21" ht="13.5">
      <c r="B106" s="41">
        <v>98</v>
      </c>
      <c r="C106" s="80">
        <f t="shared" si="6"/>
        <v>4648711</v>
      </c>
      <c r="D106" s="80"/>
      <c r="E106" s="41">
        <v>2014</v>
      </c>
      <c r="F106" s="8">
        <v>42008</v>
      </c>
      <c r="G106" s="41" t="s">
        <v>4</v>
      </c>
      <c r="H106" s="81">
        <v>104.701</v>
      </c>
      <c r="I106" s="81"/>
      <c r="J106" s="41">
        <v>25</v>
      </c>
      <c r="K106" s="80">
        <f t="shared" si="5"/>
        <v>139461.33</v>
      </c>
      <c r="L106" s="80"/>
      <c r="M106" s="6">
        <f t="shared" si="7"/>
        <v>4.51</v>
      </c>
      <c r="N106" s="46">
        <v>2014</v>
      </c>
      <c r="O106" s="8">
        <v>42014</v>
      </c>
      <c r="P106" s="81">
        <v>104.45</v>
      </c>
      <c r="Q106" s="81"/>
      <c r="R106" s="82">
        <f t="shared" si="8"/>
        <v>-139754</v>
      </c>
      <c r="S106" s="82"/>
      <c r="T106" s="83">
        <f t="shared" si="9"/>
        <v>-25</v>
      </c>
      <c r="U106" s="83"/>
    </row>
    <row r="107" spans="2:21" ht="13.5">
      <c r="B107" s="41">
        <v>99</v>
      </c>
      <c r="C107" s="80">
        <f t="shared" si="6"/>
        <v>4508957</v>
      </c>
      <c r="D107" s="80"/>
      <c r="E107" s="46">
        <v>2014</v>
      </c>
      <c r="F107" s="8">
        <v>42021</v>
      </c>
      <c r="G107" s="41" t="s">
        <v>4</v>
      </c>
      <c r="H107" s="81">
        <v>104.416</v>
      </c>
      <c r="I107" s="81"/>
      <c r="J107" s="41">
        <v>15</v>
      </c>
      <c r="K107" s="80">
        <f t="shared" si="5"/>
        <v>135268.71</v>
      </c>
      <c r="L107" s="80"/>
      <c r="M107" s="6">
        <f t="shared" si="7"/>
        <v>7.3</v>
      </c>
      <c r="N107" s="46">
        <v>2014</v>
      </c>
      <c r="O107" s="8">
        <v>42021</v>
      </c>
      <c r="P107" s="81">
        <v>104.267</v>
      </c>
      <c r="Q107" s="81"/>
      <c r="R107" s="82">
        <f t="shared" si="8"/>
        <v>-134283</v>
      </c>
      <c r="S107" s="82"/>
      <c r="T107" s="83">
        <f t="shared" si="9"/>
        <v>-15</v>
      </c>
      <c r="U107" s="83"/>
    </row>
    <row r="108" spans="2:21" ht="13.5">
      <c r="B108" s="41">
        <v>100</v>
      </c>
      <c r="C108" s="80">
        <f t="shared" si="6"/>
        <v>4374674</v>
      </c>
      <c r="D108" s="80"/>
      <c r="E108" s="46">
        <v>2014</v>
      </c>
      <c r="F108" s="8">
        <v>42027</v>
      </c>
      <c r="G108" s="41" t="s">
        <v>3</v>
      </c>
      <c r="H108" s="81">
        <v>103.544</v>
      </c>
      <c r="I108" s="81"/>
      <c r="J108" s="41">
        <v>79</v>
      </c>
      <c r="K108" s="80">
        <f t="shared" si="5"/>
        <v>131240.22</v>
      </c>
      <c r="L108" s="80"/>
      <c r="M108" s="6">
        <f t="shared" si="7"/>
        <v>1.34</v>
      </c>
      <c r="N108" s="46">
        <v>2014</v>
      </c>
      <c r="O108" s="8">
        <v>42032</v>
      </c>
      <c r="P108" s="81">
        <v>102.929</v>
      </c>
      <c r="Q108" s="81"/>
      <c r="R108" s="82">
        <f t="shared" si="8"/>
        <v>101740</v>
      </c>
      <c r="S108" s="82"/>
      <c r="T108" s="83">
        <f t="shared" si="9"/>
        <v>61.49999999999949</v>
      </c>
      <c r="U108" s="83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32" operator="equal" stopIfTrue="1">
      <formula>"買"</formula>
    </cfRule>
    <cfRule type="cellIs" priority="2" dxfId="33" operator="equal" stopIfTrue="1">
      <formula>"売"</formula>
    </cfRule>
  </conditionalFormatting>
  <conditionalFormatting sqref="G9:G11 G14:G45 G47:G108">
    <cfRule type="cellIs" priority="7" dxfId="32" operator="equal" stopIfTrue="1">
      <formula>"買"</formula>
    </cfRule>
    <cfRule type="cellIs" priority="8" dxfId="33" operator="equal" stopIfTrue="1">
      <formula>"売"</formula>
    </cfRule>
  </conditionalFormatting>
  <conditionalFormatting sqref="G12">
    <cfRule type="cellIs" priority="5" dxfId="32" operator="equal" stopIfTrue="1">
      <formula>"買"</formula>
    </cfRule>
    <cfRule type="cellIs" priority="6" dxfId="33" operator="equal" stopIfTrue="1">
      <formula>"売"</formula>
    </cfRule>
  </conditionalFormatting>
  <conditionalFormatting sqref="G13">
    <cfRule type="cellIs" priority="3" dxfId="32" operator="equal" stopIfTrue="1">
      <formula>"買"</formula>
    </cfRule>
    <cfRule type="cellIs" priority="4" dxfId="33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S3" sqref="S3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49" t="s">
        <v>5</v>
      </c>
      <c r="C2" s="49"/>
      <c r="D2" s="51" t="s">
        <v>47</v>
      </c>
      <c r="E2" s="51"/>
      <c r="F2" s="49" t="s">
        <v>6</v>
      </c>
      <c r="G2" s="49"/>
      <c r="H2" s="51" t="s">
        <v>49</v>
      </c>
      <c r="I2" s="51"/>
      <c r="J2" s="49" t="s">
        <v>7</v>
      </c>
      <c r="K2" s="49"/>
      <c r="L2" s="50">
        <f>C9</f>
        <v>1000000</v>
      </c>
      <c r="M2" s="51"/>
      <c r="N2" s="49" t="s">
        <v>8</v>
      </c>
      <c r="O2" s="49"/>
      <c r="P2" s="50">
        <f>C108+R108</f>
        <v>5346793</v>
      </c>
      <c r="Q2" s="51"/>
      <c r="R2" s="1"/>
      <c r="S2" s="1"/>
      <c r="T2" s="1"/>
    </row>
    <row r="3" spans="2:19" ht="57" customHeight="1">
      <c r="B3" s="49" t="s">
        <v>9</v>
      </c>
      <c r="C3" s="49"/>
      <c r="D3" s="52" t="s">
        <v>55</v>
      </c>
      <c r="E3" s="52"/>
      <c r="F3" s="52"/>
      <c r="G3" s="52"/>
      <c r="H3" s="52"/>
      <c r="I3" s="52"/>
      <c r="J3" s="49" t="s">
        <v>10</v>
      </c>
      <c r="K3" s="49"/>
      <c r="L3" s="52" t="s">
        <v>35</v>
      </c>
      <c r="M3" s="53"/>
      <c r="N3" s="53"/>
      <c r="O3" s="53"/>
      <c r="P3" s="53"/>
      <c r="Q3" s="53"/>
      <c r="R3" s="1"/>
      <c r="S3" s="1"/>
    </row>
    <row r="4" spans="2:20" ht="13.5">
      <c r="B4" s="49" t="s">
        <v>11</v>
      </c>
      <c r="C4" s="49"/>
      <c r="D4" s="54">
        <f>SUM($R$9:$S$993)</f>
        <v>4346793</v>
      </c>
      <c r="E4" s="54"/>
      <c r="F4" s="49" t="s">
        <v>12</v>
      </c>
      <c r="G4" s="49"/>
      <c r="H4" s="55">
        <f>SUM($T$9:$U$108)</f>
        <v>582.4999999999995</v>
      </c>
      <c r="I4" s="51"/>
      <c r="J4" s="56" t="s">
        <v>13</v>
      </c>
      <c r="K4" s="56"/>
      <c r="L4" s="50">
        <f>MAX($C$9:$D$990)-C9</f>
        <v>5687781</v>
      </c>
      <c r="M4" s="50"/>
      <c r="N4" s="56" t="s">
        <v>14</v>
      </c>
      <c r="O4" s="56"/>
      <c r="P4" s="54">
        <f>MIN($C$9:$D$990)-C9</f>
        <v>0</v>
      </c>
      <c r="Q4" s="54"/>
      <c r="R4" s="1"/>
      <c r="S4" s="1"/>
      <c r="T4" s="1"/>
    </row>
    <row r="5" spans="2:20" ht="13.5">
      <c r="B5" s="37" t="s">
        <v>15</v>
      </c>
      <c r="C5" s="2">
        <f>COUNTIF($R$9:$R$990,"&gt;0")</f>
        <v>30</v>
      </c>
      <c r="D5" s="38" t="s">
        <v>16</v>
      </c>
      <c r="E5" s="16">
        <f>COUNTIF($R$9:$R$990,"&lt;0")</f>
        <v>65</v>
      </c>
      <c r="F5" s="38" t="s">
        <v>17</v>
      </c>
      <c r="G5" s="2">
        <f>COUNTIF($R$9:$R$990,"=0")</f>
        <v>5</v>
      </c>
      <c r="H5" s="38" t="s">
        <v>18</v>
      </c>
      <c r="I5" s="3">
        <f>C5/SUM(C5,E5,G5)</f>
        <v>0.3</v>
      </c>
      <c r="J5" s="57" t="s">
        <v>19</v>
      </c>
      <c r="K5" s="49"/>
      <c r="L5" s="58"/>
      <c r="M5" s="59"/>
      <c r="N5" s="18" t="s">
        <v>20</v>
      </c>
      <c r="O5" s="9"/>
      <c r="P5" s="58"/>
      <c r="Q5" s="59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60" t="s">
        <v>21</v>
      </c>
      <c r="C7" s="62" t="s">
        <v>22</v>
      </c>
      <c r="D7" s="63"/>
      <c r="E7" s="66" t="s">
        <v>23</v>
      </c>
      <c r="F7" s="67"/>
      <c r="G7" s="67"/>
      <c r="H7" s="67"/>
      <c r="I7" s="68"/>
      <c r="J7" s="69" t="s">
        <v>24</v>
      </c>
      <c r="K7" s="70"/>
      <c r="L7" s="71"/>
      <c r="M7" s="72" t="s">
        <v>25</v>
      </c>
      <c r="N7" s="73" t="s">
        <v>26</v>
      </c>
      <c r="O7" s="74"/>
      <c r="P7" s="74"/>
      <c r="Q7" s="75"/>
      <c r="R7" s="76" t="s">
        <v>27</v>
      </c>
      <c r="S7" s="76"/>
      <c r="T7" s="76"/>
      <c r="U7" s="76"/>
    </row>
    <row r="8" spans="2:21" ht="13.5">
      <c r="B8" s="61"/>
      <c r="C8" s="64"/>
      <c r="D8" s="65"/>
      <c r="E8" s="19" t="s">
        <v>28</v>
      </c>
      <c r="F8" s="19" t="s">
        <v>29</v>
      </c>
      <c r="G8" s="19" t="s">
        <v>30</v>
      </c>
      <c r="H8" s="77" t="s">
        <v>31</v>
      </c>
      <c r="I8" s="68"/>
      <c r="J8" s="4" t="s">
        <v>32</v>
      </c>
      <c r="K8" s="78" t="s">
        <v>33</v>
      </c>
      <c r="L8" s="71"/>
      <c r="M8" s="72"/>
      <c r="N8" s="5" t="s">
        <v>28</v>
      </c>
      <c r="O8" s="5" t="s">
        <v>29</v>
      </c>
      <c r="P8" s="79" t="s">
        <v>31</v>
      </c>
      <c r="Q8" s="75"/>
      <c r="R8" s="76" t="s">
        <v>34</v>
      </c>
      <c r="S8" s="76"/>
      <c r="T8" s="76" t="s">
        <v>32</v>
      </c>
      <c r="U8" s="76"/>
    </row>
    <row r="9" spans="2:21" ht="13.5">
      <c r="B9" s="36">
        <v>1</v>
      </c>
      <c r="C9" s="80">
        <v>1000000</v>
      </c>
      <c r="D9" s="80"/>
      <c r="E9" s="44">
        <v>2010</v>
      </c>
      <c r="F9" s="8">
        <v>42009</v>
      </c>
      <c r="G9" s="36" t="s">
        <v>3</v>
      </c>
      <c r="H9" s="81">
        <v>92.325</v>
      </c>
      <c r="I9" s="81"/>
      <c r="J9" s="44">
        <v>18</v>
      </c>
      <c r="K9" s="80">
        <f aca="true" t="shared" si="0" ref="K9:K72">IF(F9="","",C9*0.03)</f>
        <v>30000</v>
      </c>
      <c r="L9" s="80"/>
      <c r="M9" s="6">
        <f>IF(J9="","",ROUNDDOWN(K9/(J9/81)/100000,2))</f>
        <v>1.35</v>
      </c>
      <c r="N9" s="44">
        <v>2010</v>
      </c>
      <c r="O9" s="8">
        <v>42010</v>
      </c>
      <c r="P9" s="81">
        <v>91.777</v>
      </c>
      <c r="Q9" s="81"/>
      <c r="R9" s="82">
        <f>IF(O9="","",ROUNDDOWN((IF(G9="売",H9-P9,P9-H9))*M9*10000000/81,0))</f>
        <v>91333</v>
      </c>
      <c r="S9" s="82"/>
      <c r="T9" s="83">
        <f>IF(O9="","",IF(R9&lt;0,J9*(-1),IF(G9="買",(P9-H9)*100,(H9-P9)*100)))</f>
        <v>54.80000000000018</v>
      </c>
      <c r="U9" s="83"/>
    </row>
    <row r="10" spans="2:21" ht="13.5">
      <c r="B10" s="36">
        <v>2</v>
      </c>
      <c r="C10" s="80">
        <f aca="true" t="shared" si="1" ref="C10:C73">IF(R9="","",C9+R9)</f>
        <v>1091333</v>
      </c>
      <c r="D10" s="80"/>
      <c r="E10" s="44">
        <v>2010</v>
      </c>
      <c r="F10" s="8">
        <v>42015</v>
      </c>
      <c r="G10" s="36" t="s">
        <v>3</v>
      </c>
      <c r="H10" s="81">
        <v>92.518</v>
      </c>
      <c r="I10" s="81"/>
      <c r="J10" s="44">
        <v>44</v>
      </c>
      <c r="K10" s="80">
        <f t="shared" si="0"/>
        <v>32739.989999999998</v>
      </c>
      <c r="L10" s="80"/>
      <c r="M10" s="6">
        <f aca="true" t="shared" si="2" ref="M10:M73">IF(J10="","",ROUNDDOWN(K10/(J10/81)/100000,2))</f>
        <v>0.6</v>
      </c>
      <c r="N10" s="44">
        <v>2010</v>
      </c>
      <c r="O10" s="8">
        <v>42017</v>
      </c>
      <c r="P10" s="81">
        <v>91.344</v>
      </c>
      <c r="Q10" s="81"/>
      <c r="R10" s="82">
        <f aca="true" t="shared" si="3" ref="R10:R73">IF(O10="","",ROUNDDOWN((IF(G10="売",H10-P10,P10-H10))*M10*10000000/81,0))</f>
        <v>86962</v>
      </c>
      <c r="S10" s="82"/>
      <c r="T10" s="83">
        <f aca="true" t="shared" si="4" ref="T10:T73">IF(O10="","",IF(R10&lt;0,J10*(-1),IF(G10="買",(P10-H10)*100,(H10-P10)*100)))</f>
        <v>117.40000000000066</v>
      </c>
      <c r="U10" s="83"/>
    </row>
    <row r="11" spans="2:21" ht="13.5">
      <c r="B11" s="36">
        <v>3</v>
      </c>
      <c r="C11" s="80">
        <f t="shared" si="1"/>
        <v>1178295</v>
      </c>
      <c r="D11" s="80"/>
      <c r="E11" s="44">
        <v>2010</v>
      </c>
      <c r="F11" s="8">
        <v>42017</v>
      </c>
      <c r="G11" s="36" t="s">
        <v>4</v>
      </c>
      <c r="H11" s="81">
        <v>91.518</v>
      </c>
      <c r="I11" s="81"/>
      <c r="J11" s="44">
        <v>28</v>
      </c>
      <c r="K11" s="80">
        <f t="shared" si="0"/>
        <v>35348.85</v>
      </c>
      <c r="L11" s="80"/>
      <c r="M11" s="6">
        <f>IF(J11="","",ROUNDDOWN(K11/(J11/81)/100000,2))</f>
        <v>1.02</v>
      </c>
      <c r="N11" s="44">
        <v>2010</v>
      </c>
      <c r="O11" s="8">
        <v>42018</v>
      </c>
      <c r="P11" s="81">
        <v>91.583</v>
      </c>
      <c r="Q11" s="81"/>
      <c r="R11" s="82">
        <f t="shared" si="3"/>
        <v>8185</v>
      </c>
      <c r="S11" s="82"/>
      <c r="T11" s="83">
        <f t="shared" si="4"/>
        <v>6.499999999999773</v>
      </c>
      <c r="U11" s="83"/>
    </row>
    <row r="12" spans="2:21" ht="13.5">
      <c r="B12" s="36">
        <v>4</v>
      </c>
      <c r="C12" s="80">
        <f t="shared" si="1"/>
        <v>1186480</v>
      </c>
      <c r="D12" s="80"/>
      <c r="E12" s="44">
        <v>2010</v>
      </c>
      <c r="F12" s="8">
        <v>42019</v>
      </c>
      <c r="G12" s="36" t="s">
        <v>3</v>
      </c>
      <c r="H12" s="81">
        <v>91.189</v>
      </c>
      <c r="I12" s="81"/>
      <c r="J12" s="44">
        <v>12</v>
      </c>
      <c r="K12" s="80">
        <f t="shared" si="0"/>
        <v>35594.4</v>
      </c>
      <c r="L12" s="80"/>
      <c r="M12" s="6">
        <f t="shared" si="2"/>
        <v>2.4</v>
      </c>
      <c r="N12" s="47">
        <v>2010</v>
      </c>
      <c r="O12" s="8">
        <v>42023</v>
      </c>
      <c r="P12" s="81">
        <v>90.835</v>
      </c>
      <c r="Q12" s="81"/>
      <c r="R12" s="82">
        <f t="shared" si="3"/>
        <v>104888</v>
      </c>
      <c r="S12" s="82"/>
      <c r="T12" s="83">
        <f t="shared" si="4"/>
        <v>35.39999999999992</v>
      </c>
      <c r="U12" s="83"/>
    </row>
    <row r="13" spans="2:21" ht="13.5">
      <c r="B13" s="36">
        <v>5</v>
      </c>
      <c r="C13" s="80">
        <f t="shared" si="1"/>
        <v>1291368</v>
      </c>
      <c r="D13" s="80"/>
      <c r="E13" s="44">
        <v>2010</v>
      </c>
      <c r="F13" s="8">
        <v>42024</v>
      </c>
      <c r="G13" s="36" t="s">
        <v>4</v>
      </c>
      <c r="H13" s="81">
        <v>91.24</v>
      </c>
      <c r="I13" s="81"/>
      <c r="J13" s="44">
        <v>18</v>
      </c>
      <c r="K13" s="80">
        <f t="shared" si="0"/>
        <v>38741.04</v>
      </c>
      <c r="L13" s="80"/>
      <c r="M13" s="6">
        <f t="shared" si="2"/>
        <v>1.74</v>
      </c>
      <c r="N13" s="47">
        <v>2010</v>
      </c>
      <c r="O13" s="8">
        <v>42024</v>
      </c>
      <c r="P13" s="81">
        <v>91.06</v>
      </c>
      <c r="Q13" s="81"/>
      <c r="R13" s="82">
        <f t="shared" si="3"/>
        <v>-38666</v>
      </c>
      <c r="S13" s="82"/>
      <c r="T13" s="83">
        <f t="shared" si="4"/>
        <v>-18</v>
      </c>
      <c r="U13" s="83"/>
    </row>
    <row r="14" spans="2:21" ht="13.5">
      <c r="B14" s="36">
        <v>6</v>
      </c>
      <c r="C14" s="80">
        <f t="shared" si="1"/>
        <v>1252702</v>
      </c>
      <c r="D14" s="80"/>
      <c r="E14" s="44">
        <v>2010</v>
      </c>
      <c r="F14" s="8">
        <v>42025</v>
      </c>
      <c r="G14" s="36" t="s">
        <v>4</v>
      </c>
      <c r="H14" s="81">
        <v>91.346</v>
      </c>
      <c r="I14" s="81"/>
      <c r="J14" s="44">
        <v>16</v>
      </c>
      <c r="K14" s="80">
        <f t="shared" si="0"/>
        <v>37581.06</v>
      </c>
      <c r="L14" s="80"/>
      <c r="M14" s="6">
        <f t="shared" si="2"/>
        <v>1.9</v>
      </c>
      <c r="N14" s="47">
        <v>2010</v>
      </c>
      <c r="O14" s="8">
        <v>42025</v>
      </c>
      <c r="P14" s="81">
        <v>91.44</v>
      </c>
      <c r="Q14" s="81"/>
      <c r="R14" s="82">
        <f t="shared" si="3"/>
        <v>22049</v>
      </c>
      <c r="S14" s="82"/>
      <c r="T14" s="83">
        <f t="shared" si="4"/>
        <v>9.399999999999409</v>
      </c>
      <c r="U14" s="83"/>
    </row>
    <row r="15" spans="2:21" ht="13.5">
      <c r="B15" s="36">
        <v>7</v>
      </c>
      <c r="C15" s="80">
        <f t="shared" si="1"/>
        <v>1274751</v>
      </c>
      <c r="D15" s="80"/>
      <c r="E15" s="44">
        <v>2010</v>
      </c>
      <c r="F15" s="8">
        <v>42030</v>
      </c>
      <c r="G15" s="36" t="s">
        <v>4</v>
      </c>
      <c r="H15" s="81">
        <v>90.28</v>
      </c>
      <c r="I15" s="81"/>
      <c r="J15" s="44">
        <v>10</v>
      </c>
      <c r="K15" s="80">
        <f t="shared" si="0"/>
        <v>38242.53</v>
      </c>
      <c r="L15" s="80"/>
      <c r="M15" s="6">
        <f t="shared" si="2"/>
        <v>3.09</v>
      </c>
      <c r="N15" s="47">
        <v>2010</v>
      </c>
      <c r="O15" s="8">
        <v>42030</v>
      </c>
      <c r="P15" s="81">
        <v>90.181</v>
      </c>
      <c r="Q15" s="81"/>
      <c r="R15" s="82">
        <f t="shared" si="3"/>
        <v>-37766</v>
      </c>
      <c r="S15" s="82"/>
      <c r="T15" s="83">
        <f t="shared" si="4"/>
        <v>-10</v>
      </c>
      <c r="U15" s="83"/>
    </row>
    <row r="16" spans="2:21" ht="13.5">
      <c r="B16" s="36">
        <v>8</v>
      </c>
      <c r="C16" s="80">
        <f t="shared" si="1"/>
        <v>1236985</v>
      </c>
      <c r="D16" s="80"/>
      <c r="E16" s="44">
        <v>2010</v>
      </c>
      <c r="F16" s="8">
        <v>42030</v>
      </c>
      <c r="G16" s="36" t="s">
        <v>3</v>
      </c>
      <c r="H16" s="81">
        <v>89.892</v>
      </c>
      <c r="I16" s="81"/>
      <c r="J16" s="44">
        <v>26</v>
      </c>
      <c r="K16" s="80">
        <f t="shared" si="0"/>
        <v>37109.549999999996</v>
      </c>
      <c r="L16" s="80"/>
      <c r="M16" s="6">
        <f t="shared" si="2"/>
        <v>1.15</v>
      </c>
      <c r="N16" s="47">
        <v>2010</v>
      </c>
      <c r="O16" s="8">
        <v>42031</v>
      </c>
      <c r="P16" s="81">
        <v>89.648</v>
      </c>
      <c r="Q16" s="81"/>
      <c r="R16" s="82">
        <f t="shared" si="3"/>
        <v>34641</v>
      </c>
      <c r="S16" s="82"/>
      <c r="T16" s="83">
        <f t="shared" si="4"/>
        <v>24.399999999999977</v>
      </c>
      <c r="U16" s="83"/>
    </row>
    <row r="17" spans="2:21" ht="13.5">
      <c r="B17" s="36">
        <v>9</v>
      </c>
      <c r="C17" s="80">
        <f t="shared" si="1"/>
        <v>1271626</v>
      </c>
      <c r="D17" s="80"/>
      <c r="E17" s="44">
        <v>2010</v>
      </c>
      <c r="F17" s="8">
        <v>42032</v>
      </c>
      <c r="G17" s="36" t="s">
        <v>4</v>
      </c>
      <c r="H17" s="81">
        <v>90.494</v>
      </c>
      <c r="I17" s="81"/>
      <c r="J17" s="44">
        <v>28</v>
      </c>
      <c r="K17" s="80">
        <f t="shared" si="0"/>
        <v>38148.78</v>
      </c>
      <c r="L17" s="80"/>
      <c r="M17" s="6">
        <f t="shared" si="2"/>
        <v>1.1</v>
      </c>
      <c r="N17" s="47">
        <v>2010</v>
      </c>
      <c r="O17" s="8">
        <v>42032</v>
      </c>
      <c r="P17" s="81">
        <v>90.215</v>
      </c>
      <c r="Q17" s="81"/>
      <c r="R17" s="82">
        <f t="shared" si="3"/>
        <v>-37888</v>
      </c>
      <c r="S17" s="82"/>
      <c r="T17" s="83">
        <f t="shared" si="4"/>
        <v>-28</v>
      </c>
      <c r="U17" s="83"/>
    </row>
    <row r="18" spans="2:21" ht="13.5">
      <c r="B18" s="36">
        <v>10</v>
      </c>
      <c r="C18" s="80">
        <f t="shared" si="1"/>
        <v>1233738</v>
      </c>
      <c r="D18" s="80"/>
      <c r="E18" s="44">
        <v>2010</v>
      </c>
      <c r="F18" s="8">
        <v>42037</v>
      </c>
      <c r="G18" s="36" t="s">
        <v>4</v>
      </c>
      <c r="H18" s="81">
        <v>90.722</v>
      </c>
      <c r="I18" s="81"/>
      <c r="J18" s="44">
        <v>13</v>
      </c>
      <c r="K18" s="80">
        <f t="shared" si="0"/>
        <v>37012.14</v>
      </c>
      <c r="L18" s="80"/>
      <c r="M18" s="6">
        <f t="shared" si="2"/>
        <v>2.3</v>
      </c>
      <c r="N18" s="47">
        <v>2010</v>
      </c>
      <c r="O18" s="8">
        <v>42037</v>
      </c>
      <c r="P18" s="81">
        <v>90.591</v>
      </c>
      <c r="Q18" s="81"/>
      <c r="R18" s="82">
        <f t="shared" si="3"/>
        <v>-37197</v>
      </c>
      <c r="S18" s="82"/>
      <c r="T18" s="83">
        <f t="shared" si="4"/>
        <v>-13</v>
      </c>
      <c r="U18" s="83"/>
    </row>
    <row r="19" spans="2:21" ht="13.5">
      <c r="B19" s="36">
        <v>11</v>
      </c>
      <c r="C19" s="80">
        <f t="shared" si="1"/>
        <v>1196541</v>
      </c>
      <c r="D19" s="80"/>
      <c r="E19" s="44">
        <v>2010</v>
      </c>
      <c r="F19" s="8">
        <v>42038</v>
      </c>
      <c r="G19" s="36" t="s">
        <v>3</v>
      </c>
      <c r="H19" s="81">
        <v>90.366</v>
      </c>
      <c r="I19" s="81"/>
      <c r="J19" s="44">
        <v>10</v>
      </c>
      <c r="K19" s="80">
        <f t="shared" si="0"/>
        <v>35896.229999999996</v>
      </c>
      <c r="L19" s="80"/>
      <c r="M19" s="6">
        <f t="shared" si="2"/>
        <v>2.9</v>
      </c>
      <c r="N19" s="47">
        <v>2010</v>
      </c>
      <c r="O19" s="8">
        <v>42038</v>
      </c>
      <c r="P19" s="81">
        <v>90.461</v>
      </c>
      <c r="Q19" s="81"/>
      <c r="R19" s="82">
        <f t="shared" si="3"/>
        <v>-34012</v>
      </c>
      <c r="S19" s="82"/>
      <c r="T19" s="83">
        <f t="shared" si="4"/>
        <v>-10</v>
      </c>
      <c r="U19" s="83"/>
    </row>
    <row r="20" spans="2:21" ht="13.5">
      <c r="B20" s="36">
        <v>12</v>
      </c>
      <c r="C20" s="80">
        <f t="shared" si="1"/>
        <v>1162529</v>
      </c>
      <c r="D20" s="80"/>
      <c r="E20" s="44">
        <v>2010</v>
      </c>
      <c r="F20" s="8">
        <v>42039</v>
      </c>
      <c r="G20" s="36" t="s">
        <v>4</v>
      </c>
      <c r="H20" s="81">
        <v>90.993</v>
      </c>
      <c r="I20" s="81"/>
      <c r="J20" s="44">
        <v>21</v>
      </c>
      <c r="K20" s="80">
        <f t="shared" si="0"/>
        <v>34875.869999999995</v>
      </c>
      <c r="L20" s="80"/>
      <c r="M20" s="6">
        <f t="shared" si="2"/>
        <v>1.34</v>
      </c>
      <c r="N20" s="47">
        <v>2010</v>
      </c>
      <c r="O20" s="8">
        <v>42039</v>
      </c>
      <c r="P20" s="81">
        <v>90.789</v>
      </c>
      <c r="Q20" s="81"/>
      <c r="R20" s="82">
        <f t="shared" si="3"/>
        <v>-33748</v>
      </c>
      <c r="S20" s="82"/>
      <c r="T20" s="83">
        <f t="shared" si="4"/>
        <v>-21</v>
      </c>
      <c r="U20" s="83"/>
    </row>
    <row r="21" spans="2:21" ht="13.5">
      <c r="B21" s="36">
        <v>13</v>
      </c>
      <c r="C21" s="80">
        <f t="shared" si="1"/>
        <v>1128781</v>
      </c>
      <c r="D21" s="80"/>
      <c r="E21" s="44">
        <v>2010</v>
      </c>
      <c r="F21" s="8">
        <v>42039</v>
      </c>
      <c r="G21" s="36" t="s">
        <v>3</v>
      </c>
      <c r="H21" s="81">
        <v>90.579</v>
      </c>
      <c r="I21" s="81"/>
      <c r="J21" s="44">
        <v>31</v>
      </c>
      <c r="K21" s="80">
        <f t="shared" si="0"/>
        <v>33863.43</v>
      </c>
      <c r="L21" s="80"/>
      <c r="M21" s="6">
        <f t="shared" si="2"/>
        <v>0.88</v>
      </c>
      <c r="N21" s="47">
        <v>2010</v>
      </c>
      <c r="O21" s="8">
        <v>42040</v>
      </c>
      <c r="P21" s="81">
        <v>89.327</v>
      </c>
      <c r="Q21" s="81"/>
      <c r="R21" s="82">
        <f t="shared" si="3"/>
        <v>136019</v>
      </c>
      <c r="S21" s="82"/>
      <c r="T21" s="83">
        <f t="shared" si="4"/>
        <v>125.19999999999953</v>
      </c>
      <c r="U21" s="83"/>
    </row>
    <row r="22" spans="2:21" ht="13.5">
      <c r="B22" s="36">
        <v>14</v>
      </c>
      <c r="C22" s="80">
        <f t="shared" si="1"/>
        <v>1264800</v>
      </c>
      <c r="D22" s="80"/>
      <c r="E22" s="47">
        <v>2010</v>
      </c>
      <c r="F22" s="8">
        <v>42040</v>
      </c>
      <c r="G22" s="36" t="s">
        <v>3</v>
      </c>
      <c r="H22" s="81">
        <v>89.506</v>
      </c>
      <c r="I22" s="81"/>
      <c r="J22" s="36">
        <v>17</v>
      </c>
      <c r="K22" s="80">
        <f t="shared" si="0"/>
        <v>37944</v>
      </c>
      <c r="L22" s="80"/>
      <c r="M22" s="6">
        <f t="shared" si="2"/>
        <v>1.8</v>
      </c>
      <c r="N22" s="47">
        <v>2010</v>
      </c>
      <c r="O22" s="8">
        <v>42040</v>
      </c>
      <c r="P22" s="81">
        <v>89.677</v>
      </c>
      <c r="Q22" s="81"/>
      <c r="R22" s="82">
        <f t="shared" si="3"/>
        <v>-38000</v>
      </c>
      <c r="S22" s="82"/>
      <c r="T22" s="83">
        <f t="shared" si="4"/>
        <v>-17</v>
      </c>
      <c r="U22" s="83"/>
    </row>
    <row r="23" spans="2:21" ht="13.5">
      <c r="B23" s="36">
        <v>15</v>
      </c>
      <c r="C23" s="80">
        <f t="shared" si="1"/>
        <v>1226800</v>
      </c>
      <c r="D23" s="80"/>
      <c r="E23" s="47">
        <v>2010</v>
      </c>
      <c r="F23" s="8">
        <v>42046</v>
      </c>
      <c r="G23" s="36" t="s">
        <v>4</v>
      </c>
      <c r="H23" s="81">
        <v>90.021</v>
      </c>
      <c r="I23" s="81"/>
      <c r="J23" s="36">
        <v>11</v>
      </c>
      <c r="K23" s="80">
        <f t="shared" si="0"/>
        <v>36804</v>
      </c>
      <c r="L23" s="80"/>
      <c r="M23" s="6">
        <f t="shared" si="2"/>
        <v>2.71</v>
      </c>
      <c r="N23" s="47">
        <v>2010</v>
      </c>
      <c r="O23" s="8">
        <v>42046</v>
      </c>
      <c r="P23" s="81">
        <v>89.91</v>
      </c>
      <c r="Q23" s="81"/>
      <c r="R23" s="82">
        <f t="shared" si="3"/>
        <v>-37137</v>
      </c>
      <c r="S23" s="82"/>
      <c r="T23" s="83">
        <f t="shared" si="4"/>
        <v>-11</v>
      </c>
      <c r="U23" s="83"/>
    </row>
    <row r="24" spans="2:21" ht="13.5">
      <c r="B24" s="36">
        <v>16</v>
      </c>
      <c r="C24" s="80">
        <f t="shared" si="1"/>
        <v>1189663</v>
      </c>
      <c r="D24" s="80"/>
      <c r="E24" s="47">
        <v>2010</v>
      </c>
      <c r="F24" s="8">
        <v>42047</v>
      </c>
      <c r="G24" s="36" t="s">
        <v>3</v>
      </c>
      <c r="H24" s="81">
        <v>89.663</v>
      </c>
      <c r="I24" s="81"/>
      <c r="J24" s="36">
        <v>7</v>
      </c>
      <c r="K24" s="80">
        <f t="shared" si="0"/>
        <v>35689.89</v>
      </c>
      <c r="L24" s="80"/>
      <c r="M24" s="6">
        <f t="shared" si="2"/>
        <v>4.12</v>
      </c>
      <c r="N24" s="47">
        <v>2010</v>
      </c>
      <c r="O24" s="8">
        <v>42047</v>
      </c>
      <c r="P24" s="81">
        <v>89.729</v>
      </c>
      <c r="Q24" s="81"/>
      <c r="R24" s="82">
        <f t="shared" si="3"/>
        <v>-33570</v>
      </c>
      <c r="S24" s="82"/>
      <c r="T24" s="83">
        <f t="shared" si="4"/>
        <v>-7</v>
      </c>
      <c r="U24" s="83"/>
    </row>
    <row r="25" spans="2:21" ht="13.5">
      <c r="B25" s="36">
        <v>17</v>
      </c>
      <c r="C25" s="80">
        <f t="shared" si="1"/>
        <v>1156093</v>
      </c>
      <c r="D25" s="80"/>
      <c r="E25" s="47">
        <v>2010</v>
      </c>
      <c r="F25" s="8">
        <v>42050</v>
      </c>
      <c r="G25" s="36" t="s">
        <v>3</v>
      </c>
      <c r="H25" s="81">
        <v>89.946</v>
      </c>
      <c r="I25" s="81"/>
      <c r="J25" s="36">
        <v>7</v>
      </c>
      <c r="K25" s="80">
        <f t="shared" si="0"/>
        <v>34682.79</v>
      </c>
      <c r="L25" s="80"/>
      <c r="M25" s="6">
        <f t="shared" si="2"/>
        <v>4.01</v>
      </c>
      <c r="N25" s="47">
        <v>2010</v>
      </c>
      <c r="O25" s="8">
        <v>42050</v>
      </c>
      <c r="P25" s="81">
        <v>90.01</v>
      </c>
      <c r="Q25" s="81"/>
      <c r="R25" s="82">
        <f t="shared" si="3"/>
        <v>-31683</v>
      </c>
      <c r="S25" s="82"/>
      <c r="T25" s="83">
        <f t="shared" si="4"/>
        <v>-7</v>
      </c>
      <c r="U25" s="83"/>
    </row>
    <row r="26" spans="2:21" ht="13.5">
      <c r="B26" s="36">
        <v>18</v>
      </c>
      <c r="C26" s="80">
        <f t="shared" si="1"/>
        <v>1124410</v>
      </c>
      <c r="D26" s="80"/>
      <c r="E26" s="47">
        <v>2010</v>
      </c>
      <c r="F26" s="8">
        <v>42050</v>
      </c>
      <c r="G26" s="36" t="s">
        <v>3</v>
      </c>
      <c r="H26" s="81">
        <v>89.961</v>
      </c>
      <c r="I26" s="81"/>
      <c r="J26" s="36">
        <v>7</v>
      </c>
      <c r="K26" s="80">
        <f t="shared" si="0"/>
        <v>33732.299999999996</v>
      </c>
      <c r="L26" s="80"/>
      <c r="M26" s="6">
        <f t="shared" si="2"/>
        <v>3.9</v>
      </c>
      <c r="N26" s="47">
        <v>2010</v>
      </c>
      <c r="O26" s="8">
        <v>42050</v>
      </c>
      <c r="P26" s="81">
        <v>90.029</v>
      </c>
      <c r="Q26" s="81"/>
      <c r="R26" s="82">
        <f t="shared" si="3"/>
        <v>-32740</v>
      </c>
      <c r="S26" s="82"/>
      <c r="T26" s="83">
        <f t="shared" si="4"/>
        <v>-7</v>
      </c>
      <c r="U26" s="83"/>
    </row>
    <row r="27" spans="2:21" ht="13.5">
      <c r="B27" s="36">
        <v>19</v>
      </c>
      <c r="C27" s="80">
        <f t="shared" si="1"/>
        <v>1091670</v>
      </c>
      <c r="D27" s="80"/>
      <c r="E27" s="47">
        <v>2010</v>
      </c>
      <c r="F27" s="8">
        <v>42058</v>
      </c>
      <c r="G27" s="36" t="s">
        <v>3</v>
      </c>
      <c r="H27" s="81">
        <v>91.165</v>
      </c>
      <c r="I27" s="81"/>
      <c r="J27" s="36">
        <v>12</v>
      </c>
      <c r="K27" s="80">
        <f t="shared" si="0"/>
        <v>32750.1</v>
      </c>
      <c r="L27" s="80"/>
      <c r="M27" s="6">
        <f t="shared" si="2"/>
        <v>2.21</v>
      </c>
      <c r="N27" s="47">
        <v>2010</v>
      </c>
      <c r="O27" s="8">
        <v>42061</v>
      </c>
      <c r="P27" s="81">
        <v>89.188</v>
      </c>
      <c r="Q27" s="81"/>
      <c r="R27" s="82">
        <f t="shared" si="3"/>
        <v>539403</v>
      </c>
      <c r="S27" s="82"/>
      <c r="T27" s="83">
        <f t="shared" si="4"/>
        <v>197.7000000000004</v>
      </c>
      <c r="U27" s="83"/>
    </row>
    <row r="28" spans="2:21" ht="13.5">
      <c r="B28" s="36">
        <v>20</v>
      </c>
      <c r="C28" s="80">
        <f t="shared" si="1"/>
        <v>1631073</v>
      </c>
      <c r="D28" s="80"/>
      <c r="E28" s="47">
        <v>2010</v>
      </c>
      <c r="F28" s="8">
        <v>42061</v>
      </c>
      <c r="G28" s="36" t="s">
        <v>4</v>
      </c>
      <c r="H28" s="81">
        <v>89.283</v>
      </c>
      <c r="I28" s="81"/>
      <c r="J28" s="36">
        <v>12</v>
      </c>
      <c r="K28" s="80">
        <f t="shared" si="0"/>
        <v>48932.189999999995</v>
      </c>
      <c r="L28" s="80"/>
      <c r="M28" s="6">
        <f t="shared" si="2"/>
        <v>3.3</v>
      </c>
      <c r="N28" s="47">
        <v>2010</v>
      </c>
      <c r="O28" s="8">
        <v>42061</v>
      </c>
      <c r="P28" s="81">
        <v>89.17</v>
      </c>
      <c r="Q28" s="81"/>
      <c r="R28" s="82">
        <f t="shared" si="3"/>
        <v>-46037</v>
      </c>
      <c r="S28" s="82"/>
      <c r="T28" s="83">
        <f t="shared" si="4"/>
        <v>-12</v>
      </c>
      <c r="U28" s="83"/>
    </row>
    <row r="29" spans="2:21" ht="13.5">
      <c r="B29" s="36">
        <v>21</v>
      </c>
      <c r="C29" s="80">
        <f t="shared" si="1"/>
        <v>1585036</v>
      </c>
      <c r="D29" s="80"/>
      <c r="E29" s="47">
        <v>2010</v>
      </c>
      <c r="F29" s="8">
        <v>42061</v>
      </c>
      <c r="G29" s="36" t="s">
        <v>3</v>
      </c>
      <c r="H29" s="81">
        <v>89.015</v>
      </c>
      <c r="I29" s="81"/>
      <c r="J29" s="36">
        <v>24</v>
      </c>
      <c r="K29" s="80">
        <f t="shared" si="0"/>
        <v>47551.08</v>
      </c>
      <c r="L29" s="80"/>
      <c r="M29" s="6">
        <f t="shared" si="2"/>
        <v>1.6</v>
      </c>
      <c r="N29" s="47">
        <v>2010</v>
      </c>
      <c r="O29" s="8">
        <v>42064</v>
      </c>
      <c r="P29" s="81">
        <v>89.011</v>
      </c>
      <c r="Q29" s="81"/>
      <c r="R29" s="82">
        <f t="shared" si="3"/>
        <v>790</v>
      </c>
      <c r="S29" s="82"/>
      <c r="T29" s="83">
        <f t="shared" si="4"/>
        <v>0.40000000000048885</v>
      </c>
      <c r="U29" s="83"/>
    </row>
    <row r="30" spans="2:21" ht="13.5">
      <c r="B30" s="36">
        <v>22</v>
      </c>
      <c r="C30" s="80">
        <f t="shared" si="1"/>
        <v>1585826</v>
      </c>
      <c r="D30" s="80"/>
      <c r="E30" s="47">
        <v>2010</v>
      </c>
      <c r="F30" s="8">
        <v>42068</v>
      </c>
      <c r="G30" s="36" t="s">
        <v>4</v>
      </c>
      <c r="H30" s="81">
        <v>89.16</v>
      </c>
      <c r="I30" s="81"/>
      <c r="J30" s="36">
        <v>20</v>
      </c>
      <c r="K30" s="80">
        <f t="shared" si="0"/>
        <v>47574.78</v>
      </c>
      <c r="L30" s="80"/>
      <c r="M30" s="6">
        <f t="shared" si="2"/>
        <v>1.92</v>
      </c>
      <c r="N30" s="47">
        <v>2010</v>
      </c>
      <c r="O30" s="8">
        <v>42071</v>
      </c>
      <c r="P30" s="81">
        <v>90.244</v>
      </c>
      <c r="Q30" s="81"/>
      <c r="R30" s="82">
        <f t="shared" si="3"/>
        <v>256948</v>
      </c>
      <c r="S30" s="82"/>
      <c r="T30" s="83">
        <f t="shared" si="4"/>
        <v>108.40000000000032</v>
      </c>
      <c r="U30" s="83"/>
    </row>
    <row r="31" spans="2:21" ht="13.5">
      <c r="B31" s="36">
        <v>23</v>
      </c>
      <c r="C31" s="80">
        <f t="shared" si="1"/>
        <v>1842774</v>
      </c>
      <c r="D31" s="80"/>
      <c r="E31" s="47">
        <v>2010</v>
      </c>
      <c r="F31" s="8">
        <v>42072</v>
      </c>
      <c r="G31" s="36" t="s">
        <v>3</v>
      </c>
      <c r="H31" s="81">
        <v>90.256</v>
      </c>
      <c r="I31" s="81"/>
      <c r="J31" s="36">
        <v>7</v>
      </c>
      <c r="K31" s="80">
        <f t="shared" si="0"/>
        <v>55283.22</v>
      </c>
      <c r="L31" s="80"/>
      <c r="M31" s="6">
        <f t="shared" si="2"/>
        <v>6.39</v>
      </c>
      <c r="N31" s="47">
        <v>2010</v>
      </c>
      <c r="O31" s="8">
        <v>42073</v>
      </c>
      <c r="P31" s="81">
        <v>90.04</v>
      </c>
      <c r="Q31" s="81"/>
      <c r="R31" s="82">
        <f t="shared" si="3"/>
        <v>170399</v>
      </c>
      <c r="S31" s="82"/>
      <c r="T31" s="83">
        <f t="shared" si="4"/>
        <v>21.599999999999397</v>
      </c>
      <c r="U31" s="83"/>
    </row>
    <row r="32" spans="2:21" ht="13.5">
      <c r="B32" s="36">
        <v>24</v>
      </c>
      <c r="C32" s="80">
        <f t="shared" si="1"/>
        <v>2013173</v>
      </c>
      <c r="D32" s="80"/>
      <c r="E32" s="47">
        <v>2010</v>
      </c>
      <c r="F32" s="8">
        <v>42073</v>
      </c>
      <c r="G32" s="36" t="s">
        <v>4</v>
      </c>
      <c r="H32" s="81">
        <v>90.028</v>
      </c>
      <c r="I32" s="81"/>
      <c r="J32" s="36">
        <v>7</v>
      </c>
      <c r="K32" s="80">
        <f t="shared" si="0"/>
        <v>60395.189999999995</v>
      </c>
      <c r="L32" s="80"/>
      <c r="M32" s="6">
        <f t="shared" si="2"/>
        <v>6.98</v>
      </c>
      <c r="N32" s="47">
        <v>2010</v>
      </c>
      <c r="O32" s="8">
        <v>42073</v>
      </c>
      <c r="P32" s="81">
        <v>89.958</v>
      </c>
      <c r="Q32" s="81"/>
      <c r="R32" s="82">
        <f t="shared" si="3"/>
        <v>-60320</v>
      </c>
      <c r="S32" s="82"/>
      <c r="T32" s="83">
        <f t="shared" si="4"/>
        <v>-7</v>
      </c>
      <c r="U32" s="83"/>
    </row>
    <row r="33" spans="2:21" ht="13.5">
      <c r="B33" s="36">
        <v>25</v>
      </c>
      <c r="C33" s="80">
        <f t="shared" si="1"/>
        <v>1952853</v>
      </c>
      <c r="D33" s="80"/>
      <c r="E33" s="47">
        <v>2010</v>
      </c>
      <c r="F33" s="8">
        <v>42075</v>
      </c>
      <c r="G33" s="36" t="s">
        <v>4</v>
      </c>
      <c r="H33" s="81">
        <v>90.641</v>
      </c>
      <c r="I33" s="81"/>
      <c r="J33" s="36">
        <v>19</v>
      </c>
      <c r="K33" s="80">
        <f t="shared" si="0"/>
        <v>58585.59</v>
      </c>
      <c r="L33" s="80"/>
      <c r="M33" s="6">
        <f t="shared" si="2"/>
        <v>2.49</v>
      </c>
      <c r="N33" s="47">
        <v>2010</v>
      </c>
      <c r="O33" s="8">
        <v>42075</v>
      </c>
      <c r="P33" s="81">
        <v>90.459</v>
      </c>
      <c r="Q33" s="81"/>
      <c r="R33" s="82">
        <f t="shared" si="3"/>
        <v>-55948</v>
      </c>
      <c r="S33" s="82"/>
      <c r="T33" s="83">
        <f t="shared" si="4"/>
        <v>-19</v>
      </c>
      <c r="U33" s="83"/>
    </row>
    <row r="34" spans="2:21" ht="13.5">
      <c r="B34" s="36">
        <v>26</v>
      </c>
      <c r="C34" s="80">
        <f t="shared" si="1"/>
        <v>1896905</v>
      </c>
      <c r="D34" s="80"/>
      <c r="E34" s="47">
        <v>2010</v>
      </c>
      <c r="F34" s="8">
        <v>42078</v>
      </c>
      <c r="G34" s="36" t="s">
        <v>4</v>
      </c>
      <c r="H34" s="81">
        <v>90.736</v>
      </c>
      <c r="I34" s="81"/>
      <c r="J34" s="36">
        <v>10</v>
      </c>
      <c r="K34" s="80">
        <f t="shared" si="0"/>
        <v>56907.15</v>
      </c>
      <c r="L34" s="80"/>
      <c r="M34" s="6">
        <f t="shared" si="2"/>
        <v>4.6</v>
      </c>
      <c r="N34" s="47">
        <v>2010</v>
      </c>
      <c r="O34" s="8">
        <v>42078</v>
      </c>
      <c r="P34" s="81">
        <v>90.638</v>
      </c>
      <c r="Q34" s="81"/>
      <c r="R34" s="82">
        <f t="shared" si="3"/>
        <v>-55654</v>
      </c>
      <c r="S34" s="82"/>
      <c r="T34" s="83">
        <f t="shared" si="4"/>
        <v>-10</v>
      </c>
      <c r="U34" s="83"/>
    </row>
    <row r="35" spans="2:21" ht="13.5">
      <c r="B35" s="36">
        <v>27</v>
      </c>
      <c r="C35" s="80">
        <f t="shared" si="1"/>
        <v>1841251</v>
      </c>
      <c r="D35" s="80"/>
      <c r="E35" s="47">
        <v>2010</v>
      </c>
      <c r="F35" s="8">
        <v>42081</v>
      </c>
      <c r="G35" s="36" t="s">
        <v>3</v>
      </c>
      <c r="H35" s="81">
        <v>90.104</v>
      </c>
      <c r="I35" s="81"/>
      <c r="J35" s="36">
        <v>18</v>
      </c>
      <c r="K35" s="80">
        <f t="shared" si="0"/>
        <v>55237.53</v>
      </c>
      <c r="L35" s="80"/>
      <c r="M35" s="6">
        <f t="shared" si="2"/>
        <v>2.48</v>
      </c>
      <c r="N35" s="47">
        <v>2010</v>
      </c>
      <c r="O35" s="8">
        <v>42081</v>
      </c>
      <c r="P35" s="81">
        <v>90.284</v>
      </c>
      <c r="Q35" s="81"/>
      <c r="R35" s="82">
        <f t="shared" si="3"/>
        <v>-55111</v>
      </c>
      <c r="S35" s="82"/>
      <c r="T35" s="83">
        <f t="shared" si="4"/>
        <v>-18</v>
      </c>
      <c r="U35" s="83"/>
    </row>
    <row r="36" spans="2:21" ht="13.5">
      <c r="B36" s="36">
        <v>28</v>
      </c>
      <c r="C36" s="80">
        <f t="shared" si="1"/>
        <v>1786140</v>
      </c>
      <c r="D36" s="80"/>
      <c r="E36" s="47">
        <v>2010</v>
      </c>
      <c r="F36" s="8">
        <v>42081</v>
      </c>
      <c r="G36" s="36" t="s">
        <v>3</v>
      </c>
      <c r="H36" s="81">
        <v>90.325</v>
      </c>
      <c r="I36" s="81"/>
      <c r="J36" s="36">
        <v>36</v>
      </c>
      <c r="K36" s="80">
        <f t="shared" si="0"/>
        <v>53584.2</v>
      </c>
      <c r="L36" s="80"/>
      <c r="M36" s="6">
        <f t="shared" si="2"/>
        <v>1.2</v>
      </c>
      <c r="N36" s="47">
        <v>2010</v>
      </c>
      <c r="O36" s="8">
        <v>42081</v>
      </c>
      <c r="P36" s="81">
        <v>89.967</v>
      </c>
      <c r="Q36" s="81"/>
      <c r="R36" s="82">
        <f t="shared" si="3"/>
        <v>53037</v>
      </c>
      <c r="S36" s="82"/>
      <c r="T36" s="83">
        <f t="shared" si="4"/>
        <v>35.80000000000041</v>
      </c>
      <c r="U36" s="83"/>
    </row>
    <row r="37" spans="2:21" ht="13.5">
      <c r="B37" s="36">
        <v>29</v>
      </c>
      <c r="C37" s="80">
        <f t="shared" si="1"/>
        <v>1839177</v>
      </c>
      <c r="D37" s="80"/>
      <c r="E37" s="47">
        <v>2010</v>
      </c>
      <c r="F37" s="8">
        <v>42082</v>
      </c>
      <c r="G37" s="36" t="s">
        <v>4</v>
      </c>
      <c r="H37" s="81">
        <v>90.546</v>
      </c>
      <c r="I37" s="81"/>
      <c r="J37" s="36">
        <v>13</v>
      </c>
      <c r="K37" s="80">
        <f t="shared" si="0"/>
        <v>55175.31</v>
      </c>
      <c r="L37" s="80"/>
      <c r="M37" s="6">
        <f t="shared" si="2"/>
        <v>3.43</v>
      </c>
      <c r="N37" s="47">
        <v>2010</v>
      </c>
      <c r="O37" s="8">
        <v>42082</v>
      </c>
      <c r="P37" s="81">
        <v>90.415</v>
      </c>
      <c r="Q37" s="81"/>
      <c r="R37" s="82">
        <f t="shared" si="3"/>
        <v>-55472</v>
      </c>
      <c r="S37" s="82"/>
      <c r="T37" s="83">
        <f t="shared" si="4"/>
        <v>-13</v>
      </c>
      <c r="U37" s="83"/>
    </row>
    <row r="38" spans="2:21" ht="13.5">
      <c r="B38" s="36">
        <v>30</v>
      </c>
      <c r="C38" s="80">
        <f t="shared" si="1"/>
        <v>1783705</v>
      </c>
      <c r="D38" s="80"/>
      <c r="E38" s="47">
        <v>2010</v>
      </c>
      <c r="F38" s="8">
        <v>42085</v>
      </c>
      <c r="G38" s="36" t="s">
        <v>3</v>
      </c>
      <c r="H38" s="81">
        <v>90.423</v>
      </c>
      <c r="I38" s="81"/>
      <c r="J38" s="36">
        <v>8</v>
      </c>
      <c r="K38" s="80">
        <f t="shared" si="0"/>
        <v>53511.15</v>
      </c>
      <c r="L38" s="80"/>
      <c r="M38" s="6">
        <f t="shared" si="2"/>
        <v>5.41</v>
      </c>
      <c r="N38" s="47">
        <v>2010</v>
      </c>
      <c r="O38" s="8">
        <v>42085</v>
      </c>
      <c r="P38" s="81">
        <v>90.498</v>
      </c>
      <c r="Q38" s="81"/>
      <c r="R38" s="82">
        <f t="shared" si="3"/>
        <v>-50092</v>
      </c>
      <c r="S38" s="82"/>
      <c r="T38" s="83">
        <f t="shared" si="4"/>
        <v>-8</v>
      </c>
      <c r="U38" s="83"/>
    </row>
    <row r="39" spans="2:21" ht="13.5">
      <c r="B39" s="36">
        <v>31</v>
      </c>
      <c r="C39" s="80">
        <f t="shared" si="1"/>
        <v>1733613</v>
      </c>
      <c r="D39" s="80"/>
      <c r="E39" s="47">
        <v>2010</v>
      </c>
      <c r="F39" s="8">
        <v>42085</v>
      </c>
      <c r="G39" s="36" t="s">
        <v>3</v>
      </c>
      <c r="H39" s="81">
        <v>90.118</v>
      </c>
      <c r="I39" s="81"/>
      <c r="J39" s="36">
        <v>6</v>
      </c>
      <c r="K39" s="80">
        <f t="shared" si="0"/>
        <v>52008.39</v>
      </c>
      <c r="L39" s="80"/>
      <c r="M39" s="6">
        <f t="shared" si="2"/>
        <v>7.02</v>
      </c>
      <c r="N39" s="47">
        <v>2010</v>
      </c>
      <c r="O39" s="8">
        <v>42086</v>
      </c>
      <c r="P39" s="81">
        <v>90.173</v>
      </c>
      <c r="Q39" s="81"/>
      <c r="R39" s="82">
        <f t="shared" si="3"/>
        <v>-47666</v>
      </c>
      <c r="S39" s="82"/>
      <c r="T39" s="83">
        <f t="shared" si="4"/>
        <v>-6</v>
      </c>
      <c r="U39" s="83"/>
    </row>
    <row r="40" spans="2:21" ht="13.5">
      <c r="B40" s="36">
        <v>32</v>
      </c>
      <c r="C40" s="80">
        <f t="shared" si="1"/>
        <v>1685947</v>
      </c>
      <c r="D40" s="80"/>
      <c r="E40" s="47">
        <v>2010</v>
      </c>
      <c r="F40" s="8">
        <v>42086</v>
      </c>
      <c r="G40" s="36" t="s">
        <v>4</v>
      </c>
      <c r="H40" s="81">
        <v>90.319</v>
      </c>
      <c r="I40" s="81"/>
      <c r="J40" s="36">
        <v>9</v>
      </c>
      <c r="K40" s="80">
        <f t="shared" si="0"/>
        <v>50578.409999999996</v>
      </c>
      <c r="L40" s="80"/>
      <c r="M40" s="6">
        <f t="shared" si="2"/>
        <v>4.55</v>
      </c>
      <c r="N40" s="47">
        <v>2010</v>
      </c>
      <c r="O40" s="8">
        <v>42086</v>
      </c>
      <c r="P40" s="81">
        <v>90.235</v>
      </c>
      <c r="Q40" s="81"/>
      <c r="R40" s="82">
        <f t="shared" si="3"/>
        <v>-47185</v>
      </c>
      <c r="S40" s="82"/>
      <c r="T40" s="83">
        <f t="shared" si="4"/>
        <v>-9</v>
      </c>
      <c r="U40" s="83"/>
    </row>
    <row r="41" spans="2:21" ht="13.5">
      <c r="B41" s="36">
        <v>33</v>
      </c>
      <c r="C41" s="80">
        <f t="shared" si="1"/>
        <v>1638762</v>
      </c>
      <c r="D41" s="80"/>
      <c r="E41" s="47">
        <v>2010</v>
      </c>
      <c r="F41" s="8">
        <v>42086</v>
      </c>
      <c r="G41" s="36" t="s">
        <v>4</v>
      </c>
      <c r="H41" s="81">
        <v>90.43</v>
      </c>
      <c r="I41" s="81"/>
      <c r="J41" s="36">
        <v>14</v>
      </c>
      <c r="K41" s="80">
        <f t="shared" si="0"/>
        <v>49162.86</v>
      </c>
      <c r="L41" s="80"/>
      <c r="M41" s="6">
        <f t="shared" si="2"/>
        <v>2.84</v>
      </c>
      <c r="N41" s="47">
        <v>2010</v>
      </c>
      <c r="O41" s="8">
        <v>42086</v>
      </c>
      <c r="P41" s="81">
        <v>90.297</v>
      </c>
      <c r="Q41" s="81"/>
      <c r="R41" s="82">
        <f t="shared" si="3"/>
        <v>-46632</v>
      </c>
      <c r="S41" s="82"/>
      <c r="T41" s="83">
        <f t="shared" si="4"/>
        <v>-14</v>
      </c>
      <c r="U41" s="83"/>
    </row>
    <row r="42" spans="2:21" ht="13.5">
      <c r="B42" s="36">
        <v>34</v>
      </c>
      <c r="C42" s="80">
        <f t="shared" si="1"/>
        <v>1592130</v>
      </c>
      <c r="D42" s="80"/>
      <c r="E42" s="47">
        <v>2010</v>
      </c>
      <c r="F42" s="8">
        <v>42093</v>
      </c>
      <c r="G42" s="36" t="s">
        <v>4</v>
      </c>
      <c r="H42" s="81">
        <v>92.603</v>
      </c>
      <c r="I42" s="81"/>
      <c r="J42" s="36">
        <v>9</v>
      </c>
      <c r="K42" s="80">
        <f t="shared" si="0"/>
        <v>47763.9</v>
      </c>
      <c r="L42" s="80"/>
      <c r="M42" s="6">
        <f t="shared" si="2"/>
        <v>4.29</v>
      </c>
      <c r="N42" s="47">
        <v>2010</v>
      </c>
      <c r="O42" s="8">
        <v>42096</v>
      </c>
      <c r="P42" s="81">
        <v>93.669</v>
      </c>
      <c r="Q42" s="81"/>
      <c r="R42" s="82">
        <f t="shared" si="3"/>
        <v>564585</v>
      </c>
      <c r="S42" s="82"/>
      <c r="T42" s="83">
        <f t="shared" si="4"/>
        <v>106.60000000000025</v>
      </c>
      <c r="U42" s="83"/>
    </row>
    <row r="43" spans="2:21" ht="13.5">
      <c r="B43" s="36">
        <v>35</v>
      </c>
      <c r="C43" s="80">
        <f t="shared" si="1"/>
        <v>2156715</v>
      </c>
      <c r="D43" s="80"/>
      <c r="E43" s="47">
        <v>2010</v>
      </c>
      <c r="F43" s="8">
        <v>42100</v>
      </c>
      <c r="G43" s="36" t="s">
        <v>3</v>
      </c>
      <c r="H43" s="81">
        <v>94.268</v>
      </c>
      <c r="I43" s="81"/>
      <c r="J43" s="36">
        <v>10</v>
      </c>
      <c r="K43" s="80">
        <f t="shared" si="0"/>
        <v>64701.45</v>
      </c>
      <c r="L43" s="80"/>
      <c r="M43" s="6">
        <f t="shared" si="2"/>
        <v>5.24</v>
      </c>
      <c r="N43" s="47">
        <v>2010</v>
      </c>
      <c r="O43" s="8">
        <v>42189</v>
      </c>
      <c r="P43" s="81">
        <v>94.081</v>
      </c>
      <c r="Q43" s="81"/>
      <c r="R43" s="82">
        <f t="shared" si="3"/>
        <v>120972</v>
      </c>
      <c r="S43" s="82"/>
      <c r="T43" s="83">
        <f t="shared" si="4"/>
        <v>18.69999999999976</v>
      </c>
      <c r="U43" s="83"/>
    </row>
    <row r="44" spans="2:21" ht="13.5">
      <c r="B44" s="36">
        <v>36</v>
      </c>
      <c r="C44" s="80">
        <f t="shared" si="1"/>
        <v>2277687</v>
      </c>
      <c r="D44" s="80"/>
      <c r="E44" s="47">
        <v>2010</v>
      </c>
      <c r="F44" s="8">
        <v>42102</v>
      </c>
      <c r="G44" s="36" t="s">
        <v>3</v>
      </c>
      <c r="H44" s="81">
        <v>93.187</v>
      </c>
      <c r="I44" s="81"/>
      <c r="J44" s="36">
        <v>14</v>
      </c>
      <c r="K44" s="80">
        <f t="shared" si="0"/>
        <v>68330.61</v>
      </c>
      <c r="L44" s="80"/>
      <c r="M44" s="6">
        <f t="shared" si="2"/>
        <v>3.95</v>
      </c>
      <c r="N44" s="47">
        <v>2010</v>
      </c>
      <c r="O44" s="8">
        <v>42102</v>
      </c>
      <c r="P44" s="81">
        <v>93.32</v>
      </c>
      <c r="Q44" s="81"/>
      <c r="R44" s="82">
        <f t="shared" si="3"/>
        <v>-64858</v>
      </c>
      <c r="S44" s="82"/>
      <c r="T44" s="83">
        <f t="shared" si="4"/>
        <v>-14</v>
      </c>
      <c r="U44" s="83"/>
    </row>
    <row r="45" spans="2:21" ht="13.5">
      <c r="B45" s="36">
        <v>37</v>
      </c>
      <c r="C45" s="80">
        <f t="shared" si="1"/>
        <v>2212829</v>
      </c>
      <c r="D45" s="80"/>
      <c r="E45" s="47">
        <v>2010</v>
      </c>
      <c r="F45" s="8">
        <v>42102</v>
      </c>
      <c r="G45" s="36" t="s">
        <v>3</v>
      </c>
      <c r="H45" s="81">
        <v>93.259</v>
      </c>
      <c r="I45" s="81"/>
      <c r="J45" s="36">
        <v>13</v>
      </c>
      <c r="K45" s="80">
        <f t="shared" si="0"/>
        <v>66384.87</v>
      </c>
      <c r="L45" s="80"/>
      <c r="M45" s="6">
        <f t="shared" si="2"/>
        <v>4.13</v>
      </c>
      <c r="N45" s="47">
        <v>2010</v>
      </c>
      <c r="O45" s="8">
        <v>42102</v>
      </c>
      <c r="P45" s="81">
        <v>93.259</v>
      </c>
      <c r="Q45" s="81"/>
      <c r="R45" s="82">
        <f t="shared" si="3"/>
        <v>0</v>
      </c>
      <c r="S45" s="82"/>
      <c r="T45" s="83">
        <f t="shared" si="4"/>
        <v>0</v>
      </c>
      <c r="U45" s="83"/>
    </row>
    <row r="46" spans="2:21" ht="13.5">
      <c r="B46" s="36">
        <v>38</v>
      </c>
      <c r="C46" s="80">
        <f t="shared" si="1"/>
        <v>2212829</v>
      </c>
      <c r="D46" s="80"/>
      <c r="E46" s="47">
        <v>2010</v>
      </c>
      <c r="F46" s="8">
        <v>42103</v>
      </c>
      <c r="G46" s="36" t="s">
        <v>3</v>
      </c>
      <c r="H46" s="81">
        <v>93.299</v>
      </c>
      <c r="I46" s="81"/>
      <c r="J46" s="36">
        <v>21</v>
      </c>
      <c r="K46" s="80">
        <f t="shared" si="0"/>
        <v>66384.87</v>
      </c>
      <c r="L46" s="80"/>
      <c r="M46" s="6">
        <f t="shared" si="2"/>
        <v>2.56</v>
      </c>
      <c r="N46" s="47">
        <v>2010</v>
      </c>
      <c r="O46" s="8">
        <v>42106</v>
      </c>
      <c r="P46" s="81">
        <v>93.282</v>
      </c>
      <c r="Q46" s="81"/>
      <c r="R46" s="82">
        <f t="shared" si="3"/>
        <v>5372</v>
      </c>
      <c r="S46" s="82"/>
      <c r="T46" s="83">
        <f t="shared" si="4"/>
        <v>1.7000000000010118</v>
      </c>
      <c r="U46" s="83"/>
    </row>
    <row r="47" spans="2:21" ht="13.5">
      <c r="B47" s="36">
        <v>39</v>
      </c>
      <c r="C47" s="80">
        <f t="shared" si="1"/>
        <v>2218201</v>
      </c>
      <c r="D47" s="80"/>
      <c r="E47" s="47">
        <v>2010</v>
      </c>
      <c r="F47" s="8">
        <v>42107</v>
      </c>
      <c r="G47" s="36" t="s">
        <v>3</v>
      </c>
      <c r="H47" s="81">
        <v>92.879</v>
      </c>
      <c r="I47" s="81"/>
      <c r="J47" s="36">
        <v>32</v>
      </c>
      <c r="K47" s="80">
        <f t="shared" si="0"/>
        <v>66546.03</v>
      </c>
      <c r="L47" s="80"/>
      <c r="M47" s="6">
        <f t="shared" si="2"/>
        <v>1.68</v>
      </c>
      <c r="N47" s="47">
        <v>2010</v>
      </c>
      <c r="O47" s="8">
        <v>42107</v>
      </c>
      <c r="P47" s="81">
        <v>92.879</v>
      </c>
      <c r="Q47" s="81"/>
      <c r="R47" s="82">
        <f t="shared" si="3"/>
        <v>0</v>
      </c>
      <c r="S47" s="82"/>
      <c r="T47" s="83">
        <f t="shared" si="4"/>
        <v>0</v>
      </c>
      <c r="U47" s="83"/>
    </row>
    <row r="48" spans="2:21" ht="13.5">
      <c r="B48" s="36">
        <v>40</v>
      </c>
      <c r="C48" s="80">
        <f t="shared" si="1"/>
        <v>2218201</v>
      </c>
      <c r="D48" s="80"/>
      <c r="E48" s="47">
        <v>2010</v>
      </c>
      <c r="F48" s="8">
        <v>42109</v>
      </c>
      <c r="G48" s="36" t="s">
        <v>37</v>
      </c>
      <c r="H48" s="81">
        <v>93.035</v>
      </c>
      <c r="I48" s="81"/>
      <c r="J48" s="36">
        <v>12</v>
      </c>
      <c r="K48" s="80">
        <f t="shared" si="0"/>
        <v>66546.03</v>
      </c>
      <c r="L48" s="80"/>
      <c r="M48" s="6">
        <f t="shared" si="2"/>
        <v>4.49</v>
      </c>
      <c r="N48" s="47">
        <v>2010</v>
      </c>
      <c r="O48" s="8">
        <v>42113</v>
      </c>
      <c r="P48" s="81">
        <v>92.198</v>
      </c>
      <c r="Q48" s="81"/>
      <c r="R48" s="82">
        <f t="shared" si="3"/>
        <v>463966</v>
      </c>
      <c r="S48" s="82"/>
      <c r="T48" s="83">
        <f t="shared" si="4"/>
        <v>83.70000000000033</v>
      </c>
      <c r="U48" s="83"/>
    </row>
    <row r="49" spans="2:21" ht="13.5">
      <c r="B49" s="36">
        <v>41</v>
      </c>
      <c r="C49" s="80">
        <f t="shared" si="1"/>
        <v>2682167</v>
      </c>
      <c r="D49" s="80"/>
      <c r="E49" s="47">
        <v>2010</v>
      </c>
      <c r="F49" s="8">
        <v>42114</v>
      </c>
      <c r="G49" s="36" t="s">
        <v>4</v>
      </c>
      <c r="H49" s="81">
        <v>92.717</v>
      </c>
      <c r="I49" s="81"/>
      <c r="J49" s="36">
        <v>19</v>
      </c>
      <c r="K49" s="80">
        <f t="shared" si="0"/>
        <v>80465.01</v>
      </c>
      <c r="L49" s="80"/>
      <c r="M49" s="6">
        <f t="shared" si="2"/>
        <v>3.43</v>
      </c>
      <c r="N49" s="47">
        <v>2010</v>
      </c>
      <c r="O49" s="8">
        <v>42115</v>
      </c>
      <c r="P49" s="81">
        <v>92.969</v>
      </c>
      <c r="Q49" s="81"/>
      <c r="R49" s="82">
        <f t="shared" si="3"/>
        <v>106711</v>
      </c>
      <c r="S49" s="82"/>
      <c r="T49" s="83">
        <f t="shared" si="4"/>
        <v>25.199999999999534</v>
      </c>
      <c r="U49" s="83"/>
    </row>
    <row r="50" spans="2:21" ht="13.5">
      <c r="B50" s="36">
        <v>42</v>
      </c>
      <c r="C50" s="80">
        <f t="shared" si="1"/>
        <v>2788878</v>
      </c>
      <c r="D50" s="80"/>
      <c r="E50" s="47">
        <v>2010</v>
      </c>
      <c r="F50" s="8">
        <v>42122</v>
      </c>
      <c r="G50" s="36" t="s">
        <v>3</v>
      </c>
      <c r="H50" s="81">
        <v>93.03</v>
      </c>
      <c r="I50" s="81"/>
      <c r="J50" s="36">
        <v>24</v>
      </c>
      <c r="K50" s="80">
        <f t="shared" si="0"/>
        <v>83666.34</v>
      </c>
      <c r="L50" s="80"/>
      <c r="M50" s="6">
        <f t="shared" si="2"/>
        <v>2.82</v>
      </c>
      <c r="N50" s="47">
        <v>2010</v>
      </c>
      <c r="O50" s="8">
        <v>42122</v>
      </c>
      <c r="P50" s="81">
        <v>93.27</v>
      </c>
      <c r="Q50" s="81"/>
      <c r="R50" s="82">
        <f t="shared" si="3"/>
        <v>-83555</v>
      </c>
      <c r="S50" s="82"/>
      <c r="T50" s="83">
        <f t="shared" si="4"/>
        <v>-24</v>
      </c>
      <c r="U50" s="83"/>
    </row>
    <row r="51" spans="2:21" ht="13.5">
      <c r="B51" s="36">
        <v>43</v>
      </c>
      <c r="C51" s="80">
        <f t="shared" si="1"/>
        <v>2705323</v>
      </c>
      <c r="D51" s="80"/>
      <c r="E51" s="47">
        <v>2010</v>
      </c>
      <c r="F51" s="8">
        <v>42122</v>
      </c>
      <c r="G51" s="36" t="s">
        <v>3</v>
      </c>
      <c r="H51" s="81">
        <v>93.118</v>
      </c>
      <c r="I51" s="81"/>
      <c r="J51" s="36">
        <v>15</v>
      </c>
      <c r="K51" s="80">
        <f t="shared" si="0"/>
        <v>81159.69</v>
      </c>
      <c r="L51" s="80"/>
      <c r="M51" s="6">
        <f t="shared" si="2"/>
        <v>4.38</v>
      </c>
      <c r="N51" s="47">
        <v>2010</v>
      </c>
      <c r="O51" s="8">
        <v>42122</v>
      </c>
      <c r="P51" s="81">
        <v>93.262</v>
      </c>
      <c r="Q51" s="81"/>
      <c r="R51" s="82">
        <f t="shared" si="3"/>
        <v>-77866</v>
      </c>
      <c r="S51" s="82"/>
      <c r="T51" s="83">
        <f t="shared" si="4"/>
        <v>-15</v>
      </c>
      <c r="U51" s="83"/>
    </row>
    <row r="52" spans="2:21" ht="13.5">
      <c r="B52" s="36">
        <v>44</v>
      </c>
      <c r="C52" s="80">
        <f t="shared" si="1"/>
        <v>2627457</v>
      </c>
      <c r="D52" s="80"/>
      <c r="E52" s="47">
        <v>2010</v>
      </c>
      <c r="F52" s="8">
        <v>42128</v>
      </c>
      <c r="G52" s="36" t="s">
        <v>4</v>
      </c>
      <c r="H52" s="81">
        <v>94.929</v>
      </c>
      <c r="I52" s="81"/>
      <c r="J52" s="36">
        <v>29</v>
      </c>
      <c r="K52" s="80">
        <f t="shared" si="0"/>
        <v>78823.70999999999</v>
      </c>
      <c r="L52" s="80"/>
      <c r="M52" s="6">
        <f t="shared" si="2"/>
        <v>2.2</v>
      </c>
      <c r="N52" s="47">
        <v>2010</v>
      </c>
      <c r="O52" s="8">
        <v>42128</v>
      </c>
      <c r="P52" s="81">
        <v>94.647</v>
      </c>
      <c r="Q52" s="81"/>
      <c r="R52" s="82">
        <f t="shared" si="3"/>
        <v>-76592</v>
      </c>
      <c r="S52" s="82"/>
      <c r="T52" s="83">
        <f t="shared" si="4"/>
        <v>-29</v>
      </c>
      <c r="U52" s="83"/>
    </row>
    <row r="53" spans="2:21" ht="13.5">
      <c r="B53" s="36">
        <v>45</v>
      </c>
      <c r="C53" s="80">
        <f t="shared" si="1"/>
        <v>2550865</v>
      </c>
      <c r="D53" s="80"/>
      <c r="E53" s="47">
        <v>2010</v>
      </c>
      <c r="F53" s="8">
        <v>42129</v>
      </c>
      <c r="G53" s="36" t="s">
        <v>4</v>
      </c>
      <c r="H53" s="81">
        <v>94.843</v>
      </c>
      <c r="I53" s="81"/>
      <c r="J53" s="36">
        <v>18</v>
      </c>
      <c r="K53" s="80">
        <f t="shared" si="0"/>
        <v>76525.95</v>
      </c>
      <c r="L53" s="80"/>
      <c r="M53" s="6">
        <f t="shared" si="2"/>
        <v>3.44</v>
      </c>
      <c r="N53" s="47">
        <v>2010</v>
      </c>
      <c r="O53" s="8">
        <v>42129</v>
      </c>
      <c r="P53" s="81">
        <v>94.67</v>
      </c>
      <c r="Q53" s="81"/>
      <c r="R53" s="82">
        <f t="shared" si="3"/>
        <v>-73471</v>
      </c>
      <c r="S53" s="82"/>
      <c r="T53" s="83">
        <f t="shared" si="4"/>
        <v>-18</v>
      </c>
      <c r="U53" s="83"/>
    </row>
    <row r="54" spans="2:21" ht="13.5">
      <c r="B54" s="36">
        <v>46</v>
      </c>
      <c r="C54" s="80">
        <f t="shared" si="1"/>
        <v>2477394</v>
      </c>
      <c r="D54" s="80"/>
      <c r="E54" s="47">
        <v>2010</v>
      </c>
      <c r="F54" s="8">
        <v>42131</v>
      </c>
      <c r="G54" s="36" t="s">
        <v>4</v>
      </c>
      <c r="H54" s="81">
        <v>92.391</v>
      </c>
      <c r="I54" s="81"/>
      <c r="J54" s="36">
        <v>36</v>
      </c>
      <c r="K54" s="80">
        <f t="shared" si="0"/>
        <v>74321.81999999999</v>
      </c>
      <c r="L54" s="80"/>
      <c r="M54" s="6">
        <f t="shared" si="2"/>
        <v>1.67</v>
      </c>
      <c r="N54" s="47">
        <v>2010</v>
      </c>
      <c r="O54" s="8">
        <v>42131</v>
      </c>
      <c r="P54" s="81">
        <v>92.038</v>
      </c>
      <c r="Q54" s="81"/>
      <c r="R54" s="82">
        <f t="shared" si="3"/>
        <v>-72779</v>
      </c>
      <c r="S54" s="82"/>
      <c r="T54" s="83">
        <f t="shared" si="4"/>
        <v>-36</v>
      </c>
      <c r="U54" s="83"/>
    </row>
    <row r="55" spans="2:21" ht="13.5">
      <c r="B55" s="36">
        <v>47</v>
      </c>
      <c r="C55" s="80">
        <f t="shared" si="1"/>
        <v>2404615</v>
      </c>
      <c r="D55" s="80"/>
      <c r="E55" s="47">
        <v>2010</v>
      </c>
      <c r="F55" s="8">
        <v>42136</v>
      </c>
      <c r="G55" s="36" t="s">
        <v>4</v>
      </c>
      <c r="H55" s="81">
        <v>93.242</v>
      </c>
      <c r="I55" s="81"/>
      <c r="J55" s="36">
        <v>13</v>
      </c>
      <c r="K55" s="80">
        <f t="shared" si="0"/>
        <v>72138.45</v>
      </c>
      <c r="L55" s="80"/>
      <c r="M55" s="6">
        <f t="shared" si="2"/>
        <v>4.49</v>
      </c>
      <c r="N55" s="47">
        <v>2010</v>
      </c>
      <c r="O55" s="8">
        <v>42137</v>
      </c>
      <c r="P55" s="81">
        <v>93.112</v>
      </c>
      <c r="Q55" s="81"/>
      <c r="R55" s="82">
        <f t="shared" si="3"/>
        <v>-72061</v>
      </c>
      <c r="S55" s="82"/>
      <c r="T55" s="83">
        <f t="shared" si="4"/>
        <v>-13</v>
      </c>
      <c r="U55" s="83"/>
    </row>
    <row r="56" spans="2:21" ht="13.5">
      <c r="B56" s="36">
        <v>48</v>
      </c>
      <c r="C56" s="80">
        <f t="shared" si="1"/>
        <v>2332554</v>
      </c>
      <c r="D56" s="80"/>
      <c r="E56" s="47">
        <v>2010</v>
      </c>
      <c r="F56" s="8">
        <v>42138</v>
      </c>
      <c r="G56" s="36" t="s">
        <v>3</v>
      </c>
      <c r="H56" s="81">
        <v>92.312</v>
      </c>
      <c r="I56" s="81"/>
      <c r="J56" s="36">
        <v>29</v>
      </c>
      <c r="K56" s="80">
        <f t="shared" si="0"/>
        <v>69976.62</v>
      </c>
      <c r="L56" s="80"/>
      <c r="M56" s="6">
        <f t="shared" si="2"/>
        <v>1.95</v>
      </c>
      <c r="N56" s="47">
        <v>2010</v>
      </c>
      <c r="O56" s="8">
        <v>42141</v>
      </c>
      <c r="P56" s="81">
        <v>92.48</v>
      </c>
      <c r="Q56" s="81"/>
      <c r="R56" s="82">
        <f t="shared" si="3"/>
        <v>-40444</v>
      </c>
      <c r="S56" s="82"/>
      <c r="T56" s="83">
        <f t="shared" si="4"/>
        <v>-29</v>
      </c>
      <c r="U56" s="83"/>
    </row>
    <row r="57" spans="2:21" ht="13.5">
      <c r="B57" s="36">
        <v>49</v>
      </c>
      <c r="C57" s="80">
        <f t="shared" si="1"/>
        <v>2292110</v>
      </c>
      <c r="D57" s="80"/>
      <c r="E57" s="48">
        <v>2010</v>
      </c>
      <c r="F57" s="8">
        <v>42142</v>
      </c>
      <c r="G57" s="36" t="s">
        <v>4</v>
      </c>
      <c r="H57" s="81">
        <v>92.569</v>
      </c>
      <c r="I57" s="81"/>
      <c r="J57" s="36">
        <v>17</v>
      </c>
      <c r="K57" s="80">
        <f t="shared" si="0"/>
        <v>68763.3</v>
      </c>
      <c r="L57" s="80"/>
      <c r="M57" s="6">
        <f t="shared" si="2"/>
        <v>3.27</v>
      </c>
      <c r="N57" s="47">
        <v>2010</v>
      </c>
      <c r="O57" s="8">
        <v>42142</v>
      </c>
      <c r="P57" s="81">
        <v>92.403</v>
      </c>
      <c r="Q57" s="81"/>
      <c r="R57" s="82">
        <f t="shared" si="3"/>
        <v>-67014</v>
      </c>
      <c r="S57" s="82"/>
      <c r="T57" s="83">
        <f t="shared" si="4"/>
        <v>-17</v>
      </c>
      <c r="U57" s="83"/>
    </row>
    <row r="58" spans="2:21" ht="13.5">
      <c r="B58" s="36">
        <v>50</v>
      </c>
      <c r="C58" s="80">
        <f t="shared" si="1"/>
        <v>2225096</v>
      </c>
      <c r="D58" s="80"/>
      <c r="E58" s="48">
        <v>2010</v>
      </c>
      <c r="F58" s="8">
        <v>42144</v>
      </c>
      <c r="G58" s="36" t="s">
        <v>3</v>
      </c>
      <c r="H58" s="81">
        <v>89.601</v>
      </c>
      <c r="I58" s="81"/>
      <c r="J58" s="36">
        <v>57</v>
      </c>
      <c r="K58" s="80">
        <f t="shared" si="0"/>
        <v>66752.88</v>
      </c>
      <c r="L58" s="80"/>
      <c r="M58" s="6">
        <f t="shared" si="2"/>
        <v>0.94</v>
      </c>
      <c r="N58" s="48">
        <v>2010</v>
      </c>
      <c r="O58" s="8">
        <v>42145</v>
      </c>
      <c r="P58" s="81">
        <v>90.163</v>
      </c>
      <c r="Q58" s="81"/>
      <c r="R58" s="82">
        <f t="shared" si="3"/>
        <v>-65219</v>
      </c>
      <c r="S58" s="82"/>
      <c r="T58" s="83">
        <f t="shared" si="4"/>
        <v>-57</v>
      </c>
      <c r="U58" s="83"/>
    </row>
    <row r="59" spans="2:21" ht="13.5">
      <c r="B59" s="36">
        <v>51</v>
      </c>
      <c r="C59" s="80">
        <f t="shared" si="1"/>
        <v>2159877</v>
      </c>
      <c r="D59" s="80"/>
      <c r="E59" s="48">
        <v>2010</v>
      </c>
      <c r="F59" s="8">
        <v>42148</v>
      </c>
      <c r="G59" s="36" t="s">
        <v>4</v>
      </c>
      <c r="H59" s="81">
        <v>90.332</v>
      </c>
      <c r="I59" s="81"/>
      <c r="J59" s="36">
        <v>20</v>
      </c>
      <c r="K59" s="80">
        <f t="shared" si="0"/>
        <v>64796.31</v>
      </c>
      <c r="L59" s="80"/>
      <c r="M59" s="6">
        <f t="shared" si="2"/>
        <v>2.62</v>
      </c>
      <c r="N59" s="48">
        <v>2010</v>
      </c>
      <c r="O59" s="8">
        <v>42148</v>
      </c>
      <c r="P59" s="81">
        <v>90.134</v>
      </c>
      <c r="Q59" s="81"/>
      <c r="R59" s="82">
        <f t="shared" si="3"/>
        <v>-64044</v>
      </c>
      <c r="S59" s="82"/>
      <c r="T59" s="83">
        <f t="shared" si="4"/>
        <v>-20</v>
      </c>
      <c r="U59" s="83"/>
    </row>
    <row r="60" spans="2:21" ht="13.5">
      <c r="B60" s="36">
        <v>52</v>
      </c>
      <c r="C60" s="80">
        <f t="shared" si="1"/>
        <v>2095833</v>
      </c>
      <c r="D60" s="80"/>
      <c r="E60" s="48">
        <v>2010</v>
      </c>
      <c r="F60" s="8">
        <v>42149</v>
      </c>
      <c r="G60" s="36" t="s">
        <v>3</v>
      </c>
      <c r="H60" s="81">
        <v>89.301</v>
      </c>
      <c r="I60" s="81"/>
      <c r="J60" s="36">
        <v>38</v>
      </c>
      <c r="K60" s="80">
        <f t="shared" si="0"/>
        <v>62874.99</v>
      </c>
      <c r="L60" s="80"/>
      <c r="M60" s="6">
        <f t="shared" si="2"/>
        <v>1.34</v>
      </c>
      <c r="N60" s="48">
        <v>2010</v>
      </c>
      <c r="O60" s="8">
        <v>42149</v>
      </c>
      <c r="P60" s="81">
        <v>89.68</v>
      </c>
      <c r="Q60" s="81"/>
      <c r="R60" s="82">
        <f t="shared" si="3"/>
        <v>-62698</v>
      </c>
      <c r="S60" s="82"/>
      <c r="T60" s="83">
        <f t="shared" si="4"/>
        <v>-38</v>
      </c>
      <c r="U60" s="83"/>
    </row>
    <row r="61" spans="2:21" ht="13.5">
      <c r="B61" s="36">
        <v>53</v>
      </c>
      <c r="C61" s="80">
        <f t="shared" si="1"/>
        <v>2033135</v>
      </c>
      <c r="D61" s="80"/>
      <c r="E61" s="48">
        <v>2010</v>
      </c>
      <c r="F61" s="8">
        <v>42150</v>
      </c>
      <c r="G61" s="36" t="s">
        <v>4</v>
      </c>
      <c r="H61" s="81">
        <v>90.335</v>
      </c>
      <c r="I61" s="81"/>
      <c r="J61" s="36">
        <v>22</v>
      </c>
      <c r="K61" s="80">
        <f t="shared" si="0"/>
        <v>60994.049999999996</v>
      </c>
      <c r="L61" s="80"/>
      <c r="M61" s="6">
        <f t="shared" si="2"/>
        <v>2.24</v>
      </c>
      <c r="N61" s="48">
        <v>2010</v>
      </c>
      <c r="O61" s="8">
        <v>42150</v>
      </c>
      <c r="P61" s="81">
        <v>90.119</v>
      </c>
      <c r="Q61" s="81"/>
      <c r="R61" s="82">
        <f t="shared" si="3"/>
        <v>-59733</v>
      </c>
      <c r="S61" s="82"/>
      <c r="T61" s="83">
        <f t="shared" si="4"/>
        <v>-22</v>
      </c>
      <c r="U61" s="83"/>
    </row>
    <row r="62" spans="2:21" ht="13.5">
      <c r="B62" s="36">
        <v>54</v>
      </c>
      <c r="C62" s="80">
        <f t="shared" si="1"/>
        <v>1973402</v>
      </c>
      <c r="D62" s="80"/>
      <c r="E62" s="48">
        <v>2010</v>
      </c>
      <c r="F62" s="8">
        <v>42151</v>
      </c>
      <c r="G62" s="36" t="s">
        <v>3</v>
      </c>
      <c r="H62" s="81">
        <v>89.969</v>
      </c>
      <c r="I62" s="81"/>
      <c r="J62" s="36">
        <v>18</v>
      </c>
      <c r="K62" s="80">
        <f t="shared" si="0"/>
        <v>59202.06</v>
      </c>
      <c r="L62" s="80"/>
      <c r="M62" s="6">
        <f t="shared" si="2"/>
        <v>2.66</v>
      </c>
      <c r="N62" s="48">
        <v>2010</v>
      </c>
      <c r="O62" s="8">
        <v>42151</v>
      </c>
      <c r="P62" s="81">
        <v>90.149</v>
      </c>
      <c r="Q62" s="81"/>
      <c r="R62" s="82">
        <f t="shared" si="3"/>
        <v>-59111</v>
      </c>
      <c r="S62" s="82"/>
      <c r="T62" s="83">
        <f t="shared" si="4"/>
        <v>-18</v>
      </c>
      <c r="U62" s="83"/>
    </row>
    <row r="63" spans="2:21" ht="13.5">
      <c r="B63" s="36">
        <v>55</v>
      </c>
      <c r="C63" s="80">
        <f t="shared" si="1"/>
        <v>1914291</v>
      </c>
      <c r="D63" s="80"/>
      <c r="E63" s="48">
        <v>2010</v>
      </c>
      <c r="F63" s="8">
        <v>42151</v>
      </c>
      <c r="G63" s="36" t="s">
        <v>4</v>
      </c>
      <c r="H63" s="81">
        <v>90.328</v>
      </c>
      <c r="I63" s="81"/>
      <c r="J63" s="36">
        <v>15</v>
      </c>
      <c r="K63" s="80">
        <f t="shared" si="0"/>
        <v>57428.729999999996</v>
      </c>
      <c r="L63" s="80"/>
      <c r="M63" s="6">
        <f t="shared" si="2"/>
        <v>3.1</v>
      </c>
      <c r="N63" s="48">
        <v>2010</v>
      </c>
      <c r="O63" s="8">
        <v>42152</v>
      </c>
      <c r="P63" s="81">
        <v>91.016</v>
      </c>
      <c r="Q63" s="81"/>
      <c r="R63" s="82">
        <f t="shared" si="3"/>
        <v>263308</v>
      </c>
      <c r="S63" s="82"/>
      <c r="T63" s="83">
        <f t="shared" si="4"/>
        <v>68.80000000000024</v>
      </c>
      <c r="U63" s="83"/>
    </row>
    <row r="64" spans="2:21" ht="13.5">
      <c r="B64" s="36">
        <v>56</v>
      </c>
      <c r="C64" s="80">
        <f t="shared" si="1"/>
        <v>2177599</v>
      </c>
      <c r="D64" s="80"/>
      <c r="E64" s="48">
        <v>2010</v>
      </c>
      <c r="F64" s="8">
        <v>42158</v>
      </c>
      <c r="G64" s="36" t="s">
        <v>4</v>
      </c>
      <c r="H64" s="81">
        <v>92.229</v>
      </c>
      <c r="I64" s="81"/>
      <c r="J64" s="36">
        <v>11</v>
      </c>
      <c r="K64" s="80">
        <f t="shared" si="0"/>
        <v>65327.97</v>
      </c>
      <c r="L64" s="80"/>
      <c r="M64" s="6">
        <f t="shared" si="2"/>
        <v>4.81</v>
      </c>
      <c r="N64" s="48">
        <v>2010</v>
      </c>
      <c r="O64" s="8">
        <v>42159</v>
      </c>
      <c r="P64" s="81">
        <v>92.59</v>
      </c>
      <c r="Q64" s="81"/>
      <c r="R64" s="82">
        <f t="shared" si="3"/>
        <v>214371</v>
      </c>
      <c r="S64" s="82"/>
      <c r="T64" s="83">
        <f t="shared" si="4"/>
        <v>36.10000000000042</v>
      </c>
      <c r="U64" s="83"/>
    </row>
    <row r="65" spans="2:21" ht="13.5">
      <c r="B65" s="36">
        <v>57</v>
      </c>
      <c r="C65" s="80">
        <f t="shared" si="1"/>
        <v>2391970</v>
      </c>
      <c r="D65" s="80"/>
      <c r="E65" s="48">
        <v>2010</v>
      </c>
      <c r="F65" s="8">
        <v>42162</v>
      </c>
      <c r="G65" s="36" t="s">
        <v>3</v>
      </c>
      <c r="H65" s="81">
        <v>91.046</v>
      </c>
      <c r="I65" s="81"/>
      <c r="J65" s="36">
        <v>68</v>
      </c>
      <c r="K65" s="80">
        <f t="shared" si="0"/>
        <v>71759.09999999999</v>
      </c>
      <c r="L65" s="80"/>
      <c r="M65" s="6">
        <f t="shared" si="2"/>
        <v>0.85</v>
      </c>
      <c r="N65" s="48">
        <v>2010</v>
      </c>
      <c r="O65" s="8">
        <v>42162</v>
      </c>
      <c r="P65" s="81">
        <v>91.719</v>
      </c>
      <c r="Q65" s="81"/>
      <c r="R65" s="82">
        <f t="shared" si="3"/>
        <v>-70623</v>
      </c>
      <c r="S65" s="82"/>
      <c r="T65" s="83">
        <f t="shared" si="4"/>
        <v>-68</v>
      </c>
      <c r="U65" s="83"/>
    </row>
    <row r="66" spans="2:21" ht="13.5">
      <c r="B66" s="36">
        <v>58</v>
      </c>
      <c r="C66" s="80">
        <f t="shared" si="1"/>
        <v>2321347</v>
      </c>
      <c r="D66" s="80"/>
      <c r="E66" s="48">
        <v>2010</v>
      </c>
      <c r="F66" s="8">
        <v>42162</v>
      </c>
      <c r="G66" s="36" t="s">
        <v>4</v>
      </c>
      <c r="H66" s="81">
        <v>92.022</v>
      </c>
      <c r="I66" s="81"/>
      <c r="J66" s="36">
        <v>34</v>
      </c>
      <c r="K66" s="80">
        <f t="shared" si="0"/>
        <v>69640.41</v>
      </c>
      <c r="L66" s="80"/>
      <c r="M66" s="6">
        <f t="shared" si="2"/>
        <v>1.65</v>
      </c>
      <c r="N66" s="48">
        <v>2010</v>
      </c>
      <c r="O66" s="8">
        <v>42162</v>
      </c>
      <c r="P66" s="81">
        <v>91.682</v>
      </c>
      <c r="Q66" s="81"/>
      <c r="R66" s="82">
        <f t="shared" si="3"/>
        <v>-69259</v>
      </c>
      <c r="S66" s="82"/>
      <c r="T66" s="83">
        <f t="shared" si="4"/>
        <v>-34</v>
      </c>
      <c r="U66" s="83"/>
    </row>
    <row r="67" spans="2:21" ht="13.5">
      <c r="B67" s="36">
        <v>59</v>
      </c>
      <c r="C67" s="80">
        <f t="shared" si="1"/>
        <v>2252088</v>
      </c>
      <c r="D67" s="80"/>
      <c r="E67" s="48">
        <v>2010</v>
      </c>
      <c r="F67" s="8">
        <v>42165</v>
      </c>
      <c r="G67" s="36" t="s">
        <v>3</v>
      </c>
      <c r="H67" s="81">
        <v>90.921</v>
      </c>
      <c r="I67" s="81"/>
      <c r="J67" s="36">
        <v>30</v>
      </c>
      <c r="K67" s="80">
        <f t="shared" si="0"/>
        <v>67562.64</v>
      </c>
      <c r="L67" s="80"/>
      <c r="M67" s="6">
        <f t="shared" si="2"/>
        <v>1.82</v>
      </c>
      <c r="N67" s="48">
        <v>2010</v>
      </c>
      <c r="O67" s="8">
        <v>42165</v>
      </c>
      <c r="P67" s="81">
        <v>91.219</v>
      </c>
      <c r="Q67" s="81"/>
      <c r="R67" s="82">
        <f t="shared" si="3"/>
        <v>-66958</v>
      </c>
      <c r="S67" s="82"/>
      <c r="T67" s="83">
        <f t="shared" si="4"/>
        <v>-30</v>
      </c>
      <c r="U67" s="83"/>
    </row>
    <row r="68" spans="2:21" ht="13.5">
      <c r="B68" s="36">
        <v>60</v>
      </c>
      <c r="C68" s="80">
        <f t="shared" si="1"/>
        <v>2185130</v>
      </c>
      <c r="D68" s="80"/>
      <c r="E68" s="48">
        <v>2010</v>
      </c>
      <c r="F68" s="8">
        <v>42166</v>
      </c>
      <c r="G68" s="36" t="s">
        <v>4</v>
      </c>
      <c r="H68" s="81">
        <v>91.665</v>
      </c>
      <c r="I68" s="81"/>
      <c r="J68" s="36">
        <v>13</v>
      </c>
      <c r="K68" s="80">
        <f t="shared" si="0"/>
        <v>65553.9</v>
      </c>
      <c r="L68" s="80"/>
      <c r="M68" s="6">
        <f t="shared" si="2"/>
        <v>4.08</v>
      </c>
      <c r="N68" s="48">
        <v>2010</v>
      </c>
      <c r="O68" s="8">
        <v>42166</v>
      </c>
      <c r="P68" s="81">
        <v>91.544</v>
      </c>
      <c r="Q68" s="81"/>
      <c r="R68" s="82">
        <f t="shared" si="3"/>
        <v>-60948</v>
      </c>
      <c r="S68" s="82"/>
      <c r="T68" s="83">
        <f t="shared" si="4"/>
        <v>-13</v>
      </c>
      <c r="U68" s="83"/>
    </row>
    <row r="69" spans="2:21" ht="13.5">
      <c r="B69" s="36">
        <v>61</v>
      </c>
      <c r="C69" s="80">
        <f t="shared" si="1"/>
        <v>2124182</v>
      </c>
      <c r="D69" s="80"/>
      <c r="E69" s="48">
        <v>2010</v>
      </c>
      <c r="F69" s="8">
        <v>42170</v>
      </c>
      <c r="G69" s="36" t="s">
        <v>3</v>
      </c>
      <c r="H69" s="81">
        <v>91.457</v>
      </c>
      <c r="I69" s="81"/>
      <c r="J69" s="36">
        <v>19</v>
      </c>
      <c r="K69" s="80">
        <f t="shared" si="0"/>
        <v>63725.46</v>
      </c>
      <c r="L69" s="80"/>
      <c r="M69" s="6">
        <f t="shared" si="2"/>
        <v>2.71</v>
      </c>
      <c r="N69" s="48">
        <v>2010</v>
      </c>
      <c r="O69" s="8">
        <v>42171</v>
      </c>
      <c r="P69" s="81">
        <v>91.46</v>
      </c>
      <c r="Q69" s="81"/>
      <c r="R69" s="82">
        <f t="shared" si="3"/>
        <v>-1003</v>
      </c>
      <c r="S69" s="82"/>
      <c r="T69" s="83">
        <f t="shared" si="4"/>
        <v>-19</v>
      </c>
      <c r="U69" s="83"/>
    </row>
    <row r="70" spans="2:21" ht="13.5">
      <c r="B70" s="36">
        <v>62</v>
      </c>
      <c r="C70" s="80">
        <f t="shared" si="1"/>
        <v>2123179</v>
      </c>
      <c r="D70" s="80"/>
      <c r="E70" s="48">
        <v>2010</v>
      </c>
      <c r="F70" s="8">
        <v>42172</v>
      </c>
      <c r="G70" s="36" t="s">
        <v>3</v>
      </c>
      <c r="H70" s="81">
        <v>91.346</v>
      </c>
      <c r="I70" s="81"/>
      <c r="J70" s="36">
        <v>9</v>
      </c>
      <c r="K70" s="80">
        <f t="shared" si="0"/>
        <v>63695.369999999995</v>
      </c>
      <c r="L70" s="80"/>
      <c r="M70" s="6">
        <f t="shared" si="2"/>
        <v>5.73</v>
      </c>
      <c r="N70" s="48">
        <v>2010</v>
      </c>
      <c r="O70" s="8">
        <v>42176</v>
      </c>
      <c r="P70" s="81">
        <v>90.836</v>
      </c>
      <c r="Q70" s="81"/>
      <c r="R70" s="82">
        <f t="shared" si="3"/>
        <v>360777</v>
      </c>
      <c r="S70" s="82"/>
      <c r="T70" s="83">
        <f t="shared" si="4"/>
        <v>51.00000000000051</v>
      </c>
      <c r="U70" s="83"/>
    </row>
    <row r="71" spans="2:21" ht="13.5">
      <c r="B71" s="36">
        <v>63</v>
      </c>
      <c r="C71" s="80">
        <f t="shared" si="1"/>
        <v>2483956</v>
      </c>
      <c r="D71" s="80"/>
      <c r="E71" s="48">
        <v>2010</v>
      </c>
      <c r="F71" s="8">
        <v>42177</v>
      </c>
      <c r="G71" s="36" t="s">
        <v>3</v>
      </c>
      <c r="H71" s="81">
        <v>90.465</v>
      </c>
      <c r="I71" s="81"/>
      <c r="J71" s="36">
        <v>11</v>
      </c>
      <c r="K71" s="80">
        <f t="shared" si="0"/>
        <v>74518.68</v>
      </c>
      <c r="L71" s="80"/>
      <c r="M71" s="6">
        <f t="shared" si="2"/>
        <v>5.48</v>
      </c>
      <c r="N71" s="48">
        <v>2010</v>
      </c>
      <c r="O71" s="8">
        <v>42177</v>
      </c>
      <c r="P71" s="81">
        <v>90.57</v>
      </c>
      <c r="Q71" s="81"/>
      <c r="R71" s="82">
        <f t="shared" si="3"/>
        <v>-71037</v>
      </c>
      <c r="S71" s="82"/>
      <c r="T71" s="83">
        <f t="shared" si="4"/>
        <v>-11</v>
      </c>
      <c r="U71" s="83"/>
    </row>
    <row r="72" spans="2:21" ht="13.5">
      <c r="B72" s="36">
        <v>64</v>
      </c>
      <c r="C72" s="80">
        <f t="shared" si="1"/>
        <v>2412919</v>
      </c>
      <c r="D72" s="80"/>
      <c r="E72" s="48">
        <v>2010</v>
      </c>
      <c r="F72" s="8">
        <v>42178</v>
      </c>
      <c r="G72" s="36" t="s">
        <v>3</v>
      </c>
      <c r="H72" s="81">
        <v>90.406</v>
      </c>
      <c r="I72" s="81"/>
      <c r="J72" s="36">
        <v>10</v>
      </c>
      <c r="K72" s="80">
        <f t="shared" si="0"/>
        <v>72387.56999999999</v>
      </c>
      <c r="L72" s="80"/>
      <c r="M72" s="6">
        <f t="shared" si="2"/>
        <v>5.86</v>
      </c>
      <c r="N72" s="48">
        <v>2010</v>
      </c>
      <c r="O72" s="8">
        <v>42178</v>
      </c>
      <c r="P72" s="81">
        <v>90.504</v>
      </c>
      <c r="Q72" s="81"/>
      <c r="R72" s="82">
        <f t="shared" si="3"/>
        <v>-70898</v>
      </c>
      <c r="S72" s="82"/>
      <c r="T72" s="83">
        <f t="shared" si="4"/>
        <v>-10</v>
      </c>
      <c r="U72" s="83"/>
    </row>
    <row r="73" spans="2:21" ht="13.5">
      <c r="B73" s="36">
        <v>65</v>
      </c>
      <c r="C73" s="80">
        <f t="shared" si="1"/>
        <v>2342021</v>
      </c>
      <c r="D73" s="80"/>
      <c r="E73" s="48">
        <v>2010</v>
      </c>
      <c r="F73" s="8">
        <v>42179</v>
      </c>
      <c r="G73" s="36" t="s">
        <v>3</v>
      </c>
      <c r="H73" s="81">
        <v>89.848</v>
      </c>
      <c r="I73" s="81"/>
      <c r="J73" s="36">
        <v>7</v>
      </c>
      <c r="K73" s="80">
        <f aca="true" t="shared" si="5" ref="K73:K108">IF(F73="","",C73*0.03)</f>
        <v>70260.63</v>
      </c>
      <c r="L73" s="80"/>
      <c r="M73" s="6">
        <f t="shared" si="2"/>
        <v>8.13</v>
      </c>
      <c r="N73" s="48">
        <v>2010</v>
      </c>
      <c r="O73" s="8">
        <v>42180</v>
      </c>
      <c r="P73" s="81">
        <v>89.696</v>
      </c>
      <c r="Q73" s="81"/>
      <c r="R73" s="82">
        <f t="shared" si="3"/>
        <v>152562</v>
      </c>
      <c r="S73" s="82"/>
      <c r="T73" s="83">
        <f t="shared" si="4"/>
        <v>15.200000000000102</v>
      </c>
      <c r="U73" s="83"/>
    </row>
    <row r="74" spans="2:21" ht="13.5">
      <c r="B74" s="36">
        <v>66</v>
      </c>
      <c r="C74" s="80">
        <f aca="true" t="shared" si="6" ref="C74:C108">IF(R73="","",C73+R73)</f>
        <v>2494583</v>
      </c>
      <c r="D74" s="80"/>
      <c r="E74" s="48">
        <v>2010</v>
      </c>
      <c r="F74" s="8">
        <v>42180</v>
      </c>
      <c r="G74" s="36" t="s">
        <v>3</v>
      </c>
      <c r="H74" s="81">
        <v>89.671</v>
      </c>
      <c r="I74" s="81"/>
      <c r="J74" s="36">
        <v>12</v>
      </c>
      <c r="K74" s="80">
        <f t="shared" si="5"/>
        <v>74837.48999999999</v>
      </c>
      <c r="L74" s="80"/>
      <c r="M74" s="6">
        <f aca="true" t="shared" si="7" ref="M74:M108">IF(J74="","",ROUNDDOWN(K74/(J74/81)/100000,2))</f>
        <v>5.05</v>
      </c>
      <c r="N74" s="48">
        <v>2010</v>
      </c>
      <c r="O74" s="8">
        <v>42193</v>
      </c>
      <c r="P74" s="81">
        <v>88.197</v>
      </c>
      <c r="Q74" s="81"/>
      <c r="R74" s="82">
        <f aca="true" t="shared" si="8" ref="R74:R108">IF(O74="","",ROUNDDOWN((IF(G74="売",H74-P74,P74-H74))*M74*10000000/81,0))</f>
        <v>918975</v>
      </c>
      <c r="S74" s="82"/>
      <c r="T74" s="83">
        <f aca="true" t="shared" si="9" ref="T74:T108">IF(O74="","",IF(R74&lt;0,J74*(-1),IF(G74="買",(P74-H74)*100,(H74-P74)*100)))</f>
        <v>147.40000000000038</v>
      </c>
      <c r="U74" s="83"/>
    </row>
    <row r="75" spans="2:21" ht="13.5">
      <c r="B75" s="36">
        <v>67</v>
      </c>
      <c r="C75" s="80">
        <f t="shared" si="6"/>
        <v>3413558</v>
      </c>
      <c r="D75" s="80"/>
      <c r="E75" s="48">
        <v>2010</v>
      </c>
      <c r="F75" s="8">
        <v>42194</v>
      </c>
      <c r="G75" s="36" t="s">
        <v>4</v>
      </c>
      <c r="H75" s="81">
        <v>88.458</v>
      </c>
      <c r="I75" s="81"/>
      <c r="J75" s="36">
        <v>14</v>
      </c>
      <c r="K75" s="80">
        <f t="shared" si="5"/>
        <v>102406.73999999999</v>
      </c>
      <c r="L75" s="80"/>
      <c r="M75" s="6">
        <f t="shared" si="7"/>
        <v>5.92</v>
      </c>
      <c r="N75" s="48">
        <v>2010</v>
      </c>
      <c r="O75" s="8">
        <v>42197</v>
      </c>
      <c r="P75" s="81">
        <v>88.458</v>
      </c>
      <c r="Q75" s="81"/>
      <c r="R75" s="82">
        <f t="shared" si="8"/>
        <v>0</v>
      </c>
      <c r="S75" s="82"/>
      <c r="T75" s="83">
        <f t="shared" si="9"/>
        <v>0</v>
      </c>
      <c r="U75" s="83"/>
    </row>
    <row r="76" spans="2:21" ht="13.5">
      <c r="B76" s="36">
        <v>68</v>
      </c>
      <c r="C76" s="80">
        <f t="shared" si="6"/>
        <v>3413558</v>
      </c>
      <c r="D76" s="80"/>
      <c r="E76" s="48">
        <v>2010</v>
      </c>
      <c r="F76" s="8">
        <v>42200</v>
      </c>
      <c r="G76" s="36" t="s">
        <v>3</v>
      </c>
      <c r="H76" s="81">
        <v>88.195</v>
      </c>
      <c r="I76" s="81"/>
      <c r="J76" s="36">
        <v>8</v>
      </c>
      <c r="K76" s="80">
        <f t="shared" si="5"/>
        <v>102406.73999999999</v>
      </c>
      <c r="L76" s="80"/>
      <c r="M76" s="6">
        <f t="shared" si="7"/>
        <v>10.36</v>
      </c>
      <c r="N76" s="48">
        <v>2010</v>
      </c>
      <c r="O76" s="8">
        <v>42205</v>
      </c>
      <c r="P76" s="81">
        <v>87.209</v>
      </c>
      <c r="Q76" s="81"/>
      <c r="R76" s="82">
        <f t="shared" si="8"/>
        <v>1261106</v>
      </c>
      <c r="S76" s="82"/>
      <c r="T76" s="83">
        <f t="shared" si="9"/>
        <v>98.599999999999</v>
      </c>
      <c r="U76" s="83"/>
    </row>
    <row r="77" spans="2:21" ht="13.5">
      <c r="B77" s="36">
        <v>69</v>
      </c>
      <c r="C77" s="80">
        <f t="shared" si="6"/>
        <v>4674664</v>
      </c>
      <c r="D77" s="80"/>
      <c r="E77" s="48">
        <v>2010</v>
      </c>
      <c r="F77" s="8">
        <v>42206</v>
      </c>
      <c r="G77" s="36" t="s">
        <v>3</v>
      </c>
      <c r="H77" s="81">
        <v>87.089</v>
      </c>
      <c r="I77" s="81"/>
      <c r="J77" s="36">
        <v>14</v>
      </c>
      <c r="K77" s="80">
        <f t="shared" si="5"/>
        <v>140239.91999999998</v>
      </c>
      <c r="L77" s="80"/>
      <c r="M77" s="6">
        <f t="shared" si="7"/>
        <v>8.11</v>
      </c>
      <c r="N77" s="48">
        <v>2010</v>
      </c>
      <c r="O77" s="8">
        <v>42206</v>
      </c>
      <c r="P77" s="81">
        <v>87.227</v>
      </c>
      <c r="Q77" s="81"/>
      <c r="R77" s="82">
        <f t="shared" si="8"/>
        <v>-138170</v>
      </c>
      <c r="S77" s="82"/>
      <c r="T77" s="83">
        <f t="shared" si="9"/>
        <v>-14</v>
      </c>
      <c r="U77" s="83"/>
    </row>
    <row r="78" spans="2:21" ht="13.5">
      <c r="B78" s="36">
        <v>70</v>
      </c>
      <c r="C78" s="80">
        <f t="shared" si="6"/>
        <v>4536494</v>
      </c>
      <c r="D78" s="80"/>
      <c r="E78" s="48">
        <v>2010</v>
      </c>
      <c r="F78" s="8">
        <v>42208</v>
      </c>
      <c r="G78" s="36" t="s">
        <v>4</v>
      </c>
      <c r="H78" s="81">
        <v>87.402</v>
      </c>
      <c r="I78" s="81"/>
      <c r="J78" s="36">
        <v>21</v>
      </c>
      <c r="K78" s="80">
        <f t="shared" si="5"/>
        <v>136094.82</v>
      </c>
      <c r="L78" s="80"/>
      <c r="M78" s="6">
        <f t="shared" si="7"/>
        <v>5.24</v>
      </c>
      <c r="N78" s="48">
        <v>2010</v>
      </c>
      <c r="O78" s="8">
        <v>42211</v>
      </c>
      <c r="P78" s="81">
        <v>87.402</v>
      </c>
      <c r="Q78" s="81"/>
      <c r="R78" s="82">
        <f t="shared" si="8"/>
        <v>0</v>
      </c>
      <c r="S78" s="82"/>
      <c r="T78" s="83">
        <f t="shared" si="9"/>
        <v>0</v>
      </c>
      <c r="U78" s="83"/>
    </row>
    <row r="79" spans="2:21" ht="13.5">
      <c r="B79" s="36">
        <v>71</v>
      </c>
      <c r="C79" s="80">
        <f t="shared" si="6"/>
        <v>4536494</v>
      </c>
      <c r="D79" s="80"/>
      <c r="E79" s="48">
        <v>2010</v>
      </c>
      <c r="F79" s="8">
        <v>42211</v>
      </c>
      <c r="G79" s="36" t="s">
        <v>3</v>
      </c>
      <c r="H79" s="81">
        <v>86.843</v>
      </c>
      <c r="I79" s="81"/>
      <c r="J79" s="36">
        <v>21</v>
      </c>
      <c r="K79" s="80">
        <f t="shared" si="5"/>
        <v>136094.82</v>
      </c>
      <c r="L79" s="80"/>
      <c r="M79" s="6">
        <f t="shared" si="7"/>
        <v>5.24</v>
      </c>
      <c r="N79" s="48">
        <v>2010</v>
      </c>
      <c r="O79" s="8">
        <v>42212</v>
      </c>
      <c r="P79" s="81">
        <v>87.049</v>
      </c>
      <c r="Q79" s="81"/>
      <c r="R79" s="82">
        <f t="shared" si="8"/>
        <v>-133264</v>
      </c>
      <c r="S79" s="82"/>
      <c r="T79" s="83">
        <f t="shared" si="9"/>
        <v>-21</v>
      </c>
      <c r="U79" s="83"/>
    </row>
    <row r="80" spans="2:21" ht="13.5">
      <c r="B80" s="36">
        <v>72</v>
      </c>
      <c r="C80" s="80">
        <f t="shared" si="6"/>
        <v>4403230</v>
      </c>
      <c r="D80" s="80"/>
      <c r="E80" s="48">
        <v>2010</v>
      </c>
      <c r="F80" s="8">
        <v>42215</v>
      </c>
      <c r="G80" s="36" t="s">
        <v>56</v>
      </c>
      <c r="H80" s="81">
        <v>86.679</v>
      </c>
      <c r="I80" s="81"/>
      <c r="J80" s="36">
        <v>24</v>
      </c>
      <c r="K80" s="80">
        <f t="shared" si="5"/>
        <v>132096.9</v>
      </c>
      <c r="L80" s="80"/>
      <c r="M80" s="6">
        <f t="shared" si="7"/>
        <v>4.45</v>
      </c>
      <c r="N80" s="48">
        <v>2010</v>
      </c>
      <c r="O80" s="8">
        <v>42215</v>
      </c>
      <c r="P80" s="81">
        <v>86.55</v>
      </c>
      <c r="Q80" s="81"/>
      <c r="R80" s="82">
        <f t="shared" si="8"/>
        <v>70870</v>
      </c>
      <c r="S80" s="82"/>
      <c r="T80" s="83">
        <f t="shared" si="9"/>
        <v>12.900000000000489</v>
      </c>
      <c r="U80" s="83"/>
    </row>
    <row r="81" spans="2:21" ht="13.5">
      <c r="B81" s="36">
        <v>73</v>
      </c>
      <c r="C81" s="80">
        <f t="shared" si="6"/>
        <v>4474100</v>
      </c>
      <c r="D81" s="80"/>
      <c r="E81" s="48">
        <v>2010</v>
      </c>
      <c r="F81" s="8">
        <v>42219</v>
      </c>
      <c r="G81" s="36" t="s">
        <v>3</v>
      </c>
      <c r="H81" s="81">
        <v>86.392</v>
      </c>
      <c r="I81" s="81"/>
      <c r="J81" s="36">
        <v>17</v>
      </c>
      <c r="K81" s="80">
        <f t="shared" si="5"/>
        <v>134223</v>
      </c>
      <c r="L81" s="80"/>
      <c r="M81" s="6">
        <f t="shared" si="7"/>
        <v>6.39</v>
      </c>
      <c r="N81" s="48">
        <v>2010</v>
      </c>
      <c r="O81" s="8">
        <v>42220</v>
      </c>
      <c r="P81" s="81">
        <v>85.943</v>
      </c>
      <c r="Q81" s="81"/>
      <c r="R81" s="82">
        <f t="shared" si="8"/>
        <v>354211</v>
      </c>
      <c r="S81" s="82"/>
      <c r="T81" s="83">
        <f t="shared" si="9"/>
        <v>44.89999999999981</v>
      </c>
      <c r="U81" s="83"/>
    </row>
    <row r="82" spans="2:21" ht="13.5">
      <c r="B82" s="36">
        <v>74</v>
      </c>
      <c r="C82" s="80">
        <f t="shared" si="6"/>
        <v>4828311</v>
      </c>
      <c r="D82" s="80"/>
      <c r="E82" s="48">
        <v>2010</v>
      </c>
      <c r="F82" s="8">
        <v>42221</v>
      </c>
      <c r="G82" s="36" t="s">
        <v>3</v>
      </c>
      <c r="H82" s="81">
        <v>85.797</v>
      </c>
      <c r="I82" s="81"/>
      <c r="J82" s="36">
        <v>41</v>
      </c>
      <c r="K82" s="80">
        <f t="shared" si="5"/>
        <v>144849.33</v>
      </c>
      <c r="L82" s="80"/>
      <c r="M82" s="6">
        <f t="shared" si="7"/>
        <v>2.86</v>
      </c>
      <c r="N82" s="48">
        <v>2010</v>
      </c>
      <c r="O82" s="8">
        <v>42225</v>
      </c>
      <c r="P82" s="81">
        <v>85.524</v>
      </c>
      <c r="Q82" s="81"/>
      <c r="R82" s="82">
        <f t="shared" si="8"/>
        <v>96392</v>
      </c>
      <c r="S82" s="82"/>
      <c r="T82" s="83">
        <f t="shared" si="9"/>
        <v>27.299999999999613</v>
      </c>
      <c r="U82" s="83"/>
    </row>
    <row r="83" spans="2:21" ht="13.5">
      <c r="B83" s="36">
        <v>75</v>
      </c>
      <c r="C83" s="80">
        <f t="shared" si="6"/>
        <v>4924703</v>
      </c>
      <c r="D83" s="80"/>
      <c r="E83" s="48">
        <v>2010</v>
      </c>
      <c r="F83" s="8">
        <v>42227</v>
      </c>
      <c r="G83" s="36" t="s">
        <v>3</v>
      </c>
      <c r="H83" s="81">
        <v>85.232</v>
      </c>
      <c r="I83" s="81"/>
      <c r="J83" s="36">
        <v>12</v>
      </c>
      <c r="K83" s="80">
        <f t="shared" si="5"/>
        <v>147741.09</v>
      </c>
      <c r="L83" s="80"/>
      <c r="M83" s="6">
        <f t="shared" si="7"/>
        <v>9.97</v>
      </c>
      <c r="N83" s="48">
        <v>2010</v>
      </c>
      <c r="O83" s="8">
        <v>42227</v>
      </c>
      <c r="P83" s="81">
        <v>85.348</v>
      </c>
      <c r="Q83" s="81"/>
      <c r="R83" s="82">
        <f t="shared" si="8"/>
        <v>-142780</v>
      </c>
      <c r="S83" s="82"/>
      <c r="T83" s="83">
        <f t="shared" si="9"/>
        <v>-12</v>
      </c>
      <c r="U83" s="83"/>
    </row>
    <row r="84" spans="2:21" ht="13.5">
      <c r="B84" s="36">
        <v>76</v>
      </c>
      <c r="C84" s="80">
        <f t="shared" si="6"/>
        <v>4781923</v>
      </c>
      <c r="D84" s="80"/>
      <c r="E84" s="48">
        <v>2010</v>
      </c>
      <c r="F84" s="8">
        <v>42229</v>
      </c>
      <c r="G84" s="36" t="s">
        <v>4</v>
      </c>
      <c r="H84" s="81">
        <v>86.083</v>
      </c>
      <c r="I84" s="81"/>
      <c r="J84" s="36">
        <v>26</v>
      </c>
      <c r="K84" s="80">
        <f t="shared" si="5"/>
        <v>143457.69</v>
      </c>
      <c r="L84" s="80"/>
      <c r="M84" s="6">
        <f t="shared" si="7"/>
        <v>4.46</v>
      </c>
      <c r="N84" s="48">
        <v>2010</v>
      </c>
      <c r="O84" s="8">
        <v>42229</v>
      </c>
      <c r="P84" s="81">
        <v>85.83</v>
      </c>
      <c r="Q84" s="81"/>
      <c r="R84" s="82">
        <f t="shared" si="8"/>
        <v>-139306</v>
      </c>
      <c r="S84" s="82"/>
      <c r="T84" s="83">
        <f t="shared" si="9"/>
        <v>-26</v>
      </c>
      <c r="U84" s="83"/>
    </row>
    <row r="85" spans="2:21" ht="13.5">
      <c r="B85" s="36">
        <v>77</v>
      </c>
      <c r="C85" s="80">
        <f t="shared" si="6"/>
        <v>4642617</v>
      </c>
      <c r="D85" s="80"/>
      <c r="E85" s="48">
        <v>2010</v>
      </c>
      <c r="F85" s="8">
        <v>42233</v>
      </c>
      <c r="G85" s="36" t="s">
        <v>3</v>
      </c>
      <c r="H85" s="81">
        <v>85.305</v>
      </c>
      <c r="I85" s="81"/>
      <c r="J85" s="36">
        <v>12</v>
      </c>
      <c r="K85" s="80">
        <f t="shared" si="5"/>
        <v>139278.51</v>
      </c>
      <c r="L85" s="80"/>
      <c r="M85" s="6">
        <f t="shared" si="7"/>
        <v>9.4</v>
      </c>
      <c r="N85" s="48">
        <v>2010</v>
      </c>
      <c r="O85" s="8">
        <v>42233</v>
      </c>
      <c r="P85" s="81">
        <v>85.425</v>
      </c>
      <c r="Q85" s="81"/>
      <c r="R85" s="82">
        <f t="shared" si="8"/>
        <v>-139259</v>
      </c>
      <c r="S85" s="82"/>
      <c r="T85" s="83">
        <f t="shared" si="9"/>
        <v>-12</v>
      </c>
      <c r="U85" s="83"/>
    </row>
    <row r="86" spans="2:21" ht="13.5">
      <c r="B86" s="36">
        <v>78</v>
      </c>
      <c r="C86" s="80">
        <f t="shared" si="6"/>
        <v>4503358</v>
      </c>
      <c r="D86" s="80"/>
      <c r="E86" s="48">
        <v>2010</v>
      </c>
      <c r="F86" s="8">
        <v>42234</v>
      </c>
      <c r="G86" s="36" t="s">
        <v>3</v>
      </c>
      <c r="H86" s="81">
        <v>85.382</v>
      </c>
      <c r="I86" s="81"/>
      <c r="J86" s="36">
        <v>13</v>
      </c>
      <c r="K86" s="80">
        <f t="shared" si="5"/>
        <v>135100.74</v>
      </c>
      <c r="L86" s="80"/>
      <c r="M86" s="6">
        <f t="shared" si="7"/>
        <v>8.41</v>
      </c>
      <c r="N86" s="48">
        <v>2010</v>
      </c>
      <c r="O86" s="8">
        <v>42235</v>
      </c>
      <c r="P86" s="81">
        <v>85.506</v>
      </c>
      <c r="Q86" s="81"/>
      <c r="R86" s="82">
        <f t="shared" si="8"/>
        <v>-128745</v>
      </c>
      <c r="S86" s="82"/>
      <c r="T86" s="83">
        <f t="shared" si="9"/>
        <v>-13</v>
      </c>
      <c r="U86" s="83"/>
    </row>
    <row r="87" spans="2:21" ht="13.5">
      <c r="B87" s="36">
        <v>79</v>
      </c>
      <c r="C87" s="80">
        <f t="shared" si="6"/>
        <v>4374613</v>
      </c>
      <c r="D87" s="80"/>
      <c r="E87" s="48">
        <v>2010</v>
      </c>
      <c r="F87" s="8">
        <v>42235</v>
      </c>
      <c r="G87" s="36" t="s">
        <v>3</v>
      </c>
      <c r="H87" s="81">
        <v>85.224</v>
      </c>
      <c r="I87" s="81"/>
      <c r="J87" s="36">
        <v>13</v>
      </c>
      <c r="K87" s="80">
        <f t="shared" si="5"/>
        <v>131238.38999999998</v>
      </c>
      <c r="L87" s="80"/>
      <c r="M87" s="6">
        <f t="shared" si="7"/>
        <v>8.17</v>
      </c>
      <c r="N87" s="48">
        <v>2010</v>
      </c>
      <c r="O87" s="8">
        <v>42236</v>
      </c>
      <c r="P87" s="81">
        <v>85.35</v>
      </c>
      <c r="Q87" s="81"/>
      <c r="R87" s="82">
        <f t="shared" si="8"/>
        <v>-127088</v>
      </c>
      <c r="S87" s="82"/>
      <c r="T87" s="83">
        <f t="shared" si="9"/>
        <v>-13</v>
      </c>
      <c r="U87" s="83"/>
    </row>
    <row r="88" spans="2:21" ht="13.5">
      <c r="B88" s="36">
        <v>80</v>
      </c>
      <c r="C88" s="80">
        <f t="shared" si="6"/>
        <v>4247525</v>
      </c>
      <c r="D88" s="80"/>
      <c r="E88" s="48">
        <v>2010</v>
      </c>
      <c r="F88" s="8">
        <v>42236</v>
      </c>
      <c r="G88" s="36" t="s">
        <v>4</v>
      </c>
      <c r="H88" s="81">
        <v>85.41</v>
      </c>
      <c r="I88" s="81"/>
      <c r="J88" s="36">
        <v>15</v>
      </c>
      <c r="K88" s="80">
        <f t="shared" si="5"/>
        <v>127425.75</v>
      </c>
      <c r="L88" s="80"/>
      <c r="M88" s="6">
        <f t="shared" si="7"/>
        <v>6.88</v>
      </c>
      <c r="N88" s="48">
        <v>2010</v>
      </c>
      <c r="O88" s="8">
        <v>42236</v>
      </c>
      <c r="P88" s="81">
        <v>85.267</v>
      </c>
      <c r="Q88" s="81"/>
      <c r="R88" s="82">
        <f t="shared" si="8"/>
        <v>-121461</v>
      </c>
      <c r="S88" s="82"/>
      <c r="T88" s="83">
        <f t="shared" si="9"/>
        <v>-15</v>
      </c>
      <c r="U88" s="83"/>
    </row>
    <row r="89" spans="2:21" ht="13.5">
      <c r="B89" s="36">
        <v>81</v>
      </c>
      <c r="C89" s="80">
        <f t="shared" si="6"/>
        <v>4126064</v>
      </c>
      <c r="D89" s="80"/>
      <c r="E89" s="48">
        <v>2010</v>
      </c>
      <c r="F89" s="8">
        <v>42239</v>
      </c>
      <c r="G89" s="36" t="s">
        <v>3</v>
      </c>
      <c r="H89" s="81">
        <v>85.307</v>
      </c>
      <c r="I89" s="81"/>
      <c r="J89" s="36">
        <v>7</v>
      </c>
      <c r="K89" s="80">
        <f t="shared" si="5"/>
        <v>123781.92</v>
      </c>
      <c r="L89" s="80"/>
      <c r="M89" s="6">
        <f t="shared" si="7"/>
        <v>14.32</v>
      </c>
      <c r="N89" s="48">
        <v>2010</v>
      </c>
      <c r="O89" s="8">
        <v>42241</v>
      </c>
      <c r="P89" s="81">
        <v>84.489</v>
      </c>
      <c r="Q89" s="81"/>
      <c r="R89" s="82">
        <f t="shared" si="8"/>
        <v>1446143</v>
      </c>
      <c r="S89" s="82"/>
      <c r="T89" s="83">
        <f t="shared" si="9"/>
        <v>81.79999999999978</v>
      </c>
      <c r="U89" s="83"/>
    </row>
    <row r="90" spans="2:21" ht="13.5">
      <c r="B90" s="36">
        <v>82</v>
      </c>
      <c r="C90" s="80">
        <f t="shared" si="6"/>
        <v>5572207</v>
      </c>
      <c r="D90" s="80"/>
      <c r="E90" s="48">
        <v>2010</v>
      </c>
      <c r="F90" s="8">
        <v>42241</v>
      </c>
      <c r="G90" s="36" t="s">
        <v>4</v>
      </c>
      <c r="H90" s="81">
        <v>84.761</v>
      </c>
      <c r="I90" s="81"/>
      <c r="J90" s="36">
        <v>28</v>
      </c>
      <c r="K90" s="80">
        <f t="shared" si="5"/>
        <v>167166.21</v>
      </c>
      <c r="L90" s="80"/>
      <c r="M90" s="6">
        <f t="shared" si="7"/>
        <v>4.83</v>
      </c>
      <c r="N90" s="48">
        <v>2010</v>
      </c>
      <c r="O90" s="8">
        <v>42242</v>
      </c>
      <c r="P90" s="81">
        <v>84.488</v>
      </c>
      <c r="Q90" s="81"/>
      <c r="R90" s="82">
        <f t="shared" si="8"/>
        <v>-162788</v>
      </c>
      <c r="S90" s="82"/>
      <c r="T90" s="83">
        <f t="shared" si="9"/>
        <v>-28</v>
      </c>
      <c r="U90" s="83"/>
    </row>
    <row r="91" spans="2:21" ht="13.5">
      <c r="B91" s="36">
        <v>83</v>
      </c>
      <c r="C91" s="80">
        <f t="shared" si="6"/>
        <v>5409419</v>
      </c>
      <c r="D91" s="80"/>
      <c r="E91" s="48">
        <v>2010</v>
      </c>
      <c r="F91" s="8">
        <v>42243</v>
      </c>
      <c r="G91" s="36" t="s">
        <v>3</v>
      </c>
      <c r="H91" s="81">
        <v>84.306</v>
      </c>
      <c r="I91" s="81"/>
      <c r="J91" s="36">
        <v>11</v>
      </c>
      <c r="K91" s="80">
        <f t="shared" si="5"/>
        <v>162282.57</v>
      </c>
      <c r="L91" s="80"/>
      <c r="M91" s="6">
        <f t="shared" si="7"/>
        <v>11.94</v>
      </c>
      <c r="N91" s="48">
        <v>2010</v>
      </c>
      <c r="O91" s="8">
        <v>42243</v>
      </c>
      <c r="P91" s="81">
        <v>84.408</v>
      </c>
      <c r="Q91" s="81"/>
      <c r="R91" s="82">
        <f t="shared" si="8"/>
        <v>-150355</v>
      </c>
      <c r="S91" s="82"/>
      <c r="T91" s="83">
        <f t="shared" si="9"/>
        <v>-11</v>
      </c>
      <c r="U91" s="83"/>
    </row>
    <row r="92" spans="2:21" ht="13.5">
      <c r="B92" s="36">
        <v>84</v>
      </c>
      <c r="C92" s="80">
        <f t="shared" si="6"/>
        <v>5259064</v>
      </c>
      <c r="D92" s="80"/>
      <c r="E92" s="48">
        <v>2010</v>
      </c>
      <c r="F92" s="8">
        <v>42243</v>
      </c>
      <c r="G92" s="36" t="s">
        <v>4</v>
      </c>
      <c r="H92" s="81">
        <v>84.801</v>
      </c>
      <c r="I92" s="81"/>
      <c r="J92" s="36">
        <v>14</v>
      </c>
      <c r="K92" s="80">
        <f t="shared" si="5"/>
        <v>157771.91999999998</v>
      </c>
      <c r="L92" s="80"/>
      <c r="M92" s="6">
        <f t="shared" si="7"/>
        <v>9.12</v>
      </c>
      <c r="N92" s="48">
        <v>2010</v>
      </c>
      <c r="O92" s="8">
        <v>42243</v>
      </c>
      <c r="P92" s="81">
        <v>84.661</v>
      </c>
      <c r="Q92" s="81"/>
      <c r="R92" s="82">
        <f t="shared" si="8"/>
        <v>-157629</v>
      </c>
      <c r="S92" s="82"/>
      <c r="T92" s="83">
        <f t="shared" si="9"/>
        <v>-14</v>
      </c>
      <c r="U92" s="83"/>
    </row>
    <row r="93" spans="2:21" ht="13.5">
      <c r="B93" s="36">
        <v>85</v>
      </c>
      <c r="C93" s="80">
        <f t="shared" si="6"/>
        <v>5101435</v>
      </c>
      <c r="D93" s="80"/>
      <c r="E93" s="48">
        <v>2010</v>
      </c>
      <c r="F93" s="8">
        <v>42250</v>
      </c>
      <c r="G93" s="36" t="s">
        <v>4</v>
      </c>
      <c r="H93" s="81">
        <v>84.389</v>
      </c>
      <c r="I93" s="81"/>
      <c r="J93" s="36">
        <v>14</v>
      </c>
      <c r="K93" s="80">
        <f t="shared" si="5"/>
        <v>153043.05</v>
      </c>
      <c r="L93" s="80"/>
      <c r="M93" s="6">
        <f t="shared" si="7"/>
        <v>8.85</v>
      </c>
      <c r="N93" s="48">
        <v>2010</v>
      </c>
      <c r="O93" s="8">
        <v>42250</v>
      </c>
      <c r="P93" s="81">
        <v>84.389</v>
      </c>
      <c r="Q93" s="81"/>
      <c r="R93" s="82">
        <f t="shared" si="8"/>
        <v>0</v>
      </c>
      <c r="S93" s="82"/>
      <c r="T93" s="83">
        <f t="shared" si="9"/>
        <v>0</v>
      </c>
      <c r="U93" s="83"/>
    </row>
    <row r="94" spans="2:21" ht="13.5">
      <c r="B94" s="36">
        <v>86</v>
      </c>
      <c r="C94" s="80">
        <f t="shared" si="6"/>
        <v>5101435</v>
      </c>
      <c r="D94" s="80"/>
      <c r="E94" s="48">
        <v>2010</v>
      </c>
      <c r="F94" s="8">
        <v>42253</v>
      </c>
      <c r="G94" s="36" t="s">
        <v>3</v>
      </c>
      <c r="H94" s="81">
        <v>84.341</v>
      </c>
      <c r="I94" s="81"/>
      <c r="J94" s="36">
        <v>6</v>
      </c>
      <c r="K94" s="80">
        <f t="shared" si="5"/>
        <v>153043.05</v>
      </c>
      <c r="L94" s="80"/>
      <c r="M94" s="6">
        <f t="shared" si="7"/>
        <v>20.66</v>
      </c>
      <c r="N94" s="48">
        <v>2010</v>
      </c>
      <c r="O94" s="8">
        <v>42255</v>
      </c>
      <c r="P94" s="81">
        <v>83.864</v>
      </c>
      <c r="Q94" s="81"/>
      <c r="R94" s="82">
        <f t="shared" si="8"/>
        <v>1216644</v>
      </c>
      <c r="S94" s="82"/>
      <c r="T94" s="83">
        <f t="shared" si="9"/>
        <v>47.699999999998965</v>
      </c>
      <c r="U94" s="83"/>
    </row>
    <row r="95" spans="2:21" ht="13.5">
      <c r="B95" s="36">
        <v>87</v>
      </c>
      <c r="C95" s="80">
        <f t="shared" si="6"/>
        <v>6318079</v>
      </c>
      <c r="D95" s="80"/>
      <c r="E95" s="48">
        <v>2010</v>
      </c>
      <c r="F95" s="8">
        <v>42255</v>
      </c>
      <c r="G95" s="36" t="s">
        <v>4</v>
      </c>
      <c r="H95" s="81">
        <v>83.977</v>
      </c>
      <c r="I95" s="81"/>
      <c r="J95" s="36">
        <v>20</v>
      </c>
      <c r="K95" s="80">
        <f t="shared" si="5"/>
        <v>189542.37</v>
      </c>
      <c r="L95" s="80"/>
      <c r="M95" s="6">
        <f t="shared" si="7"/>
        <v>7.67</v>
      </c>
      <c r="N95" s="48">
        <v>2010</v>
      </c>
      <c r="O95" s="8">
        <v>42256</v>
      </c>
      <c r="P95" s="81">
        <v>83.775</v>
      </c>
      <c r="Q95" s="81"/>
      <c r="R95" s="82">
        <f t="shared" si="8"/>
        <v>-191276</v>
      </c>
      <c r="S95" s="82"/>
      <c r="T95" s="83">
        <f t="shared" si="9"/>
        <v>-20</v>
      </c>
      <c r="U95" s="83"/>
    </row>
    <row r="96" spans="2:21" ht="13.5">
      <c r="B96" s="36">
        <v>88</v>
      </c>
      <c r="C96" s="80">
        <f t="shared" si="6"/>
        <v>6126803</v>
      </c>
      <c r="D96" s="80"/>
      <c r="E96" s="48">
        <v>2010</v>
      </c>
      <c r="F96" s="8">
        <v>42257</v>
      </c>
      <c r="G96" s="36" t="s">
        <v>4</v>
      </c>
      <c r="H96" s="81">
        <v>84.197</v>
      </c>
      <c r="I96" s="81"/>
      <c r="J96" s="36">
        <v>10</v>
      </c>
      <c r="K96" s="80">
        <f t="shared" si="5"/>
        <v>183804.09</v>
      </c>
      <c r="L96" s="80"/>
      <c r="M96" s="6">
        <f t="shared" si="7"/>
        <v>14.88</v>
      </c>
      <c r="N96" s="48">
        <v>2010</v>
      </c>
      <c r="O96" s="8">
        <v>42260</v>
      </c>
      <c r="P96" s="81">
        <v>84.102</v>
      </c>
      <c r="Q96" s="81"/>
      <c r="R96" s="82">
        <f t="shared" si="8"/>
        <v>-174518</v>
      </c>
      <c r="S96" s="82"/>
      <c r="T96" s="83">
        <f t="shared" si="9"/>
        <v>-10</v>
      </c>
      <c r="U96" s="83"/>
    </row>
    <row r="97" spans="2:21" ht="13.5">
      <c r="B97" s="36">
        <v>89</v>
      </c>
      <c r="C97" s="80">
        <f t="shared" si="6"/>
        <v>5952285</v>
      </c>
      <c r="D97" s="80"/>
      <c r="E97" s="48">
        <v>2010</v>
      </c>
      <c r="F97" s="8">
        <v>42260</v>
      </c>
      <c r="G97" s="36" t="s">
        <v>3</v>
      </c>
      <c r="H97" s="81">
        <v>83.958</v>
      </c>
      <c r="I97" s="81"/>
      <c r="J97" s="36">
        <v>20</v>
      </c>
      <c r="K97" s="80">
        <f t="shared" si="5"/>
        <v>178568.55</v>
      </c>
      <c r="L97" s="80"/>
      <c r="M97" s="6">
        <f t="shared" si="7"/>
        <v>7.23</v>
      </c>
      <c r="N97" s="48">
        <v>2010</v>
      </c>
      <c r="O97" s="8">
        <v>42262</v>
      </c>
      <c r="P97" s="81">
        <v>83.134</v>
      </c>
      <c r="Q97" s="81"/>
      <c r="R97" s="82">
        <f t="shared" si="8"/>
        <v>735496</v>
      </c>
      <c r="S97" s="82"/>
      <c r="T97" s="83">
        <f t="shared" si="9"/>
        <v>82.3999999999998</v>
      </c>
      <c r="U97" s="83"/>
    </row>
    <row r="98" spans="2:21" ht="13.5">
      <c r="B98" s="36">
        <v>90</v>
      </c>
      <c r="C98" s="80">
        <f t="shared" si="6"/>
        <v>6687781</v>
      </c>
      <c r="D98" s="80"/>
      <c r="E98" s="48">
        <v>2010</v>
      </c>
      <c r="F98" s="8">
        <v>42262</v>
      </c>
      <c r="G98" s="36" t="s">
        <v>4</v>
      </c>
      <c r="H98" s="81">
        <v>85.741</v>
      </c>
      <c r="I98" s="81"/>
      <c r="J98" s="36">
        <v>17</v>
      </c>
      <c r="K98" s="80">
        <f t="shared" si="5"/>
        <v>200633.43</v>
      </c>
      <c r="L98" s="80"/>
      <c r="M98" s="6">
        <f t="shared" si="7"/>
        <v>9.55</v>
      </c>
      <c r="N98" s="48">
        <v>2010</v>
      </c>
      <c r="O98" s="8">
        <v>42263</v>
      </c>
      <c r="P98" s="81">
        <v>85.571</v>
      </c>
      <c r="Q98" s="81"/>
      <c r="R98" s="82">
        <f t="shared" si="8"/>
        <v>-200432</v>
      </c>
      <c r="S98" s="82"/>
      <c r="T98" s="83">
        <f t="shared" si="9"/>
        <v>-17</v>
      </c>
      <c r="U98" s="83"/>
    </row>
    <row r="99" spans="2:21" ht="13.5">
      <c r="B99" s="36">
        <v>91</v>
      </c>
      <c r="C99" s="80">
        <f t="shared" si="6"/>
        <v>6487349</v>
      </c>
      <c r="D99" s="80"/>
      <c r="E99" s="48">
        <v>2010</v>
      </c>
      <c r="F99" s="8">
        <v>42263</v>
      </c>
      <c r="G99" s="36" t="s">
        <v>4</v>
      </c>
      <c r="H99" s="81">
        <v>85.916</v>
      </c>
      <c r="I99" s="81"/>
      <c r="J99" s="36">
        <v>34</v>
      </c>
      <c r="K99" s="80">
        <f t="shared" si="5"/>
        <v>194620.47</v>
      </c>
      <c r="L99" s="80"/>
      <c r="M99" s="6">
        <f t="shared" si="7"/>
        <v>4.63</v>
      </c>
      <c r="N99" s="48">
        <v>2010</v>
      </c>
      <c r="O99" s="8">
        <v>42267</v>
      </c>
      <c r="P99" s="81">
        <v>85.576</v>
      </c>
      <c r="Q99" s="81"/>
      <c r="R99" s="82">
        <f t="shared" si="8"/>
        <v>-194345</v>
      </c>
      <c r="S99" s="82"/>
      <c r="T99" s="83">
        <f t="shared" si="9"/>
        <v>-34</v>
      </c>
      <c r="U99" s="83"/>
    </row>
    <row r="100" spans="2:21" ht="13.5">
      <c r="B100" s="36">
        <v>92</v>
      </c>
      <c r="C100" s="80">
        <f t="shared" si="6"/>
        <v>6293004</v>
      </c>
      <c r="D100" s="80"/>
      <c r="E100" s="48">
        <v>2010</v>
      </c>
      <c r="F100" s="8">
        <v>42271</v>
      </c>
      <c r="G100" s="36" t="s">
        <v>3</v>
      </c>
      <c r="H100" s="81">
        <v>84.251</v>
      </c>
      <c r="I100" s="81"/>
      <c r="J100" s="36">
        <v>13</v>
      </c>
      <c r="K100" s="80">
        <f t="shared" si="5"/>
        <v>188790.12</v>
      </c>
      <c r="L100" s="80"/>
      <c r="M100" s="6">
        <f t="shared" si="7"/>
        <v>11.76</v>
      </c>
      <c r="N100" s="48">
        <v>2010</v>
      </c>
      <c r="O100" s="8">
        <v>42274</v>
      </c>
      <c r="P100" s="81">
        <v>84.378</v>
      </c>
      <c r="Q100" s="81"/>
      <c r="R100" s="82">
        <f t="shared" si="8"/>
        <v>-184385</v>
      </c>
      <c r="S100" s="82"/>
      <c r="T100" s="83">
        <f t="shared" si="9"/>
        <v>-13</v>
      </c>
      <c r="U100" s="83"/>
    </row>
    <row r="101" spans="2:21" ht="13.5">
      <c r="B101" s="36">
        <v>93</v>
      </c>
      <c r="C101" s="80">
        <f t="shared" si="6"/>
        <v>6108619</v>
      </c>
      <c r="D101" s="80"/>
      <c r="E101" s="48">
        <v>2010</v>
      </c>
      <c r="F101" s="8">
        <v>42274</v>
      </c>
      <c r="G101" s="36" t="s">
        <v>3</v>
      </c>
      <c r="H101" s="81">
        <v>84.197</v>
      </c>
      <c r="I101" s="81"/>
      <c r="J101" s="36">
        <v>10</v>
      </c>
      <c r="K101" s="80">
        <f t="shared" si="5"/>
        <v>183258.57</v>
      </c>
      <c r="L101" s="80"/>
      <c r="M101" s="6">
        <f t="shared" si="7"/>
        <v>14.84</v>
      </c>
      <c r="N101" s="48">
        <v>2010</v>
      </c>
      <c r="O101" s="8">
        <v>42274</v>
      </c>
      <c r="P101" s="81">
        <v>84.297</v>
      </c>
      <c r="Q101" s="81"/>
      <c r="R101" s="82">
        <f t="shared" si="8"/>
        <v>-183209</v>
      </c>
      <c r="S101" s="82"/>
      <c r="T101" s="83">
        <f t="shared" si="9"/>
        <v>-10</v>
      </c>
      <c r="U101" s="83"/>
    </row>
    <row r="102" spans="2:21" ht="13.5">
      <c r="B102" s="36">
        <v>94</v>
      </c>
      <c r="C102" s="80">
        <f t="shared" si="6"/>
        <v>5925410</v>
      </c>
      <c r="D102" s="80"/>
      <c r="E102" s="48">
        <v>2010</v>
      </c>
      <c r="F102" s="8">
        <v>42275</v>
      </c>
      <c r="G102" s="36" t="s">
        <v>3</v>
      </c>
      <c r="H102" s="81">
        <v>84.192</v>
      </c>
      <c r="I102" s="81"/>
      <c r="J102" s="36">
        <v>5</v>
      </c>
      <c r="K102" s="80">
        <f t="shared" si="5"/>
        <v>177762.3</v>
      </c>
      <c r="L102" s="80"/>
      <c r="M102" s="6">
        <f t="shared" si="7"/>
        <v>28.79</v>
      </c>
      <c r="N102" s="48">
        <v>2010</v>
      </c>
      <c r="O102" s="8">
        <v>42275</v>
      </c>
      <c r="P102" s="81">
        <v>84.241</v>
      </c>
      <c r="Q102" s="81"/>
      <c r="R102" s="82">
        <f t="shared" si="8"/>
        <v>-174161</v>
      </c>
      <c r="S102" s="82"/>
      <c r="T102" s="83">
        <f t="shared" si="9"/>
        <v>-5</v>
      </c>
      <c r="U102" s="83"/>
    </row>
    <row r="103" spans="2:21" ht="13.5">
      <c r="B103" s="36">
        <v>95</v>
      </c>
      <c r="C103" s="80">
        <f t="shared" si="6"/>
        <v>5751249</v>
      </c>
      <c r="D103" s="80"/>
      <c r="E103" s="48">
        <v>2010</v>
      </c>
      <c r="F103" s="8">
        <v>42275</v>
      </c>
      <c r="G103" s="36" t="s">
        <v>3</v>
      </c>
      <c r="H103" s="81">
        <v>84.158</v>
      </c>
      <c r="I103" s="81"/>
      <c r="J103" s="36">
        <v>7</v>
      </c>
      <c r="K103" s="80">
        <f t="shared" si="5"/>
        <v>172537.47</v>
      </c>
      <c r="L103" s="80"/>
      <c r="M103" s="6">
        <f t="shared" si="7"/>
        <v>19.96</v>
      </c>
      <c r="N103" s="48">
        <v>2010</v>
      </c>
      <c r="O103" s="8">
        <v>42275</v>
      </c>
      <c r="P103" s="81">
        <v>84.224</v>
      </c>
      <c r="Q103" s="81"/>
      <c r="R103" s="82">
        <f t="shared" si="8"/>
        <v>-162637</v>
      </c>
      <c r="S103" s="82"/>
      <c r="T103" s="83">
        <f t="shared" si="9"/>
        <v>-7</v>
      </c>
      <c r="U103" s="83"/>
    </row>
    <row r="104" spans="2:21" ht="13.5">
      <c r="B104" s="36">
        <v>96</v>
      </c>
      <c r="C104" s="80">
        <f t="shared" si="6"/>
        <v>5588612</v>
      </c>
      <c r="D104" s="80"/>
      <c r="E104" s="48">
        <v>2010</v>
      </c>
      <c r="F104" s="8">
        <v>42275</v>
      </c>
      <c r="G104" s="36" t="s">
        <v>3</v>
      </c>
      <c r="H104" s="81">
        <v>83.84</v>
      </c>
      <c r="I104" s="81"/>
      <c r="J104" s="36">
        <v>11</v>
      </c>
      <c r="K104" s="80">
        <f t="shared" si="5"/>
        <v>167658.36</v>
      </c>
      <c r="L104" s="80"/>
      <c r="M104" s="6">
        <f t="shared" si="7"/>
        <v>12.34</v>
      </c>
      <c r="N104" s="48">
        <v>2010</v>
      </c>
      <c r="O104" s="8">
        <v>42275</v>
      </c>
      <c r="P104" s="81">
        <v>83.946</v>
      </c>
      <c r="Q104" s="81"/>
      <c r="R104" s="82">
        <f t="shared" si="8"/>
        <v>-161486</v>
      </c>
      <c r="S104" s="82"/>
      <c r="T104" s="83">
        <f t="shared" si="9"/>
        <v>-11</v>
      </c>
      <c r="U104" s="83"/>
    </row>
    <row r="105" spans="2:21" ht="13.5">
      <c r="B105" s="36">
        <v>97</v>
      </c>
      <c r="C105" s="80">
        <f t="shared" si="6"/>
        <v>5427126</v>
      </c>
      <c r="D105" s="80"/>
      <c r="E105" s="48">
        <v>2010</v>
      </c>
      <c r="F105" s="8">
        <v>42276</v>
      </c>
      <c r="G105" s="36" t="s">
        <v>3</v>
      </c>
      <c r="H105" s="81">
        <v>83.595</v>
      </c>
      <c r="I105" s="81"/>
      <c r="J105" s="36">
        <v>8</v>
      </c>
      <c r="K105" s="80">
        <f t="shared" si="5"/>
        <v>162813.78</v>
      </c>
      <c r="L105" s="80"/>
      <c r="M105" s="6">
        <f t="shared" si="7"/>
        <v>16.48</v>
      </c>
      <c r="N105" s="48">
        <v>2010</v>
      </c>
      <c r="O105" s="8">
        <v>42276</v>
      </c>
      <c r="P105" s="81">
        <v>83.674</v>
      </c>
      <c r="Q105" s="81"/>
      <c r="R105" s="82">
        <f t="shared" si="8"/>
        <v>-160730</v>
      </c>
      <c r="S105" s="82"/>
      <c r="T105" s="83">
        <f t="shared" si="9"/>
        <v>-8</v>
      </c>
      <c r="U105" s="83"/>
    </row>
    <row r="106" spans="2:21" ht="13.5">
      <c r="B106" s="36">
        <v>98</v>
      </c>
      <c r="C106" s="80">
        <f t="shared" si="6"/>
        <v>5266396</v>
      </c>
      <c r="D106" s="80"/>
      <c r="E106" s="48">
        <v>2010</v>
      </c>
      <c r="F106" s="8">
        <v>42281</v>
      </c>
      <c r="G106" s="36" t="s">
        <v>3</v>
      </c>
      <c r="H106" s="81">
        <v>83.198</v>
      </c>
      <c r="I106" s="81"/>
      <c r="J106" s="36">
        <v>19</v>
      </c>
      <c r="K106" s="80">
        <f t="shared" si="5"/>
        <v>157991.88</v>
      </c>
      <c r="L106" s="80"/>
      <c r="M106" s="6">
        <f t="shared" si="7"/>
        <v>6.73</v>
      </c>
      <c r="N106" s="48">
        <v>2010</v>
      </c>
      <c r="O106" s="8">
        <v>104</v>
      </c>
      <c r="P106" s="81">
        <v>83.386</v>
      </c>
      <c r="Q106" s="81"/>
      <c r="R106" s="82">
        <f t="shared" si="8"/>
        <v>-156202</v>
      </c>
      <c r="S106" s="82"/>
      <c r="T106" s="83">
        <f t="shared" si="9"/>
        <v>-19</v>
      </c>
      <c r="U106" s="83"/>
    </row>
    <row r="107" spans="2:21" ht="13.5">
      <c r="B107" s="36">
        <v>99</v>
      </c>
      <c r="C107" s="80">
        <f t="shared" si="6"/>
        <v>5110194</v>
      </c>
      <c r="D107" s="80"/>
      <c r="E107" s="48">
        <v>2010</v>
      </c>
      <c r="F107" s="8">
        <v>42283</v>
      </c>
      <c r="G107" s="36" t="s">
        <v>3</v>
      </c>
      <c r="H107" s="81">
        <v>83.006</v>
      </c>
      <c r="I107" s="81"/>
      <c r="J107" s="36">
        <v>10</v>
      </c>
      <c r="K107" s="80">
        <f t="shared" si="5"/>
        <v>153305.82</v>
      </c>
      <c r="L107" s="80"/>
      <c r="M107" s="6">
        <f t="shared" si="7"/>
        <v>12.41</v>
      </c>
      <c r="N107" s="48">
        <v>2010</v>
      </c>
      <c r="O107" s="8">
        <v>42283</v>
      </c>
      <c r="P107" s="81">
        <v>83.101</v>
      </c>
      <c r="Q107" s="81"/>
      <c r="R107" s="82">
        <f t="shared" si="8"/>
        <v>-145549</v>
      </c>
      <c r="S107" s="82"/>
      <c r="T107" s="83">
        <f t="shared" si="9"/>
        <v>-10</v>
      </c>
      <c r="U107" s="83"/>
    </row>
    <row r="108" spans="2:21" ht="13.5">
      <c r="B108" s="36">
        <v>100</v>
      </c>
      <c r="C108" s="80">
        <f t="shared" si="6"/>
        <v>4964645</v>
      </c>
      <c r="D108" s="80"/>
      <c r="E108" s="48">
        <v>2010</v>
      </c>
      <c r="F108" s="8">
        <v>42291</v>
      </c>
      <c r="G108" s="36" t="s">
        <v>3</v>
      </c>
      <c r="H108" s="81">
        <v>81.695</v>
      </c>
      <c r="I108" s="81"/>
      <c r="J108" s="36">
        <v>15</v>
      </c>
      <c r="K108" s="80">
        <f t="shared" si="5"/>
        <v>148939.35</v>
      </c>
      <c r="L108" s="80"/>
      <c r="M108" s="6">
        <f t="shared" si="7"/>
        <v>8.04</v>
      </c>
      <c r="N108" s="48">
        <v>2010</v>
      </c>
      <c r="O108" s="8">
        <v>42291</v>
      </c>
      <c r="P108" s="81">
        <v>81.31</v>
      </c>
      <c r="Q108" s="81"/>
      <c r="R108" s="82">
        <f t="shared" si="8"/>
        <v>382148</v>
      </c>
      <c r="S108" s="82"/>
      <c r="T108" s="83">
        <f t="shared" si="9"/>
        <v>38.49999999999909</v>
      </c>
      <c r="U108" s="83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32" operator="equal" stopIfTrue="1">
      <formula>"買"</formula>
    </cfRule>
    <cfRule type="cellIs" priority="2" dxfId="33" operator="equal" stopIfTrue="1">
      <formula>"売"</formula>
    </cfRule>
  </conditionalFormatting>
  <conditionalFormatting sqref="G9:G11 G14:G45 G47:G108">
    <cfRule type="cellIs" priority="7" dxfId="32" operator="equal" stopIfTrue="1">
      <formula>"買"</formula>
    </cfRule>
    <cfRule type="cellIs" priority="8" dxfId="33" operator="equal" stopIfTrue="1">
      <formula>"売"</formula>
    </cfRule>
  </conditionalFormatting>
  <conditionalFormatting sqref="G12">
    <cfRule type="cellIs" priority="5" dxfId="32" operator="equal" stopIfTrue="1">
      <formula>"買"</formula>
    </cfRule>
    <cfRule type="cellIs" priority="6" dxfId="33" operator="equal" stopIfTrue="1">
      <formula>"売"</formula>
    </cfRule>
  </conditionalFormatting>
  <conditionalFormatting sqref="G13">
    <cfRule type="cellIs" priority="3" dxfId="32" operator="equal" stopIfTrue="1">
      <formula>"買"</formula>
    </cfRule>
    <cfRule type="cellIs" priority="4" dxfId="33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75" sqref="O75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A22" sqref="A22:J29"/>
    </sheetView>
  </sheetViews>
  <sheetFormatPr defaultColWidth="9.00390625" defaultRowHeight="13.5"/>
  <sheetData>
    <row r="1" ht="13.5">
      <c r="A1" t="s">
        <v>0</v>
      </c>
    </row>
    <row r="2" spans="1:10" ht="13.5">
      <c r="A2" s="84"/>
      <c r="B2" s="85"/>
      <c r="C2" s="85"/>
      <c r="D2" s="85"/>
      <c r="E2" s="85"/>
      <c r="F2" s="85"/>
      <c r="G2" s="85"/>
      <c r="H2" s="85"/>
      <c r="I2" s="85"/>
      <c r="J2" s="85"/>
    </row>
    <row r="3" spans="1:10" ht="13.5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3.5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ht="13.5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1:10" ht="13.5">
      <c r="A6" s="85"/>
      <c r="B6" s="85"/>
      <c r="C6" s="85"/>
      <c r="D6" s="85"/>
      <c r="E6" s="85"/>
      <c r="F6" s="85"/>
      <c r="G6" s="85"/>
      <c r="H6" s="85"/>
      <c r="I6" s="85"/>
      <c r="J6" s="85"/>
    </row>
    <row r="7" spans="1:10" ht="13.5">
      <c r="A7" s="85"/>
      <c r="B7" s="85"/>
      <c r="C7" s="85"/>
      <c r="D7" s="85"/>
      <c r="E7" s="85"/>
      <c r="F7" s="85"/>
      <c r="G7" s="85"/>
      <c r="H7" s="85"/>
      <c r="I7" s="85"/>
      <c r="J7" s="85"/>
    </row>
    <row r="8" spans="1:10" ht="13.5">
      <c r="A8" s="85"/>
      <c r="B8" s="85"/>
      <c r="C8" s="85"/>
      <c r="D8" s="85"/>
      <c r="E8" s="85"/>
      <c r="F8" s="85"/>
      <c r="G8" s="85"/>
      <c r="H8" s="85"/>
      <c r="I8" s="85"/>
      <c r="J8" s="85"/>
    </row>
    <row r="9" spans="1:10" ht="13.5">
      <c r="A9" s="85"/>
      <c r="B9" s="85"/>
      <c r="C9" s="85"/>
      <c r="D9" s="85"/>
      <c r="E9" s="85"/>
      <c r="F9" s="85"/>
      <c r="G9" s="85"/>
      <c r="H9" s="85"/>
      <c r="I9" s="85"/>
      <c r="J9" s="85"/>
    </row>
    <row r="11" ht="13.5">
      <c r="A11" t="s">
        <v>1</v>
      </c>
    </row>
    <row r="12" spans="1:10" ht="13.5">
      <c r="A12" s="86" t="s">
        <v>57</v>
      </c>
      <c r="B12" s="87"/>
      <c r="C12" s="87"/>
      <c r="D12" s="87"/>
      <c r="E12" s="87"/>
      <c r="F12" s="87"/>
      <c r="G12" s="87"/>
      <c r="H12" s="87"/>
      <c r="I12" s="87"/>
      <c r="J12" s="87"/>
    </row>
    <row r="13" spans="1:10" ht="13.5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13.5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ht="13.5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ht="13.5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10" ht="13.5">
      <c r="A17" s="87"/>
      <c r="B17" s="87"/>
      <c r="C17" s="87"/>
      <c r="D17" s="87"/>
      <c r="E17" s="87"/>
      <c r="F17" s="87"/>
      <c r="G17" s="87"/>
      <c r="H17" s="87"/>
      <c r="I17" s="87"/>
      <c r="J17" s="87"/>
    </row>
    <row r="18" spans="1:10" ht="13.5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ht="13.5">
      <c r="A19" s="87"/>
      <c r="B19" s="87"/>
      <c r="C19" s="87"/>
      <c r="D19" s="87"/>
      <c r="E19" s="87"/>
      <c r="F19" s="87"/>
      <c r="G19" s="87"/>
      <c r="H19" s="87"/>
      <c r="I19" s="87"/>
      <c r="J19" s="87"/>
    </row>
    <row r="21" ht="13.5">
      <c r="A21" t="s">
        <v>2</v>
      </c>
    </row>
    <row r="22" spans="1:10" ht="13.5">
      <c r="A22" s="88" t="s">
        <v>58</v>
      </c>
      <c r="B22" s="88"/>
      <c r="C22" s="88"/>
      <c r="D22" s="88"/>
      <c r="E22" s="88"/>
      <c r="F22" s="88"/>
      <c r="G22" s="88"/>
      <c r="H22" s="88"/>
      <c r="I22" s="88"/>
      <c r="J22" s="88"/>
    </row>
    <row r="23" spans="1:10" ht="13.5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 ht="13.5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 ht="13.5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t="13.5">
      <c r="A26" s="88"/>
      <c r="B26" s="88"/>
      <c r="C26" s="88"/>
      <c r="D26" s="88"/>
      <c r="E26" s="88"/>
      <c r="F26" s="88"/>
      <c r="G26" s="88"/>
      <c r="H26" s="88"/>
      <c r="I26" s="88"/>
      <c r="J26" s="88"/>
    </row>
    <row r="27" spans="1:10" ht="13.5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 ht="13.5">
      <c r="A28" s="88"/>
      <c r="B28" s="88"/>
      <c r="C28" s="88"/>
      <c r="D28" s="88"/>
      <c r="E28" s="88"/>
      <c r="F28" s="88"/>
      <c r="G28" s="88"/>
      <c r="H28" s="88"/>
      <c r="I28" s="88"/>
      <c r="J28" s="88"/>
    </row>
    <row r="29" spans="1:10" ht="13.5">
      <c r="A29" s="88"/>
      <c r="B29" s="88"/>
      <c r="C29" s="88"/>
      <c r="D29" s="88"/>
      <c r="E29" s="88"/>
      <c r="F29" s="88"/>
      <c r="G29" s="88"/>
      <c r="H29" s="88"/>
      <c r="I29" s="88"/>
      <c r="J29" s="88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2"/>
  <sheetViews>
    <sheetView tabSelected="1" zoomScaleSheetLayoutView="100" zoomScalePageLayoutView="0" workbookViewId="0" topLeftCell="A1">
      <selection activeCell="K18" sqref="K18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39</v>
      </c>
      <c r="C2" s="27"/>
    </row>
    <row r="4" spans="2:9" ht="17.2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ht="17.25">
      <c r="B5" s="28" t="s">
        <v>43</v>
      </c>
      <c r="C5" s="29" t="s">
        <v>52</v>
      </c>
      <c r="D5" s="29">
        <v>89</v>
      </c>
      <c r="E5" s="33">
        <v>42354</v>
      </c>
      <c r="F5" s="29">
        <v>100</v>
      </c>
      <c r="G5" s="33">
        <v>42347</v>
      </c>
      <c r="H5" s="29">
        <v>100</v>
      </c>
      <c r="I5" s="33">
        <v>42352</v>
      </c>
    </row>
    <row r="6" spans="2:9" ht="17.25">
      <c r="B6" s="28" t="s">
        <v>54</v>
      </c>
      <c r="C6" s="29" t="s">
        <v>47</v>
      </c>
      <c r="D6" s="29">
        <v>100</v>
      </c>
      <c r="E6" s="33">
        <v>42358</v>
      </c>
      <c r="F6" s="29">
        <v>100</v>
      </c>
      <c r="G6" s="33">
        <v>42360</v>
      </c>
      <c r="H6" s="29">
        <v>100</v>
      </c>
      <c r="I6" s="33">
        <v>42362</v>
      </c>
    </row>
    <row r="7" spans="2:9" ht="17.2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F29" sqref="F2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49" t="s">
        <v>5</v>
      </c>
      <c r="C2" s="49"/>
      <c r="D2" s="51"/>
      <c r="E2" s="51"/>
      <c r="F2" s="49" t="s">
        <v>6</v>
      </c>
      <c r="G2" s="49"/>
      <c r="H2" s="51" t="s">
        <v>36</v>
      </c>
      <c r="I2" s="51"/>
      <c r="J2" s="49" t="s">
        <v>7</v>
      </c>
      <c r="K2" s="49"/>
      <c r="L2" s="50">
        <f>C9</f>
        <v>1000000</v>
      </c>
      <c r="M2" s="51"/>
      <c r="N2" s="49" t="s">
        <v>8</v>
      </c>
      <c r="O2" s="49"/>
      <c r="P2" s="50" t="e">
        <f>C108+R108</f>
        <v>#VALUE!</v>
      </c>
      <c r="Q2" s="51"/>
      <c r="R2" s="1"/>
      <c r="S2" s="1"/>
      <c r="T2" s="1"/>
    </row>
    <row r="3" spans="2:19" ht="57" customHeight="1">
      <c r="B3" s="49" t="s">
        <v>9</v>
      </c>
      <c r="C3" s="49"/>
      <c r="D3" s="52" t="s">
        <v>38</v>
      </c>
      <c r="E3" s="52"/>
      <c r="F3" s="52"/>
      <c r="G3" s="52"/>
      <c r="H3" s="52"/>
      <c r="I3" s="52"/>
      <c r="J3" s="49" t="s">
        <v>10</v>
      </c>
      <c r="K3" s="49"/>
      <c r="L3" s="52" t="s">
        <v>35</v>
      </c>
      <c r="M3" s="53"/>
      <c r="N3" s="53"/>
      <c r="O3" s="53"/>
      <c r="P3" s="53"/>
      <c r="Q3" s="53"/>
      <c r="R3" s="1"/>
      <c r="S3" s="1"/>
    </row>
    <row r="4" spans="2:20" ht="13.5">
      <c r="B4" s="49" t="s">
        <v>11</v>
      </c>
      <c r="C4" s="49"/>
      <c r="D4" s="54">
        <f>SUM($R$9:$S$993)</f>
        <v>-29503</v>
      </c>
      <c r="E4" s="54"/>
      <c r="F4" s="49" t="s">
        <v>12</v>
      </c>
      <c r="G4" s="49"/>
      <c r="H4" s="55">
        <f>SUM($T$9:$U$108)</f>
        <v>-57</v>
      </c>
      <c r="I4" s="51"/>
      <c r="J4" s="56" t="s">
        <v>13</v>
      </c>
      <c r="K4" s="56"/>
      <c r="L4" s="50">
        <f>MAX($C$9:$D$990)-C9</f>
        <v>0</v>
      </c>
      <c r="M4" s="50"/>
      <c r="N4" s="56" t="s">
        <v>14</v>
      </c>
      <c r="O4" s="56"/>
      <c r="P4" s="54">
        <f>MIN($C$9:$D$990)-C9</f>
        <v>-29503</v>
      </c>
      <c r="Q4" s="54"/>
      <c r="R4" s="1"/>
      <c r="S4" s="1"/>
      <c r="T4" s="1"/>
    </row>
    <row r="5" spans="2:20" ht="13.5">
      <c r="B5" s="22" t="s">
        <v>15</v>
      </c>
      <c r="C5" s="2">
        <f>COUNTIF($R$9:$R$990,"&gt;0")</f>
        <v>0</v>
      </c>
      <c r="D5" s="21" t="s">
        <v>16</v>
      </c>
      <c r="E5" s="16">
        <f>COUNTIF($R$9:$R$990,"&lt;0")</f>
        <v>1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0</v>
      </c>
      <c r="J5" s="57" t="s">
        <v>19</v>
      </c>
      <c r="K5" s="49"/>
      <c r="L5" s="58"/>
      <c r="M5" s="59"/>
      <c r="N5" s="18" t="s">
        <v>20</v>
      </c>
      <c r="O5" s="9"/>
      <c r="P5" s="58"/>
      <c r="Q5" s="59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60" t="s">
        <v>21</v>
      </c>
      <c r="C7" s="62" t="s">
        <v>22</v>
      </c>
      <c r="D7" s="63"/>
      <c r="E7" s="66" t="s">
        <v>23</v>
      </c>
      <c r="F7" s="67"/>
      <c r="G7" s="67"/>
      <c r="H7" s="67"/>
      <c r="I7" s="68"/>
      <c r="J7" s="69" t="s">
        <v>24</v>
      </c>
      <c r="K7" s="70"/>
      <c r="L7" s="71"/>
      <c r="M7" s="72" t="s">
        <v>25</v>
      </c>
      <c r="N7" s="73" t="s">
        <v>26</v>
      </c>
      <c r="O7" s="74"/>
      <c r="P7" s="74"/>
      <c r="Q7" s="75"/>
      <c r="R7" s="76" t="s">
        <v>27</v>
      </c>
      <c r="S7" s="76"/>
      <c r="T7" s="76"/>
      <c r="U7" s="76"/>
    </row>
    <row r="8" spans="2:21" ht="13.5">
      <c r="B8" s="61"/>
      <c r="C8" s="64"/>
      <c r="D8" s="65"/>
      <c r="E8" s="19" t="s">
        <v>28</v>
      </c>
      <c r="F8" s="19" t="s">
        <v>29</v>
      </c>
      <c r="G8" s="19" t="s">
        <v>30</v>
      </c>
      <c r="H8" s="77" t="s">
        <v>31</v>
      </c>
      <c r="I8" s="68"/>
      <c r="J8" s="4" t="s">
        <v>32</v>
      </c>
      <c r="K8" s="78" t="s">
        <v>33</v>
      </c>
      <c r="L8" s="71"/>
      <c r="M8" s="72"/>
      <c r="N8" s="5" t="s">
        <v>28</v>
      </c>
      <c r="O8" s="5" t="s">
        <v>29</v>
      </c>
      <c r="P8" s="79" t="s">
        <v>31</v>
      </c>
      <c r="Q8" s="75"/>
      <c r="R8" s="76" t="s">
        <v>34</v>
      </c>
      <c r="S8" s="76"/>
      <c r="T8" s="76" t="s">
        <v>32</v>
      </c>
      <c r="U8" s="76"/>
    </row>
    <row r="9" spans="2:21" ht="13.5">
      <c r="B9" s="20">
        <v>1</v>
      </c>
      <c r="C9" s="80">
        <v>1000000</v>
      </c>
      <c r="D9" s="80"/>
      <c r="E9" s="20">
        <v>2001</v>
      </c>
      <c r="F9" s="8">
        <v>42111</v>
      </c>
      <c r="G9" s="20" t="s">
        <v>4</v>
      </c>
      <c r="H9" s="81">
        <v>1.43829</v>
      </c>
      <c r="I9" s="81"/>
      <c r="J9" s="20">
        <v>57</v>
      </c>
      <c r="K9" s="80">
        <f aca="true" t="shared" si="0" ref="K9:K72">IF(F9="","",C9*0.03)</f>
        <v>30000</v>
      </c>
      <c r="L9" s="80"/>
      <c r="M9" s="6">
        <f>IF(J9="","",ROUNDDOWN(K9/(J9/81)/100000,2))</f>
        <v>0.42</v>
      </c>
      <c r="N9" s="20">
        <v>2001</v>
      </c>
      <c r="O9" s="8">
        <v>42111</v>
      </c>
      <c r="P9" s="81">
        <v>1.4326</v>
      </c>
      <c r="Q9" s="81"/>
      <c r="R9" s="82">
        <f aca="true" t="shared" si="1" ref="R9:R72">IF(O9="","",ROUNDDOWN((IF(G9="売",H9-P9,P9-H9))*M9*1000000000/81,0))</f>
        <v>-29503</v>
      </c>
      <c r="S9" s="82"/>
      <c r="T9" s="83">
        <f aca="true" t="shared" si="2" ref="T9:T18">IF(O9="","",IF(R9&lt;0,J9*(-1),IF(G9="買",(P9-H9)*10000,(H9-P9)*10000)))</f>
        <v>-57</v>
      </c>
      <c r="U9" s="83"/>
    </row>
    <row r="10" spans="2:21" ht="13.5">
      <c r="B10" s="20">
        <v>2</v>
      </c>
      <c r="C10" s="80">
        <f aca="true" t="shared" si="3" ref="C10:C73">IF(R9="","",C9+R9)</f>
        <v>970497</v>
      </c>
      <c r="D10" s="80"/>
      <c r="E10" s="20"/>
      <c r="F10" s="8"/>
      <c r="G10" s="20" t="s">
        <v>4</v>
      </c>
      <c r="H10" s="81"/>
      <c r="I10" s="81"/>
      <c r="J10" s="20"/>
      <c r="K10" s="80">
        <f t="shared" si="0"/>
      </c>
      <c r="L10" s="80"/>
      <c r="M10" s="6">
        <f aca="true" t="shared" si="4" ref="M10:M73">IF(J10="","",ROUNDDOWN(K10/(J10/81)/100000,2))</f>
      </c>
      <c r="N10" s="20"/>
      <c r="O10" s="8"/>
      <c r="P10" s="81"/>
      <c r="Q10" s="81"/>
      <c r="R10" s="82">
        <f t="shared" si="1"/>
      </c>
      <c r="S10" s="82"/>
      <c r="T10" s="83">
        <f t="shared" si="2"/>
      </c>
      <c r="U10" s="83"/>
    </row>
    <row r="11" spans="2:21" ht="13.5">
      <c r="B11" s="20">
        <v>3</v>
      </c>
      <c r="C11" s="80">
        <f t="shared" si="3"/>
      </c>
      <c r="D11" s="80"/>
      <c r="E11" s="20"/>
      <c r="F11" s="8"/>
      <c r="G11" s="20" t="s">
        <v>4</v>
      </c>
      <c r="H11" s="81"/>
      <c r="I11" s="81"/>
      <c r="J11" s="20"/>
      <c r="K11" s="80">
        <f t="shared" si="0"/>
      </c>
      <c r="L11" s="80"/>
      <c r="M11" s="6">
        <f>IF(J11="","",ROUNDDOWN(K11/(J11/81)/100000,2))</f>
      </c>
      <c r="N11" s="20"/>
      <c r="O11" s="8"/>
      <c r="P11" s="81"/>
      <c r="Q11" s="81"/>
      <c r="R11" s="82">
        <f t="shared" si="1"/>
      </c>
      <c r="S11" s="82"/>
      <c r="T11" s="83">
        <f t="shared" si="2"/>
      </c>
      <c r="U11" s="83"/>
    </row>
    <row r="12" spans="2:21" ht="13.5">
      <c r="B12" s="20">
        <v>4</v>
      </c>
      <c r="C12" s="80">
        <f t="shared" si="3"/>
      </c>
      <c r="D12" s="80"/>
      <c r="E12" s="20"/>
      <c r="F12" s="8"/>
      <c r="G12" s="20" t="s">
        <v>3</v>
      </c>
      <c r="H12" s="81"/>
      <c r="I12" s="81"/>
      <c r="J12" s="20"/>
      <c r="K12" s="80">
        <f t="shared" si="0"/>
      </c>
      <c r="L12" s="80"/>
      <c r="M12" s="6">
        <f t="shared" si="4"/>
      </c>
      <c r="N12" s="20"/>
      <c r="O12" s="8"/>
      <c r="P12" s="81"/>
      <c r="Q12" s="81"/>
      <c r="R12" s="82">
        <f t="shared" si="1"/>
      </c>
      <c r="S12" s="82"/>
      <c r="T12" s="83">
        <f t="shared" si="2"/>
      </c>
      <c r="U12" s="83"/>
    </row>
    <row r="13" spans="2:21" ht="13.5">
      <c r="B13" s="20">
        <v>5</v>
      </c>
      <c r="C13" s="80">
        <f t="shared" si="3"/>
      </c>
      <c r="D13" s="80"/>
      <c r="E13" s="20"/>
      <c r="F13" s="8"/>
      <c r="G13" s="20" t="s">
        <v>3</v>
      </c>
      <c r="H13" s="81"/>
      <c r="I13" s="81"/>
      <c r="J13" s="20"/>
      <c r="K13" s="80">
        <f t="shared" si="0"/>
      </c>
      <c r="L13" s="80"/>
      <c r="M13" s="6">
        <f t="shared" si="4"/>
      </c>
      <c r="N13" s="20"/>
      <c r="O13" s="8"/>
      <c r="P13" s="81"/>
      <c r="Q13" s="81"/>
      <c r="R13" s="82">
        <f t="shared" si="1"/>
      </c>
      <c r="S13" s="82"/>
      <c r="T13" s="83">
        <f t="shared" si="2"/>
      </c>
      <c r="U13" s="83"/>
    </row>
    <row r="14" spans="2:21" ht="13.5">
      <c r="B14" s="20">
        <v>6</v>
      </c>
      <c r="C14" s="80">
        <f t="shared" si="3"/>
      </c>
      <c r="D14" s="80"/>
      <c r="E14" s="20"/>
      <c r="F14" s="8"/>
      <c r="G14" s="20" t="s">
        <v>4</v>
      </c>
      <c r="H14" s="81"/>
      <c r="I14" s="81"/>
      <c r="J14" s="20"/>
      <c r="K14" s="80">
        <f t="shared" si="0"/>
      </c>
      <c r="L14" s="80"/>
      <c r="M14" s="6">
        <f t="shared" si="4"/>
      </c>
      <c r="N14" s="20"/>
      <c r="O14" s="8"/>
      <c r="P14" s="81"/>
      <c r="Q14" s="81"/>
      <c r="R14" s="82">
        <f t="shared" si="1"/>
      </c>
      <c r="S14" s="82"/>
      <c r="T14" s="83">
        <f t="shared" si="2"/>
      </c>
      <c r="U14" s="83"/>
    </row>
    <row r="15" spans="2:21" ht="13.5">
      <c r="B15" s="20">
        <v>7</v>
      </c>
      <c r="C15" s="80">
        <f t="shared" si="3"/>
      </c>
      <c r="D15" s="80"/>
      <c r="E15" s="20"/>
      <c r="F15" s="8"/>
      <c r="G15" s="20" t="s">
        <v>4</v>
      </c>
      <c r="H15" s="81"/>
      <c r="I15" s="81"/>
      <c r="J15" s="20"/>
      <c r="K15" s="80">
        <f t="shared" si="0"/>
      </c>
      <c r="L15" s="80"/>
      <c r="M15" s="6">
        <f t="shared" si="4"/>
      </c>
      <c r="N15" s="20"/>
      <c r="O15" s="8"/>
      <c r="P15" s="81"/>
      <c r="Q15" s="81"/>
      <c r="R15" s="82">
        <f t="shared" si="1"/>
      </c>
      <c r="S15" s="82"/>
      <c r="T15" s="83">
        <f t="shared" si="2"/>
      </c>
      <c r="U15" s="83"/>
    </row>
    <row r="16" spans="2:21" ht="13.5">
      <c r="B16" s="20">
        <v>8</v>
      </c>
      <c r="C16" s="80">
        <f t="shared" si="3"/>
      </c>
      <c r="D16" s="80"/>
      <c r="E16" s="20"/>
      <c r="F16" s="8"/>
      <c r="G16" s="20" t="s">
        <v>4</v>
      </c>
      <c r="H16" s="81"/>
      <c r="I16" s="81"/>
      <c r="J16" s="20"/>
      <c r="K16" s="80">
        <f t="shared" si="0"/>
      </c>
      <c r="L16" s="80"/>
      <c r="M16" s="6">
        <f t="shared" si="4"/>
      </c>
      <c r="N16" s="20"/>
      <c r="O16" s="8"/>
      <c r="P16" s="81"/>
      <c r="Q16" s="81"/>
      <c r="R16" s="82">
        <f t="shared" si="1"/>
      </c>
      <c r="S16" s="82"/>
      <c r="T16" s="83">
        <f t="shared" si="2"/>
      </c>
      <c r="U16" s="83"/>
    </row>
    <row r="17" spans="2:21" ht="13.5">
      <c r="B17" s="20">
        <v>9</v>
      </c>
      <c r="C17" s="80">
        <f t="shared" si="3"/>
      </c>
      <c r="D17" s="80"/>
      <c r="E17" s="20"/>
      <c r="F17" s="8"/>
      <c r="G17" s="20" t="s">
        <v>4</v>
      </c>
      <c r="H17" s="81"/>
      <c r="I17" s="81"/>
      <c r="J17" s="20"/>
      <c r="K17" s="80">
        <f t="shared" si="0"/>
      </c>
      <c r="L17" s="80"/>
      <c r="M17" s="6">
        <f t="shared" si="4"/>
      </c>
      <c r="N17" s="20"/>
      <c r="O17" s="8"/>
      <c r="P17" s="81"/>
      <c r="Q17" s="81"/>
      <c r="R17" s="82">
        <f t="shared" si="1"/>
      </c>
      <c r="S17" s="82"/>
      <c r="T17" s="83">
        <f t="shared" si="2"/>
      </c>
      <c r="U17" s="83"/>
    </row>
    <row r="18" spans="2:21" ht="13.5">
      <c r="B18" s="20">
        <v>10</v>
      </c>
      <c r="C18" s="80">
        <f t="shared" si="3"/>
      </c>
      <c r="D18" s="80"/>
      <c r="E18" s="20"/>
      <c r="F18" s="8"/>
      <c r="G18" s="20" t="s">
        <v>4</v>
      </c>
      <c r="H18" s="81"/>
      <c r="I18" s="81"/>
      <c r="J18" s="20"/>
      <c r="K18" s="80">
        <f t="shared" si="0"/>
      </c>
      <c r="L18" s="80"/>
      <c r="M18" s="6">
        <f t="shared" si="4"/>
      </c>
      <c r="N18" s="20"/>
      <c r="O18" s="8"/>
      <c r="P18" s="81"/>
      <c r="Q18" s="81"/>
      <c r="R18" s="82">
        <f t="shared" si="1"/>
      </c>
      <c r="S18" s="82"/>
      <c r="T18" s="83">
        <f t="shared" si="2"/>
      </c>
      <c r="U18" s="83"/>
    </row>
    <row r="19" spans="2:21" ht="13.5">
      <c r="B19" s="20">
        <v>11</v>
      </c>
      <c r="C19" s="80">
        <f t="shared" si="3"/>
      </c>
      <c r="D19" s="80"/>
      <c r="E19" s="20"/>
      <c r="F19" s="8"/>
      <c r="G19" s="20" t="s">
        <v>4</v>
      </c>
      <c r="H19" s="81"/>
      <c r="I19" s="81"/>
      <c r="J19" s="20"/>
      <c r="K19" s="80">
        <f t="shared" si="0"/>
      </c>
      <c r="L19" s="80"/>
      <c r="M19" s="6">
        <f t="shared" si="4"/>
      </c>
      <c r="N19" s="20"/>
      <c r="O19" s="8"/>
      <c r="P19" s="81"/>
      <c r="Q19" s="81"/>
      <c r="R19" s="82">
        <f t="shared" si="1"/>
      </c>
      <c r="S19" s="82"/>
      <c r="T19" s="83">
        <f>IF(O19="","",IF(R19&lt;0,J19*(-1),IF(G19="買",(P19-H19)*10000,(H19-P19)*10000)))</f>
      </c>
      <c r="U19" s="83"/>
    </row>
    <row r="20" spans="2:21" ht="13.5">
      <c r="B20" s="20">
        <v>12</v>
      </c>
      <c r="C20" s="80">
        <f t="shared" si="3"/>
      </c>
      <c r="D20" s="80"/>
      <c r="E20" s="20"/>
      <c r="F20" s="8"/>
      <c r="G20" s="20" t="s">
        <v>4</v>
      </c>
      <c r="H20" s="81"/>
      <c r="I20" s="81"/>
      <c r="J20" s="20"/>
      <c r="K20" s="80">
        <f t="shared" si="0"/>
      </c>
      <c r="L20" s="80"/>
      <c r="M20" s="6">
        <f t="shared" si="4"/>
      </c>
      <c r="N20" s="20"/>
      <c r="O20" s="8"/>
      <c r="P20" s="81"/>
      <c r="Q20" s="81"/>
      <c r="R20" s="82">
        <f t="shared" si="1"/>
      </c>
      <c r="S20" s="82"/>
      <c r="T20" s="83">
        <f aca="true" t="shared" si="5" ref="T20:T27">IF(O20="","",IF(R20&lt;0,J20*(-1),IF(G20="買",(P20-H20)*10000,(H20-P20)*10000)))</f>
      </c>
      <c r="U20" s="83"/>
    </row>
    <row r="21" spans="2:21" ht="13.5">
      <c r="B21" s="20">
        <v>13</v>
      </c>
      <c r="C21" s="80">
        <f t="shared" si="3"/>
      </c>
      <c r="D21" s="80"/>
      <c r="E21" s="20"/>
      <c r="F21" s="8"/>
      <c r="G21" s="20" t="s">
        <v>4</v>
      </c>
      <c r="H21" s="81"/>
      <c r="I21" s="81"/>
      <c r="J21" s="20"/>
      <c r="K21" s="80">
        <f t="shared" si="0"/>
      </c>
      <c r="L21" s="80"/>
      <c r="M21" s="6">
        <f t="shared" si="4"/>
      </c>
      <c r="N21" s="20"/>
      <c r="O21" s="8"/>
      <c r="P21" s="81"/>
      <c r="Q21" s="81"/>
      <c r="R21" s="82">
        <f t="shared" si="1"/>
      </c>
      <c r="S21" s="82"/>
      <c r="T21" s="83">
        <f t="shared" si="5"/>
      </c>
      <c r="U21" s="83"/>
    </row>
    <row r="22" spans="2:21" ht="13.5">
      <c r="B22" s="20">
        <v>14</v>
      </c>
      <c r="C22" s="80">
        <f t="shared" si="3"/>
      </c>
      <c r="D22" s="80"/>
      <c r="E22" s="20"/>
      <c r="F22" s="8"/>
      <c r="G22" s="20" t="s">
        <v>3</v>
      </c>
      <c r="H22" s="81"/>
      <c r="I22" s="81"/>
      <c r="J22" s="20"/>
      <c r="K22" s="80">
        <f t="shared" si="0"/>
      </c>
      <c r="L22" s="80"/>
      <c r="M22" s="6">
        <f t="shared" si="4"/>
      </c>
      <c r="N22" s="20"/>
      <c r="O22" s="8"/>
      <c r="P22" s="81"/>
      <c r="Q22" s="81"/>
      <c r="R22" s="82">
        <f t="shared" si="1"/>
      </c>
      <c r="S22" s="82"/>
      <c r="T22" s="83">
        <f t="shared" si="5"/>
      </c>
      <c r="U22" s="83"/>
    </row>
    <row r="23" spans="2:21" ht="13.5">
      <c r="B23" s="20">
        <v>15</v>
      </c>
      <c r="C23" s="80">
        <f t="shared" si="3"/>
      </c>
      <c r="D23" s="80"/>
      <c r="E23" s="20"/>
      <c r="F23" s="8"/>
      <c r="G23" s="20" t="s">
        <v>4</v>
      </c>
      <c r="H23" s="81"/>
      <c r="I23" s="81"/>
      <c r="J23" s="20"/>
      <c r="K23" s="80">
        <f t="shared" si="0"/>
      </c>
      <c r="L23" s="80"/>
      <c r="M23" s="6">
        <f t="shared" si="4"/>
      </c>
      <c r="N23" s="20"/>
      <c r="O23" s="8"/>
      <c r="P23" s="81"/>
      <c r="Q23" s="81"/>
      <c r="R23" s="82">
        <f t="shared" si="1"/>
      </c>
      <c r="S23" s="82"/>
      <c r="T23" s="83">
        <f t="shared" si="5"/>
      </c>
      <c r="U23" s="83"/>
    </row>
    <row r="24" spans="2:21" ht="13.5">
      <c r="B24" s="20">
        <v>16</v>
      </c>
      <c r="C24" s="80">
        <f t="shared" si="3"/>
      </c>
      <c r="D24" s="80"/>
      <c r="E24" s="20"/>
      <c r="F24" s="8"/>
      <c r="G24" s="20" t="s">
        <v>4</v>
      </c>
      <c r="H24" s="81"/>
      <c r="I24" s="81"/>
      <c r="J24" s="20"/>
      <c r="K24" s="80">
        <f t="shared" si="0"/>
      </c>
      <c r="L24" s="80"/>
      <c r="M24" s="6">
        <f t="shared" si="4"/>
      </c>
      <c r="N24" s="20"/>
      <c r="O24" s="8"/>
      <c r="P24" s="81"/>
      <c r="Q24" s="81"/>
      <c r="R24" s="82">
        <f t="shared" si="1"/>
      </c>
      <c r="S24" s="82"/>
      <c r="T24" s="83">
        <f t="shared" si="5"/>
      </c>
      <c r="U24" s="83"/>
    </row>
    <row r="25" spans="2:21" ht="13.5">
      <c r="B25" s="20">
        <v>17</v>
      </c>
      <c r="C25" s="80">
        <f t="shared" si="3"/>
      </c>
      <c r="D25" s="80"/>
      <c r="E25" s="20"/>
      <c r="F25" s="8"/>
      <c r="G25" s="20" t="s">
        <v>4</v>
      </c>
      <c r="H25" s="81"/>
      <c r="I25" s="81"/>
      <c r="J25" s="20"/>
      <c r="K25" s="80">
        <f t="shared" si="0"/>
      </c>
      <c r="L25" s="80"/>
      <c r="M25" s="6">
        <f t="shared" si="4"/>
      </c>
      <c r="N25" s="20"/>
      <c r="O25" s="8"/>
      <c r="P25" s="81"/>
      <c r="Q25" s="81"/>
      <c r="R25" s="82">
        <f t="shared" si="1"/>
      </c>
      <c r="S25" s="82"/>
      <c r="T25" s="83">
        <f t="shared" si="5"/>
      </c>
      <c r="U25" s="83"/>
    </row>
    <row r="26" spans="2:21" ht="13.5">
      <c r="B26" s="20">
        <v>18</v>
      </c>
      <c r="C26" s="80">
        <f t="shared" si="3"/>
      </c>
      <c r="D26" s="80"/>
      <c r="E26" s="20"/>
      <c r="F26" s="8"/>
      <c r="G26" s="20" t="s">
        <v>4</v>
      </c>
      <c r="H26" s="81"/>
      <c r="I26" s="81"/>
      <c r="J26" s="20"/>
      <c r="K26" s="80">
        <f t="shared" si="0"/>
      </c>
      <c r="L26" s="80"/>
      <c r="M26" s="6">
        <f t="shared" si="4"/>
      </c>
      <c r="N26" s="20"/>
      <c r="O26" s="8"/>
      <c r="P26" s="81"/>
      <c r="Q26" s="81"/>
      <c r="R26" s="82">
        <f t="shared" si="1"/>
      </c>
      <c r="S26" s="82"/>
      <c r="T26" s="83">
        <f t="shared" si="5"/>
      </c>
      <c r="U26" s="83"/>
    </row>
    <row r="27" spans="2:21" ht="13.5">
      <c r="B27" s="20">
        <v>19</v>
      </c>
      <c r="C27" s="80">
        <f t="shared" si="3"/>
      </c>
      <c r="D27" s="80"/>
      <c r="E27" s="20"/>
      <c r="F27" s="8"/>
      <c r="G27" s="20" t="s">
        <v>3</v>
      </c>
      <c r="H27" s="81"/>
      <c r="I27" s="81"/>
      <c r="J27" s="20"/>
      <c r="K27" s="80">
        <f t="shared" si="0"/>
      </c>
      <c r="L27" s="80"/>
      <c r="M27" s="6">
        <f t="shared" si="4"/>
      </c>
      <c r="N27" s="20"/>
      <c r="O27" s="8"/>
      <c r="P27" s="81"/>
      <c r="Q27" s="81"/>
      <c r="R27" s="82">
        <f t="shared" si="1"/>
      </c>
      <c r="S27" s="82"/>
      <c r="T27" s="83">
        <f t="shared" si="5"/>
      </c>
      <c r="U27" s="83"/>
    </row>
    <row r="28" spans="2:21" ht="13.5">
      <c r="B28" s="20">
        <v>20</v>
      </c>
      <c r="C28" s="80">
        <f t="shared" si="3"/>
      </c>
      <c r="D28" s="80"/>
      <c r="E28" s="20"/>
      <c r="F28" s="8"/>
      <c r="G28" s="20" t="s">
        <v>4</v>
      </c>
      <c r="H28" s="81"/>
      <c r="I28" s="81"/>
      <c r="J28" s="20"/>
      <c r="K28" s="80">
        <f t="shared" si="0"/>
      </c>
      <c r="L28" s="80"/>
      <c r="M28" s="6">
        <f t="shared" si="4"/>
      </c>
      <c r="N28" s="20"/>
      <c r="O28" s="8"/>
      <c r="P28" s="81"/>
      <c r="Q28" s="81"/>
      <c r="R28" s="82">
        <f t="shared" si="1"/>
      </c>
      <c r="S28" s="82"/>
      <c r="T28" s="83">
        <f>IF(O28="","",IF(R28&lt;0,J28*(-1),IF(G28="買",(P28-H28)*10000,(H28-P28)*10000)))</f>
      </c>
      <c r="U28" s="83"/>
    </row>
    <row r="29" spans="2:21" ht="13.5">
      <c r="B29" s="20">
        <v>21</v>
      </c>
      <c r="C29" s="80">
        <f t="shared" si="3"/>
      </c>
      <c r="D29" s="80"/>
      <c r="E29" s="20"/>
      <c r="F29" s="8"/>
      <c r="G29" s="20" t="s">
        <v>3</v>
      </c>
      <c r="H29" s="81"/>
      <c r="I29" s="81"/>
      <c r="J29" s="20"/>
      <c r="K29" s="80">
        <f t="shared" si="0"/>
      </c>
      <c r="L29" s="80"/>
      <c r="M29" s="6">
        <f t="shared" si="4"/>
      </c>
      <c r="N29" s="20"/>
      <c r="O29" s="8"/>
      <c r="P29" s="81"/>
      <c r="Q29" s="81"/>
      <c r="R29" s="82">
        <f t="shared" si="1"/>
      </c>
      <c r="S29" s="82"/>
      <c r="T29" s="83">
        <f>IF(O29="","",IF(R29&lt;0,J29*(-1),IF(G29="買",(P29-H29)*10000,(H29-P29)*10000)))</f>
      </c>
      <c r="U29" s="83"/>
    </row>
    <row r="30" spans="2:21" ht="13.5">
      <c r="B30" s="20">
        <v>22</v>
      </c>
      <c r="C30" s="80">
        <f t="shared" si="3"/>
      </c>
      <c r="D30" s="80"/>
      <c r="E30" s="20"/>
      <c r="F30" s="8"/>
      <c r="G30" s="20" t="s">
        <v>3</v>
      </c>
      <c r="H30" s="81"/>
      <c r="I30" s="81"/>
      <c r="J30" s="20"/>
      <c r="K30" s="80">
        <f t="shared" si="0"/>
      </c>
      <c r="L30" s="80"/>
      <c r="M30" s="6">
        <f t="shared" si="4"/>
      </c>
      <c r="N30" s="20"/>
      <c r="O30" s="8"/>
      <c r="P30" s="81"/>
      <c r="Q30" s="81"/>
      <c r="R30" s="82">
        <f t="shared" si="1"/>
      </c>
      <c r="S30" s="82"/>
      <c r="T30" s="83">
        <f aca="true" t="shared" si="6" ref="T30:T51">IF(O30="","",IF(R30&lt;0,J30*(-1),IF(G30="買",(P30-H30)*10000,(H30-P30)*10000)))</f>
      </c>
      <c r="U30" s="83"/>
    </row>
    <row r="31" spans="2:21" ht="13.5">
      <c r="B31" s="20">
        <v>23</v>
      </c>
      <c r="C31" s="80">
        <f t="shared" si="3"/>
      </c>
      <c r="D31" s="80"/>
      <c r="E31" s="20"/>
      <c r="F31" s="8"/>
      <c r="G31" s="20" t="s">
        <v>3</v>
      </c>
      <c r="H31" s="81"/>
      <c r="I31" s="81"/>
      <c r="J31" s="20"/>
      <c r="K31" s="80">
        <f t="shared" si="0"/>
      </c>
      <c r="L31" s="80"/>
      <c r="M31" s="6">
        <f t="shared" si="4"/>
      </c>
      <c r="N31" s="20"/>
      <c r="O31" s="8"/>
      <c r="P31" s="81"/>
      <c r="Q31" s="81"/>
      <c r="R31" s="82">
        <f t="shared" si="1"/>
      </c>
      <c r="S31" s="82"/>
      <c r="T31" s="83">
        <f t="shared" si="6"/>
      </c>
      <c r="U31" s="83"/>
    </row>
    <row r="32" spans="2:21" ht="13.5">
      <c r="B32" s="20">
        <v>24</v>
      </c>
      <c r="C32" s="80">
        <f t="shared" si="3"/>
      </c>
      <c r="D32" s="80"/>
      <c r="E32" s="20"/>
      <c r="F32" s="8"/>
      <c r="G32" s="20" t="s">
        <v>3</v>
      </c>
      <c r="H32" s="81"/>
      <c r="I32" s="81"/>
      <c r="J32" s="20"/>
      <c r="K32" s="80">
        <f t="shared" si="0"/>
      </c>
      <c r="L32" s="80"/>
      <c r="M32" s="6">
        <f t="shared" si="4"/>
      </c>
      <c r="N32" s="20"/>
      <c r="O32" s="8"/>
      <c r="P32" s="81"/>
      <c r="Q32" s="81"/>
      <c r="R32" s="82">
        <f t="shared" si="1"/>
      </c>
      <c r="S32" s="82"/>
      <c r="T32" s="83">
        <f t="shared" si="6"/>
      </c>
      <c r="U32" s="83"/>
    </row>
    <row r="33" spans="2:21" ht="13.5">
      <c r="B33" s="20">
        <v>25</v>
      </c>
      <c r="C33" s="80">
        <f t="shared" si="3"/>
      </c>
      <c r="D33" s="80"/>
      <c r="E33" s="20"/>
      <c r="F33" s="8"/>
      <c r="G33" s="20" t="s">
        <v>4</v>
      </c>
      <c r="H33" s="81"/>
      <c r="I33" s="81"/>
      <c r="J33" s="20"/>
      <c r="K33" s="80">
        <f t="shared" si="0"/>
      </c>
      <c r="L33" s="80"/>
      <c r="M33" s="6">
        <f t="shared" si="4"/>
      </c>
      <c r="N33" s="20"/>
      <c r="O33" s="8"/>
      <c r="P33" s="81"/>
      <c r="Q33" s="81"/>
      <c r="R33" s="82">
        <f t="shared" si="1"/>
      </c>
      <c r="S33" s="82"/>
      <c r="T33" s="83">
        <f t="shared" si="6"/>
      </c>
      <c r="U33" s="83"/>
    </row>
    <row r="34" spans="2:21" ht="13.5">
      <c r="B34" s="20">
        <v>26</v>
      </c>
      <c r="C34" s="80">
        <f t="shared" si="3"/>
      </c>
      <c r="D34" s="80"/>
      <c r="E34" s="20"/>
      <c r="F34" s="8"/>
      <c r="G34" s="20" t="s">
        <v>3</v>
      </c>
      <c r="H34" s="81"/>
      <c r="I34" s="81"/>
      <c r="J34" s="20"/>
      <c r="K34" s="80">
        <f t="shared" si="0"/>
      </c>
      <c r="L34" s="80"/>
      <c r="M34" s="6">
        <f t="shared" si="4"/>
      </c>
      <c r="N34" s="20"/>
      <c r="O34" s="8"/>
      <c r="P34" s="81"/>
      <c r="Q34" s="81"/>
      <c r="R34" s="82">
        <f t="shared" si="1"/>
      </c>
      <c r="S34" s="82"/>
      <c r="T34" s="83">
        <f t="shared" si="6"/>
      </c>
      <c r="U34" s="83"/>
    </row>
    <row r="35" spans="2:21" ht="13.5">
      <c r="B35" s="20">
        <v>27</v>
      </c>
      <c r="C35" s="80">
        <f t="shared" si="3"/>
      </c>
      <c r="D35" s="80"/>
      <c r="E35" s="20"/>
      <c r="F35" s="8"/>
      <c r="G35" s="20" t="s">
        <v>3</v>
      </c>
      <c r="H35" s="81"/>
      <c r="I35" s="81"/>
      <c r="J35" s="20"/>
      <c r="K35" s="80">
        <f t="shared" si="0"/>
      </c>
      <c r="L35" s="80"/>
      <c r="M35" s="6">
        <f t="shared" si="4"/>
      </c>
      <c r="N35" s="20"/>
      <c r="O35" s="8"/>
      <c r="P35" s="81"/>
      <c r="Q35" s="81"/>
      <c r="R35" s="82">
        <f t="shared" si="1"/>
      </c>
      <c r="S35" s="82"/>
      <c r="T35" s="83">
        <f t="shared" si="6"/>
      </c>
      <c r="U35" s="83"/>
    </row>
    <row r="36" spans="2:21" ht="13.5">
      <c r="B36" s="20">
        <v>28</v>
      </c>
      <c r="C36" s="80">
        <f t="shared" si="3"/>
      </c>
      <c r="D36" s="80"/>
      <c r="E36" s="20"/>
      <c r="F36" s="8"/>
      <c r="G36" s="20" t="s">
        <v>3</v>
      </c>
      <c r="H36" s="81"/>
      <c r="I36" s="81"/>
      <c r="J36" s="20"/>
      <c r="K36" s="80">
        <f t="shared" si="0"/>
      </c>
      <c r="L36" s="80"/>
      <c r="M36" s="6">
        <f t="shared" si="4"/>
      </c>
      <c r="N36" s="20"/>
      <c r="O36" s="8"/>
      <c r="P36" s="81"/>
      <c r="Q36" s="81"/>
      <c r="R36" s="82">
        <f t="shared" si="1"/>
      </c>
      <c r="S36" s="82"/>
      <c r="T36" s="83">
        <f t="shared" si="6"/>
      </c>
      <c r="U36" s="83"/>
    </row>
    <row r="37" spans="2:21" ht="13.5">
      <c r="B37" s="20">
        <v>29</v>
      </c>
      <c r="C37" s="80">
        <f t="shared" si="3"/>
      </c>
      <c r="D37" s="80"/>
      <c r="E37" s="20"/>
      <c r="F37" s="8"/>
      <c r="G37" s="20" t="s">
        <v>3</v>
      </c>
      <c r="H37" s="81"/>
      <c r="I37" s="81"/>
      <c r="J37" s="20"/>
      <c r="K37" s="80">
        <f t="shared" si="0"/>
      </c>
      <c r="L37" s="80"/>
      <c r="M37" s="6">
        <f t="shared" si="4"/>
      </c>
      <c r="N37" s="20"/>
      <c r="O37" s="8"/>
      <c r="P37" s="81"/>
      <c r="Q37" s="81"/>
      <c r="R37" s="82">
        <f t="shared" si="1"/>
      </c>
      <c r="S37" s="82"/>
      <c r="T37" s="83">
        <f t="shared" si="6"/>
      </c>
      <c r="U37" s="83"/>
    </row>
    <row r="38" spans="2:21" ht="13.5">
      <c r="B38" s="20">
        <v>30</v>
      </c>
      <c r="C38" s="80">
        <f t="shared" si="3"/>
      </c>
      <c r="D38" s="80"/>
      <c r="E38" s="20"/>
      <c r="F38" s="8"/>
      <c r="G38" s="20" t="s">
        <v>4</v>
      </c>
      <c r="H38" s="81"/>
      <c r="I38" s="81"/>
      <c r="J38" s="20"/>
      <c r="K38" s="80">
        <f t="shared" si="0"/>
      </c>
      <c r="L38" s="80"/>
      <c r="M38" s="6">
        <f t="shared" si="4"/>
      </c>
      <c r="N38" s="20"/>
      <c r="O38" s="8"/>
      <c r="P38" s="81"/>
      <c r="Q38" s="81"/>
      <c r="R38" s="82">
        <f t="shared" si="1"/>
      </c>
      <c r="S38" s="82"/>
      <c r="T38" s="83">
        <f t="shared" si="6"/>
      </c>
      <c r="U38" s="83"/>
    </row>
    <row r="39" spans="2:21" ht="13.5">
      <c r="B39" s="20">
        <v>31</v>
      </c>
      <c r="C39" s="80">
        <f t="shared" si="3"/>
      </c>
      <c r="D39" s="80"/>
      <c r="E39" s="20"/>
      <c r="F39" s="8"/>
      <c r="G39" s="20" t="s">
        <v>4</v>
      </c>
      <c r="H39" s="81"/>
      <c r="I39" s="81"/>
      <c r="J39" s="20"/>
      <c r="K39" s="80">
        <f t="shared" si="0"/>
      </c>
      <c r="L39" s="80"/>
      <c r="M39" s="6">
        <f t="shared" si="4"/>
      </c>
      <c r="N39" s="20"/>
      <c r="O39" s="8"/>
      <c r="P39" s="81"/>
      <c r="Q39" s="81"/>
      <c r="R39" s="82">
        <f t="shared" si="1"/>
      </c>
      <c r="S39" s="82"/>
      <c r="T39" s="83">
        <f t="shared" si="6"/>
      </c>
      <c r="U39" s="83"/>
    </row>
    <row r="40" spans="2:21" ht="13.5">
      <c r="B40" s="20">
        <v>32</v>
      </c>
      <c r="C40" s="80">
        <f t="shared" si="3"/>
      </c>
      <c r="D40" s="80"/>
      <c r="E40" s="20"/>
      <c r="F40" s="8"/>
      <c r="G40" s="20" t="s">
        <v>4</v>
      </c>
      <c r="H40" s="81"/>
      <c r="I40" s="81"/>
      <c r="J40" s="20"/>
      <c r="K40" s="80">
        <f t="shared" si="0"/>
      </c>
      <c r="L40" s="80"/>
      <c r="M40" s="6">
        <f t="shared" si="4"/>
      </c>
      <c r="N40" s="20"/>
      <c r="O40" s="8"/>
      <c r="P40" s="81"/>
      <c r="Q40" s="81"/>
      <c r="R40" s="82">
        <f t="shared" si="1"/>
      </c>
      <c r="S40" s="82"/>
      <c r="T40" s="83">
        <f t="shared" si="6"/>
      </c>
      <c r="U40" s="83"/>
    </row>
    <row r="41" spans="2:21" ht="13.5">
      <c r="B41" s="20">
        <v>33</v>
      </c>
      <c r="C41" s="80">
        <f t="shared" si="3"/>
      </c>
      <c r="D41" s="80"/>
      <c r="E41" s="20"/>
      <c r="F41" s="8"/>
      <c r="G41" s="20" t="s">
        <v>3</v>
      </c>
      <c r="H41" s="81"/>
      <c r="I41" s="81"/>
      <c r="J41" s="20"/>
      <c r="K41" s="80">
        <f t="shared" si="0"/>
      </c>
      <c r="L41" s="80"/>
      <c r="M41" s="6">
        <f t="shared" si="4"/>
      </c>
      <c r="N41" s="20"/>
      <c r="O41" s="8"/>
      <c r="P41" s="81"/>
      <c r="Q41" s="81"/>
      <c r="R41" s="82">
        <f t="shared" si="1"/>
      </c>
      <c r="S41" s="82"/>
      <c r="T41" s="83">
        <f t="shared" si="6"/>
      </c>
      <c r="U41" s="83"/>
    </row>
    <row r="42" spans="2:21" ht="13.5">
      <c r="B42" s="20">
        <v>34</v>
      </c>
      <c r="C42" s="80">
        <f t="shared" si="3"/>
      </c>
      <c r="D42" s="80"/>
      <c r="E42" s="20"/>
      <c r="F42" s="8"/>
      <c r="G42" s="20" t="s">
        <v>4</v>
      </c>
      <c r="H42" s="81"/>
      <c r="I42" s="81"/>
      <c r="J42" s="20"/>
      <c r="K42" s="80">
        <f t="shared" si="0"/>
      </c>
      <c r="L42" s="80"/>
      <c r="M42" s="6">
        <f t="shared" si="4"/>
      </c>
      <c r="N42" s="20"/>
      <c r="O42" s="8"/>
      <c r="P42" s="81"/>
      <c r="Q42" s="81"/>
      <c r="R42" s="82">
        <f t="shared" si="1"/>
      </c>
      <c r="S42" s="82"/>
      <c r="T42" s="83">
        <f t="shared" si="6"/>
      </c>
      <c r="U42" s="83"/>
    </row>
    <row r="43" spans="2:21" ht="13.5">
      <c r="B43" s="20">
        <v>35</v>
      </c>
      <c r="C43" s="80">
        <f t="shared" si="3"/>
      </c>
      <c r="D43" s="80"/>
      <c r="E43" s="20"/>
      <c r="F43" s="8"/>
      <c r="G43" s="20" t="s">
        <v>3</v>
      </c>
      <c r="H43" s="81"/>
      <c r="I43" s="81"/>
      <c r="J43" s="20"/>
      <c r="K43" s="80">
        <f t="shared" si="0"/>
      </c>
      <c r="L43" s="80"/>
      <c r="M43" s="6">
        <f t="shared" si="4"/>
      </c>
      <c r="N43" s="20"/>
      <c r="O43" s="8"/>
      <c r="P43" s="81"/>
      <c r="Q43" s="81"/>
      <c r="R43" s="82">
        <f t="shared" si="1"/>
      </c>
      <c r="S43" s="82"/>
      <c r="T43" s="83">
        <f t="shared" si="6"/>
      </c>
      <c r="U43" s="83"/>
    </row>
    <row r="44" spans="2:21" ht="13.5">
      <c r="B44" s="20">
        <v>36</v>
      </c>
      <c r="C44" s="80">
        <f t="shared" si="3"/>
      </c>
      <c r="D44" s="80"/>
      <c r="E44" s="20"/>
      <c r="F44" s="8"/>
      <c r="G44" s="20" t="s">
        <v>4</v>
      </c>
      <c r="H44" s="81"/>
      <c r="I44" s="81"/>
      <c r="J44" s="20"/>
      <c r="K44" s="80">
        <f t="shared" si="0"/>
      </c>
      <c r="L44" s="80"/>
      <c r="M44" s="6">
        <f t="shared" si="4"/>
      </c>
      <c r="N44" s="20"/>
      <c r="O44" s="8"/>
      <c r="P44" s="81"/>
      <c r="Q44" s="81"/>
      <c r="R44" s="82">
        <f t="shared" si="1"/>
      </c>
      <c r="S44" s="82"/>
      <c r="T44" s="83">
        <f t="shared" si="6"/>
      </c>
      <c r="U44" s="83"/>
    </row>
    <row r="45" spans="2:21" ht="13.5">
      <c r="B45" s="20">
        <v>37</v>
      </c>
      <c r="C45" s="80">
        <f t="shared" si="3"/>
      </c>
      <c r="D45" s="80"/>
      <c r="E45" s="20"/>
      <c r="F45" s="8"/>
      <c r="G45" s="20" t="s">
        <v>3</v>
      </c>
      <c r="H45" s="81"/>
      <c r="I45" s="81"/>
      <c r="J45" s="20"/>
      <c r="K45" s="80">
        <f t="shared" si="0"/>
      </c>
      <c r="L45" s="80"/>
      <c r="M45" s="6">
        <f t="shared" si="4"/>
      </c>
      <c r="N45" s="20"/>
      <c r="O45" s="8"/>
      <c r="P45" s="81"/>
      <c r="Q45" s="81"/>
      <c r="R45" s="82">
        <f t="shared" si="1"/>
      </c>
      <c r="S45" s="82"/>
      <c r="T45" s="83">
        <f t="shared" si="6"/>
      </c>
      <c r="U45" s="83"/>
    </row>
    <row r="46" spans="2:21" ht="13.5">
      <c r="B46" s="20">
        <v>38</v>
      </c>
      <c r="C46" s="80">
        <f t="shared" si="3"/>
      </c>
      <c r="D46" s="80"/>
      <c r="E46" s="20"/>
      <c r="F46" s="8"/>
      <c r="G46" s="20" t="s">
        <v>4</v>
      </c>
      <c r="H46" s="81"/>
      <c r="I46" s="81"/>
      <c r="J46" s="20"/>
      <c r="K46" s="80">
        <f t="shared" si="0"/>
      </c>
      <c r="L46" s="80"/>
      <c r="M46" s="6">
        <f t="shared" si="4"/>
      </c>
      <c r="N46" s="20"/>
      <c r="O46" s="8"/>
      <c r="P46" s="81"/>
      <c r="Q46" s="81"/>
      <c r="R46" s="82">
        <f t="shared" si="1"/>
      </c>
      <c r="S46" s="82"/>
      <c r="T46" s="83">
        <f t="shared" si="6"/>
      </c>
      <c r="U46" s="83"/>
    </row>
    <row r="47" spans="2:21" ht="13.5">
      <c r="B47" s="20">
        <v>39</v>
      </c>
      <c r="C47" s="80">
        <f t="shared" si="3"/>
      </c>
      <c r="D47" s="80"/>
      <c r="E47" s="20"/>
      <c r="F47" s="8"/>
      <c r="G47" s="20" t="s">
        <v>4</v>
      </c>
      <c r="H47" s="81"/>
      <c r="I47" s="81"/>
      <c r="J47" s="20"/>
      <c r="K47" s="80">
        <f t="shared" si="0"/>
      </c>
      <c r="L47" s="80"/>
      <c r="M47" s="6">
        <f t="shared" si="4"/>
      </c>
      <c r="N47" s="20"/>
      <c r="O47" s="8"/>
      <c r="P47" s="81"/>
      <c r="Q47" s="81"/>
      <c r="R47" s="82">
        <f t="shared" si="1"/>
      </c>
      <c r="S47" s="82"/>
      <c r="T47" s="83">
        <f t="shared" si="6"/>
      </c>
      <c r="U47" s="83"/>
    </row>
    <row r="48" spans="2:21" ht="13.5">
      <c r="B48" s="20">
        <v>40</v>
      </c>
      <c r="C48" s="80">
        <f t="shared" si="3"/>
      </c>
      <c r="D48" s="80"/>
      <c r="E48" s="20"/>
      <c r="F48" s="8"/>
      <c r="G48" s="20" t="s">
        <v>37</v>
      </c>
      <c r="H48" s="81"/>
      <c r="I48" s="81"/>
      <c r="J48" s="20"/>
      <c r="K48" s="80">
        <f t="shared" si="0"/>
      </c>
      <c r="L48" s="80"/>
      <c r="M48" s="6">
        <f t="shared" si="4"/>
      </c>
      <c r="N48" s="20"/>
      <c r="O48" s="8"/>
      <c r="P48" s="81"/>
      <c r="Q48" s="81"/>
      <c r="R48" s="82">
        <f t="shared" si="1"/>
      </c>
      <c r="S48" s="82"/>
      <c r="T48" s="83">
        <f t="shared" si="6"/>
      </c>
      <c r="U48" s="83"/>
    </row>
    <row r="49" spans="2:21" ht="13.5">
      <c r="B49" s="20">
        <v>41</v>
      </c>
      <c r="C49" s="80">
        <f t="shared" si="3"/>
      </c>
      <c r="D49" s="80"/>
      <c r="E49" s="20"/>
      <c r="F49" s="8"/>
      <c r="G49" s="20" t="s">
        <v>4</v>
      </c>
      <c r="H49" s="81"/>
      <c r="I49" s="81"/>
      <c r="J49" s="20"/>
      <c r="K49" s="80">
        <f t="shared" si="0"/>
      </c>
      <c r="L49" s="80"/>
      <c r="M49" s="6">
        <f t="shared" si="4"/>
      </c>
      <c r="N49" s="20"/>
      <c r="O49" s="8"/>
      <c r="P49" s="81"/>
      <c r="Q49" s="81"/>
      <c r="R49" s="82">
        <f t="shared" si="1"/>
      </c>
      <c r="S49" s="82"/>
      <c r="T49" s="83">
        <f t="shared" si="6"/>
      </c>
      <c r="U49" s="83"/>
    </row>
    <row r="50" spans="2:21" ht="13.5">
      <c r="B50" s="20">
        <v>42</v>
      </c>
      <c r="C50" s="80">
        <f t="shared" si="3"/>
      </c>
      <c r="D50" s="80"/>
      <c r="E50" s="20"/>
      <c r="F50" s="8"/>
      <c r="G50" s="20" t="s">
        <v>4</v>
      </c>
      <c r="H50" s="81"/>
      <c r="I50" s="81"/>
      <c r="J50" s="20"/>
      <c r="K50" s="80">
        <f t="shared" si="0"/>
      </c>
      <c r="L50" s="80"/>
      <c r="M50" s="6">
        <f t="shared" si="4"/>
      </c>
      <c r="N50" s="20"/>
      <c r="O50" s="8"/>
      <c r="P50" s="81"/>
      <c r="Q50" s="81"/>
      <c r="R50" s="82">
        <f t="shared" si="1"/>
      </c>
      <c r="S50" s="82"/>
      <c r="T50" s="83">
        <f t="shared" si="6"/>
      </c>
      <c r="U50" s="83"/>
    </row>
    <row r="51" spans="2:21" ht="13.5">
      <c r="B51" s="20">
        <v>43</v>
      </c>
      <c r="C51" s="80">
        <f t="shared" si="3"/>
      </c>
      <c r="D51" s="80"/>
      <c r="E51" s="20"/>
      <c r="F51" s="8"/>
      <c r="G51" s="20" t="s">
        <v>3</v>
      </c>
      <c r="H51" s="81"/>
      <c r="I51" s="81"/>
      <c r="J51" s="20"/>
      <c r="K51" s="80">
        <f t="shared" si="0"/>
      </c>
      <c r="L51" s="80"/>
      <c r="M51" s="6">
        <f t="shared" si="4"/>
      </c>
      <c r="N51" s="20"/>
      <c r="O51" s="8"/>
      <c r="P51" s="81"/>
      <c r="Q51" s="81"/>
      <c r="R51" s="82">
        <f t="shared" si="1"/>
      </c>
      <c r="S51" s="82"/>
      <c r="T51" s="83">
        <f t="shared" si="6"/>
      </c>
      <c r="U51" s="83"/>
    </row>
    <row r="52" spans="2:21" ht="13.5">
      <c r="B52" s="20">
        <v>44</v>
      </c>
      <c r="C52" s="80">
        <f t="shared" si="3"/>
      </c>
      <c r="D52" s="80"/>
      <c r="E52" s="20"/>
      <c r="F52" s="8"/>
      <c r="G52" s="20" t="s">
        <v>3</v>
      </c>
      <c r="H52" s="81"/>
      <c r="I52" s="81"/>
      <c r="J52" s="20"/>
      <c r="K52" s="80">
        <f t="shared" si="0"/>
      </c>
      <c r="L52" s="80"/>
      <c r="M52" s="6">
        <f t="shared" si="4"/>
      </c>
      <c r="N52" s="20"/>
      <c r="O52" s="8"/>
      <c r="P52" s="81"/>
      <c r="Q52" s="81"/>
      <c r="R52" s="82">
        <f t="shared" si="1"/>
      </c>
      <c r="S52" s="82"/>
      <c r="T52" s="83"/>
      <c r="U52" s="83"/>
    </row>
    <row r="53" spans="2:21" ht="13.5">
      <c r="B53" s="20">
        <v>45</v>
      </c>
      <c r="C53" s="80">
        <f t="shared" si="3"/>
      </c>
      <c r="D53" s="80"/>
      <c r="E53" s="20"/>
      <c r="F53" s="8"/>
      <c r="G53" s="20" t="s">
        <v>4</v>
      </c>
      <c r="H53" s="81"/>
      <c r="I53" s="81"/>
      <c r="J53" s="20"/>
      <c r="K53" s="80">
        <f t="shared" si="0"/>
      </c>
      <c r="L53" s="80"/>
      <c r="M53" s="6">
        <f t="shared" si="4"/>
      </c>
      <c r="N53" s="20"/>
      <c r="O53" s="8"/>
      <c r="P53" s="81"/>
      <c r="Q53" s="81"/>
      <c r="R53" s="82">
        <f t="shared" si="1"/>
      </c>
      <c r="S53" s="82"/>
      <c r="T53" s="83"/>
      <c r="U53" s="83"/>
    </row>
    <row r="54" spans="2:21" ht="13.5">
      <c r="B54" s="20">
        <v>46</v>
      </c>
      <c r="C54" s="80">
        <f t="shared" si="3"/>
      </c>
      <c r="D54" s="80"/>
      <c r="E54" s="20"/>
      <c r="F54" s="8"/>
      <c r="G54" s="20" t="s">
        <v>4</v>
      </c>
      <c r="H54" s="81"/>
      <c r="I54" s="81"/>
      <c r="J54" s="20"/>
      <c r="K54" s="80">
        <f t="shared" si="0"/>
      </c>
      <c r="L54" s="80"/>
      <c r="M54" s="6">
        <f t="shared" si="4"/>
      </c>
      <c r="N54" s="20"/>
      <c r="O54" s="8"/>
      <c r="P54" s="81"/>
      <c r="Q54" s="81"/>
      <c r="R54" s="82">
        <f t="shared" si="1"/>
      </c>
      <c r="S54" s="82"/>
      <c r="T54" s="83"/>
      <c r="U54" s="83"/>
    </row>
    <row r="55" spans="2:21" ht="13.5">
      <c r="B55" s="20">
        <v>47</v>
      </c>
      <c r="C55" s="80">
        <f t="shared" si="3"/>
      </c>
      <c r="D55" s="80"/>
      <c r="E55" s="20"/>
      <c r="F55" s="8"/>
      <c r="G55" s="20" t="s">
        <v>3</v>
      </c>
      <c r="H55" s="81"/>
      <c r="I55" s="81"/>
      <c r="J55" s="20"/>
      <c r="K55" s="80">
        <f t="shared" si="0"/>
      </c>
      <c r="L55" s="80"/>
      <c r="M55" s="6">
        <f t="shared" si="4"/>
      </c>
      <c r="N55" s="20"/>
      <c r="O55" s="8"/>
      <c r="P55" s="81"/>
      <c r="Q55" s="81"/>
      <c r="R55" s="82">
        <f t="shared" si="1"/>
      </c>
      <c r="S55" s="82"/>
      <c r="T55" s="83"/>
      <c r="U55" s="83"/>
    </row>
    <row r="56" spans="2:21" ht="13.5">
      <c r="B56" s="20">
        <v>48</v>
      </c>
      <c r="C56" s="80">
        <f t="shared" si="3"/>
      </c>
      <c r="D56" s="80"/>
      <c r="E56" s="20"/>
      <c r="F56" s="8"/>
      <c r="G56" s="20" t="s">
        <v>3</v>
      </c>
      <c r="H56" s="81"/>
      <c r="I56" s="81"/>
      <c r="J56" s="20"/>
      <c r="K56" s="80">
        <f t="shared" si="0"/>
      </c>
      <c r="L56" s="80"/>
      <c r="M56" s="6">
        <f t="shared" si="4"/>
      </c>
      <c r="N56" s="20"/>
      <c r="O56" s="8"/>
      <c r="P56" s="81"/>
      <c r="Q56" s="81"/>
      <c r="R56" s="82">
        <f t="shared" si="1"/>
      </c>
      <c r="S56" s="82"/>
      <c r="T56" s="83">
        <f aca="true" t="shared" si="7" ref="T56:T83">IF(O56="","",IF(R56&lt;0,J56*(-1),IF(G56="買",(P56-H56)*10000,(H56-P56)*10000)))</f>
      </c>
      <c r="U56" s="83"/>
    </row>
    <row r="57" spans="2:21" ht="13.5">
      <c r="B57" s="20">
        <v>49</v>
      </c>
      <c r="C57" s="80">
        <f t="shared" si="3"/>
      </c>
      <c r="D57" s="80"/>
      <c r="E57" s="20"/>
      <c r="F57" s="8"/>
      <c r="G57" s="20" t="s">
        <v>3</v>
      </c>
      <c r="H57" s="81"/>
      <c r="I57" s="81"/>
      <c r="J57" s="20"/>
      <c r="K57" s="80">
        <f t="shared" si="0"/>
      </c>
      <c r="L57" s="80"/>
      <c r="M57" s="6">
        <f t="shared" si="4"/>
      </c>
      <c r="N57" s="20"/>
      <c r="O57" s="8"/>
      <c r="P57" s="81"/>
      <c r="Q57" s="81"/>
      <c r="R57" s="82">
        <f t="shared" si="1"/>
      </c>
      <c r="S57" s="82"/>
      <c r="T57" s="83">
        <f t="shared" si="7"/>
      </c>
      <c r="U57" s="83"/>
    </row>
    <row r="58" spans="2:21" ht="13.5">
      <c r="B58" s="20">
        <v>50</v>
      </c>
      <c r="C58" s="80">
        <f t="shared" si="3"/>
      </c>
      <c r="D58" s="80"/>
      <c r="E58" s="20"/>
      <c r="F58" s="8"/>
      <c r="G58" s="20" t="s">
        <v>3</v>
      </c>
      <c r="H58" s="81"/>
      <c r="I58" s="81"/>
      <c r="J58" s="20"/>
      <c r="K58" s="80">
        <f t="shared" si="0"/>
      </c>
      <c r="L58" s="80"/>
      <c r="M58" s="6">
        <f t="shared" si="4"/>
      </c>
      <c r="N58" s="20"/>
      <c r="O58" s="8"/>
      <c r="P58" s="81"/>
      <c r="Q58" s="81"/>
      <c r="R58" s="82">
        <f t="shared" si="1"/>
      </c>
      <c r="S58" s="82"/>
      <c r="T58" s="83">
        <f t="shared" si="7"/>
      </c>
      <c r="U58" s="83"/>
    </row>
    <row r="59" spans="2:21" ht="13.5">
      <c r="B59" s="20">
        <v>51</v>
      </c>
      <c r="C59" s="80">
        <f t="shared" si="3"/>
      </c>
      <c r="D59" s="80"/>
      <c r="E59" s="20"/>
      <c r="F59" s="8"/>
      <c r="G59" s="20" t="s">
        <v>3</v>
      </c>
      <c r="H59" s="81"/>
      <c r="I59" s="81"/>
      <c r="J59" s="20"/>
      <c r="K59" s="80">
        <f t="shared" si="0"/>
      </c>
      <c r="L59" s="80"/>
      <c r="M59" s="6">
        <f t="shared" si="4"/>
      </c>
      <c r="N59" s="20"/>
      <c r="O59" s="8"/>
      <c r="P59" s="81"/>
      <c r="Q59" s="81"/>
      <c r="R59" s="82">
        <f t="shared" si="1"/>
      </c>
      <c r="S59" s="82"/>
      <c r="T59" s="83">
        <f t="shared" si="7"/>
      </c>
      <c r="U59" s="83"/>
    </row>
    <row r="60" spans="2:21" ht="13.5">
      <c r="B60" s="20">
        <v>52</v>
      </c>
      <c r="C60" s="80">
        <f t="shared" si="3"/>
      </c>
      <c r="D60" s="80"/>
      <c r="E60" s="20"/>
      <c r="F60" s="8"/>
      <c r="G60" s="20" t="s">
        <v>3</v>
      </c>
      <c r="H60" s="81"/>
      <c r="I60" s="81"/>
      <c r="J60" s="20"/>
      <c r="K60" s="80">
        <f t="shared" si="0"/>
      </c>
      <c r="L60" s="80"/>
      <c r="M60" s="6">
        <f t="shared" si="4"/>
      </c>
      <c r="N60" s="20"/>
      <c r="O60" s="8"/>
      <c r="P60" s="81"/>
      <c r="Q60" s="81"/>
      <c r="R60" s="82">
        <f t="shared" si="1"/>
      </c>
      <c r="S60" s="82"/>
      <c r="T60" s="83">
        <f t="shared" si="7"/>
      </c>
      <c r="U60" s="83"/>
    </row>
    <row r="61" spans="2:21" ht="13.5">
      <c r="B61" s="20">
        <v>53</v>
      </c>
      <c r="C61" s="80">
        <f t="shared" si="3"/>
      </c>
      <c r="D61" s="80"/>
      <c r="E61" s="20"/>
      <c r="F61" s="8"/>
      <c r="G61" s="20" t="s">
        <v>3</v>
      </c>
      <c r="H61" s="81"/>
      <c r="I61" s="81"/>
      <c r="J61" s="20"/>
      <c r="K61" s="80">
        <f t="shared" si="0"/>
      </c>
      <c r="L61" s="80"/>
      <c r="M61" s="6">
        <f t="shared" si="4"/>
      </c>
      <c r="N61" s="20"/>
      <c r="O61" s="8"/>
      <c r="P61" s="81"/>
      <c r="Q61" s="81"/>
      <c r="R61" s="82">
        <f t="shared" si="1"/>
      </c>
      <c r="S61" s="82"/>
      <c r="T61" s="83">
        <f t="shared" si="7"/>
      </c>
      <c r="U61" s="83"/>
    </row>
    <row r="62" spans="2:21" ht="13.5">
      <c r="B62" s="20">
        <v>54</v>
      </c>
      <c r="C62" s="80">
        <f t="shared" si="3"/>
      </c>
      <c r="D62" s="80"/>
      <c r="E62" s="20"/>
      <c r="F62" s="8"/>
      <c r="G62" s="20" t="s">
        <v>3</v>
      </c>
      <c r="H62" s="81"/>
      <c r="I62" s="81"/>
      <c r="J62" s="20"/>
      <c r="K62" s="80">
        <f t="shared" si="0"/>
      </c>
      <c r="L62" s="80"/>
      <c r="M62" s="6">
        <f t="shared" si="4"/>
      </c>
      <c r="N62" s="20"/>
      <c r="O62" s="8"/>
      <c r="P62" s="81"/>
      <c r="Q62" s="81"/>
      <c r="R62" s="82">
        <f t="shared" si="1"/>
      </c>
      <c r="S62" s="82"/>
      <c r="T62" s="83">
        <f t="shared" si="7"/>
      </c>
      <c r="U62" s="83"/>
    </row>
    <row r="63" spans="2:21" ht="13.5">
      <c r="B63" s="20">
        <v>55</v>
      </c>
      <c r="C63" s="80">
        <f t="shared" si="3"/>
      </c>
      <c r="D63" s="80"/>
      <c r="E63" s="20"/>
      <c r="F63" s="8"/>
      <c r="G63" s="20" t="s">
        <v>4</v>
      </c>
      <c r="H63" s="81"/>
      <c r="I63" s="81"/>
      <c r="J63" s="20"/>
      <c r="K63" s="80">
        <f t="shared" si="0"/>
      </c>
      <c r="L63" s="80"/>
      <c r="M63" s="6">
        <f t="shared" si="4"/>
      </c>
      <c r="N63" s="20"/>
      <c r="O63" s="8"/>
      <c r="P63" s="81"/>
      <c r="Q63" s="81"/>
      <c r="R63" s="82">
        <f t="shared" si="1"/>
      </c>
      <c r="S63" s="82"/>
      <c r="T63" s="83">
        <f t="shared" si="7"/>
      </c>
      <c r="U63" s="83"/>
    </row>
    <row r="64" spans="2:21" ht="13.5">
      <c r="B64" s="20">
        <v>56</v>
      </c>
      <c r="C64" s="80">
        <f t="shared" si="3"/>
      </c>
      <c r="D64" s="80"/>
      <c r="E64" s="20"/>
      <c r="F64" s="8"/>
      <c r="G64" s="20" t="s">
        <v>3</v>
      </c>
      <c r="H64" s="81"/>
      <c r="I64" s="81"/>
      <c r="J64" s="20"/>
      <c r="K64" s="80">
        <f t="shared" si="0"/>
      </c>
      <c r="L64" s="80"/>
      <c r="M64" s="6">
        <f t="shared" si="4"/>
      </c>
      <c r="N64" s="20"/>
      <c r="O64" s="8"/>
      <c r="P64" s="81"/>
      <c r="Q64" s="81"/>
      <c r="R64" s="82">
        <f t="shared" si="1"/>
      </c>
      <c r="S64" s="82"/>
      <c r="T64" s="83">
        <f t="shared" si="7"/>
      </c>
      <c r="U64" s="83"/>
    </row>
    <row r="65" spans="2:21" ht="13.5">
      <c r="B65" s="20">
        <v>57</v>
      </c>
      <c r="C65" s="80">
        <f t="shared" si="3"/>
      </c>
      <c r="D65" s="80"/>
      <c r="E65" s="20"/>
      <c r="F65" s="8"/>
      <c r="G65" s="20" t="s">
        <v>3</v>
      </c>
      <c r="H65" s="81"/>
      <c r="I65" s="81"/>
      <c r="J65" s="20"/>
      <c r="K65" s="80">
        <f t="shared" si="0"/>
      </c>
      <c r="L65" s="80"/>
      <c r="M65" s="6">
        <f t="shared" si="4"/>
      </c>
      <c r="N65" s="20"/>
      <c r="O65" s="8"/>
      <c r="P65" s="81"/>
      <c r="Q65" s="81"/>
      <c r="R65" s="82">
        <f t="shared" si="1"/>
      </c>
      <c r="S65" s="82"/>
      <c r="T65" s="83">
        <f t="shared" si="7"/>
      </c>
      <c r="U65" s="83"/>
    </row>
    <row r="66" spans="2:21" ht="13.5">
      <c r="B66" s="20">
        <v>58</v>
      </c>
      <c r="C66" s="80">
        <f t="shared" si="3"/>
      </c>
      <c r="D66" s="80"/>
      <c r="E66" s="20"/>
      <c r="F66" s="8"/>
      <c r="G66" s="20" t="s">
        <v>3</v>
      </c>
      <c r="H66" s="81"/>
      <c r="I66" s="81"/>
      <c r="J66" s="20"/>
      <c r="K66" s="80">
        <f t="shared" si="0"/>
      </c>
      <c r="L66" s="80"/>
      <c r="M66" s="6">
        <f t="shared" si="4"/>
      </c>
      <c r="N66" s="20"/>
      <c r="O66" s="8"/>
      <c r="P66" s="81"/>
      <c r="Q66" s="81"/>
      <c r="R66" s="82">
        <f t="shared" si="1"/>
      </c>
      <c r="S66" s="82"/>
      <c r="T66" s="83">
        <f t="shared" si="7"/>
      </c>
      <c r="U66" s="83"/>
    </row>
    <row r="67" spans="2:21" ht="13.5">
      <c r="B67" s="20">
        <v>59</v>
      </c>
      <c r="C67" s="80">
        <f t="shared" si="3"/>
      </c>
      <c r="D67" s="80"/>
      <c r="E67" s="20"/>
      <c r="F67" s="8"/>
      <c r="G67" s="20" t="s">
        <v>3</v>
      </c>
      <c r="H67" s="81"/>
      <c r="I67" s="81"/>
      <c r="J67" s="20"/>
      <c r="K67" s="80">
        <f t="shared" si="0"/>
      </c>
      <c r="L67" s="80"/>
      <c r="M67" s="6">
        <f t="shared" si="4"/>
      </c>
      <c r="N67" s="20"/>
      <c r="O67" s="8"/>
      <c r="P67" s="81"/>
      <c r="Q67" s="81"/>
      <c r="R67" s="82">
        <f t="shared" si="1"/>
      </c>
      <c r="S67" s="82"/>
      <c r="T67" s="83">
        <f t="shared" si="7"/>
      </c>
      <c r="U67" s="83"/>
    </row>
    <row r="68" spans="2:21" ht="13.5">
      <c r="B68" s="20">
        <v>60</v>
      </c>
      <c r="C68" s="80">
        <f t="shared" si="3"/>
      </c>
      <c r="D68" s="80"/>
      <c r="E68" s="20"/>
      <c r="F68" s="8"/>
      <c r="G68" s="20" t="s">
        <v>4</v>
      </c>
      <c r="H68" s="81"/>
      <c r="I68" s="81"/>
      <c r="J68" s="20"/>
      <c r="K68" s="80">
        <f t="shared" si="0"/>
      </c>
      <c r="L68" s="80"/>
      <c r="M68" s="6">
        <f t="shared" si="4"/>
      </c>
      <c r="N68" s="20"/>
      <c r="O68" s="8"/>
      <c r="P68" s="81"/>
      <c r="Q68" s="81"/>
      <c r="R68" s="82">
        <f t="shared" si="1"/>
      </c>
      <c r="S68" s="82"/>
      <c r="T68" s="83">
        <f t="shared" si="7"/>
      </c>
      <c r="U68" s="83"/>
    </row>
    <row r="69" spans="2:21" ht="13.5">
      <c r="B69" s="20">
        <v>61</v>
      </c>
      <c r="C69" s="80">
        <f t="shared" si="3"/>
      </c>
      <c r="D69" s="80"/>
      <c r="E69" s="20"/>
      <c r="F69" s="8"/>
      <c r="G69" s="20" t="s">
        <v>4</v>
      </c>
      <c r="H69" s="81"/>
      <c r="I69" s="81"/>
      <c r="J69" s="20"/>
      <c r="K69" s="80">
        <f t="shared" si="0"/>
      </c>
      <c r="L69" s="80"/>
      <c r="M69" s="6">
        <f t="shared" si="4"/>
      </c>
      <c r="N69" s="20"/>
      <c r="O69" s="8"/>
      <c r="P69" s="81"/>
      <c r="Q69" s="81"/>
      <c r="R69" s="82">
        <f t="shared" si="1"/>
      </c>
      <c r="S69" s="82"/>
      <c r="T69" s="83">
        <f t="shared" si="7"/>
      </c>
      <c r="U69" s="83"/>
    </row>
    <row r="70" spans="2:21" ht="13.5">
      <c r="B70" s="20">
        <v>62</v>
      </c>
      <c r="C70" s="80">
        <f t="shared" si="3"/>
      </c>
      <c r="D70" s="80"/>
      <c r="E70" s="20"/>
      <c r="F70" s="8"/>
      <c r="G70" s="20" t="s">
        <v>3</v>
      </c>
      <c r="H70" s="81"/>
      <c r="I70" s="81"/>
      <c r="J70" s="20"/>
      <c r="K70" s="80">
        <f t="shared" si="0"/>
      </c>
      <c r="L70" s="80"/>
      <c r="M70" s="6">
        <f t="shared" si="4"/>
      </c>
      <c r="N70" s="20"/>
      <c r="O70" s="8"/>
      <c r="P70" s="81"/>
      <c r="Q70" s="81"/>
      <c r="R70" s="82">
        <f t="shared" si="1"/>
      </c>
      <c r="S70" s="82"/>
      <c r="T70" s="83">
        <f t="shared" si="7"/>
      </c>
      <c r="U70" s="83"/>
    </row>
    <row r="71" spans="2:21" ht="13.5">
      <c r="B71" s="20">
        <v>63</v>
      </c>
      <c r="C71" s="80">
        <f t="shared" si="3"/>
      </c>
      <c r="D71" s="80"/>
      <c r="E71" s="20"/>
      <c r="F71" s="8"/>
      <c r="G71" s="20" t="s">
        <v>4</v>
      </c>
      <c r="H71" s="81"/>
      <c r="I71" s="81"/>
      <c r="J71" s="20"/>
      <c r="K71" s="80">
        <f t="shared" si="0"/>
      </c>
      <c r="L71" s="80"/>
      <c r="M71" s="6">
        <f t="shared" si="4"/>
      </c>
      <c r="N71" s="20"/>
      <c r="O71" s="8"/>
      <c r="P71" s="81"/>
      <c r="Q71" s="81"/>
      <c r="R71" s="82">
        <f t="shared" si="1"/>
      </c>
      <c r="S71" s="82"/>
      <c r="T71" s="83">
        <f t="shared" si="7"/>
      </c>
      <c r="U71" s="83"/>
    </row>
    <row r="72" spans="2:21" ht="13.5">
      <c r="B72" s="20">
        <v>64</v>
      </c>
      <c r="C72" s="80">
        <f t="shared" si="3"/>
      </c>
      <c r="D72" s="80"/>
      <c r="E72" s="20"/>
      <c r="F72" s="8"/>
      <c r="G72" s="20" t="s">
        <v>3</v>
      </c>
      <c r="H72" s="81"/>
      <c r="I72" s="81"/>
      <c r="J72" s="20"/>
      <c r="K72" s="80">
        <f t="shared" si="0"/>
      </c>
      <c r="L72" s="80"/>
      <c r="M72" s="6">
        <f t="shared" si="4"/>
      </c>
      <c r="N72" s="20"/>
      <c r="O72" s="8"/>
      <c r="P72" s="81"/>
      <c r="Q72" s="81"/>
      <c r="R72" s="82">
        <f t="shared" si="1"/>
      </c>
      <c r="S72" s="82"/>
      <c r="T72" s="83">
        <f t="shared" si="7"/>
      </c>
      <c r="U72" s="83"/>
    </row>
    <row r="73" spans="2:21" ht="13.5">
      <c r="B73" s="20">
        <v>65</v>
      </c>
      <c r="C73" s="80">
        <f t="shared" si="3"/>
      </c>
      <c r="D73" s="80"/>
      <c r="E73" s="20"/>
      <c r="F73" s="8"/>
      <c r="G73" s="20" t="s">
        <v>4</v>
      </c>
      <c r="H73" s="81"/>
      <c r="I73" s="81"/>
      <c r="J73" s="20"/>
      <c r="K73" s="80">
        <f aca="true" t="shared" si="8" ref="K73:K108">IF(F73="","",C73*0.03)</f>
      </c>
      <c r="L73" s="80"/>
      <c r="M73" s="6">
        <f t="shared" si="4"/>
      </c>
      <c r="N73" s="20"/>
      <c r="O73" s="8"/>
      <c r="P73" s="81"/>
      <c r="Q73" s="81"/>
      <c r="R73" s="82">
        <f aca="true" t="shared" si="9" ref="R73:R108">IF(O73="","",ROUNDDOWN((IF(G73="売",H73-P73,P73-H73))*M73*1000000000/81,0))</f>
      </c>
      <c r="S73" s="82"/>
      <c r="T73" s="83">
        <f t="shared" si="7"/>
      </c>
      <c r="U73" s="83"/>
    </row>
    <row r="74" spans="2:21" ht="13.5">
      <c r="B74" s="20">
        <v>66</v>
      </c>
      <c r="C74" s="80">
        <f aca="true" t="shared" si="10" ref="C74:C108">IF(R73="","",C73+R73)</f>
      </c>
      <c r="D74" s="80"/>
      <c r="E74" s="20"/>
      <c r="F74" s="8"/>
      <c r="G74" s="20" t="s">
        <v>4</v>
      </c>
      <c r="H74" s="81"/>
      <c r="I74" s="81"/>
      <c r="J74" s="20"/>
      <c r="K74" s="80">
        <f t="shared" si="8"/>
      </c>
      <c r="L74" s="80"/>
      <c r="M74" s="6">
        <f aca="true" t="shared" si="11" ref="M74:M108">IF(J74="","",ROUNDDOWN(K74/(J74/81)/100000,2))</f>
      </c>
      <c r="N74" s="20"/>
      <c r="O74" s="8"/>
      <c r="P74" s="81"/>
      <c r="Q74" s="81"/>
      <c r="R74" s="82">
        <f t="shared" si="9"/>
      </c>
      <c r="S74" s="82"/>
      <c r="T74" s="83">
        <f t="shared" si="7"/>
      </c>
      <c r="U74" s="83"/>
    </row>
    <row r="75" spans="2:21" ht="13.5">
      <c r="B75" s="20">
        <v>67</v>
      </c>
      <c r="C75" s="80">
        <f t="shared" si="10"/>
      </c>
      <c r="D75" s="80"/>
      <c r="E75" s="20"/>
      <c r="F75" s="8"/>
      <c r="G75" s="20" t="s">
        <v>3</v>
      </c>
      <c r="H75" s="81"/>
      <c r="I75" s="81"/>
      <c r="J75" s="20"/>
      <c r="K75" s="80">
        <f t="shared" si="8"/>
      </c>
      <c r="L75" s="80"/>
      <c r="M75" s="6">
        <f t="shared" si="11"/>
      </c>
      <c r="N75" s="20"/>
      <c r="O75" s="8"/>
      <c r="P75" s="81"/>
      <c r="Q75" s="81"/>
      <c r="R75" s="82">
        <f t="shared" si="9"/>
      </c>
      <c r="S75" s="82"/>
      <c r="T75" s="83">
        <f t="shared" si="7"/>
      </c>
      <c r="U75" s="83"/>
    </row>
    <row r="76" spans="2:21" ht="13.5">
      <c r="B76" s="20">
        <v>68</v>
      </c>
      <c r="C76" s="80">
        <f t="shared" si="10"/>
      </c>
      <c r="D76" s="80"/>
      <c r="E76" s="20"/>
      <c r="F76" s="8"/>
      <c r="G76" s="20" t="s">
        <v>3</v>
      </c>
      <c r="H76" s="81"/>
      <c r="I76" s="81"/>
      <c r="J76" s="20"/>
      <c r="K76" s="80">
        <f t="shared" si="8"/>
      </c>
      <c r="L76" s="80"/>
      <c r="M76" s="6">
        <f t="shared" si="11"/>
      </c>
      <c r="N76" s="20"/>
      <c r="O76" s="8"/>
      <c r="P76" s="81"/>
      <c r="Q76" s="81"/>
      <c r="R76" s="82">
        <f t="shared" si="9"/>
      </c>
      <c r="S76" s="82"/>
      <c r="T76" s="83">
        <f t="shared" si="7"/>
      </c>
      <c r="U76" s="83"/>
    </row>
    <row r="77" spans="2:21" ht="13.5">
      <c r="B77" s="20">
        <v>69</v>
      </c>
      <c r="C77" s="80">
        <f t="shared" si="10"/>
      </c>
      <c r="D77" s="80"/>
      <c r="E77" s="20"/>
      <c r="F77" s="8"/>
      <c r="G77" s="20" t="s">
        <v>3</v>
      </c>
      <c r="H77" s="81"/>
      <c r="I77" s="81"/>
      <c r="J77" s="20"/>
      <c r="K77" s="80">
        <f t="shared" si="8"/>
      </c>
      <c r="L77" s="80"/>
      <c r="M77" s="6">
        <f t="shared" si="11"/>
      </c>
      <c r="N77" s="20"/>
      <c r="O77" s="8"/>
      <c r="P77" s="81"/>
      <c r="Q77" s="81"/>
      <c r="R77" s="82">
        <f t="shared" si="9"/>
      </c>
      <c r="S77" s="82"/>
      <c r="T77" s="83">
        <f t="shared" si="7"/>
      </c>
      <c r="U77" s="83"/>
    </row>
    <row r="78" spans="2:21" ht="13.5">
      <c r="B78" s="20">
        <v>70</v>
      </c>
      <c r="C78" s="80">
        <f t="shared" si="10"/>
      </c>
      <c r="D78" s="80"/>
      <c r="E78" s="20"/>
      <c r="F78" s="8"/>
      <c r="G78" s="20" t="s">
        <v>4</v>
      </c>
      <c r="H78" s="81"/>
      <c r="I78" s="81"/>
      <c r="J78" s="20"/>
      <c r="K78" s="80">
        <f t="shared" si="8"/>
      </c>
      <c r="L78" s="80"/>
      <c r="M78" s="6">
        <f t="shared" si="11"/>
      </c>
      <c r="N78" s="20"/>
      <c r="O78" s="8"/>
      <c r="P78" s="81"/>
      <c r="Q78" s="81"/>
      <c r="R78" s="82">
        <f t="shared" si="9"/>
      </c>
      <c r="S78" s="82"/>
      <c r="T78" s="83">
        <f t="shared" si="7"/>
      </c>
      <c r="U78" s="83"/>
    </row>
    <row r="79" spans="2:21" ht="13.5">
      <c r="B79" s="20">
        <v>71</v>
      </c>
      <c r="C79" s="80">
        <f t="shared" si="10"/>
      </c>
      <c r="D79" s="80"/>
      <c r="E79" s="20"/>
      <c r="F79" s="8"/>
      <c r="G79" s="20" t="s">
        <v>3</v>
      </c>
      <c r="H79" s="81"/>
      <c r="I79" s="81"/>
      <c r="J79" s="20"/>
      <c r="K79" s="80">
        <f t="shared" si="8"/>
      </c>
      <c r="L79" s="80"/>
      <c r="M79" s="6">
        <f t="shared" si="11"/>
      </c>
      <c r="N79" s="20"/>
      <c r="O79" s="8"/>
      <c r="P79" s="81"/>
      <c r="Q79" s="81"/>
      <c r="R79" s="82">
        <f t="shared" si="9"/>
      </c>
      <c r="S79" s="82"/>
      <c r="T79" s="83">
        <f t="shared" si="7"/>
      </c>
      <c r="U79" s="83"/>
    </row>
    <row r="80" spans="2:21" ht="13.5">
      <c r="B80" s="20">
        <v>72</v>
      </c>
      <c r="C80" s="80">
        <f t="shared" si="10"/>
      </c>
      <c r="D80" s="80"/>
      <c r="E80" s="20"/>
      <c r="F80" s="8"/>
      <c r="G80" s="20" t="s">
        <v>4</v>
      </c>
      <c r="H80" s="81"/>
      <c r="I80" s="81"/>
      <c r="J80" s="20"/>
      <c r="K80" s="80">
        <f t="shared" si="8"/>
      </c>
      <c r="L80" s="80"/>
      <c r="M80" s="6">
        <f t="shared" si="11"/>
      </c>
      <c r="N80" s="20"/>
      <c r="O80" s="8"/>
      <c r="P80" s="81"/>
      <c r="Q80" s="81"/>
      <c r="R80" s="82">
        <f t="shared" si="9"/>
      </c>
      <c r="S80" s="82"/>
      <c r="T80" s="83">
        <f t="shared" si="7"/>
      </c>
      <c r="U80" s="83"/>
    </row>
    <row r="81" spans="2:21" ht="13.5">
      <c r="B81" s="20">
        <v>73</v>
      </c>
      <c r="C81" s="80">
        <f t="shared" si="10"/>
      </c>
      <c r="D81" s="80"/>
      <c r="E81" s="20"/>
      <c r="F81" s="8"/>
      <c r="G81" s="20" t="s">
        <v>3</v>
      </c>
      <c r="H81" s="81"/>
      <c r="I81" s="81"/>
      <c r="J81" s="20"/>
      <c r="K81" s="80">
        <f t="shared" si="8"/>
      </c>
      <c r="L81" s="80"/>
      <c r="M81" s="6">
        <f t="shared" si="11"/>
      </c>
      <c r="N81" s="20"/>
      <c r="O81" s="8"/>
      <c r="P81" s="81"/>
      <c r="Q81" s="81"/>
      <c r="R81" s="82">
        <f t="shared" si="9"/>
      </c>
      <c r="S81" s="82"/>
      <c r="T81" s="83">
        <f t="shared" si="7"/>
      </c>
      <c r="U81" s="83"/>
    </row>
    <row r="82" spans="2:21" ht="13.5">
      <c r="B82" s="20">
        <v>74</v>
      </c>
      <c r="C82" s="80">
        <f t="shared" si="10"/>
      </c>
      <c r="D82" s="80"/>
      <c r="E82" s="20"/>
      <c r="F82" s="8"/>
      <c r="G82" s="20" t="s">
        <v>3</v>
      </c>
      <c r="H82" s="81"/>
      <c r="I82" s="81"/>
      <c r="J82" s="20"/>
      <c r="K82" s="80">
        <f t="shared" si="8"/>
      </c>
      <c r="L82" s="80"/>
      <c r="M82" s="6">
        <f t="shared" si="11"/>
      </c>
      <c r="N82" s="20"/>
      <c r="O82" s="8"/>
      <c r="P82" s="81"/>
      <c r="Q82" s="81"/>
      <c r="R82" s="82">
        <f t="shared" si="9"/>
      </c>
      <c r="S82" s="82"/>
      <c r="T82" s="83">
        <f t="shared" si="7"/>
      </c>
      <c r="U82" s="83"/>
    </row>
    <row r="83" spans="2:21" ht="13.5">
      <c r="B83" s="20">
        <v>75</v>
      </c>
      <c r="C83" s="80">
        <f t="shared" si="10"/>
      </c>
      <c r="D83" s="80"/>
      <c r="E83" s="20"/>
      <c r="F83" s="8"/>
      <c r="G83" s="20" t="s">
        <v>3</v>
      </c>
      <c r="H83" s="81"/>
      <c r="I83" s="81"/>
      <c r="J83" s="20"/>
      <c r="K83" s="80">
        <f t="shared" si="8"/>
      </c>
      <c r="L83" s="80"/>
      <c r="M83" s="6">
        <f t="shared" si="11"/>
      </c>
      <c r="N83" s="20"/>
      <c r="O83" s="8"/>
      <c r="P83" s="81"/>
      <c r="Q83" s="81"/>
      <c r="R83" s="82">
        <f t="shared" si="9"/>
      </c>
      <c r="S83" s="82"/>
      <c r="T83" s="83">
        <f t="shared" si="7"/>
      </c>
      <c r="U83" s="83"/>
    </row>
    <row r="84" spans="2:21" ht="13.5">
      <c r="B84" s="20">
        <v>76</v>
      </c>
      <c r="C84" s="80">
        <f t="shared" si="10"/>
      </c>
      <c r="D84" s="80"/>
      <c r="E84" s="20"/>
      <c r="F84" s="8"/>
      <c r="G84" s="20" t="s">
        <v>3</v>
      </c>
      <c r="H84" s="81"/>
      <c r="I84" s="81"/>
      <c r="J84" s="20"/>
      <c r="K84" s="80">
        <f t="shared" si="8"/>
      </c>
      <c r="L84" s="80"/>
      <c r="M84" s="6">
        <f t="shared" si="11"/>
      </c>
      <c r="N84" s="20"/>
      <c r="O84" s="8"/>
      <c r="P84" s="81"/>
      <c r="Q84" s="81"/>
      <c r="R84" s="82">
        <f t="shared" si="9"/>
      </c>
      <c r="S84" s="82"/>
      <c r="T84" s="83">
        <f>IF(O84="","",IF(R84&lt;0,J84*(-1),IF(G84="買",(P84-H84)*10000,(H84-P84)*10000)))</f>
      </c>
      <c r="U84" s="83"/>
    </row>
    <row r="85" spans="2:21" ht="13.5">
      <c r="B85" s="20">
        <v>77</v>
      </c>
      <c r="C85" s="80">
        <f t="shared" si="10"/>
      </c>
      <c r="D85" s="80"/>
      <c r="E85" s="20"/>
      <c r="F85" s="8"/>
      <c r="G85" s="20" t="s">
        <v>4</v>
      </c>
      <c r="H85" s="81"/>
      <c r="I85" s="81"/>
      <c r="J85" s="20"/>
      <c r="K85" s="80">
        <f t="shared" si="8"/>
      </c>
      <c r="L85" s="80"/>
      <c r="M85" s="6">
        <f t="shared" si="11"/>
      </c>
      <c r="N85" s="20"/>
      <c r="O85" s="8"/>
      <c r="P85" s="81"/>
      <c r="Q85" s="81"/>
      <c r="R85" s="82">
        <f t="shared" si="9"/>
      </c>
      <c r="S85" s="82"/>
      <c r="T85" s="83">
        <f aca="true" t="shared" si="12" ref="T85:T91">IF(O85="","",IF(R85&lt;0,J85*(-1),IF(G85="買",(P85-H85)*10000,(H85-P85)*10000)))</f>
      </c>
      <c r="U85" s="83"/>
    </row>
    <row r="86" spans="2:21" ht="13.5">
      <c r="B86" s="20">
        <v>78</v>
      </c>
      <c r="C86" s="80">
        <f t="shared" si="10"/>
      </c>
      <c r="D86" s="80"/>
      <c r="E86" s="20"/>
      <c r="F86" s="8"/>
      <c r="G86" s="20" t="s">
        <v>3</v>
      </c>
      <c r="H86" s="81"/>
      <c r="I86" s="81"/>
      <c r="J86" s="20"/>
      <c r="K86" s="80">
        <f t="shared" si="8"/>
      </c>
      <c r="L86" s="80"/>
      <c r="M86" s="6">
        <f t="shared" si="11"/>
      </c>
      <c r="N86" s="20"/>
      <c r="O86" s="8"/>
      <c r="P86" s="81"/>
      <c r="Q86" s="81"/>
      <c r="R86" s="82">
        <f t="shared" si="9"/>
      </c>
      <c r="S86" s="82"/>
      <c r="T86" s="83">
        <f t="shared" si="12"/>
      </c>
      <c r="U86" s="83"/>
    </row>
    <row r="87" spans="2:21" ht="13.5">
      <c r="B87" s="20">
        <v>79</v>
      </c>
      <c r="C87" s="80">
        <f t="shared" si="10"/>
      </c>
      <c r="D87" s="80"/>
      <c r="E87" s="20"/>
      <c r="F87" s="8"/>
      <c r="G87" s="20" t="s">
        <v>4</v>
      </c>
      <c r="H87" s="81"/>
      <c r="I87" s="81"/>
      <c r="J87" s="20"/>
      <c r="K87" s="80">
        <f t="shared" si="8"/>
      </c>
      <c r="L87" s="80"/>
      <c r="M87" s="6">
        <f t="shared" si="11"/>
      </c>
      <c r="N87" s="20"/>
      <c r="O87" s="8"/>
      <c r="P87" s="81"/>
      <c r="Q87" s="81"/>
      <c r="R87" s="82">
        <f t="shared" si="9"/>
      </c>
      <c r="S87" s="82"/>
      <c r="T87" s="83">
        <f t="shared" si="12"/>
      </c>
      <c r="U87" s="83"/>
    </row>
    <row r="88" spans="2:21" ht="13.5">
      <c r="B88" s="20">
        <v>80</v>
      </c>
      <c r="C88" s="80">
        <f t="shared" si="10"/>
      </c>
      <c r="D88" s="80"/>
      <c r="E88" s="20"/>
      <c r="F88" s="8"/>
      <c r="G88" s="20" t="s">
        <v>4</v>
      </c>
      <c r="H88" s="81"/>
      <c r="I88" s="81"/>
      <c r="J88" s="20"/>
      <c r="K88" s="80">
        <f t="shared" si="8"/>
      </c>
      <c r="L88" s="80"/>
      <c r="M88" s="6">
        <f t="shared" si="11"/>
      </c>
      <c r="N88" s="20"/>
      <c r="O88" s="8"/>
      <c r="P88" s="81"/>
      <c r="Q88" s="81"/>
      <c r="R88" s="82">
        <f t="shared" si="9"/>
      </c>
      <c r="S88" s="82"/>
      <c r="T88" s="83">
        <f t="shared" si="12"/>
      </c>
      <c r="U88" s="83"/>
    </row>
    <row r="89" spans="2:21" ht="13.5">
      <c r="B89" s="20">
        <v>81</v>
      </c>
      <c r="C89" s="80">
        <f t="shared" si="10"/>
      </c>
      <c r="D89" s="80"/>
      <c r="E89" s="20"/>
      <c r="F89" s="8"/>
      <c r="G89" s="20" t="s">
        <v>4</v>
      </c>
      <c r="H89" s="81"/>
      <c r="I89" s="81"/>
      <c r="J89" s="20"/>
      <c r="K89" s="80">
        <f t="shared" si="8"/>
      </c>
      <c r="L89" s="80"/>
      <c r="M89" s="6">
        <f t="shared" si="11"/>
      </c>
      <c r="N89" s="20"/>
      <c r="O89" s="8"/>
      <c r="P89" s="81"/>
      <c r="Q89" s="81"/>
      <c r="R89" s="82">
        <f t="shared" si="9"/>
      </c>
      <c r="S89" s="82"/>
      <c r="T89" s="83">
        <f t="shared" si="12"/>
      </c>
      <c r="U89" s="83"/>
    </row>
    <row r="90" spans="2:21" ht="13.5">
      <c r="B90" s="20">
        <v>82</v>
      </c>
      <c r="C90" s="80">
        <f t="shared" si="10"/>
      </c>
      <c r="D90" s="80"/>
      <c r="E90" s="20"/>
      <c r="F90" s="8"/>
      <c r="G90" s="20" t="s">
        <v>4</v>
      </c>
      <c r="H90" s="81"/>
      <c r="I90" s="81"/>
      <c r="J90" s="20"/>
      <c r="K90" s="80">
        <f t="shared" si="8"/>
      </c>
      <c r="L90" s="80"/>
      <c r="M90" s="6">
        <f t="shared" si="11"/>
      </c>
      <c r="N90" s="20"/>
      <c r="O90" s="8"/>
      <c r="P90" s="81"/>
      <c r="Q90" s="81"/>
      <c r="R90" s="82">
        <f t="shared" si="9"/>
      </c>
      <c r="S90" s="82"/>
      <c r="T90" s="83">
        <f t="shared" si="12"/>
      </c>
      <c r="U90" s="83"/>
    </row>
    <row r="91" spans="2:21" ht="13.5">
      <c r="B91" s="20">
        <v>83</v>
      </c>
      <c r="C91" s="80">
        <f t="shared" si="10"/>
      </c>
      <c r="D91" s="80"/>
      <c r="E91" s="20"/>
      <c r="F91" s="8"/>
      <c r="G91" s="20" t="s">
        <v>4</v>
      </c>
      <c r="H91" s="81"/>
      <c r="I91" s="81"/>
      <c r="J91" s="20"/>
      <c r="K91" s="80">
        <f t="shared" si="8"/>
      </c>
      <c r="L91" s="80"/>
      <c r="M91" s="6">
        <f t="shared" si="11"/>
      </c>
      <c r="N91" s="20"/>
      <c r="O91" s="8"/>
      <c r="P91" s="81"/>
      <c r="Q91" s="81"/>
      <c r="R91" s="82">
        <f t="shared" si="9"/>
      </c>
      <c r="S91" s="82"/>
      <c r="T91" s="83">
        <f t="shared" si="12"/>
      </c>
      <c r="U91" s="83"/>
    </row>
    <row r="92" spans="2:21" ht="13.5">
      <c r="B92" s="20">
        <v>84</v>
      </c>
      <c r="C92" s="80">
        <f t="shared" si="10"/>
      </c>
      <c r="D92" s="80"/>
      <c r="E92" s="20"/>
      <c r="F92" s="8"/>
      <c r="G92" s="20" t="s">
        <v>3</v>
      </c>
      <c r="H92" s="81"/>
      <c r="I92" s="81"/>
      <c r="J92" s="20"/>
      <c r="K92" s="80">
        <f t="shared" si="8"/>
      </c>
      <c r="L92" s="80"/>
      <c r="M92" s="6">
        <f t="shared" si="11"/>
      </c>
      <c r="N92" s="20"/>
      <c r="O92" s="8"/>
      <c r="P92" s="81"/>
      <c r="Q92" s="81"/>
      <c r="R92" s="82">
        <f t="shared" si="9"/>
      </c>
      <c r="S92" s="82"/>
      <c r="T92" s="83">
        <f>IF(O92="","",IF(R92&lt;0,J92*(-1),IF(G92="買",(P92-H92)*10000,(H92-P92)*10000)))</f>
      </c>
      <c r="U92" s="83"/>
    </row>
    <row r="93" spans="2:21" ht="13.5">
      <c r="B93" s="20">
        <v>85</v>
      </c>
      <c r="C93" s="80">
        <f t="shared" si="10"/>
      </c>
      <c r="D93" s="80"/>
      <c r="E93" s="20"/>
      <c r="F93" s="8"/>
      <c r="G93" s="20" t="s">
        <v>4</v>
      </c>
      <c r="H93" s="81"/>
      <c r="I93" s="81"/>
      <c r="J93" s="20"/>
      <c r="K93" s="80">
        <f t="shared" si="8"/>
      </c>
      <c r="L93" s="80"/>
      <c r="M93" s="6">
        <f t="shared" si="11"/>
      </c>
      <c r="N93" s="20"/>
      <c r="O93" s="8"/>
      <c r="P93" s="81"/>
      <c r="Q93" s="81"/>
      <c r="R93" s="82">
        <f t="shared" si="9"/>
      </c>
      <c r="S93" s="82"/>
      <c r="T93" s="83">
        <f>IF(O93="","",IF(R93&lt;0,J93*(-1),IF(G93="買",(P93-H93)*10000,(H93-P93)*10000)))</f>
      </c>
      <c r="U93" s="83"/>
    </row>
    <row r="94" spans="2:21" ht="13.5">
      <c r="B94" s="20">
        <v>86</v>
      </c>
      <c r="C94" s="80">
        <f t="shared" si="10"/>
      </c>
      <c r="D94" s="80"/>
      <c r="E94" s="20"/>
      <c r="F94" s="8"/>
      <c r="G94" s="20" t="s">
        <v>3</v>
      </c>
      <c r="H94" s="81"/>
      <c r="I94" s="81"/>
      <c r="J94" s="20"/>
      <c r="K94" s="80">
        <f t="shared" si="8"/>
      </c>
      <c r="L94" s="80"/>
      <c r="M94" s="6">
        <f t="shared" si="11"/>
      </c>
      <c r="N94" s="20"/>
      <c r="O94" s="8"/>
      <c r="P94" s="81"/>
      <c r="Q94" s="81"/>
      <c r="R94" s="82">
        <f t="shared" si="9"/>
      </c>
      <c r="S94" s="82"/>
      <c r="T94" s="83">
        <f>IF(O94="","",IF(R94&lt;0,J94*(-1),IF(G94="買",(P94-H94)*10000,(H94-P94)*10000)))</f>
      </c>
      <c r="U94" s="83"/>
    </row>
    <row r="95" spans="2:21" ht="13.5">
      <c r="B95" s="20">
        <v>87</v>
      </c>
      <c r="C95" s="80">
        <f t="shared" si="10"/>
      </c>
      <c r="D95" s="80"/>
      <c r="E95" s="20"/>
      <c r="F95" s="8"/>
      <c r="G95" s="20" t="s">
        <v>4</v>
      </c>
      <c r="H95" s="81"/>
      <c r="I95" s="81"/>
      <c r="J95" s="20"/>
      <c r="K95" s="80">
        <f t="shared" si="8"/>
      </c>
      <c r="L95" s="80"/>
      <c r="M95" s="6">
        <f t="shared" si="11"/>
      </c>
      <c r="N95" s="20"/>
      <c r="O95" s="8"/>
      <c r="P95" s="81"/>
      <c r="Q95" s="81"/>
      <c r="R95" s="82">
        <f t="shared" si="9"/>
      </c>
      <c r="S95" s="82"/>
      <c r="T95" s="83">
        <f>IF(O95="","",IF(R95&lt;0,J95*(-1),IF(G95="買",(P95-H95)*10000,(H95-P95)*10000)))</f>
      </c>
      <c r="U95" s="83"/>
    </row>
    <row r="96" spans="2:21" ht="13.5">
      <c r="B96" s="20">
        <v>88</v>
      </c>
      <c r="C96" s="80">
        <f t="shared" si="10"/>
      </c>
      <c r="D96" s="80"/>
      <c r="E96" s="20"/>
      <c r="F96" s="8"/>
      <c r="G96" s="20" t="s">
        <v>3</v>
      </c>
      <c r="H96" s="81"/>
      <c r="I96" s="81"/>
      <c r="J96" s="20"/>
      <c r="K96" s="80">
        <f t="shared" si="8"/>
      </c>
      <c r="L96" s="80"/>
      <c r="M96" s="6">
        <f t="shared" si="11"/>
      </c>
      <c r="N96" s="20"/>
      <c r="O96" s="8"/>
      <c r="P96" s="81"/>
      <c r="Q96" s="81"/>
      <c r="R96" s="82">
        <f t="shared" si="9"/>
      </c>
      <c r="S96" s="82"/>
      <c r="T96" s="83">
        <f>IF(O96="","",IF(R96&lt;0,J96*(-1),IF(G96="買",(P96-H96)*10000,(H96-P96)*10000)))</f>
      </c>
      <c r="U96" s="83"/>
    </row>
    <row r="97" spans="2:21" ht="13.5">
      <c r="B97" s="20">
        <v>89</v>
      </c>
      <c r="C97" s="80">
        <f t="shared" si="10"/>
      </c>
      <c r="D97" s="80"/>
      <c r="E97" s="20"/>
      <c r="F97" s="8"/>
      <c r="G97" s="20" t="s">
        <v>4</v>
      </c>
      <c r="H97" s="81"/>
      <c r="I97" s="81"/>
      <c r="J97" s="20"/>
      <c r="K97" s="80">
        <f t="shared" si="8"/>
      </c>
      <c r="L97" s="80"/>
      <c r="M97" s="6">
        <f t="shared" si="11"/>
      </c>
      <c r="N97" s="20"/>
      <c r="O97" s="8"/>
      <c r="P97" s="81"/>
      <c r="Q97" s="81"/>
      <c r="R97" s="82">
        <f t="shared" si="9"/>
      </c>
      <c r="S97" s="82"/>
      <c r="T97" s="83">
        <f aca="true" t="shared" si="13" ref="T97:T108">IF(O97="","",IF(R97&lt;0,J97*(-1),IF(G97="買",(P97-H97)*10000,(H97-P97)*10000)))</f>
      </c>
      <c r="U97" s="83"/>
    </row>
    <row r="98" spans="2:21" ht="13.5">
      <c r="B98" s="20">
        <v>90</v>
      </c>
      <c r="C98" s="80">
        <f t="shared" si="10"/>
      </c>
      <c r="D98" s="80"/>
      <c r="E98" s="20"/>
      <c r="F98" s="8"/>
      <c r="G98" s="20" t="s">
        <v>3</v>
      </c>
      <c r="H98" s="81"/>
      <c r="I98" s="81"/>
      <c r="J98" s="20"/>
      <c r="K98" s="80">
        <f t="shared" si="8"/>
      </c>
      <c r="L98" s="80"/>
      <c r="M98" s="6">
        <f t="shared" si="11"/>
      </c>
      <c r="N98" s="20"/>
      <c r="O98" s="8"/>
      <c r="P98" s="81"/>
      <c r="Q98" s="81"/>
      <c r="R98" s="82">
        <f t="shared" si="9"/>
      </c>
      <c r="S98" s="82"/>
      <c r="T98" s="83">
        <f t="shared" si="13"/>
      </c>
      <c r="U98" s="83"/>
    </row>
    <row r="99" spans="2:21" ht="13.5">
      <c r="B99" s="20">
        <v>91</v>
      </c>
      <c r="C99" s="80">
        <f t="shared" si="10"/>
      </c>
      <c r="D99" s="80"/>
      <c r="E99" s="20"/>
      <c r="F99" s="8"/>
      <c r="G99" s="20" t="s">
        <v>4</v>
      </c>
      <c r="H99" s="81"/>
      <c r="I99" s="81"/>
      <c r="J99" s="20"/>
      <c r="K99" s="80">
        <f t="shared" si="8"/>
      </c>
      <c r="L99" s="80"/>
      <c r="M99" s="6">
        <f t="shared" si="11"/>
      </c>
      <c r="N99" s="20"/>
      <c r="O99" s="8"/>
      <c r="P99" s="81"/>
      <c r="Q99" s="81"/>
      <c r="R99" s="82">
        <f t="shared" si="9"/>
      </c>
      <c r="S99" s="82"/>
      <c r="T99" s="83">
        <f t="shared" si="13"/>
      </c>
      <c r="U99" s="83"/>
    </row>
    <row r="100" spans="2:21" ht="13.5">
      <c r="B100" s="20">
        <v>92</v>
      </c>
      <c r="C100" s="80">
        <f t="shared" si="10"/>
      </c>
      <c r="D100" s="80"/>
      <c r="E100" s="20"/>
      <c r="F100" s="8"/>
      <c r="G100" s="20" t="s">
        <v>4</v>
      </c>
      <c r="H100" s="81"/>
      <c r="I100" s="81"/>
      <c r="J100" s="20"/>
      <c r="K100" s="80">
        <f t="shared" si="8"/>
      </c>
      <c r="L100" s="80"/>
      <c r="M100" s="6">
        <f t="shared" si="11"/>
      </c>
      <c r="N100" s="20"/>
      <c r="O100" s="8"/>
      <c r="P100" s="81"/>
      <c r="Q100" s="81"/>
      <c r="R100" s="82">
        <f t="shared" si="9"/>
      </c>
      <c r="S100" s="82"/>
      <c r="T100" s="83">
        <f t="shared" si="13"/>
      </c>
      <c r="U100" s="83"/>
    </row>
    <row r="101" spans="2:21" ht="13.5">
      <c r="B101" s="20">
        <v>93</v>
      </c>
      <c r="C101" s="80">
        <f t="shared" si="10"/>
      </c>
      <c r="D101" s="80"/>
      <c r="E101" s="20"/>
      <c r="F101" s="8"/>
      <c r="G101" s="20" t="s">
        <v>3</v>
      </c>
      <c r="H101" s="81"/>
      <c r="I101" s="81"/>
      <c r="J101" s="20"/>
      <c r="K101" s="80">
        <f t="shared" si="8"/>
      </c>
      <c r="L101" s="80"/>
      <c r="M101" s="6">
        <f t="shared" si="11"/>
      </c>
      <c r="N101" s="20"/>
      <c r="O101" s="8"/>
      <c r="P101" s="81"/>
      <c r="Q101" s="81"/>
      <c r="R101" s="82">
        <f t="shared" si="9"/>
      </c>
      <c r="S101" s="82"/>
      <c r="T101" s="83">
        <f t="shared" si="13"/>
      </c>
      <c r="U101" s="83"/>
    </row>
    <row r="102" spans="2:21" ht="13.5">
      <c r="B102" s="20">
        <v>94</v>
      </c>
      <c r="C102" s="80">
        <f t="shared" si="10"/>
      </c>
      <c r="D102" s="80"/>
      <c r="E102" s="20"/>
      <c r="F102" s="8"/>
      <c r="G102" s="20" t="s">
        <v>3</v>
      </c>
      <c r="H102" s="81"/>
      <c r="I102" s="81"/>
      <c r="J102" s="20"/>
      <c r="K102" s="80">
        <f t="shared" si="8"/>
      </c>
      <c r="L102" s="80"/>
      <c r="M102" s="6">
        <f t="shared" si="11"/>
      </c>
      <c r="N102" s="20"/>
      <c r="O102" s="8"/>
      <c r="P102" s="81"/>
      <c r="Q102" s="81"/>
      <c r="R102" s="82">
        <f t="shared" si="9"/>
      </c>
      <c r="S102" s="82"/>
      <c r="T102" s="83">
        <f t="shared" si="13"/>
      </c>
      <c r="U102" s="83"/>
    </row>
    <row r="103" spans="2:21" ht="13.5">
      <c r="B103" s="20">
        <v>95</v>
      </c>
      <c r="C103" s="80">
        <f t="shared" si="10"/>
      </c>
      <c r="D103" s="80"/>
      <c r="E103" s="20"/>
      <c r="F103" s="8"/>
      <c r="G103" s="20" t="s">
        <v>3</v>
      </c>
      <c r="H103" s="81"/>
      <c r="I103" s="81"/>
      <c r="J103" s="20"/>
      <c r="K103" s="80">
        <f t="shared" si="8"/>
      </c>
      <c r="L103" s="80"/>
      <c r="M103" s="6">
        <f t="shared" si="11"/>
      </c>
      <c r="N103" s="20"/>
      <c r="O103" s="8"/>
      <c r="P103" s="81"/>
      <c r="Q103" s="81"/>
      <c r="R103" s="82">
        <f t="shared" si="9"/>
      </c>
      <c r="S103" s="82"/>
      <c r="T103" s="83">
        <f t="shared" si="13"/>
      </c>
      <c r="U103" s="83"/>
    </row>
    <row r="104" spans="2:21" ht="13.5">
      <c r="B104" s="20">
        <v>96</v>
      </c>
      <c r="C104" s="80">
        <f t="shared" si="10"/>
      </c>
      <c r="D104" s="80"/>
      <c r="E104" s="20"/>
      <c r="F104" s="8"/>
      <c r="G104" s="20" t="s">
        <v>4</v>
      </c>
      <c r="H104" s="81"/>
      <c r="I104" s="81"/>
      <c r="J104" s="20"/>
      <c r="K104" s="80">
        <f t="shared" si="8"/>
      </c>
      <c r="L104" s="80"/>
      <c r="M104" s="6">
        <f t="shared" si="11"/>
      </c>
      <c r="N104" s="20"/>
      <c r="O104" s="8"/>
      <c r="P104" s="81"/>
      <c r="Q104" s="81"/>
      <c r="R104" s="82">
        <f t="shared" si="9"/>
      </c>
      <c r="S104" s="82"/>
      <c r="T104" s="83">
        <f t="shared" si="13"/>
      </c>
      <c r="U104" s="83"/>
    </row>
    <row r="105" spans="2:21" ht="13.5">
      <c r="B105" s="20">
        <v>97</v>
      </c>
      <c r="C105" s="80">
        <f t="shared" si="10"/>
      </c>
      <c r="D105" s="80"/>
      <c r="E105" s="20"/>
      <c r="F105" s="8"/>
      <c r="G105" s="20" t="s">
        <v>3</v>
      </c>
      <c r="H105" s="81"/>
      <c r="I105" s="81"/>
      <c r="J105" s="20"/>
      <c r="K105" s="80">
        <f t="shared" si="8"/>
      </c>
      <c r="L105" s="80"/>
      <c r="M105" s="6">
        <f t="shared" si="11"/>
      </c>
      <c r="N105" s="20"/>
      <c r="O105" s="8"/>
      <c r="P105" s="81"/>
      <c r="Q105" s="81"/>
      <c r="R105" s="82">
        <f t="shared" si="9"/>
      </c>
      <c r="S105" s="82"/>
      <c r="T105" s="83">
        <f t="shared" si="13"/>
      </c>
      <c r="U105" s="83"/>
    </row>
    <row r="106" spans="2:21" ht="13.5">
      <c r="B106" s="20">
        <v>98</v>
      </c>
      <c r="C106" s="80">
        <f t="shared" si="10"/>
      </c>
      <c r="D106" s="80"/>
      <c r="E106" s="20"/>
      <c r="F106" s="8"/>
      <c r="G106" s="20" t="s">
        <v>4</v>
      </c>
      <c r="H106" s="81"/>
      <c r="I106" s="81"/>
      <c r="J106" s="20"/>
      <c r="K106" s="80">
        <f t="shared" si="8"/>
      </c>
      <c r="L106" s="80"/>
      <c r="M106" s="6">
        <f t="shared" si="11"/>
      </c>
      <c r="N106" s="20"/>
      <c r="O106" s="8"/>
      <c r="P106" s="81"/>
      <c r="Q106" s="81"/>
      <c r="R106" s="82">
        <f t="shared" si="9"/>
      </c>
      <c r="S106" s="82"/>
      <c r="T106" s="83">
        <f t="shared" si="13"/>
      </c>
      <c r="U106" s="83"/>
    </row>
    <row r="107" spans="2:21" ht="13.5">
      <c r="B107" s="20">
        <v>99</v>
      </c>
      <c r="C107" s="80">
        <f t="shared" si="10"/>
      </c>
      <c r="D107" s="80"/>
      <c r="E107" s="20"/>
      <c r="F107" s="8"/>
      <c r="G107" s="20" t="s">
        <v>4</v>
      </c>
      <c r="H107" s="81"/>
      <c r="I107" s="81"/>
      <c r="J107" s="20"/>
      <c r="K107" s="80">
        <f t="shared" si="8"/>
      </c>
      <c r="L107" s="80"/>
      <c r="M107" s="6">
        <f t="shared" si="11"/>
      </c>
      <c r="N107" s="20"/>
      <c r="O107" s="8"/>
      <c r="P107" s="81"/>
      <c r="Q107" s="81"/>
      <c r="R107" s="82">
        <f t="shared" si="9"/>
      </c>
      <c r="S107" s="82"/>
      <c r="T107" s="83">
        <f t="shared" si="13"/>
      </c>
      <c r="U107" s="83"/>
    </row>
    <row r="108" spans="2:21" ht="13.5">
      <c r="B108" s="20">
        <v>100</v>
      </c>
      <c r="C108" s="80">
        <f t="shared" si="10"/>
      </c>
      <c r="D108" s="80"/>
      <c r="E108" s="20"/>
      <c r="F108" s="8"/>
      <c r="G108" s="20" t="s">
        <v>3</v>
      </c>
      <c r="H108" s="81"/>
      <c r="I108" s="81"/>
      <c r="J108" s="20"/>
      <c r="K108" s="80">
        <f t="shared" si="8"/>
      </c>
      <c r="L108" s="80"/>
      <c r="M108" s="6">
        <f t="shared" si="11"/>
      </c>
      <c r="N108" s="20"/>
      <c r="O108" s="8"/>
      <c r="P108" s="81"/>
      <c r="Q108" s="81"/>
      <c r="R108" s="82">
        <f t="shared" si="9"/>
      </c>
      <c r="S108" s="82"/>
      <c r="T108" s="83">
        <f t="shared" si="13"/>
      </c>
      <c r="U108" s="83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32" operator="equal" stopIfTrue="1">
      <formula>"買"</formula>
    </cfRule>
    <cfRule type="cellIs" priority="2" dxfId="33" operator="equal" stopIfTrue="1">
      <formula>"売"</formula>
    </cfRule>
  </conditionalFormatting>
  <conditionalFormatting sqref="G9:G11 G14:G45 G47:G108">
    <cfRule type="cellIs" priority="7" dxfId="32" operator="equal" stopIfTrue="1">
      <formula>"買"</formula>
    </cfRule>
    <cfRule type="cellIs" priority="8" dxfId="33" operator="equal" stopIfTrue="1">
      <formula>"売"</formula>
    </cfRule>
  </conditionalFormatting>
  <conditionalFormatting sqref="G12">
    <cfRule type="cellIs" priority="5" dxfId="32" operator="equal" stopIfTrue="1">
      <formula>"買"</formula>
    </cfRule>
    <cfRule type="cellIs" priority="6" dxfId="33" operator="equal" stopIfTrue="1">
      <formula>"売"</formula>
    </cfRule>
  </conditionalFormatting>
  <conditionalFormatting sqref="G13">
    <cfRule type="cellIs" priority="3" dxfId="32" operator="equal" stopIfTrue="1">
      <formula>"買"</formula>
    </cfRule>
    <cfRule type="cellIs" priority="4" dxfId="33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yosimurayosimitu</cp:lastModifiedBy>
  <cp:lastPrinted>2015-07-15T10:17:15Z</cp:lastPrinted>
  <dcterms:created xsi:type="dcterms:W3CDTF">2013-10-09T23:04:08Z</dcterms:created>
  <dcterms:modified xsi:type="dcterms:W3CDTF">2015-12-24T08:39:03Z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