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HYOSIN\iCloudDrive\トレード管理シート\"/>
    </mc:Choice>
  </mc:AlternateContent>
  <bookViews>
    <workbookView xWindow="0" yWindow="0" windowWidth="28410" windowHeight="11610" firstSheet="1" activeTab="6"/>
  </bookViews>
  <sheets>
    <sheet name="検証①EURUSD 4H" sheetId="32" r:id="rId1"/>
    <sheet name="検証①（EURUSD1H)" sheetId="29" r:id="rId2"/>
    <sheet name="検証1（EURUSD４H)" sheetId="31" r:id="rId3"/>
    <sheet name="検証1（EURUSD　1H）" sheetId="30" r:id="rId4"/>
    <sheet name="検証1（EURUSD1d）" sheetId="28" r:id="rId5"/>
    <sheet name="画像" sheetId="26" r:id="rId6"/>
    <sheet name="気づき" sheetId="9" r:id="rId7"/>
    <sheet name="検証終了通貨" sheetId="10" r:id="rId8"/>
    <sheet name="テンプレ" sheetId="17" r:id="rId9"/>
  </sheets>
  <calcPr calcId="152511"/>
</workbook>
</file>

<file path=xl/calcChain.xml><?xml version="1.0" encoding="utf-8"?>
<calcChain xmlns="http://schemas.openxmlformats.org/spreadsheetml/2006/main">
  <c r="T108" i="32" l="1"/>
  <c r="R108" i="32"/>
  <c r="M108" i="32"/>
  <c r="K108" i="32"/>
  <c r="T107" i="32"/>
  <c r="R107" i="32"/>
  <c r="C108" i="32" s="1"/>
  <c r="M107" i="32"/>
  <c r="K107" i="32"/>
  <c r="T106" i="32"/>
  <c r="R106" i="32"/>
  <c r="C107" i="32" s="1"/>
  <c r="M106" i="32"/>
  <c r="K106" i="32"/>
  <c r="T105" i="32"/>
  <c r="R105" i="32"/>
  <c r="C106" i="32" s="1"/>
  <c r="M105" i="32"/>
  <c r="K105" i="32"/>
  <c r="T104" i="32"/>
  <c r="R104" i="32"/>
  <c r="C105" i="32" s="1"/>
  <c r="M104" i="32"/>
  <c r="K104" i="32"/>
  <c r="T103" i="32"/>
  <c r="R103" i="32"/>
  <c r="C104" i="32" s="1"/>
  <c r="M103" i="32"/>
  <c r="K103" i="32"/>
  <c r="T102" i="32"/>
  <c r="R102" i="32"/>
  <c r="C103" i="32" s="1"/>
  <c r="M102" i="32"/>
  <c r="K102" i="32"/>
  <c r="T101" i="32"/>
  <c r="R101" i="32"/>
  <c r="C102" i="32" s="1"/>
  <c r="M101" i="32"/>
  <c r="K101" i="32"/>
  <c r="T100" i="32"/>
  <c r="R100" i="32"/>
  <c r="C101" i="32" s="1"/>
  <c r="M100" i="32"/>
  <c r="K100" i="32"/>
  <c r="T99" i="32"/>
  <c r="R99" i="32"/>
  <c r="C100" i="32" s="1"/>
  <c r="M99" i="32"/>
  <c r="K99" i="32"/>
  <c r="T98" i="32"/>
  <c r="R98" i="32"/>
  <c r="C99" i="32" s="1"/>
  <c r="M98" i="32"/>
  <c r="K98" i="32"/>
  <c r="T97" i="32"/>
  <c r="R97" i="32"/>
  <c r="C98" i="32" s="1"/>
  <c r="M97" i="32"/>
  <c r="K97" i="32"/>
  <c r="T96" i="32"/>
  <c r="R96" i="32"/>
  <c r="C97" i="32" s="1"/>
  <c r="M96" i="32"/>
  <c r="K96" i="32"/>
  <c r="T95" i="32"/>
  <c r="R95" i="32"/>
  <c r="C96" i="32" s="1"/>
  <c r="M95" i="32"/>
  <c r="K95" i="32"/>
  <c r="T94" i="32"/>
  <c r="R94" i="32"/>
  <c r="C95" i="32" s="1"/>
  <c r="M94" i="32"/>
  <c r="K94" i="32"/>
  <c r="T93" i="32"/>
  <c r="R93" i="32"/>
  <c r="C94" i="32" s="1"/>
  <c r="M93" i="32"/>
  <c r="K93" i="32"/>
  <c r="T92" i="32"/>
  <c r="R92" i="32"/>
  <c r="C93" i="32" s="1"/>
  <c r="M92" i="32"/>
  <c r="K92" i="32"/>
  <c r="T91" i="32"/>
  <c r="R91" i="32"/>
  <c r="C92" i="32" s="1"/>
  <c r="M91" i="32"/>
  <c r="K91" i="32"/>
  <c r="T90" i="32"/>
  <c r="R90" i="32"/>
  <c r="C91" i="32" s="1"/>
  <c r="M90" i="32"/>
  <c r="K90" i="32"/>
  <c r="T89" i="32"/>
  <c r="R89" i="32"/>
  <c r="C90" i="32" s="1"/>
  <c r="M89" i="32"/>
  <c r="K89" i="32"/>
  <c r="T88" i="32"/>
  <c r="R88" i="32"/>
  <c r="C89" i="32" s="1"/>
  <c r="M88" i="32"/>
  <c r="K88" i="32"/>
  <c r="T87" i="32"/>
  <c r="R87" i="32"/>
  <c r="C88" i="32" s="1"/>
  <c r="M87" i="32"/>
  <c r="K87" i="32"/>
  <c r="T86" i="32"/>
  <c r="R86" i="32"/>
  <c r="C87" i="32" s="1"/>
  <c r="M86" i="32"/>
  <c r="K86" i="32"/>
  <c r="T85" i="32"/>
  <c r="R85" i="32"/>
  <c r="C86" i="32" s="1"/>
  <c r="M85" i="32"/>
  <c r="K85" i="32"/>
  <c r="T84" i="32"/>
  <c r="R84" i="32"/>
  <c r="C85" i="32" s="1"/>
  <c r="M84" i="32"/>
  <c r="K84" i="32"/>
  <c r="T83" i="32"/>
  <c r="R83" i="32"/>
  <c r="C84" i="32" s="1"/>
  <c r="M83" i="32"/>
  <c r="K83" i="32"/>
  <c r="T82" i="32"/>
  <c r="R82" i="32"/>
  <c r="C83" i="32" s="1"/>
  <c r="M82" i="32"/>
  <c r="K82" i="32"/>
  <c r="T81" i="32"/>
  <c r="R81" i="32"/>
  <c r="C82" i="32" s="1"/>
  <c r="M81" i="32"/>
  <c r="K81" i="32"/>
  <c r="T80" i="32"/>
  <c r="R80" i="32"/>
  <c r="C81" i="32" s="1"/>
  <c r="M80" i="32"/>
  <c r="K80" i="32"/>
  <c r="R79" i="32"/>
  <c r="C80" i="32" s="1"/>
  <c r="M79" i="32"/>
  <c r="K79" i="32"/>
  <c r="R78" i="32"/>
  <c r="C79" i="32" s="1"/>
  <c r="M78" i="32"/>
  <c r="K78" i="32"/>
  <c r="R77" i="32"/>
  <c r="C78" i="32" s="1"/>
  <c r="M77" i="32"/>
  <c r="K77" i="32"/>
  <c r="R76" i="32"/>
  <c r="C77" i="32" s="1"/>
  <c r="M76" i="32"/>
  <c r="K76" i="32"/>
  <c r="R75" i="32"/>
  <c r="C76" i="32" s="1"/>
  <c r="M75" i="32"/>
  <c r="K75" i="32"/>
  <c r="R74" i="32"/>
  <c r="C75" i="32" s="1"/>
  <c r="M74" i="32"/>
  <c r="K74" i="32"/>
  <c r="R73" i="32"/>
  <c r="C74" i="32" s="1"/>
  <c r="M73" i="32"/>
  <c r="K73" i="32"/>
  <c r="R72" i="32"/>
  <c r="C73" i="32" s="1"/>
  <c r="M72" i="32"/>
  <c r="K72" i="32"/>
  <c r="R71" i="32"/>
  <c r="C72" i="32" s="1"/>
  <c r="M71" i="32"/>
  <c r="K71" i="32"/>
  <c r="R70" i="32"/>
  <c r="C71" i="32" s="1"/>
  <c r="M70" i="32"/>
  <c r="K70" i="32"/>
  <c r="R69" i="32"/>
  <c r="C70" i="32" s="1"/>
  <c r="M69" i="32"/>
  <c r="K69" i="32"/>
  <c r="R68" i="32"/>
  <c r="C69" i="32" s="1"/>
  <c r="M68" i="32"/>
  <c r="K68" i="32"/>
  <c r="R67" i="32"/>
  <c r="C68" i="32" s="1"/>
  <c r="M67" i="32"/>
  <c r="K67" i="32"/>
  <c r="R66" i="32"/>
  <c r="C67" i="32" s="1"/>
  <c r="M66" i="32"/>
  <c r="K66" i="32"/>
  <c r="R65" i="32"/>
  <c r="C66" i="32" s="1"/>
  <c r="M65" i="32"/>
  <c r="K65" i="32"/>
  <c r="R64" i="32"/>
  <c r="C65" i="32" s="1"/>
  <c r="M64" i="32"/>
  <c r="K64" i="32"/>
  <c r="R63" i="32"/>
  <c r="C64" i="32" s="1"/>
  <c r="M63" i="32"/>
  <c r="K63" i="32"/>
  <c r="R62" i="32"/>
  <c r="C63" i="32" s="1"/>
  <c r="M62" i="32"/>
  <c r="K62" i="32"/>
  <c r="R61" i="32"/>
  <c r="C62" i="32" s="1"/>
  <c r="M61" i="32"/>
  <c r="K61" i="32"/>
  <c r="R60" i="32"/>
  <c r="C61" i="32" s="1"/>
  <c r="M60" i="32"/>
  <c r="K60" i="32"/>
  <c r="R59" i="32"/>
  <c r="C60" i="32" s="1"/>
  <c r="M59" i="32"/>
  <c r="K59" i="32"/>
  <c r="R58" i="32"/>
  <c r="C59" i="32" s="1"/>
  <c r="M58" i="32"/>
  <c r="K58" i="32"/>
  <c r="R57" i="32"/>
  <c r="C58" i="32" s="1"/>
  <c r="M57" i="32"/>
  <c r="K57" i="32"/>
  <c r="R56" i="32"/>
  <c r="C57" i="32" s="1"/>
  <c r="M56" i="32"/>
  <c r="K56" i="32"/>
  <c r="R55" i="32"/>
  <c r="C56" i="32" s="1"/>
  <c r="M55" i="32"/>
  <c r="K55" i="32"/>
  <c r="R54" i="32"/>
  <c r="C55" i="32" s="1"/>
  <c r="M54" i="32"/>
  <c r="K54" i="32"/>
  <c r="R53" i="32"/>
  <c r="C54" i="32" s="1"/>
  <c r="M53" i="32"/>
  <c r="K53" i="32"/>
  <c r="R52" i="32"/>
  <c r="C53" i="32" s="1"/>
  <c r="M52" i="32"/>
  <c r="K52" i="32"/>
  <c r="R51" i="32"/>
  <c r="C52" i="32" s="1"/>
  <c r="M51" i="32"/>
  <c r="K51" i="32"/>
  <c r="R50" i="32"/>
  <c r="C51" i="32" s="1"/>
  <c r="M50" i="32"/>
  <c r="K50" i="32"/>
  <c r="R49" i="32"/>
  <c r="C50" i="32" s="1"/>
  <c r="M49" i="32"/>
  <c r="K49" i="32"/>
  <c r="R48" i="32"/>
  <c r="C49" i="32" s="1"/>
  <c r="M48" i="32"/>
  <c r="K48" i="32"/>
  <c r="R47" i="32"/>
  <c r="C48" i="32" s="1"/>
  <c r="M47" i="32"/>
  <c r="K47" i="32"/>
  <c r="R46" i="32"/>
  <c r="C47" i="32" s="1"/>
  <c r="M46" i="32"/>
  <c r="K46" i="32"/>
  <c r="R45" i="32"/>
  <c r="C46" i="32" s="1"/>
  <c r="M45" i="32"/>
  <c r="K45" i="32"/>
  <c r="R44" i="32"/>
  <c r="C45" i="32" s="1"/>
  <c r="M44" i="32"/>
  <c r="K44" i="32"/>
  <c r="R43" i="32"/>
  <c r="C44" i="32" s="1"/>
  <c r="M43" i="32"/>
  <c r="K43" i="32"/>
  <c r="R42" i="32"/>
  <c r="C43" i="32" s="1"/>
  <c r="M42" i="32"/>
  <c r="K42" i="32"/>
  <c r="R41" i="32"/>
  <c r="C42" i="32" s="1"/>
  <c r="M41" i="32"/>
  <c r="K41" i="32"/>
  <c r="R40" i="32"/>
  <c r="C41" i="32" s="1"/>
  <c r="M40" i="32"/>
  <c r="K40" i="32"/>
  <c r="R39" i="32"/>
  <c r="C40" i="32" s="1"/>
  <c r="M39" i="32"/>
  <c r="K39" i="32"/>
  <c r="R38" i="32"/>
  <c r="C39" i="32" s="1"/>
  <c r="M38" i="32"/>
  <c r="K38" i="32"/>
  <c r="R37" i="32"/>
  <c r="C38" i="32" s="1"/>
  <c r="M37" i="32"/>
  <c r="K37" i="32"/>
  <c r="R36" i="32"/>
  <c r="C37" i="32" s="1"/>
  <c r="M36" i="32"/>
  <c r="K36" i="32"/>
  <c r="R35" i="32"/>
  <c r="C36" i="32" s="1"/>
  <c r="M35" i="32"/>
  <c r="K35" i="32"/>
  <c r="R34" i="32"/>
  <c r="C35" i="32" s="1"/>
  <c r="M34" i="32"/>
  <c r="K34" i="32"/>
  <c r="R33" i="32"/>
  <c r="C34" i="32" s="1"/>
  <c r="M33" i="32"/>
  <c r="K33" i="32"/>
  <c r="R32" i="32"/>
  <c r="C33" i="32" s="1"/>
  <c r="M32" i="32"/>
  <c r="K32" i="32"/>
  <c r="M31" i="32"/>
  <c r="R31" i="32" s="1"/>
  <c r="C32" i="32" s="1"/>
  <c r="K31" i="32"/>
  <c r="R30" i="32"/>
  <c r="C31" i="32" s="1"/>
  <c r="M30" i="32"/>
  <c r="K30" i="32"/>
  <c r="R29" i="32"/>
  <c r="C30" i="32" s="1"/>
  <c r="M29" i="32"/>
  <c r="K29" i="32"/>
  <c r="R28" i="32"/>
  <c r="C29" i="32" s="1"/>
  <c r="M28" i="32"/>
  <c r="K28" i="32"/>
  <c r="R27" i="32"/>
  <c r="C28" i="32" s="1"/>
  <c r="M27" i="32"/>
  <c r="K27" i="32"/>
  <c r="R26" i="32"/>
  <c r="C27" i="32" s="1"/>
  <c r="M26" i="32"/>
  <c r="K26" i="32"/>
  <c r="R25" i="32"/>
  <c r="C26" i="32" s="1"/>
  <c r="M25" i="32"/>
  <c r="K25" i="32"/>
  <c r="R24" i="32"/>
  <c r="C25" i="32" s="1"/>
  <c r="M24" i="32"/>
  <c r="K24" i="32"/>
  <c r="R23" i="32"/>
  <c r="C24" i="32" s="1"/>
  <c r="M23" i="32"/>
  <c r="K23" i="32"/>
  <c r="R22" i="32"/>
  <c r="C23" i="32" s="1"/>
  <c r="M22" i="32"/>
  <c r="K22" i="32"/>
  <c r="R21" i="32"/>
  <c r="C22" i="32" s="1"/>
  <c r="M21" i="32"/>
  <c r="K21" i="32"/>
  <c r="R20" i="32"/>
  <c r="C21" i="32" s="1"/>
  <c r="M20" i="32"/>
  <c r="K20" i="32"/>
  <c r="R19" i="32"/>
  <c r="C20" i="32" s="1"/>
  <c r="M19" i="32"/>
  <c r="K19" i="32"/>
  <c r="R18" i="32"/>
  <c r="C19" i="32" s="1"/>
  <c r="M18" i="32"/>
  <c r="K18" i="32"/>
  <c r="R17" i="32"/>
  <c r="C18" i="32" s="1"/>
  <c r="M17" i="32"/>
  <c r="K17" i="32"/>
  <c r="R16" i="32"/>
  <c r="C17" i="32" s="1"/>
  <c r="M16" i="32"/>
  <c r="K16" i="32"/>
  <c r="M15" i="32"/>
  <c r="R15" i="32" s="1"/>
  <c r="C16" i="32" s="1"/>
  <c r="K15" i="32"/>
  <c r="M14" i="32"/>
  <c r="R14" i="32" s="1"/>
  <c r="C15" i="32" s="1"/>
  <c r="K14" i="32"/>
  <c r="R13" i="32"/>
  <c r="C14" i="32" s="1"/>
  <c r="M13" i="32"/>
  <c r="K13" i="32"/>
  <c r="R12" i="32"/>
  <c r="C13" i="32" s="1"/>
  <c r="M12" i="32"/>
  <c r="K12" i="32"/>
  <c r="R11" i="32"/>
  <c r="C12" i="32" s="1"/>
  <c r="M11" i="32"/>
  <c r="K11" i="32"/>
  <c r="R10" i="32"/>
  <c r="C11" i="32" s="1"/>
  <c r="M10" i="32"/>
  <c r="K10" i="32"/>
  <c r="K9" i="32"/>
  <c r="M9" i="32" s="1"/>
  <c r="R9" i="32" s="1"/>
  <c r="L2" i="32"/>
  <c r="T108" i="31"/>
  <c r="R108" i="31"/>
  <c r="M108" i="31"/>
  <c r="K108" i="31"/>
  <c r="T107" i="31"/>
  <c r="R107" i="31"/>
  <c r="C108" i="31" s="1"/>
  <c r="M107" i="31"/>
  <c r="K107" i="31"/>
  <c r="T106" i="31"/>
  <c r="R106" i="31"/>
  <c r="C107" i="31" s="1"/>
  <c r="M106" i="31"/>
  <c r="K106" i="31"/>
  <c r="T105" i="31"/>
  <c r="R105" i="31"/>
  <c r="C106" i="31" s="1"/>
  <c r="M105" i="31"/>
  <c r="K105" i="31"/>
  <c r="T104" i="31"/>
  <c r="R104" i="31"/>
  <c r="C105" i="31" s="1"/>
  <c r="M104" i="31"/>
  <c r="K104" i="31"/>
  <c r="T103" i="31"/>
  <c r="R103" i="31"/>
  <c r="C104" i="31" s="1"/>
  <c r="M103" i="31"/>
  <c r="K103" i="31"/>
  <c r="T102" i="31"/>
  <c r="R102" i="31"/>
  <c r="C103" i="31" s="1"/>
  <c r="M102" i="31"/>
  <c r="K102" i="31"/>
  <c r="T101" i="31"/>
  <c r="R101" i="31"/>
  <c r="C102" i="31" s="1"/>
  <c r="M101" i="31"/>
  <c r="K101" i="31"/>
  <c r="T100" i="31"/>
  <c r="R100" i="31"/>
  <c r="C101" i="31" s="1"/>
  <c r="M100" i="31"/>
  <c r="K100" i="31"/>
  <c r="T99" i="31"/>
  <c r="R99" i="31"/>
  <c r="C100" i="31" s="1"/>
  <c r="M99" i="31"/>
  <c r="K99" i="31"/>
  <c r="R98" i="31"/>
  <c r="C99" i="31" s="1"/>
  <c r="M98" i="31"/>
  <c r="K98" i="31"/>
  <c r="R97" i="31"/>
  <c r="C98" i="31" s="1"/>
  <c r="M97" i="31"/>
  <c r="K97" i="31"/>
  <c r="R96" i="31"/>
  <c r="C97" i="31" s="1"/>
  <c r="M96" i="31"/>
  <c r="K96" i="31"/>
  <c r="R95" i="31"/>
  <c r="C96" i="31" s="1"/>
  <c r="M95" i="31"/>
  <c r="K95" i="31"/>
  <c r="R94" i="31"/>
  <c r="C95" i="31" s="1"/>
  <c r="M94" i="31"/>
  <c r="K94" i="31"/>
  <c r="R93" i="31"/>
  <c r="C94" i="31" s="1"/>
  <c r="M93" i="31"/>
  <c r="K93" i="31"/>
  <c r="R92" i="31"/>
  <c r="C93" i="31" s="1"/>
  <c r="M92" i="31"/>
  <c r="K92" i="31"/>
  <c r="R91" i="31"/>
  <c r="C92" i="31" s="1"/>
  <c r="M91" i="31"/>
  <c r="K91" i="31"/>
  <c r="R90" i="31"/>
  <c r="C91" i="31" s="1"/>
  <c r="M90" i="31"/>
  <c r="K90" i="31"/>
  <c r="R89" i="31"/>
  <c r="C90" i="31" s="1"/>
  <c r="M89" i="31"/>
  <c r="K89" i="31"/>
  <c r="R88" i="31"/>
  <c r="C89" i="31" s="1"/>
  <c r="M88" i="31"/>
  <c r="K88" i="31"/>
  <c r="R87" i="31"/>
  <c r="C88" i="31" s="1"/>
  <c r="M87" i="31"/>
  <c r="K87" i="31"/>
  <c r="R86" i="31"/>
  <c r="C87" i="31" s="1"/>
  <c r="M86" i="31"/>
  <c r="K86" i="31"/>
  <c r="R85" i="31"/>
  <c r="C86" i="31" s="1"/>
  <c r="M85" i="31"/>
  <c r="K85" i="31"/>
  <c r="R84" i="31"/>
  <c r="C85" i="31" s="1"/>
  <c r="M84" i="31"/>
  <c r="K84" i="31"/>
  <c r="R83" i="31"/>
  <c r="C84" i="31" s="1"/>
  <c r="M83" i="31"/>
  <c r="K83" i="31"/>
  <c r="R82" i="31"/>
  <c r="C83" i="31" s="1"/>
  <c r="M82" i="31"/>
  <c r="K82" i="31"/>
  <c r="R81" i="31"/>
  <c r="C82" i="31" s="1"/>
  <c r="M81" i="31"/>
  <c r="K81" i="31"/>
  <c r="R80" i="31"/>
  <c r="C81" i="31" s="1"/>
  <c r="M80" i="31"/>
  <c r="K80" i="31"/>
  <c r="R79" i="31"/>
  <c r="C80" i="31" s="1"/>
  <c r="M79" i="31"/>
  <c r="K79" i="31"/>
  <c r="R78" i="31"/>
  <c r="C79" i="31" s="1"/>
  <c r="M78" i="31"/>
  <c r="K78" i="31"/>
  <c r="R77" i="31"/>
  <c r="C78" i="31" s="1"/>
  <c r="M77" i="31"/>
  <c r="K77" i="31"/>
  <c r="R76" i="31"/>
  <c r="C77" i="31" s="1"/>
  <c r="M76" i="31"/>
  <c r="K76" i="31"/>
  <c r="R75" i="31"/>
  <c r="C76" i="31" s="1"/>
  <c r="M75" i="31"/>
  <c r="K75" i="31"/>
  <c r="R74" i="31"/>
  <c r="C75" i="31" s="1"/>
  <c r="M74" i="31"/>
  <c r="K74" i="31"/>
  <c r="R73" i="31"/>
  <c r="C74" i="31" s="1"/>
  <c r="M73" i="31"/>
  <c r="K73" i="31"/>
  <c r="R72" i="31"/>
  <c r="C73" i="31" s="1"/>
  <c r="M72" i="31"/>
  <c r="K72" i="31"/>
  <c r="R71" i="31"/>
  <c r="C72" i="31" s="1"/>
  <c r="M71" i="31"/>
  <c r="K71" i="31"/>
  <c r="R70" i="31"/>
  <c r="C71" i="31" s="1"/>
  <c r="M70" i="31"/>
  <c r="K70" i="31"/>
  <c r="R69" i="31"/>
  <c r="C70" i="31" s="1"/>
  <c r="M69" i="31"/>
  <c r="K69" i="31"/>
  <c r="R68" i="31"/>
  <c r="C69" i="31" s="1"/>
  <c r="M68" i="31"/>
  <c r="K68" i="31"/>
  <c r="R67" i="31"/>
  <c r="C68" i="31" s="1"/>
  <c r="M67" i="31"/>
  <c r="K67" i="31"/>
  <c r="M66" i="31"/>
  <c r="R66" i="31" s="1"/>
  <c r="C67" i="31" s="1"/>
  <c r="K66" i="31"/>
  <c r="R65" i="31"/>
  <c r="C66" i="31" s="1"/>
  <c r="M65" i="31"/>
  <c r="K65" i="31"/>
  <c r="R64" i="31"/>
  <c r="C65" i="31" s="1"/>
  <c r="M64" i="31"/>
  <c r="K64" i="31"/>
  <c r="R63" i="31"/>
  <c r="C64" i="31" s="1"/>
  <c r="M63" i="31"/>
  <c r="K63" i="31"/>
  <c r="R62" i="31"/>
  <c r="C63" i="31" s="1"/>
  <c r="M62" i="31"/>
  <c r="K62" i="31"/>
  <c r="R61" i="31"/>
  <c r="C62" i="31" s="1"/>
  <c r="M61" i="31"/>
  <c r="K61" i="31"/>
  <c r="R60" i="31"/>
  <c r="C61" i="31" s="1"/>
  <c r="M60" i="31"/>
  <c r="K60" i="31"/>
  <c r="R59" i="31"/>
  <c r="C60" i="31" s="1"/>
  <c r="M59" i="31"/>
  <c r="K59" i="31"/>
  <c r="R58" i="31"/>
  <c r="C59" i="31" s="1"/>
  <c r="M58" i="31"/>
  <c r="K58" i="31"/>
  <c r="R57" i="31"/>
  <c r="C58" i="31" s="1"/>
  <c r="M57" i="31"/>
  <c r="K57" i="31"/>
  <c r="R56" i="31"/>
  <c r="C57" i="31" s="1"/>
  <c r="M56" i="31"/>
  <c r="K56" i="31"/>
  <c r="R55" i="31"/>
  <c r="C56" i="31" s="1"/>
  <c r="M55" i="31"/>
  <c r="K55" i="31"/>
  <c r="R54" i="31"/>
  <c r="C55" i="31" s="1"/>
  <c r="M54" i="31"/>
  <c r="K54" i="31"/>
  <c r="R53" i="31"/>
  <c r="C54" i="31" s="1"/>
  <c r="M53" i="31"/>
  <c r="K53" i="31"/>
  <c r="R52" i="31"/>
  <c r="C53" i="31" s="1"/>
  <c r="M52" i="31"/>
  <c r="K52" i="31"/>
  <c r="R51" i="31"/>
  <c r="C52" i="31" s="1"/>
  <c r="M51" i="31"/>
  <c r="K51" i="31"/>
  <c r="R50" i="31"/>
  <c r="C51" i="31" s="1"/>
  <c r="M50" i="31"/>
  <c r="K50" i="31"/>
  <c r="R49" i="31"/>
  <c r="C50" i="31" s="1"/>
  <c r="M49" i="31"/>
  <c r="K49" i="31"/>
  <c r="R48" i="31"/>
  <c r="C49" i="31" s="1"/>
  <c r="M48" i="31"/>
  <c r="K48" i="31"/>
  <c r="R47" i="31"/>
  <c r="C48" i="31" s="1"/>
  <c r="M47" i="31"/>
  <c r="K47" i="31"/>
  <c r="R46" i="31"/>
  <c r="C47" i="31" s="1"/>
  <c r="M46" i="31"/>
  <c r="K46" i="31"/>
  <c r="R45" i="31"/>
  <c r="C46" i="31" s="1"/>
  <c r="M45" i="31"/>
  <c r="K45" i="31"/>
  <c r="R44" i="31"/>
  <c r="C45" i="31" s="1"/>
  <c r="M44" i="31"/>
  <c r="K44" i="31"/>
  <c r="R43" i="31"/>
  <c r="C44" i="31" s="1"/>
  <c r="M43" i="31"/>
  <c r="K43" i="31"/>
  <c r="R42" i="31"/>
  <c r="C43" i="31" s="1"/>
  <c r="M42" i="31"/>
  <c r="K42" i="31"/>
  <c r="R41" i="31"/>
  <c r="C42" i="31" s="1"/>
  <c r="M41" i="31"/>
  <c r="K41" i="31"/>
  <c r="R40" i="31"/>
  <c r="C41" i="31" s="1"/>
  <c r="M40" i="31"/>
  <c r="K40" i="31"/>
  <c r="R39" i="31"/>
  <c r="C40" i="31" s="1"/>
  <c r="M39" i="31"/>
  <c r="K39" i="31"/>
  <c r="R38" i="31"/>
  <c r="C39" i="31" s="1"/>
  <c r="M38" i="31"/>
  <c r="K38" i="31"/>
  <c r="R37" i="31"/>
  <c r="C38" i="31" s="1"/>
  <c r="M37" i="31"/>
  <c r="K37" i="31"/>
  <c r="R36" i="31"/>
  <c r="C37" i="31" s="1"/>
  <c r="M36" i="31"/>
  <c r="K36" i="31"/>
  <c r="R35" i="31"/>
  <c r="C36" i="31" s="1"/>
  <c r="M35" i="31"/>
  <c r="K35" i="31"/>
  <c r="R34" i="31"/>
  <c r="C35" i="31" s="1"/>
  <c r="M34" i="31"/>
  <c r="K34" i="31"/>
  <c r="R33" i="31"/>
  <c r="C34" i="31" s="1"/>
  <c r="M33" i="31"/>
  <c r="K33" i="31"/>
  <c r="R32" i="31"/>
  <c r="C33" i="31" s="1"/>
  <c r="M32" i="31"/>
  <c r="K32" i="31"/>
  <c r="R31" i="31"/>
  <c r="C32" i="31" s="1"/>
  <c r="M31" i="31"/>
  <c r="K31" i="31"/>
  <c r="R30" i="31"/>
  <c r="C31" i="31" s="1"/>
  <c r="M30" i="31"/>
  <c r="K30" i="31"/>
  <c r="R29" i="31"/>
  <c r="C30" i="31" s="1"/>
  <c r="M29" i="31"/>
  <c r="K29" i="31"/>
  <c r="R28" i="31"/>
  <c r="C29" i="31" s="1"/>
  <c r="M28" i="31"/>
  <c r="K28" i="31"/>
  <c r="R27" i="31"/>
  <c r="C28" i="31" s="1"/>
  <c r="M27" i="31"/>
  <c r="K27" i="31"/>
  <c r="R26" i="31"/>
  <c r="C27" i="31" s="1"/>
  <c r="M26" i="31"/>
  <c r="K26" i="31"/>
  <c r="R25" i="31"/>
  <c r="C26" i="31" s="1"/>
  <c r="M25" i="31"/>
  <c r="K25" i="31"/>
  <c r="R24" i="31"/>
  <c r="C25" i="31" s="1"/>
  <c r="M24" i="31"/>
  <c r="K24" i="31"/>
  <c r="R23" i="31"/>
  <c r="C24" i="31" s="1"/>
  <c r="M23" i="31"/>
  <c r="K23" i="31"/>
  <c r="R22" i="31"/>
  <c r="C23" i="31" s="1"/>
  <c r="M22" i="31"/>
  <c r="K22" i="31"/>
  <c r="R21" i="31"/>
  <c r="C22" i="31" s="1"/>
  <c r="M21" i="31"/>
  <c r="K21" i="31"/>
  <c r="R20" i="31"/>
  <c r="C21" i="31" s="1"/>
  <c r="M20" i="31"/>
  <c r="K20" i="31"/>
  <c r="R19" i="31"/>
  <c r="C20" i="31" s="1"/>
  <c r="M19" i="31"/>
  <c r="K19" i="31"/>
  <c r="R18" i="31"/>
  <c r="C19" i="31" s="1"/>
  <c r="M18" i="31"/>
  <c r="K18" i="31"/>
  <c r="R17" i="31"/>
  <c r="C18" i="31" s="1"/>
  <c r="M17" i="31"/>
  <c r="K17" i="31"/>
  <c r="R16" i="31"/>
  <c r="C17" i="31" s="1"/>
  <c r="M16" i="31"/>
  <c r="K16" i="31"/>
  <c r="R15" i="31"/>
  <c r="C16" i="31" s="1"/>
  <c r="M15" i="31"/>
  <c r="K15" i="31"/>
  <c r="R14" i="31"/>
  <c r="C15" i="31" s="1"/>
  <c r="M14" i="31"/>
  <c r="K14" i="31"/>
  <c r="R13" i="31"/>
  <c r="C14" i="31" s="1"/>
  <c r="M13" i="31"/>
  <c r="K13" i="31"/>
  <c r="R12" i="31"/>
  <c r="C13" i="31" s="1"/>
  <c r="M12" i="31"/>
  <c r="K12" i="31"/>
  <c r="R11" i="31"/>
  <c r="C12" i="31" s="1"/>
  <c r="M11" i="31"/>
  <c r="K11" i="31"/>
  <c r="R10" i="31"/>
  <c r="C11" i="31" s="1"/>
  <c r="M10" i="31"/>
  <c r="K10" i="31"/>
  <c r="K9" i="31"/>
  <c r="M9" i="31" s="1"/>
  <c r="R9" i="31" s="1"/>
  <c r="L2" i="31"/>
  <c r="T108" i="30"/>
  <c r="R108" i="30"/>
  <c r="M108" i="30"/>
  <c r="K108" i="30"/>
  <c r="T107" i="30"/>
  <c r="R107" i="30"/>
  <c r="C108" i="30" s="1"/>
  <c r="M107" i="30"/>
  <c r="K107" i="30"/>
  <c r="T106" i="30"/>
  <c r="R106" i="30"/>
  <c r="C107" i="30" s="1"/>
  <c r="M106" i="30"/>
  <c r="K106" i="30"/>
  <c r="T105" i="30"/>
  <c r="R105" i="30"/>
  <c r="C106" i="30" s="1"/>
  <c r="M105" i="30"/>
  <c r="K105" i="30"/>
  <c r="T104" i="30"/>
  <c r="R104" i="30"/>
  <c r="C105" i="30" s="1"/>
  <c r="M104" i="30"/>
  <c r="K104" i="30"/>
  <c r="T103" i="30"/>
  <c r="R103" i="30"/>
  <c r="C104" i="30" s="1"/>
  <c r="M103" i="30"/>
  <c r="K103" i="30"/>
  <c r="T102" i="30"/>
  <c r="R102" i="30"/>
  <c r="C103" i="30" s="1"/>
  <c r="M102" i="30"/>
  <c r="K102" i="30"/>
  <c r="T101" i="30"/>
  <c r="R101" i="30"/>
  <c r="C102" i="30" s="1"/>
  <c r="M101" i="30"/>
  <c r="K101" i="30"/>
  <c r="T100" i="30"/>
  <c r="R100" i="30"/>
  <c r="C101" i="30" s="1"/>
  <c r="M100" i="30"/>
  <c r="K100" i="30"/>
  <c r="T99" i="30"/>
  <c r="R99" i="30"/>
  <c r="C100" i="30" s="1"/>
  <c r="M99" i="30"/>
  <c r="K99" i="30"/>
  <c r="T98" i="30"/>
  <c r="R98" i="30"/>
  <c r="C99" i="30" s="1"/>
  <c r="M98" i="30"/>
  <c r="K98" i="30"/>
  <c r="T97" i="30"/>
  <c r="R97" i="30"/>
  <c r="C98" i="30" s="1"/>
  <c r="M97" i="30"/>
  <c r="K97" i="30"/>
  <c r="T96" i="30"/>
  <c r="R96" i="30"/>
  <c r="C97" i="30" s="1"/>
  <c r="M96" i="30"/>
  <c r="K96" i="30"/>
  <c r="T95" i="30"/>
  <c r="R95" i="30"/>
  <c r="C96" i="30" s="1"/>
  <c r="M95" i="30"/>
  <c r="K95" i="30"/>
  <c r="T94" i="30"/>
  <c r="R94" i="30"/>
  <c r="C95" i="30" s="1"/>
  <c r="M94" i="30"/>
  <c r="K94" i="30"/>
  <c r="T93" i="30"/>
  <c r="R93" i="30"/>
  <c r="C94" i="30" s="1"/>
  <c r="M93" i="30"/>
  <c r="K93" i="30"/>
  <c r="T92" i="30"/>
  <c r="R92" i="30"/>
  <c r="C93" i="30" s="1"/>
  <c r="M92" i="30"/>
  <c r="K92" i="30"/>
  <c r="T91" i="30"/>
  <c r="R91" i="30"/>
  <c r="C92" i="30" s="1"/>
  <c r="M91" i="30"/>
  <c r="K91" i="30"/>
  <c r="T90" i="30"/>
  <c r="R90" i="30"/>
  <c r="C91" i="30" s="1"/>
  <c r="M90" i="30"/>
  <c r="K90" i="30"/>
  <c r="T89" i="30"/>
  <c r="R89" i="30"/>
  <c r="C90" i="30" s="1"/>
  <c r="M89" i="30"/>
  <c r="K89" i="30"/>
  <c r="R88" i="30"/>
  <c r="C89" i="30" s="1"/>
  <c r="M88" i="30"/>
  <c r="K88" i="30"/>
  <c r="R87" i="30"/>
  <c r="C88" i="30" s="1"/>
  <c r="M87" i="30"/>
  <c r="K87" i="30"/>
  <c r="R86" i="30"/>
  <c r="C87" i="30" s="1"/>
  <c r="M86" i="30"/>
  <c r="K86" i="30"/>
  <c r="R85" i="30"/>
  <c r="C86" i="30" s="1"/>
  <c r="M85" i="30"/>
  <c r="K85" i="30"/>
  <c r="R84" i="30"/>
  <c r="C85" i="30" s="1"/>
  <c r="M84" i="30"/>
  <c r="K84" i="30"/>
  <c r="R83" i="30"/>
  <c r="C84" i="30" s="1"/>
  <c r="M83" i="30"/>
  <c r="K83" i="30"/>
  <c r="R82" i="30"/>
  <c r="C83" i="30" s="1"/>
  <c r="M82" i="30"/>
  <c r="K82" i="30"/>
  <c r="R81" i="30"/>
  <c r="C82" i="30" s="1"/>
  <c r="M81" i="30"/>
  <c r="K81" i="30"/>
  <c r="R80" i="30"/>
  <c r="C81" i="30" s="1"/>
  <c r="M80" i="30"/>
  <c r="K80" i="30"/>
  <c r="R79" i="30"/>
  <c r="C80" i="30" s="1"/>
  <c r="M79" i="30"/>
  <c r="K79" i="30"/>
  <c r="R78" i="30"/>
  <c r="C79" i="30" s="1"/>
  <c r="M78" i="30"/>
  <c r="K78" i="30"/>
  <c r="R77" i="30"/>
  <c r="C78" i="30" s="1"/>
  <c r="M77" i="30"/>
  <c r="K77" i="30"/>
  <c r="R76" i="30"/>
  <c r="C77" i="30" s="1"/>
  <c r="M76" i="30"/>
  <c r="K76" i="30"/>
  <c r="R75" i="30"/>
  <c r="C76" i="30" s="1"/>
  <c r="M75" i="30"/>
  <c r="K75" i="30"/>
  <c r="R74" i="30"/>
  <c r="C75" i="30" s="1"/>
  <c r="M74" i="30"/>
  <c r="K74" i="30"/>
  <c r="R73" i="30"/>
  <c r="C74" i="30" s="1"/>
  <c r="M73" i="30"/>
  <c r="K73" i="30"/>
  <c r="R72" i="30"/>
  <c r="C73" i="30" s="1"/>
  <c r="M72" i="30"/>
  <c r="K72" i="30"/>
  <c r="R71" i="30"/>
  <c r="C72" i="30" s="1"/>
  <c r="M71" i="30"/>
  <c r="K71" i="30"/>
  <c r="R70" i="30"/>
  <c r="C71" i="30" s="1"/>
  <c r="M70" i="30"/>
  <c r="K70" i="30"/>
  <c r="R69" i="30"/>
  <c r="C70" i="30" s="1"/>
  <c r="M69" i="30"/>
  <c r="K69" i="30"/>
  <c r="R68" i="30"/>
  <c r="C69" i="30" s="1"/>
  <c r="M68" i="30"/>
  <c r="K68" i="30"/>
  <c r="R67" i="30"/>
  <c r="C68" i="30" s="1"/>
  <c r="M67" i="30"/>
  <c r="K67" i="30"/>
  <c r="R66" i="30"/>
  <c r="C67" i="30" s="1"/>
  <c r="M66" i="30"/>
  <c r="K66" i="30"/>
  <c r="R65" i="30"/>
  <c r="C66" i="30" s="1"/>
  <c r="M65" i="30"/>
  <c r="K65" i="30"/>
  <c r="R64" i="30"/>
  <c r="C65" i="30" s="1"/>
  <c r="M64" i="30"/>
  <c r="K64" i="30"/>
  <c r="R63" i="30"/>
  <c r="C64" i="30" s="1"/>
  <c r="M63" i="30"/>
  <c r="K63" i="30"/>
  <c r="R62" i="30"/>
  <c r="C63" i="30" s="1"/>
  <c r="M62" i="30"/>
  <c r="K62" i="30"/>
  <c r="R61" i="30"/>
  <c r="C62" i="30" s="1"/>
  <c r="M61" i="30"/>
  <c r="K61" i="30"/>
  <c r="R60" i="30"/>
  <c r="C61" i="30" s="1"/>
  <c r="M60" i="30"/>
  <c r="K60" i="30"/>
  <c r="R59" i="30"/>
  <c r="C60" i="30" s="1"/>
  <c r="M59" i="30"/>
  <c r="K59" i="30"/>
  <c r="R58" i="30"/>
  <c r="C59" i="30" s="1"/>
  <c r="M58" i="30"/>
  <c r="K58" i="30"/>
  <c r="R57" i="30"/>
  <c r="C58" i="30" s="1"/>
  <c r="M57" i="30"/>
  <c r="K57" i="30"/>
  <c r="R56" i="30"/>
  <c r="C57" i="30" s="1"/>
  <c r="M56" i="30"/>
  <c r="K56" i="30"/>
  <c r="R55" i="30"/>
  <c r="C56" i="30" s="1"/>
  <c r="M55" i="30"/>
  <c r="K55" i="30"/>
  <c r="R54" i="30"/>
  <c r="C55" i="30" s="1"/>
  <c r="M54" i="30"/>
  <c r="K54" i="30"/>
  <c r="R53" i="30"/>
  <c r="C54" i="30" s="1"/>
  <c r="M53" i="30"/>
  <c r="K53" i="30"/>
  <c r="R52" i="30"/>
  <c r="C53" i="30" s="1"/>
  <c r="M52" i="30"/>
  <c r="K52" i="30"/>
  <c r="R51" i="30"/>
  <c r="C52" i="30" s="1"/>
  <c r="M51" i="30"/>
  <c r="K51" i="30"/>
  <c r="R50" i="30"/>
  <c r="C51" i="30" s="1"/>
  <c r="M50" i="30"/>
  <c r="K50" i="30"/>
  <c r="R49" i="30"/>
  <c r="C50" i="30" s="1"/>
  <c r="M49" i="30"/>
  <c r="K49" i="30"/>
  <c r="R48" i="30"/>
  <c r="C49" i="30" s="1"/>
  <c r="M48" i="30"/>
  <c r="K48" i="30"/>
  <c r="R47" i="30"/>
  <c r="C48" i="30" s="1"/>
  <c r="M47" i="30"/>
  <c r="K47" i="30"/>
  <c r="R46" i="30"/>
  <c r="C47" i="30" s="1"/>
  <c r="M46" i="30"/>
  <c r="K46" i="30"/>
  <c r="R45" i="30"/>
  <c r="C46" i="30" s="1"/>
  <c r="M45" i="30"/>
  <c r="K45" i="30"/>
  <c r="R44" i="30"/>
  <c r="C45" i="30" s="1"/>
  <c r="M44" i="30"/>
  <c r="K44" i="30"/>
  <c r="R43" i="30"/>
  <c r="C44" i="30" s="1"/>
  <c r="M43" i="30"/>
  <c r="K43" i="30"/>
  <c r="R42" i="30"/>
  <c r="C43" i="30" s="1"/>
  <c r="M42" i="30"/>
  <c r="K42" i="30"/>
  <c r="R41" i="30"/>
  <c r="C42" i="30" s="1"/>
  <c r="M41" i="30"/>
  <c r="K41" i="30"/>
  <c r="R40" i="30"/>
  <c r="C41" i="30" s="1"/>
  <c r="M40" i="30"/>
  <c r="K40" i="30"/>
  <c r="R39" i="30"/>
  <c r="C40" i="30" s="1"/>
  <c r="M39" i="30"/>
  <c r="K39" i="30"/>
  <c r="R38" i="30"/>
  <c r="C39" i="30" s="1"/>
  <c r="M38" i="30"/>
  <c r="K38" i="30"/>
  <c r="R37" i="30"/>
  <c r="C38" i="30" s="1"/>
  <c r="M37" i="30"/>
  <c r="K37" i="30"/>
  <c r="R36" i="30"/>
  <c r="C37" i="30" s="1"/>
  <c r="M36" i="30"/>
  <c r="K36" i="30"/>
  <c r="R35" i="30"/>
  <c r="C36" i="30" s="1"/>
  <c r="M35" i="30"/>
  <c r="K35" i="30"/>
  <c r="R34" i="30"/>
  <c r="C35" i="30" s="1"/>
  <c r="M34" i="30"/>
  <c r="K34" i="30"/>
  <c r="R33" i="30"/>
  <c r="C34" i="30" s="1"/>
  <c r="M33" i="30"/>
  <c r="K33" i="30"/>
  <c r="R32" i="30"/>
  <c r="C33" i="30" s="1"/>
  <c r="M32" i="30"/>
  <c r="K32" i="30"/>
  <c r="R31" i="30"/>
  <c r="C32" i="30" s="1"/>
  <c r="M31" i="30"/>
  <c r="K31" i="30"/>
  <c r="R30" i="30"/>
  <c r="C31" i="30" s="1"/>
  <c r="M30" i="30"/>
  <c r="K30" i="30"/>
  <c r="R29" i="30"/>
  <c r="C30" i="30" s="1"/>
  <c r="M29" i="30"/>
  <c r="K29" i="30"/>
  <c r="R28" i="30"/>
  <c r="C29" i="30" s="1"/>
  <c r="M28" i="30"/>
  <c r="K28" i="30"/>
  <c r="R27" i="30"/>
  <c r="C28" i="30" s="1"/>
  <c r="M27" i="30"/>
  <c r="K27" i="30"/>
  <c r="R26" i="30"/>
  <c r="C27" i="30" s="1"/>
  <c r="M26" i="30"/>
  <c r="K26" i="30"/>
  <c r="R25" i="30"/>
  <c r="C26" i="30" s="1"/>
  <c r="M25" i="30"/>
  <c r="K25" i="30"/>
  <c r="R24" i="30"/>
  <c r="C25" i="30" s="1"/>
  <c r="M24" i="30"/>
  <c r="K24" i="30"/>
  <c r="R23" i="30"/>
  <c r="C24" i="30" s="1"/>
  <c r="M23" i="30"/>
  <c r="K23" i="30"/>
  <c r="R22" i="30"/>
  <c r="C23" i="30" s="1"/>
  <c r="M22" i="30"/>
  <c r="K22" i="30"/>
  <c r="R21" i="30"/>
  <c r="C22" i="30" s="1"/>
  <c r="M21" i="30"/>
  <c r="K21" i="30"/>
  <c r="R20" i="30"/>
  <c r="C21" i="30" s="1"/>
  <c r="M20" i="30"/>
  <c r="K20" i="30"/>
  <c r="R19" i="30"/>
  <c r="C20" i="30" s="1"/>
  <c r="M19" i="30"/>
  <c r="K19" i="30"/>
  <c r="R18" i="30"/>
  <c r="C19" i="30" s="1"/>
  <c r="M18" i="30"/>
  <c r="K18" i="30"/>
  <c r="R17" i="30"/>
  <c r="C18" i="30" s="1"/>
  <c r="M17" i="30"/>
  <c r="K17" i="30"/>
  <c r="R16" i="30"/>
  <c r="C17" i="30" s="1"/>
  <c r="M16" i="30"/>
  <c r="K16" i="30"/>
  <c r="R15" i="30"/>
  <c r="C16" i="30" s="1"/>
  <c r="M15" i="30"/>
  <c r="K15" i="30"/>
  <c r="R14" i="30"/>
  <c r="C15" i="30" s="1"/>
  <c r="M14" i="30"/>
  <c r="K14" i="30"/>
  <c r="R13" i="30"/>
  <c r="C14" i="30" s="1"/>
  <c r="M13" i="30"/>
  <c r="K13" i="30"/>
  <c r="R12" i="30"/>
  <c r="C13" i="30" s="1"/>
  <c r="M12" i="30"/>
  <c r="K12" i="30"/>
  <c r="R11" i="30"/>
  <c r="C12" i="30" s="1"/>
  <c r="M11" i="30"/>
  <c r="K11" i="30"/>
  <c r="R10" i="30"/>
  <c r="C11" i="30" s="1"/>
  <c r="M10" i="30"/>
  <c r="K10" i="30"/>
  <c r="K9" i="30"/>
  <c r="M9" i="30" s="1"/>
  <c r="R9" i="30" s="1"/>
  <c r="L2" i="30"/>
  <c r="T79" i="32" l="1"/>
  <c r="T78" i="32"/>
  <c r="T77" i="32"/>
  <c r="T76" i="32"/>
  <c r="T75" i="32"/>
  <c r="T74" i="32"/>
  <c r="T73" i="32"/>
  <c r="T72" i="32"/>
  <c r="T71" i="32"/>
  <c r="T70" i="32"/>
  <c r="T69" i="32"/>
  <c r="T68" i="32"/>
  <c r="T67" i="32"/>
  <c r="T66" i="32"/>
  <c r="T65" i="32"/>
  <c r="T64" i="32"/>
  <c r="T63" i="32"/>
  <c r="T62" i="32"/>
  <c r="T61" i="32"/>
  <c r="T60" i="32"/>
  <c r="T59" i="32"/>
  <c r="T58" i="32"/>
  <c r="T57" i="32"/>
  <c r="T56" i="32"/>
  <c r="T55" i="32"/>
  <c r="T54" i="32"/>
  <c r="T53" i="32"/>
  <c r="T52" i="32"/>
  <c r="T51" i="32"/>
  <c r="T50" i="32"/>
  <c r="T49" i="32"/>
  <c r="T48" i="32"/>
  <c r="T47" i="32"/>
  <c r="T46" i="32"/>
  <c r="T45" i="32"/>
  <c r="T44" i="32"/>
  <c r="T43" i="32"/>
  <c r="T42" i="32"/>
  <c r="T41" i="32"/>
  <c r="T40" i="32"/>
  <c r="T39" i="32"/>
  <c r="T38" i="32"/>
  <c r="T37" i="32"/>
  <c r="T36" i="32"/>
  <c r="T35" i="32"/>
  <c r="T34" i="32"/>
  <c r="T33" i="32"/>
  <c r="T32" i="32"/>
  <c r="T31" i="32"/>
  <c r="T30" i="32"/>
  <c r="T29" i="32"/>
  <c r="T28" i="32"/>
  <c r="T27" i="32"/>
  <c r="T26" i="32"/>
  <c r="T25" i="32"/>
  <c r="T24" i="32"/>
  <c r="T23" i="32"/>
  <c r="T22" i="32"/>
  <c r="T21" i="32"/>
  <c r="T20" i="32"/>
  <c r="T19" i="32"/>
  <c r="T18" i="32"/>
  <c r="T17" i="32"/>
  <c r="T16" i="32"/>
  <c r="T15" i="32"/>
  <c r="T14" i="32"/>
  <c r="T13" i="32"/>
  <c r="T12" i="32"/>
  <c r="T11" i="32"/>
  <c r="P2" i="32"/>
  <c r="T10" i="32"/>
  <c r="G5" i="32"/>
  <c r="E5" i="32"/>
  <c r="T9" i="32"/>
  <c r="C10" i="32"/>
  <c r="C5" i="32"/>
  <c r="D4" i="32"/>
  <c r="T98" i="31"/>
  <c r="T97" i="31"/>
  <c r="T96" i="31"/>
  <c r="T95" i="31"/>
  <c r="T94" i="31"/>
  <c r="T93" i="31"/>
  <c r="T92" i="31"/>
  <c r="T91" i="31"/>
  <c r="T90" i="31"/>
  <c r="T89" i="31"/>
  <c r="T88" i="31"/>
  <c r="T87" i="31"/>
  <c r="T86" i="31"/>
  <c r="T85" i="31"/>
  <c r="T84" i="31"/>
  <c r="T83" i="31"/>
  <c r="T82" i="31"/>
  <c r="T81" i="31"/>
  <c r="T80" i="31"/>
  <c r="T79" i="31"/>
  <c r="T78" i="31"/>
  <c r="T77" i="31"/>
  <c r="T76" i="31"/>
  <c r="T75" i="31"/>
  <c r="T74" i="31"/>
  <c r="T73" i="31"/>
  <c r="T72" i="31"/>
  <c r="T71" i="31"/>
  <c r="T70" i="31"/>
  <c r="T69" i="31"/>
  <c r="T68" i="31"/>
  <c r="T67" i="31"/>
  <c r="T66" i="31"/>
  <c r="T65" i="31"/>
  <c r="T64" i="31"/>
  <c r="T63" i="31"/>
  <c r="T62" i="31"/>
  <c r="T61" i="31"/>
  <c r="T60" i="31"/>
  <c r="T59" i="31"/>
  <c r="T58" i="31"/>
  <c r="T57" i="31"/>
  <c r="T56" i="31"/>
  <c r="T55" i="31"/>
  <c r="T54" i="31"/>
  <c r="T53" i="31"/>
  <c r="T52" i="31"/>
  <c r="T51" i="31"/>
  <c r="T50" i="31"/>
  <c r="T49" i="31"/>
  <c r="T48" i="31"/>
  <c r="T47" i="31"/>
  <c r="T46" i="31"/>
  <c r="T45" i="31"/>
  <c r="T44" i="31"/>
  <c r="T43" i="31"/>
  <c r="T42" i="31"/>
  <c r="T41" i="31"/>
  <c r="T40" i="31"/>
  <c r="T39" i="31"/>
  <c r="T38" i="31"/>
  <c r="T37" i="31"/>
  <c r="T36" i="31"/>
  <c r="T35" i="31"/>
  <c r="T34" i="31"/>
  <c r="T33" i="31"/>
  <c r="T32" i="31"/>
  <c r="T31" i="31"/>
  <c r="T30" i="31"/>
  <c r="T29" i="31"/>
  <c r="T28" i="31"/>
  <c r="T27" i="31"/>
  <c r="T26" i="31"/>
  <c r="T25" i="31"/>
  <c r="T24" i="31"/>
  <c r="T23" i="31"/>
  <c r="T22" i="31"/>
  <c r="T21" i="31"/>
  <c r="T20" i="31"/>
  <c r="T19" i="31"/>
  <c r="T18" i="31"/>
  <c r="T17" i="31"/>
  <c r="T16" i="31"/>
  <c r="T15" i="31"/>
  <c r="T14" i="31"/>
  <c r="T13" i="31"/>
  <c r="T12" i="31"/>
  <c r="T11" i="31"/>
  <c r="P2" i="31"/>
  <c r="T10" i="31"/>
  <c r="E5" i="31"/>
  <c r="G5" i="31"/>
  <c r="T9" i="31"/>
  <c r="H4" i="31" s="1"/>
  <c r="D4" i="31"/>
  <c r="C5" i="31"/>
  <c r="C10" i="31"/>
  <c r="T88" i="30"/>
  <c r="T87" i="30"/>
  <c r="T86" i="30"/>
  <c r="T85" i="30"/>
  <c r="T84" i="30"/>
  <c r="T83" i="30"/>
  <c r="T82" i="30"/>
  <c r="T81" i="30"/>
  <c r="T80" i="30"/>
  <c r="T79" i="30"/>
  <c r="T78" i="30"/>
  <c r="T77" i="30"/>
  <c r="T76" i="30"/>
  <c r="T75" i="30"/>
  <c r="T74" i="30"/>
  <c r="T73" i="30"/>
  <c r="T72" i="30"/>
  <c r="T71" i="30"/>
  <c r="T70" i="30"/>
  <c r="T69" i="30"/>
  <c r="T68" i="30"/>
  <c r="T67" i="30"/>
  <c r="T66" i="30"/>
  <c r="T65" i="30"/>
  <c r="T64" i="30"/>
  <c r="T63" i="30"/>
  <c r="T62" i="30"/>
  <c r="T61" i="30"/>
  <c r="T60" i="30"/>
  <c r="T59" i="30"/>
  <c r="T58" i="30"/>
  <c r="T57" i="30"/>
  <c r="T56" i="30"/>
  <c r="T55" i="30"/>
  <c r="T54" i="30"/>
  <c r="T53" i="30"/>
  <c r="T52" i="30"/>
  <c r="T51" i="30"/>
  <c r="T50" i="30"/>
  <c r="T49" i="30"/>
  <c r="T48" i="30"/>
  <c r="T47" i="30"/>
  <c r="T46" i="30"/>
  <c r="T45" i="30"/>
  <c r="T44" i="30"/>
  <c r="T43" i="30"/>
  <c r="T42" i="30"/>
  <c r="T41" i="30"/>
  <c r="T40" i="30"/>
  <c r="T39" i="30"/>
  <c r="T38" i="30"/>
  <c r="T37" i="30"/>
  <c r="T36" i="30"/>
  <c r="T35" i="30"/>
  <c r="T34" i="30"/>
  <c r="T33" i="30"/>
  <c r="T32" i="30"/>
  <c r="T31" i="30"/>
  <c r="T30" i="30"/>
  <c r="T29" i="30"/>
  <c r="T28" i="30"/>
  <c r="T27" i="30"/>
  <c r="T26" i="30"/>
  <c r="T25" i="30"/>
  <c r="T24" i="30"/>
  <c r="T23" i="30"/>
  <c r="T22" i="30"/>
  <c r="T21" i="30"/>
  <c r="T20" i="30"/>
  <c r="T19" i="30"/>
  <c r="T18" i="30"/>
  <c r="T17" i="30"/>
  <c r="T16" i="30"/>
  <c r="T15" i="30"/>
  <c r="T14" i="30"/>
  <c r="T13" i="30"/>
  <c r="T12" i="30"/>
  <c r="T11" i="30"/>
  <c r="T10" i="30"/>
  <c r="P2" i="30"/>
  <c r="G5" i="30"/>
  <c r="C10" i="30"/>
  <c r="C5" i="30"/>
  <c r="D4" i="30"/>
  <c r="E5" i="30"/>
  <c r="T9" i="30"/>
  <c r="T108" i="29"/>
  <c r="R108" i="29"/>
  <c r="M108" i="29"/>
  <c r="K108" i="29"/>
  <c r="T107" i="29"/>
  <c r="R107" i="29"/>
  <c r="C108" i="29" s="1"/>
  <c r="P2" i="29" s="1"/>
  <c r="M107" i="29"/>
  <c r="K107" i="29"/>
  <c r="T106" i="29"/>
  <c r="R106" i="29"/>
  <c r="C107" i="29" s="1"/>
  <c r="M106" i="29"/>
  <c r="K106" i="29"/>
  <c r="T105" i="29"/>
  <c r="R105" i="29"/>
  <c r="C106" i="29" s="1"/>
  <c r="M105" i="29"/>
  <c r="K105" i="29"/>
  <c r="T104" i="29"/>
  <c r="R104" i="29"/>
  <c r="C105" i="29" s="1"/>
  <c r="M104" i="29"/>
  <c r="K104" i="29"/>
  <c r="T103" i="29"/>
  <c r="R103" i="29"/>
  <c r="C104" i="29" s="1"/>
  <c r="M103" i="29"/>
  <c r="K103" i="29"/>
  <c r="T102" i="29"/>
  <c r="R102" i="29"/>
  <c r="C103" i="29" s="1"/>
  <c r="M102" i="29"/>
  <c r="K102" i="29"/>
  <c r="T101" i="29"/>
  <c r="R101" i="29"/>
  <c r="C102" i="29" s="1"/>
  <c r="M101" i="29"/>
  <c r="K101" i="29"/>
  <c r="T100" i="29"/>
  <c r="R100" i="29"/>
  <c r="C101" i="29" s="1"/>
  <c r="M100" i="29"/>
  <c r="K100" i="29"/>
  <c r="T99" i="29"/>
  <c r="R99" i="29"/>
  <c r="C100" i="29" s="1"/>
  <c r="M99" i="29"/>
  <c r="K99" i="29"/>
  <c r="T98" i="29"/>
  <c r="R98" i="29"/>
  <c r="C99" i="29" s="1"/>
  <c r="M98" i="29"/>
  <c r="K98" i="29"/>
  <c r="T97" i="29"/>
  <c r="R97" i="29"/>
  <c r="C98" i="29" s="1"/>
  <c r="M97" i="29"/>
  <c r="K97" i="29"/>
  <c r="T96" i="29"/>
  <c r="R96" i="29"/>
  <c r="C97" i="29" s="1"/>
  <c r="M96" i="29"/>
  <c r="K96" i="29"/>
  <c r="T95" i="29"/>
  <c r="R95" i="29"/>
  <c r="C96" i="29" s="1"/>
  <c r="M95" i="29"/>
  <c r="K95" i="29"/>
  <c r="T94" i="29"/>
  <c r="R94" i="29"/>
  <c r="C95" i="29" s="1"/>
  <c r="M94" i="29"/>
  <c r="K94" i="29"/>
  <c r="T93" i="29"/>
  <c r="R93" i="29"/>
  <c r="C94" i="29" s="1"/>
  <c r="M93" i="29"/>
  <c r="K93" i="29"/>
  <c r="T92" i="29"/>
  <c r="R92" i="29"/>
  <c r="C93" i="29" s="1"/>
  <c r="M92" i="29"/>
  <c r="K92" i="29"/>
  <c r="T91" i="29"/>
  <c r="R91" i="29"/>
  <c r="C92" i="29" s="1"/>
  <c r="M91" i="29"/>
  <c r="K91" i="29"/>
  <c r="T90" i="29"/>
  <c r="R90" i="29"/>
  <c r="C91" i="29" s="1"/>
  <c r="M90" i="29"/>
  <c r="K90" i="29"/>
  <c r="T89" i="29"/>
  <c r="R89" i="29"/>
  <c r="C90" i="29" s="1"/>
  <c r="M89" i="29"/>
  <c r="K89" i="29"/>
  <c r="T88" i="29"/>
  <c r="R88" i="29"/>
  <c r="C89" i="29" s="1"/>
  <c r="M88" i="29"/>
  <c r="K88" i="29"/>
  <c r="T87" i="29"/>
  <c r="R87" i="29"/>
  <c r="C88" i="29" s="1"/>
  <c r="M87" i="29"/>
  <c r="K87" i="29"/>
  <c r="T86" i="29"/>
  <c r="R86" i="29"/>
  <c r="C87" i="29" s="1"/>
  <c r="M86" i="29"/>
  <c r="K86" i="29"/>
  <c r="T85" i="29"/>
  <c r="R85" i="29"/>
  <c r="C86" i="29" s="1"/>
  <c r="M85" i="29"/>
  <c r="K85" i="29"/>
  <c r="T84" i="29"/>
  <c r="R84" i="29"/>
  <c r="C85" i="29" s="1"/>
  <c r="M84" i="29"/>
  <c r="K84" i="29"/>
  <c r="T83" i="29"/>
  <c r="R83" i="29"/>
  <c r="C84" i="29" s="1"/>
  <c r="M83" i="29"/>
  <c r="K83" i="29"/>
  <c r="T82" i="29"/>
  <c r="R82" i="29"/>
  <c r="C83" i="29" s="1"/>
  <c r="M82" i="29"/>
  <c r="K82" i="29"/>
  <c r="T81" i="29"/>
  <c r="R81" i="29"/>
  <c r="C82" i="29" s="1"/>
  <c r="M81" i="29"/>
  <c r="K81" i="29"/>
  <c r="T80" i="29"/>
  <c r="R80" i="29"/>
  <c r="C81" i="29" s="1"/>
  <c r="M80" i="29"/>
  <c r="K80" i="29"/>
  <c r="T79" i="29"/>
  <c r="R79" i="29"/>
  <c r="C80" i="29" s="1"/>
  <c r="M79" i="29"/>
  <c r="K79" i="29"/>
  <c r="T78" i="29"/>
  <c r="R78" i="29"/>
  <c r="C79" i="29" s="1"/>
  <c r="M78" i="29"/>
  <c r="K78" i="29"/>
  <c r="T77" i="29"/>
  <c r="R77" i="29"/>
  <c r="C78" i="29" s="1"/>
  <c r="M77" i="29"/>
  <c r="K77" i="29"/>
  <c r="T76" i="29"/>
  <c r="R76" i="29"/>
  <c r="C77" i="29" s="1"/>
  <c r="M76" i="29"/>
  <c r="K76" i="29"/>
  <c r="T75" i="29"/>
  <c r="R75" i="29"/>
  <c r="C76" i="29" s="1"/>
  <c r="M75" i="29"/>
  <c r="K75" i="29"/>
  <c r="T74" i="29"/>
  <c r="R74" i="29"/>
  <c r="C75" i="29" s="1"/>
  <c r="M74" i="29"/>
  <c r="K74" i="29"/>
  <c r="T73" i="29"/>
  <c r="R73" i="29"/>
  <c r="C74" i="29" s="1"/>
  <c r="M73" i="29"/>
  <c r="K73" i="29"/>
  <c r="T72" i="29"/>
  <c r="R72" i="29"/>
  <c r="C73" i="29" s="1"/>
  <c r="M72" i="29"/>
  <c r="K72" i="29"/>
  <c r="T71" i="29"/>
  <c r="R71" i="29"/>
  <c r="C72" i="29" s="1"/>
  <c r="M71" i="29"/>
  <c r="K71" i="29"/>
  <c r="T70" i="29"/>
  <c r="R70" i="29"/>
  <c r="C71" i="29" s="1"/>
  <c r="M70" i="29"/>
  <c r="K70" i="29"/>
  <c r="T69" i="29"/>
  <c r="R69" i="29"/>
  <c r="C70" i="29" s="1"/>
  <c r="M69" i="29"/>
  <c r="K69" i="29"/>
  <c r="T68" i="29"/>
  <c r="R68" i="29"/>
  <c r="C69" i="29" s="1"/>
  <c r="M68" i="29"/>
  <c r="K68" i="29"/>
  <c r="T67" i="29"/>
  <c r="R67" i="29"/>
  <c r="C68" i="29" s="1"/>
  <c r="M67" i="29"/>
  <c r="K67" i="29"/>
  <c r="T66" i="29"/>
  <c r="R66" i="29"/>
  <c r="C67" i="29" s="1"/>
  <c r="M66" i="29"/>
  <c r="K66" i="29"/>
  <c r="T65" i="29"/>
  <c r="R65" i="29"/>
  <c r="C66" i="29" s="1"/>
  <c r="M65" i="29"/>
  <c r="K65" i="29"/>
  <c r="T64" i="29"/>
  <c r="R64" i="29"/>
  <c r="C65" i="29" s="1"/>
  <c r="M64" i="29"/>
  <c r="K64" i="29"/>
  <c r="T63" i="29"/>
  <c r="R63" i="29"/>
  <c r="C64" i="29" s="1"/>
  <c r="M63" i="29"/>
  <c r="K63" i="29"/>
  <c r="T62" i="29"/>
  <c r="R62" i="29"/>
  <c r="C63" i="29" s="1"/>
  <c r="M62" i="29"/>
  <c r="K62" i="29"/>
  <c r="T61" i="29"/>
  <c r="R61" i="29"/>
  <c r="C62" i="29" s="1"/>
  <c r="M61" i="29"/>
  <c r="K61" i="29"/>
  <c r="T60" i="29"/>
  <c r="R60" i="29"/>
  <c r="C61" i="29" s="1"/>
  <c r="M60" i="29"/>
  <c r="K60" i="29"/>
  <c r="T59" i="29"/>
  <c r="R59" i="29"/>
  <c r="C60" i="29" s="1"/>
  <c r="M59" i="29"/>
  <c r="K59" i="29"/>
  <c r="T58" i="29"/>
  <c r="R58" i="29"/>
  <c r="C59" i="29" s="1"/>
  <c r="M58" i="29"/>
  <c r="K58" i="29"/>
  <c r="T57" i="29"/>
  <c r="R57" i="29"/>
  <c r="C58" i="29" s="1"/>
  <c r="M57" i="29"/>
  <c r="K57" i="29"/>
  <c r="T56" i="29"/>
  <c r="R56" i="29"/>
  <c r="C57" i="29" s="1"/>
  <c r="M56" i="29"/>
  <c r="K56" i="29"/>
  <c r="R55" i="29"/>
  <c r="C56" i="29" s="1"/>
  <c r="M55" i="29"/>
  <c r="K55" i="29"/>
  <c r="R54" i="29"/>
  <c r="C55" i="29" s="1"/>
  <c r="M54" i="29"/>
  <c r="K54" i="29"/>
  <c r="R53" i="29"/>
  <c r="C54" i="29" s="1"/>
  <c r="M53" i="29"/>
  <c r="K53" i="29"/>
  <c r="R52" i="29"/>
  <c r="C53" i="29" s="1"/>
  <c r="M52" i="29"/>
  <c r="K52" i="29"/>
  <c r="T51" i="29"/>
  <c r="R51" i="29"/>
  <c r="C52" i="29" s="1"/>
  <c r="M51" i="29"/>
  <c r="K51" i="29"/>
  <c r="T50" i="29"/>
  <c r="R50" i="29"/>
  <c r="C51" i="29" s="1"/>
  <c r="M50" i="29"/>
  <c r="K50" i="29"/>
  <c r="T49" i="29"/>
  <c r="R49" i="29"/>
  <c r="C50" i="29" s="1"/>
  <c r="M49" i="29"/>
  <c r="K49" i="29"/>
  <c r="T48" i="29"/>
  <c r="R48" i="29"/>
  <c r="C49" i="29" s="1"/>
  <c r="M48" i="29"/>
  <c r="K48" i="29"/>
  <c r="T47" i="29"/>
  <c r="R47" i="29"/>
  <c r="C48" i="29" s="1"/>
  <c r="M47" i="29"/>
  <c r="K47" i="29"/>
  <c r="T46" i="29"/>
  <c r="R46" i="29"/>
  <c r="C47" i="29" s="1"/>
  <c r="M46" i="29"/>
  <c r="K46" i="29"/>
  <c r="T45" i="29"/>
  <c r="R45" i="29"/>
  <c r="C46" i="29" s="1"/>
  <c r="M45" i="29"/>
  <c r="K45" i="29"/>
  <c r="T44" i="29"/>
  <c r="R44" i="29"/>
  <c r="C45" i="29" s="1"/>
  <c r="M44" i="29"/>
  <c r="K44" i="29"/>
  <c r="T43" i="29"/>
  <c r="R43" i="29"/>
  <c r="C44" i="29" s="1"/>
  <c r="M43" i="29"/>
  <c r="K43" i="29"/>
  <c r="T42" i="29"/>
  <c r="R42" i="29"/>
  <c r="C43" i="29" s="1"/>
  <c r="M42" i="29"/>
  <c r="K42" i="29"/>
  <c r="T41" i="29"/>
  <c r="R41" i="29"/>
  <c r="C42" i="29" s="1"/>
  <c r="M41" i="29"/>
  <c r="K41" i="29"/>
  <c r="T40" i="29"/>
  <c r="R40" i="29"/>
  <c r="C41" i="29" s="1"/>
  <c r="M40" i="29"/>
  <c r="K40" i="29"/>
  <c r="T39" i="29"/>
  <c r="R39" i="29"/>
  <c r="C40" i="29" s="1"/>
  <c r="M39" i="29"/>
  <c r="K39" i="29"/>
  <c r="T38" i="29"/>
  <c r="R38" i="29"/>
  <c r="C39" i="29" s="1"/>
  <c r="M38" i="29"/>
  <c r="K38" i="29"/>
  <c r="T37" i="29"/>
  <c r="R37" i="29"/>
  <c r="C38" i="29" s="1"/>
  <c r="M37" i="29"/>
  <c r="K37" i="29"/>
  <c r="T36" i="29"/>
  <c r="R36" i="29"/>
  <c r="C37" i="29" s="1"/>
  <c r="M36" i="29"/>
  <c r="K36" i="29"/>
  <c r="T35" i="29"/>
  <c r="R35" i="29"/>
  <c r="C36" i="29" s="1"/>
  <c r="M35" i="29"/>
  <c r="K35" i="29"/>
  <c r="T34" i="29"/>
  <c r="R34" i="29"/>
  <c r="C35" i="29" s="1"/>
  <c r="M34" i="29"/>
  <c r="K34" i="29"/>
  <c r="T33" i="29"/>
  <c r="R33" i="29"/>
  <c r="C34" i="29" s="1"/>
  <c r="M33" i="29"/>
  <c r="K33" i="29"/>
  <c r="T32" i="29"/>
  <c r="R32" i="29"/>
  <c r="C33" i="29" s="1"/>
  <c r="M32" i="29"/>
  <c r="K32" i="29"/>
  <c r="T31" i="29"/>
  <c r="R31" i="29"/>
  <c r="C32" i="29" s="1"/>
  <c r="M31" i="29"/>
  <c r="K31" i="29"/>
  <c r="T30" i="29"/>
  <c r="R30" i="29"/>
  <c r="C31" i="29" s="1"/>
  <c r="M30" i="29"/>
  <c r="K30" i="29"/>
  <c r="T29" i="29"/>
  <c r="R29" i="29"/>
  <c r="C30" i="29" s="1"/>
  <c r="M29" i="29"/>
  <c r="K29" i="29"/>
  <c r="T28" i="29"/>
  <c r="R28" i="29"/>
  <c r="C29" i="29" s="1"/>
  <c r="M28" i="29"/>
  <c r="K28" i="29"/>
  <c r="T27" i="29"/>
  <c r="R27" i="29"/>
  <c r="C28" i="29" s="1"/>
  <c r="M27" i="29"/>
  <c r="K27" i="29"/>
  <c r="R26" i="29"/>
  <c r="C27" i="29" s="1"/>
  <c r="M26" i="29"/>
  <c r="K26" i="29"/>
  <c r="R25" i="29"/>
  <c r="C26" i="29" s="1"/>
  <c r="M25" i="29"/>
  <c r="K25" i="29"/>
  <c r="R24" i="29"/>
  <c r="C25" i="29" s="1"/>
  <c r="M24" i="29"/>
  <c r="K24" i="29"/>
  <c r="R23" i="29"/>
  <c r="C24" i="29" s="1"/>
  <c r="M23" i="29"/>
  <c r="K23" i="29"/>
  <c r="R22" i="29"/>
  <c r="C23" i="29" s="1"/>
  <c r="M22" i="29"/>
  <c r="K22" i="29"/>
  <c r="R21" i="29"/>
  <c r="C22" i="29" s="1"/>
  <c r="M21" i="29"/>
  <c r="K21" i="29"/>
  <c r="R20" i="29"/>
  <c r="C21" i="29" s="1"/>
  <c r="M20" i="29"/>
  <c r="K20" i="29"/>
  <c r="R19" i="29"/>
  <c r="C20" i="29" s="1"/>
  <c r="M19" i="29"/>
  <c r="K19" i="29"/>
  <c r="R18" i="29"/>
  <c r="C19" i="29" s="1"/>
  <c r="M18" i="29"/>
  <c r="K18" i="29"/>
  <c r="R17" i="29"/>
  <c r="C18" i="29" s="1"/>
  <c r="M17" i="29"/>
  <c r="K17" i="29"/>
  <c r="R16" i="29"/>
  <c r="C17" i="29" s="1"/>
  <c r="M16" i="29"/>
  <c r="K16" i="29"/>
  <c r="R15" i="29"/>
  <c r="C16" i="29" s="1"/>
  <c r="M15" i="29"/>
  <c r="K15" i="29"/>
  <c r="R14" i="29"/>
  <c r="C15" i="29" s="1"/>
  <c r="M9" i="29"/>
  <c r="R9" i="29" s="1"/>
  <c r="K9" i="29"/>
  <c r="L2" i="29"/>
  <c r="H4" i="32" l="1"/>
  <c r="I5" i="32"/>
  <c r="L4" i="32"/>
  <c r="P4" i="32"/>
  <c r="I5" i="31"/>
  <c r="L4" i="31"/>
  <c r="P4" i="31"/>
  <c r="H4" i="30"/>
  <c r="I5" i="30"/>
  <c r="P4" i="30"/>
  <c r="L4" i="30"/>
  <c r="T26" i="29"/>
  <c r="T25" i="29"/>
  <c r="T24" i="29"/>
  <c r="T23" i="29"/>
  <c r="T22" i="29"/>
  <c r="T21" i="29"/>
  <c r="T20" i="29"/>
  <c r="T19" i="29"/>
  <c r="T18" i="29"/>
  <c r="T17" i="29"/>
  <c r="T16" i="29"/>
  <c r="T15" i="29"/>
  <c r="T14" i="29"/>
  <c r="T9" i="29"/>
  <c r="C10" i="29"/>
  <c r="K10" i="29" s="1"/>
  <c r="M10" i="29" s="1"/>
  <c r="R10" i="29" s="1"/>
  <c r="C11" i="29" s="1"/>
  <c r="K11" i="29" s="1"/>
  <c r="M11" i="29" s="1"/>
  <c r="R11" i="29" s="1"/>
  <c r="C12" i="29" s="1"/>
  <c r="K12" i="29" s="1"/>
  <c r="M12" i="29" s="1"/>
  <c r="R12" i="29" s="1"/>
  <c r="C13" i="29" s="1"/>
  <c r="K13" i="29" s="1"/>
  <c r="M13" i="29" s="1"/>
  <c r="R13" i="29" s="1"/>
  <c r="C14" i="29" s="1"/>
  <c r="K14" i="29" s="1"/>
  <c r="M14" i="29" s="1"/>
  <c r="T108" i="28"/>
  <c r="R108" i="28"/>
  <c r="M108" i="28"/>
  <c r="K108" i="28"/>
  <c r="T107" i="28"/>
  <c r="R107" i="28"/>
  <c r="C108" i="28" s="1"/>
  <c r="P2" i="28" s="1"/>
  <c r="M107" i="28"/>
  <c r="K107" i="28"/>
  <c r="T106" i="28"/>
  <c r="R106" i="28"/>
  <c r="C107" i="28" s="1"/>
  <c r="M106" i="28"/>
  <c r="K106" i="28"/>
  <c r="T105" i="28"/>
  <c r="R105" i="28"/>
  <c r="C106" i="28" s="1"/>
  <c r="M105" i="28"/>
  <c r="K105" i="28"/>
  <c r="T104" i="28"/>
  <c r="R104" i="28"/>
  <c r="C105" i="28" s="1"/>
  <c r="M104" i="28"/>
  <c r="K104" i="28"/>
  <c r="T103" i="28"/>
  <c r="R103" i="28"/>
  <c r="C104" i="28" s="1"/>
  <c r="M103" i="28"/>
  <c r="K103" i="28"/>
  <c r="T102" i="28"/>
  <c r="R102" i="28"/>
  <c r="C103" i="28" s="1"/>
  <c r="M102" i="28"/>
  <c r="K102" i="28"/>
  <c r="T101" i="28"/>
  <c r="R101" i="28"/>
  <c r="C102" i="28" s="1"/>
  <c r="M101" i="28"/>
  <c r="K101" i="28"/>
  <c r="T100" i="28"/>
  <c r="R100" i="28"/>
  <c r="C101" i="28" s="1"/>
  <c r="M100" i="28"/>
  <c r="K100" i="28"/>
  <c r="T99" i="28"/>
  <c r="R99" i="28"/>
  <c r="C100" i="28" s="1"/>
  <c r="M99" i="28"/>
  <c r="K99" i="28"/>
  <c r="T98" i="28"/>
  <c r="R98" i="28"/>
  <c r="C99" i="28" s="1"/>
  <c r="M98" i="28"/>
  <c r="K98" i="28"/>
  <c r="T97" i="28"/>
  <c r="R97" i="28"/>
  <c r="C98" i="28" s="1"/>
  <c r="M97" i="28"/>
  <c r="K97" i="28"/>
  <c r="T96" i="28"/>
  <c r="R96" i="28"/>
  <c r="C97" i="28" s="1"/>
  <c r="M96" i="28"/>
  <c r="K96" i="28"/>
  <c r="T95" i="28"/>
  <c r="R95" i="28"/>
  <c r="C96" i="28" s="1"/>
  <c r="M95" i="28"/>
  <c r="K95" i="28"/>
  <c r="T94" i="28"/>
  <c r="R94" i="28"/>
  <c r="C95" i="28" s="1"/>
  <c r="M94" i="28"/>
  <c r="K94" i="28"/>
  <c r="T93" i="28"/>
  <c r="R93" i="28"/>
  <c r="C94" i="28" s="1"/>
  <c r="M93" i="28"/>
  <c r="K93" i="28"/>
  <c r="T92" i="28"/>
  <c r="R92" i="28"/>
  <c r="C93" i="28" s="1"/>
  <c r="M92" i="28"/>
  <c r="K92" i="28"/>
  <c r="T91" i="28"/>
  <c r="R91" i="28"/>
  <c r="C92" i="28" s="1"/>
  <c r="M91" i="28"/>
  <c r="K91" i="28"/>
  <c r="T90" i="28"/>
  <c r="R90" i="28"/>
  <c r="C91" i="28" s="1"/>
  <c r="M90" i="28"/>
  <c r="K90" i="28"/>
  <c r="T89" i="28"/>
  <c r="R89" i="28"/>
  <c r="C90" i="28" s="1"/>
  <c r="M89" i="28"/>
  <c r="K89" i="28"/>
  <c r="T88" i="28"/>
  <c r="R88" i="28"/>
  <c r="C89" i="28" s="1"/>
  <c r="M88" i="28"/>
  <c r="K88" i="28"/>
  <c r="T87" i="28"/>
  <c r="R87" i="28"/>
  <c r="C88" i="28" s="1"/>
  <c r="M87" i="28"/>
  <c r="K87" i="28"/>
  <c r="T86" i="28"/>
  <c r="R86" i="28"/>
  <c r="C87" i="28" s="1"/>
  <c r="M86" i="28"/>
  <c r="K86" i="28"/>
  <c r="T85" i="28"/>
  <c r="R85" i="28"/>
  <c r="C86" i="28" s="1"/>
  <c r="M85" i="28"/>
  <c r="K85" i="28"/>
  <c r="T84" i="28"/>
  <c r="R84" i="28"/>
  <c r="C85" i="28" s="1"/>
  <c r="M84" i="28"/>
  <c r="K84" i="28"/>
  <c r="T83" i="28"/>
  <c r="R83" i="28"/>
  <c r="C84" i="28" s="1"/>
  <c r="M83" i="28"/>
  <c r="K83" i="28"/>
  <c r="T82" i="28"/>
  <c r="R82" i="28"/>
  <c r="C83" i="28" s="1"/>
  <c r="M82" i="28"/>
  <c r="K82" i="28"/>
  <c r="T81" i="28"/>
  <c r="R81" i="28"/>
  <c r="C82" i="28" s="1"/>
  <c r="M81" i="28"/>
  <c r="K81" i="28"/>
  <c r="T80" i="28"/>
  <c r="R80" i="28"/>
  <c r="C81" i="28" s="1"/>
  <c r="M80" i="28"/>
  <c r="K80" i="28"/>
  <c r="T79" i="28"/>
  <c r="R79" i="28"/>
  <c r="C80" i="28" s="1"/>
  <c r="M79" i="28"/>
  <c r="K79" i="28"/>
  <c r="T78" i="28"/>
  <c r="R78" i="28"/>
  <c r="C79" i="28" s="1"/>
  <c r="M78" i="28"/>
  <c r="K78" i="28"/>
  <c r="T77" i="28"/>
  <c r="R77" i="28"/>
  <c r="C78" i="28" s="1"/>
  <c r="M77" i="28"/>
  <c r="K77" i="28"/>
  <c r="T76" i="28"/>
  <c r="R76" i="28"/>
  <c r="C77" i="28" s="1"/>
  <c r="M76" i="28"/>
  <c r="K76" i="28"/>
  <c r="T75" i="28"/>
  <c r="R75" i="28"/>
  <c r="C76" i="28" s="1"/>
  <c r="M75" i="28"/>
  <c r="K75" i="28"/>
  <c r="T74" i="28"/>
  <c r="R74" i="28"/>
  <c r="C75" i="28" s="1"/>
  <c r="M74" i="28"/>
  <c r="K74" i="28"/>
  <c r="T73" i="28"/>
  <c r="R73" i="28"/>
  <c r="C74" i="28" s="1"/>
  <c r="M73" i="28"/>
  <c r="K73" i="28"/>
  <c r="T72" i="28"/>
  <c r="R72" i="28"/>
  <c r="C73" i="28" s="1"/>
  <c r="M72" i="28"/>
  <c r="K72" i="28"/>
  <c r="T71" i="28"/>
  <c r="R71" i="28"/>
  <c r="C72" i="28" s="1"/>
  <c r="M71" i="28"/>
  <c r="K71" i="28"/>
  <c r="T70" i="28"/>
  <c r="R70" i="28"/>
  <c r="C71" i="28" s="1"/>
  <c r="M70" i="28"/>
  <c r="K70" i="28"/>
  <c r="T69" i="28"/>
  <c r="R69" i="28"/>
  <c r="C70" i="28" s="1"/>
  <c r="M69" i="28"/>
  <c r="K69" i="28"/>
  <c r="T68" i="28"/>
  <c r="R68" i="28"/>
  <c r="C69" i="28" s="1"/>
  <c r="M68" i="28"/>
  <c r="K68" i="28"/>
  <c r="T67" i="28"/>
  <c r="R67" i="28"/>
  <c r="C68" i="28" s="1"/>
  <c r="M67" i="28"/>
  <c r="K67" i="28"/>
  <c r="T66" i="28"/>
  <c r="R66" i="28"/>
  <c r="C67" i="28" s="1"/>
  <c r="M66" i="28"/>
  <c r="K66" i="28"/>
  <c r="T65" i="28"/>
  <c r="R65" i="28"/>
  <c r="C66" i="28" s="1"/>
  <c r="M65" i="28"/>
  <c r="K65" i="28"/>
  <c r="T64" i="28"/>
  <c r="R64" i="28"/>
  <c r="C65" i="28" s="1"/>
  <c r="M64" i="28"/>
  <c r="K64" i="28"/>
  <c r="T63" i="28"/>
  <c r="R63" i="28"/>
  <c r="C64" i="28" s="1"/>
  <c r="M63" i="28"/>
  <c r="K63" i="28"/>
  <c r="T62" i="28"/>
  <c r="R62" i="28"/>
  <c r="C63" i="28" s="1"/>
  <c r="M62" i="28"/>
  <c r="K62" i="28"/>
  <c r="T61" i="28"/>
  <c r="R61" i="28"/>
  <c r="C62" i="28" s="1"/>
  <c r="M61" i="28"/>
  <c r="K61" i="28"/>
  <c r="T60" i="28"/>
  <c r="R60" i="28"/>
  <c r="C61" i="28" s="1"/>
  <c r="M60" i="28"/>
  <c r="K60" i="28"/>
  <c r="T59" i="28"/>
  <c r="R59" i="28"/>
  <c r="C60" i="28" s="1"/>
  <c r="M59" i="28"/>
  <c r="K59" i="28"/>
  <c r="T58" i="28"/>
  <c r="R58" i="28"/>
  <c r="C59" i="28" s="1"/>
  <c r="M58" i="28"/>
  <c r="K58" i="28"/>
  <c r="T57" i="28"/>
  <c r="R57" i="28"/>
  <c r="C58" i="28" s="1"/>
  <c r="M57" i="28"/>
  <c r="K57" i="28"/>
  <c r="T56" i="28"/>
  <c r="R56" i="28"/>
  <c r="C57" i="28" s="1"/>
  <c r="M56" i="28"/>
  <c r="K56" i="28"/>
  <c r="R55" i="28"/>
  <c r="C56" i="28" s="1"/>
  <c r="M55" i="28"/>
  <c r="K55" i="28"/>
  <c r="R54" i="28"/>
  <c r="C55" i="28" s="1"/>
  <c r="M54" i="28"/>
  <c r="K54" i="28"/>
  <c r="R53" i="28"/>
  <c r="C54" i="28" s="1"/>
  <c r="M53" i="28"/>
  <c r="K53" i="28"/>
  <c r="R52" i="28"/>
  <c r="C53" i="28" s="1"/>
  <c r="M52" i="28"/>
  <c r="K52" i="28"/>
  <c r="T51" i="28"/>
  <c r="R51" i="28"/>
  <c r="C52" i="28" s="1"/>
  <c r="M51" i="28"/>
  <c r="K51" i="28"/>
  <c r="T50" i="28"/>
  <c r="R50" i="28"/>
  <c r="C51" i="28" s="1"/>
  <c r="M50" i="28"/>
  <c r="K50" i="28"/>
  <c r="R26" i="28"/>
  <c r="C27" i="28" s="1"/>
  <c r="K27" i="28" s="1"/>
  <c r="M27" i="28" s="1"/>
  <c r="R27" i="28" s="1"/>
  <c r="C28" i="28" s="1"/>
  <c r="K28" i="28" s="1"/>
  <c r="M28" i="28" s="1"/>
  <c r="R28" i="28" s="1"/>
  <c r="C29" i="28" s="1"/>
  <c r="K29" i="28" s="1"/>
  <c r="M29" i="28" s="1"/>
  <c r="R29" i="28" s="1"/>
  <c r="C30" i="28" s="1"/>
  <c r="K30" i="28" s="1"/>
  <c r="M30" i="28" s="1"/>
  <c r="R30" i="28" s="1"/>
  <c r="C31" i="28" s="1"/>
  <c r="K31" i="28" s="1"/>
  <c r="M31" i="28" s="1"/>
  <c r="R31" i="28" s="1"/>
  <c r="C32" i="28" s="1"/>
  <c r="K32" i="28" s="1"/>
  <c r="M32" i="28" s="1"/>
  <c r="R32" i="28" s="1"/>
  <c r="C33" i="28" s="1"/>
  <c r="K33" i="28" s="1"/>
  <c r="M33" i="28" s="1"/>
  <c r="R33" i="28" s="1"/>
  <c r="C34" i="28" s="1"/>
  <c r="K34" i="28" s="1"/>
  <c r="M34" i="28" s="1"/>
  <c r="R34" i="28" s="1"/>
  <c r="C35" i="28" s="1"/>
  <c r="K35" i="28" s="1"/>
  <c r="M35" i="28" s="1"/>
  <c r="R35" i="28" s="1"/>
  <c r="C36" i="28" s="1"/>
  <c r="K36" i="28" s="1"/>
  <c r="M36" i="28" s="1"/>
  <c r="R36" i="28" s="1"/>
  <c r="C37" i="28" s="1"/>
  <c r="K37" i="28" s="1"/>
  <c r="M37" i="28" s="1"/>
  <c r="R37" i="28" s="1"/>
  <c r="C38" i="28" s="1"/>
  <c r="K38" i="28" s="1"/>
  <c r="M38" i="28" s="1"/>
  <c r="R38" i="28" s="1"/>
  <c r="C39" i="28" s="1"/>
  <c r="K39" i="28" s="1"/>
  <c r="M39" i="28" s="1"/>
  <c r="R39" i="28" s="1"/>
  <c r="C40" i="28" s="1"/>
  <c r="K40" i="28" s="1"/>
  <c r="M40" i="28" s="1"/>
  <c r="R40" i="28" s="1"/>
  <c r="C41" i="28" s="1"/>
  <c r="K41" i="28" s="1"/>
  <c r="M41" i="28" s="1"/>
  <c r="R41" i="28" s="1"/>
  <c r="C42" i="28" s="1"/>
  <c r="K42" i="28" s="1"/>
  <c r="M42" i="28" s="1"/>
  <c r="R42" i="28" s="1"/>
  <c r="C43" i="28" s="1"/>
  <c r="K43" i="28" s="1"/>
  <c r="M43" i="28" s="1"/>
  <c r="R43" i="28" s="1"/>
  <c r="C44" i="28" s="1"/>
  <c r="K44" i="28" s="1"/>
  <c r="M44" i="28" s="1"/>
  <c r="R44" i="28" s="1"/>
  <c r="C45" i="28" s="1"/>
  <c r="K45" i="28" s="1"/>
  <c r="M45" i="28" s="1"/>
  <c r="R45" i="28" s="1"/>
  <c r="C46" i="28" s="1"/>
  <c r="K46" i="28" s="1"/>
  <c r="M46" i="28" s="1"/>
  <c r="R46" i="28" s="1"/>
  <c r="C47" i="28" s="1"/>
  <c r="K47" i="28" s="1"/>
  <c r="M47" i="28" s="1"/>
  <c r="R47" i="28" s="1"/>
  <c r="C48" i="28" s="1"/>
  <c r="K48" i="28" s="1"/>
  <c r="M48" i="28" s="1"/>
  <c r="R48" i="28" s="1"/>
  <c r="C49" i="28" s="1"/>
  <c r="K49" i="28" s="1"/>
  <c r="M49" i="28" s="1"/>
  <c r="R49" i="28" s="1"/>
  <c r="C50" i="28" s="1"/>
  <c r="M26" i="28"/>
  <c r="K26" i="28"/>
  <c r="R25" i="28"/>
  <c r="C26" i="28" s="1"/>
  <c r="M25" i="28"/>
  <c r="K25" i="28"/>
  <c r="M24" i="28"/>
  <c r="R24" i="28" s="1"/>
  <c r="C25" i="28" s="1"/>
  <c r="K24" i="28"/>
  <c r="R23" i="28"/>
  <c r="C24" i="28" s="1"/>
  <c r="M23" i="28"/>
  <c r="K23" i="28"/>
  <c r="R22" i="28"/>
  <c r="C23" i="28" s="1"/>
  <c r="M22" i="28"/>
  <c r="K22" i="28"/>
  <c r="R21" i="28"/>
  <c r="C22" i="28" s="1"/>
  <c r="M21" i="28"/>
  <c r="K21" i="28"/>
  <c r="K20" i="28"/>
  <c r="M20" i="28" s="1"/>
  <c r="R20" i="28" s="1"/>
  <c r="C21" i="28" s="1"/>
  <c r="R19" i="28"/>
  <c r="C20" i="28" s="1"/>
  <c r="M19" i="28"/>
  <c r="K19" i="28"/>
  <c r="R18" i="28"/>
  <c r="C19" i="28" s="1"/>
  <c r="M18" i="28"/>
  <c r="K18" i="28"/>
  <c r="R17" i="28"/>
  <c r="C18" i="28" s="1"/>
  <c r="M17" i="28"/>
  <c r="K17" i="28"/>
  <c r="R16" i="28"/>
  <c r="C17" i="28" s="1"/>
  <c r="M16" i="28"/>
  <c r="K16" i="28"/>
  <c r="R15" i="28"/>
  <c r="C16" i="28" s="1"/>
  <c r="M15" i="28"/>
  <c r="K15" i="28"/>
  <c r="R14" i="28"/>
  <c r="C15" i="28" s="1"/>
  <c r="M14" i="28"/>
  <c r="K14" i="28"/>
  <c r="R13" i="28"/>
  <c r="C14" i="28" s="1"/>
  <c r="M13" i="28"/>
  <c r="K13" i="28"/>
  <c r="R12" i="28"/>
  <c r="C13" i="28" s="1"/>
  <c r="M12" i="28"/>
  <c r="K12" i="28"/>
  <c r="R11" i="28"/>
  <c r="C12" i="28" s="1"/>
  <c r="K11" i="28"/>
  <c r="M11" i="28" s="1"/>
  <c r="R10" i="28"/>
  <c r="C11" i="28" s="1"/>
  <c r="M10" i="28"/>
  <c r="K10" i="28"/>
  <c r="M9" i="28"/>
  <c r="R9" i="28" s="1"/>
  <c r="K9" i="28"/>
  <c r="L2" i="28"/>
  <c r="T108" i="17"/>
  <c r="R108" i="17"/>
  <c r="M108" i="17"/>
  <c r="K108" i="17"/>
  <c r="T107" i="17"/>
  <c r="R107" i="17"/>
  <c r="C108" i="17"/>
  <c r="P2" i="17"/>
  <c r="M107" i="17"/>
  <c r="K107" i="17"/>
  <c r="T106" i="17"/>
  <c r="R106" i="17"/>
  <c r="C107" i="17"/>
  <c r="M106" i="17"/>
  <c r="K106" i="17"/>
  <c r="T105" i="17"/>
  <c r="R105" i="17"/>
  <c r="C106" i="17"/>
  <c r="M105" i="17"/>
  <c r="K105" i="17"/>
  <c r="T104" i="17"/>
  <c r="R104" i="17"/>
  <c r="C105" i="17"/>
  <c r="M104" i="17"/>
  <c r="K104" i="17"/>
  <c r="T103" i="17"/>
  <c r="R103" i="17"/>
  <c r="C104" i="17"/>
  <c r="M103" i="17"/>
  <c r="K103" i="17"/>
  <c r="T102" i="17"/>
  <c r="R102" i="17"/>
  <c r="C103" i="17"/>
  <c r="M102" i="17"/>
  <c r="K102" i="17"/>
  <c r="T101" i="17"/>
  <c r="R101" i="17"/>
  <c r="C102" i="17"/>
  <c r="M101" i="17"/>
  <c r="K101" i="17"/>
  <c r="T100" i="17"/>
  <c r="R100" i="17"/>
  <c r="C101" i="17"/>
  <c r="M100" i="17"/>
  <c r="K100" i="17"/>
  <c r="T99" i="17"/>
  <c r="R99" i="17"/>
  <c r="C100" i="17"/>
  <c r="M99" i="17"/>
  <c r="K99" i="17"/>
  <c r="T98" i="17"/>
  <c r="R98" i="17"/>
  <c r="C99" i="17"/>
  <c r="M98" i="17"/>
  <c r="K98" i="17"/>
  <c r="T97" i="17"/>
  <c r="R97" i="17"/>
  <c r="C98" i="17"/>
  <c r="M97" i="17"/>
  <c r="K97" i="17"/>
  <c r="T96" i="17"/>
  <c r="R96" i="17"/>
  <c r="C97" i="17"/>
  <c r="M96" i="17"/>
  <c r="K96" i="17"/>
  <c r="T95" i="17"/>
  <c r="R95" i="17"/>
  <c r="C96" i="17"/>
  <c r="M95" i="17"/>
  <c r="K95" i="17"/>
  <c r="T94" i="17"/>
  <c r="R94" i="17"/>
  <c r="C95" i="17"/>
  <c r="M94" i="17"/>
  <c r="K94" i="17"/>
  <c r="T93" i="17"/>
  <c r="R93" i="17"/>
  <c r="C94" i="17"/>
  <c r="M93" i="17"/>
  <c r="K93" i="17"/>
  <c r="T92" i="17"/>
  <c r="R92" i="17"/>
  <c r="C93" i="17"/>
  <c r="M92" i="17"/>
  <c r="K92" i="17"/>
  <c r="T91" i="17"/>
  <c r="R91" i="17"/>
  <c r="C92" i="17"/>
  <c r="M91" i="17"/>
  <c r="K91" i="17"/>
  <c r="T90" i="17"/>
  <c r="R90" i="17"/>
  <c r="C91" i="17"/>
  <c r="M90" i="17"/>
  <c r="K90" i="17"/>
  <c r="T89" i="17"/>
  <c r="R89" i="17"/>
  <c r="C90" i="17"/>
  <c r="M89" i="17"/>
  <c r="K89" i="17"/>
  <c r="T88" i="17"/>
  <c r="R88" i="17"/>
  <c r="C89" i="17"/>
  <c r="M88" i="17"/>
  <c r="K88" i="17"/>
  <c r="T87" i="17"/>
  <c r="R87" i="17"/>
  <c r="C88" i="17"/>
  <c r="M87" i="17"/>
  <c r="K87" i="17"/>
  <c r="T86" i="17"/>
  <c r="R86" i="17"/>
  <c r="C87" i="17"/>
  <c r="M86" i="17"/>
  <c r="K86" i="17"/>
  <c r="T85" i="17"/>
  <c r="R85" i="17"/>
  <c r="C86" i="17"/>
  <c r="M85" i="17"/>
  <c r="K85" i="17"/>
  <c r="T84" i="17"/>
  <c r="R84" i="17"/>
  <c r="C85" i="17"/>
  <c r="M84" i="17"/>
  <c r="K84" i="17"/>
  <c r="T83" i="17"/>
  <c r="R83" i="17"/>
  <c r="C84" i="17"/>
  <c r="M83" i="17"/>
  <c r="K83" i="17"/>
  <c r="T82" i="17"/>
  <c r="R82" i="17"/>
  <c r="C83" i="17"/>
  <c r="M82" i="17"/>
  <c r="K82" i="17"/>
  <c r="T81" i="17"/>
  <c r="R81" i="17"/>
  <c r="C82" i="17"/>
  <c r="M81" i="17"/>
  <c r="K81" i="17"/>
  <c r="T80" i="17"/>
  <c r="R80" i="17"/>
  <c r="C81" i="17"/>
  <c r="M80" i="17"/>
  <c r="K80" i="17"/>
  <c r="T79" i="17"/>
  <c r="R79" i="17"/>
  <c r="C80" i="17"/>
  <c r="M79" i="17"/>
  <c r="K79" i="17"/>
  <c r="T78" i="17"/>
  <c r="R78" i="17"/>
  <c r="C79" i="17"/>
  <c r="M78" i="17"/>
  <c r="K78" i="17"/>
  <c r="T77" i="17"/>
  <c r="R77" i="17"/>
  <c r="C78" i="17"/>
  <c r="M77" i="17"/>
  <c r="K77" i="17"/>
  <c r="T76" i="17"/>
  <c r="R76" i="17"/>
  <c r="C77" i="17"/>
  <c r="M76" i="17"/>
  <c r="K76" i="17"/>
  <c r="T75" i="17"/>
  <c r="R75" i="17"/>
  <c r="C76" i="17"/>
  <c r="M75" i="17"/>
  <c r="K75" i="17"/>
  <c r="T74" i="17"/>
  <c r="R74" i="17"/>
  <c r="C75" i="17"/>
  <c r="M74" i="17"/>
  <c r="K74" i="17"/>
  <c r="T73" i="17"/>
  <c r="R73" i="17"/>
  <c r="C74" i="17"/>
  <c r="M73" i="17"/>
  <c r="K73" i="17"/>
  <c r="T72" i="17"/>
  <c r="R72" i="17"/>
  <c r="C73" i="17"/>
  <c r="M72" i="17"/>
  <c r="K72" i="17"/>
  <c r="T71" i="17"/>
  <c r="R71" i="17"/>
  <c r="C72" i="17"/>
  <c r="M71" i="17"/>
  <c r="K71" i="17"/>
  <c r="T70" i="17"/>
  <c r="R70" i="17"/>
  <c r="C71" i="17"/>
  <c r="M70" i="17"/>
  <c r="K70" i="17"/>
  <c r="T69" i="17"/>
  <c r="R69" i="17"/>
  <c r="C70" i="17"/>
  <c r="M69" i="17"/>
  <c r="K69" i="17"/>
  <c r="T68" i="17"/>
  <c r="R68" i="17"/>
  <c r="C69" i="17"/>
  <c r="M68" i="17"/>
  <c r="K68" i="17"/>
  <c r="T67" i="17"/>
  <c r="R67" i="17"/>
  <c r="C68" i="17"/>
  <c r="M67" i="17"/>
  <c r="K67" i="17"/>
  <c r="T66" i="17"/>
  <c r="R66" i="17"/>
  <c r="C67" i="17"/>
  <c r="M66" i="17"/>
  <c r="K66" i="17"/>
  <c r="T65" i="17"/>
  <c r="R65" i="17"/>
  <c r="C66" i="17"/>
  <c r="M65" i="17"/>
  <c r="K65" i="17"/>
  <c r="T64" i="17"/>
  <c r="R64" i="17"/>
  <c r="C65" i="17"/>
  <c r="M64" i="17"/>
  <c r="K64" i="17"/>
  <c r="T63" i="17"/>
  <c r="R63" i="17"/>
  <c r="C64" i="17"/>
  <c r="M63" i="17"/>
  <c r="K63" i="17"/>
  <c r="T62" i="17"/>
  <c r="R62" i="17"/>
  <c r="C63" i="17"/>
  <c r="M62" i="17"/>
  <c r="K62" i="17"/>
  <c r="T61" i="17"/>
  <c r="R61" i="17"/>
  <c r="C62" i="17"/>
  <c r="M61" i="17"/>
  <c r="K61" i="17"/>
  <c r="T60" i="17"/>
  <c r="R60" i="17"/>
  <c r="C61" i="17"/>
  <c r="M60" i="17"/>
  <c r="K60" i="17"/>
  <c r="T59" i="17"/>
  <c r="R59" i="17"/>
  <c r="C60" i="17"/>
  <c r="M59" i="17"/>
  <c r="K59" i="17"/>
  <c r="T58" i="17"/>
  <c r="R58" i="17"/>
  <c r="C59" i="17"/>
  <c r="M58" i="17"/>
  <c r="K58" i="17"/>
  <c r="T57" i="17"/>
  <c r="R57" i="17"/>
  <c r="C58" i="17"/>
  <c r="M57" i="17"/>
  <c r="K57" i="17"/>
  <c r="T56" i="17"/>
  <c r="R56" i="17"/>
  <c r="C57" i="17"/>
  <c r="M56" i="17"/>
  <c r="K56" i="17"/>
  <c r="R55" i="17"/>
  <c r="C56" i="17"/>
  <c r="M55" i="17"/>
  <c r="K55" i="17"/>
  <c r="R54" i="17"/>
  <c r="C55" i="17"/>
  <c r="M54" i="17"/>
  <c r="K54" i="17"/>
  <c r="R53" i="17"/>
  <c r="C54" i="17"/>
  <c r="M53" i="17"/>
  <c r="K53" i="17"/>
  <c r="R52" i="17"/>
  <c r="C53" i="17"/>
  <c r="M52" i="17"/>
  <c r="K52" i="17"/>
  <c r="T51" i="17"/>
  <c r="R51" i="17"/>
  <c r="C52" i="17"/>
  <c r="M51" i="17"/>
  <c r="K51" i="17"/>
  <c r="T50" i="17"/>
  <c r="R50" i="17"/>
  <c r="C51" i="17"/>
  <c r="M50" i="17"/>
  <c r="K50" i="17"/>
  <c r="T49" i="17"/>
  <c r="R49" i="17"/>
  <c r="C50" i="17"/>
  <c r="M49" i="17"/>
  <c r="K49" i="17"/>
  <c r="T48" i="17"/>
  <c r="R48" i="17"/>
  <c r="C49" i="17"/>
  <c r="M48" i="17"/>
  <c r="K48" i="17"/>
  <c r="T47" i="17"/>
  <c r="R47" i="17"/>
  <c r="C48" i="17"/>
  <c r="M47" i="17"/>
  <c r="K47" i="17"/>
  <c r="T46" i="17"/>
  <c r="R46" i="17"/>
  <c r="C47" i="17"/>
  <c r="M46" i="17"/>
  <c r="K46" i="17"/>
  <c r="T45" i="17"/>
  <c r="R45" i="17"/>
  <c r="C46" i="17"/>
  <c r="M45" i="17"/>
  <c r="K45" i="17"/>
  <c r="T44" i="17"/>
  <c r="R44" i="17"/>
  <c r="C45" i="17"/>
  <c r="M44" i="17"/>
  <c r="K44" i="17"/>
  <c r="T43" i="17"/>
  <c r="R43" i="17"/>
  <c r="C44" i="17"/>
  <c r="M43" i="17"/>
  <c r="K43" i="17"/>
  <c r="T42" i="17"/>
  <c r="R42" i="17"/>
  <c r="C43" i="17"/>
  <c r="M42" i="17"/>
  <c r="K42" i="17"/>
  <c r="T41" i="17"/>
  <c r="R41" i="17"/>
  <c r="C42" i="17"/>
  <c r="M41" i="17"/>
  <c r="K41" i="17"/>
  <c r="T40" i="17"/>
  <c r="R40" i="17"/>
  <c r="C41" i="17"/>
  <c r="M40" i="17"/>
  <c r="K40" i="17"/>
  <c r="T39" i="17"/>
  <c r="R39" i="17"/>
  <c r="C40" i="17"/>
  <c r="M39" i="17"/>
  <c r="K39" i="17"/>
  <c r="T38" i="17"/>
  <c r="R38" i="17"/>
  <c r="C39" i="17"/>
  <c r="M38" i="17"/>
  <c r="K38" i="17"/>
  <c r="T37" i="17"/>
  <c r="R37" i="17"/>
  <c r="C38" i="17"/>
  <c r="M37" i="17"/>
  <c r="K37" i="17"/>
  <c r="T36" i="17"/>
  <c r="R36" i="17"/>
  <c r="C37" i="17"/>
  <c r="M36" i="17"/>
  <c r="K36" i="17"/>
  <c r="T35" i="17"/>
  <c r="R35" i="17"/>
  <c r="C36" i="17"/>
  <c r="M35" i="17"/>
  <c r="K35" i="17"/>
  <c r="T34" i="17"/>
  <c r="R34" i="17"/>
  <c r="C35" i="17"/>
  <c r="M34" i="17"/>
  <c r="K34" i="17"/>
  <c r="T33" i="17"/>
  <c r="R33" i="17"/>
  <c r="C34" i="17"/>
  <c r="M33" i="17"/>
  <c r="K33" i="17"/>
  <c r="T32" i="17"/>
  <c r="R32" i="17"/>
  <c r="C33" i="17"/>
  <c r="M32" i="17"/>
  <c r="K32" i="17"/>
  <c r="T31" i="17"/>
  <c r="R31" i="17"/>
  <c r="C32" i="17"/>
  <c r="M31" i="17"/>
  <c r="K31" i="17"/>
  <c r="T30" i="17"/>
  <c r="R30" i="17"/>
  <c r="C31" i="17"/>
  <c r="M30" i="17"/>
  <c r="K30" i="17"/>
  <c r="T29" i="17"/>
  <c r="R29" i="17"/>
  <c r="C30" i="17"/>
  <c r="M29" i="17"/>
  <c r="K29" i="17"/>
  <c r="T28" i="17"/>
  <c r="R28" i="17"/>
  <c r="C29" i="17"/>
  <c r="M28" i="17"/>
  <c r="K28" i="17"/>
  <c r="T27" i="17"/>
  <c r="R27" i="17"/>
  <c r="C28" i="17"/>
  <c r="M27" i="17"/>
  <c r="K27" i="17"/>
  <c r="T26" i="17"/>
  <c r="R26" i="17"/>
  <c r="C27" i="17"/>
  <c r="M26" i="17"/>
  <c r="K26" i="17"/>
  <c r="T25" i="17"/>
  <c r="R25" i="17"/>
  <c r="C26" i="17"/>
  <c r="M25" i="17"/>
  <c r="K25" i="17"/>
  <c r="T24" i="17"/>
  <c r="R24" i="17"/>
  <c r="C25" i="17"/>
  <c r="M24" i="17"/>
  <c r="K24" i="17"/>
  <c r="T23" i="17"/>
  <c r="R23" i="17"/>
  <c r="C24" i="17"/>
  <c r="M23" i="17"/>
  <c r="K23" i="17"/>
  <c r="T22" i="17"/>
  <c r="R22" i="17"/>
  <c r="C23" i="17"/>
  <c r="M22" i="17"/>
  <c r="K22" i="17"/>
  <c r="T21" i="17"/>
  <c r="R21" i="17"/>
  <c r="C22" i="17"/>
  <c r="M21" i="17"/>
  <c r="K21" i="17"/>
  <c r="T20" i="17"/>
  <c r="R20" i="17"/>
  <c r="C21" i="17"/>
  <c r="M20" i="17"/>
  <c r="K20" i="17"/>
  <c r="T19" i="17"/>
  <c r="R19" i="17"/>
  <c r="C20" i="17"/>
  <c r="M19" i="17"/>
  <c r="K19" i="17"/>
  <c r="T18" i="17"/>
  <c r="R18" i="17"/>
  <c r="C19" i="17"/>
  <c r="M18" i="17"/>
  <c r="K18" i="17"/>
  <c r="T17" i="17"/>
  <c r="R17" i="17"/>
  <c r="C18" i="17"/>
  <c r="M17" i="17"/>
  <c r="K17" i="17"/>
  <c r="T16" i="17"/>
  <c r="R16" i="17"/>
  <c r="C17" i="17"/>
  <c r="M16" i="17"/>
  <c r="K16" i="17"/>
  <c r="T15" i="17"/>
  <c r="R15" i="17"/>
  <c r="C16" i="17"/>
  <c r="M15" i="17"/>
  <c r="K15" i="17"/>
  <c r="T14" i="17"/>
  <c r="R14" i="17"/>
  <c r="C15" i="17"/>
  <c r="M14" i="17"/>
  <c r="K14" i="17"/>
  <c r="T13" i="17"/>
  <c r="R13" i="17"/>
  <c r="C14" i="17"/>
  <c r="M13" i="17"/>
  <c r="K13" i="17"/>
  <c r="T12" i="17"/>
  <c r="R12" i="17"/>
  <c r="C13" i="17"/>
  <c r="M12" i="17"/>
  <c r="K12" i="17"/>
  <c r="T11" i="17"/>
  <c r="R11" i="17"/>
  <c r="C12" i="17"/>
  <c r="M11" i="17"/>
  <c r="K11" i="17"/>
  <c r="T10" i="17"/>
  <c r="R10" i="17"/>
  <c r="C11" i="17"/>
  <c r="M10" i="17"/>
  <c r="K10" i="17"/>
  <c r="K9" i="17"/>
  <c r="M9" i="17"/>
  <c r="R9" i="17"/>
  <c r="L2" i="17"/>
  <c r="C10" i="17"/>
  <c r="C5" i="17"/>
  <c r="G5" i="17"/>
  <c r="D4" i="17"/>
  <c r="E5" i="17"/>
  <c r="T9" i="17"/>
  <c r="H4" i="17"/>
  <c r="L4" i="17"/>
  <c r="P4" i="17"/>
  <c r="I5" i="17"/>
  <c r="T11" i="29" l="1"/>
  <c r="T12" i="29"/>
  <c r="T13" i="29"/>
  <c r="C5" i="29"/>
  <c r="D4" i="29"/>
  <c r="G5" i="29"/>
  <c r="E5" i="29"/>
  <c r="T10" i="29"/>
  <c r="H4" i="29" s="1"/>
  <c r="P4" i="29"/>
  <c r="L4" i="29"/>
  <c r="T49" i="28"/>
  <c r="T48" i="28"/>
  <c r="T47" i="28"/>
  <c r="T46" i="28"/>
  <c r="T45" i="28"/>
  <c r="T44" i="28"/>
  <c r="T43" i="28"/>
  <c r="T42" i="28"/>
  <c r="T41" i="28"/>
  <c r="T40" i="28"/>
  <c r="T39" i="28"/>
  <c r="T38" i="28"/>
  <c r="T37" i="28"/>
  <c r="T36" i="28"/>
  <c r="T35" i="28"/>
  <c r="T34" i="28"/>
  <c r="T33" i="28"/>
  <c r="T32" i="28"/>
  <c r="T31" i="28"/>
  <c r="T30" i="28"/>
  <c r="T29" i="28"/>
  <c r="T28" i="28"/>
  <c r="T27" i="28"/>
  <c r="T26" i="28"/>
  <c r="T25" i="28"/>
  <c r="T24" i="28"/>
  <c r="T23" i="28"/>
  <c r="T22" i="28"/>
  <c r="T21" i="28"/>
  <c r="T20" i="28"/>
  <c r="T19" i="28"/>
  <c r="T18" i="28"/>
  <c r="T17" i="28"/>
  <c r="T16" i="28"/>
  <c r="T15" i="28"/>
  <c r="T14" i="28"/>
  <c r="T13" i="28"/>
  <c r="T12" i="28"/>
  <c r="T11" i="28"/>
  <c r="T10" i="28"/>
  <c r="E5" i="28"/>
  <c r="D4" i="28"/>
  <c r="C10" i="28"/>
  <c r="T9" i="28"/>
  <c r="G5" i="28"/>
  <c r="C5" i="28"/>
  <c r="I5" i="29" l="1"/>
  <c r="H4" i="28"/>
  <c r="I5" i="28"/>
  <c r="L4" i="28"/>
  <c r="P4" i="28"/>
</calcChain>
</file>

<file path=xl/sharedStrings.xml><?xml version="1.0" encoding="utf-8"?>
<sst xmlns="http://schemas.openxmlformats.org/spreadsheetml/2006/main" count="857" uniqueCount="66">
  <si>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</si>
  <si>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</si>
  <si>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</si>
  <si>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</si>
  <si>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</si>
  <si>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</si>
  <si>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</si>
  <si>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</si>
  <si>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</si>
  <si>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</si>
  <si>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</si>
  <si>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</si>
  <si>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</si>
  <si>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</si>
  <si>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</si>
  <si>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</si>
  <si>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</si>
  <si>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</si>
  <si>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</si>
  <si>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</si>
  <si>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</si>
  <si>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</si>
  <si>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</si>
  <si>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</si>
  <si>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</si>
  <si>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</si>
  <si>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</si>
  <si>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</si>
  <si>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</si>
  <si>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</si>
  <si>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</si>
  <si>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</si>
  <si>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</si>
  <si>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</si>
  <si>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</si>
  <si>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</si>
  <si>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</si>
  <si>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</si>
  <si>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</si>
  <si>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</si>
  <si>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</si>
  <si>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</si>
  <si>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</si>
  <si>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</si>
  <si>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</si>
  <si>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</si>
  <si>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</si>
  <si>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</si>
  <si>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EUR/USD</t>
    <phoneticPr fontId="2"/>
  </si>
  <si>
    <t>・トレーリングストップ（ダウ理論）
＋逆PB出現時</t>
    <rPh sb="14" eb="16">
      <t>リロン</t>
    </rPh>
    <rPh sb="19" eb="20">
      <t>ギャク</t>
    </rPh>
    <rPh sb="22" eb="24">
      <t>シュツゲン</t>
    </rPh>
    <rPh sb="24" eb="25">
      <t>トキ</t>
    </rPh>
    <phoneticPr fontId="3"/>
  </si>
  <si>
    <t>1H</t>
    <phoneticPr fontId="3"/>
  </si>
  <si>
    <t>EUR/USD</t>
    <phoneticPr fontId="2"/>
  </si>
  <si>
    <t>EUR/USD</t>
    <phoneticPr fontId="2"/>
  </si>
  <si>
    <t>1H</t>
    <phoneticPr fontId="3"/>
  </si>
  <si>
    <t>10MA・20MAの両方の上側にキャンドルがあれば買い方向、下側なら売り方向。MAに触れてPB出現でエントリー待ち、PB高値or安値ブレイクでエントリー。</t>
    <phoneticPr fontId="3"/>
  </si>
  <si>
    <t>20/21</t>
    <phoneticPr fontId="2"/>
  </si>
  <si>
    <t>S/Rを上に抜けて押し戻されたPB出現で売り方向買い方向はその逆。高値安値ブレイクでエントリーダウ理論を取り入れトレンド方向にエントリー。
裁量で逆トレンド方向にエントリーもあり。</t>
    <rPh sb="4" eb="5">
      <t>ウエ</t>
    </rPh>
    <rPh sb="6" eb="7">
      <t>ヌ</t>
    </rPh>
    <rPh sb="9" eb="10">
      <t>オ</t>
    </rPh>
    <rPh sb="11" eb="12">
      <t>モド</t>
    </rPh>
    <rPh sb="17" eb="19">
      <t>シュツゲン</t>
    </rPh>
    <rPh sb="20" eb="21">
      <t>ウ</t>
    </rPh>
    <rPh sb="22" eb="24">
      <t>ホウコウ</t>
    </rPh>
    <rPh sb="31" eb="32">
      <t>ギャク</t>
    </rPh>
    <rPh sb="33" eb="35">
      <t>タカネ</t>
    </rPh>
    <rPh sb="35" eb="37">
      <t>ヤスネ</t>
    </rPh>
    <rPh sb="49" eb="51">
      <t>リロン</t>
    </rPh>
    <rPh sb="52" eb="53">
      <t>ト</t>
    </rPh>
    <rPh sb="54" eb="55">
      <t>イ</t>
    </rPh>
    <rPh sb="60" eb="62">
      <t>ホウコウ</t>
    </rPh>
    <rPh sb="70" eb="72">
      <t>サイリョウ</t>
    </rPh>
    <rPh sb="73" eb="74">
      <t>ギャク</t>
    </rPh>
    <rPh sb="78" eb="80">
      <t>ホウコウ</t>
    </rPh>
    <phoneticPr fontId="3"/>
  </si>
  <si>
    <t>・トレーリングストップ（ダウ理論）
・S/R、建値決済あり</t>
    <rPh sb="14" eb="16">
      <t>リロン</t>
    </rPh>
    <rPh sb="23" eb="25">
      <t>タテネ</t>
    </rPh>
    <rPh sb="25" eb="27">
      <t>ケッサイ</t>
    </rPh>
    <phoneticPr fontId="3"/>
  </si>
  <si>
    <t xml:space="preserve">まず検証１で日足、1時間足を検証しました。日足データーでは時間軸が長いので余り検証数を挙げれませんでしたが、勝率は43.9%でした。順張りで利益を伸ばしていくロジックなので余り勝率は高くならないと思いますが、それでもあれだけ簡単なエントリー方法だけでこれだけの勝率がだせるんだなと検証を通じて感心させられました。
その後、1時間足で検証を開始し、勝率は21.3％と悪いながらも利益を伸ばしていくことで年利300%を達成できました。
もう少しエントリーの精度を上げられればもう少し勝率も上げられるなと手ごたえを感じました。しかしその次に行った4時間足の検証では勝率は16.7%で利益を上げるところかドローダウンの回復もできずに検証数のリミットを迎えてしまいました。「あれ？」「なんで？」1時間足で勝ててるのになぜ大きな足になるほど信頼性があがるのに何で？と訳が分からなくなってしまいました。もしこのようになる原因がありましたらご教授くださいませ。
でもまあこのままでは検証を終われないというか、自信を取り戻すためにも再度勝率をもっと上げることに専念し再検証することにしました。
まずサポレジとトレンドを把握してエントリーチャンスのPBであってもトレンド方向のみエントリーをする。またサポートにぶつかって出たサインのみエントリーをすることで再検証を行いました。すると自分でもびっくりするくらいの検証結果がでてきました。なんと勝率が55%まで上がり、100万から始めて4年後には6000%増の6千万にまで達しました。
しかし、検証トレードではたんたんとできていますが実際のトレードでは絶対にメンタルが相当きつくなるだろうなと思い知らされました。
複利で運用するとすごい金額になります。1トレードで損切りが200万近くにまでになり、負けたときのショックが検証の段階でも大きいので資金を大きく増やすということは本当に大変な事なんだなと思い知らされました。
しかし少しエントリーの方法を変えるだけでここまで違いがでるんですね。検証は気が遠くなりますが自信にはつながるので新しいエントリー方法を思いついたら、まず検証をやってみる。ということの大切さに気付かせて頂きました。本当に有難うございました。
</t>
    <rPh sb="2" eb="4">
      <t>ケンショウ</t>
    </rPh>
    <rPh sb="6" eb="8">
      <t>ヒアシ</t>
    </rPh>
    <rPh sb="10" eb="12">
      <t>ジカン</t>
    </rPh>
    <rPh sb="12" eb="13">
      <t>アシ</t>
    </rPh>
    <rPh sb="14" eb="16">
      <t>ケンショウ</t>
    </rPh>
    <rPh sb="21" eb="22">
      <t>ヒ</t>
    </rPh>
    <rPh sb="22" eb="23">
      <t>ソク</t>
    </rPh>
    <rPh sb="29" eb="32">
      <t>ジカンジク</t>
    </rPh>
    <rPh sb="33" eb="34">
      <t>ナガ</t>
    </rPh>
    <rPh sb="37" eb="38">
      <t>アマ</t>
    </rPh>
    <rPh sb="39" eb="41">
      <t>ケンショウ</t>
    </rPh>
    <rPh sb="41" eb="42">
      <t>スウ</t>
    </rPh>
    <rPh sb="43" eb="44">
      <t>ア</t>
    </rPh>
    <rPh sb="54" eb="56">
      <t>ショウリツ</t>
    </rPh>
    <rPh sb="66" eb="67">
      <t>ジュン</t>
    </rPh>
    <rPh sb="67" eb="68">
      <t>バ</t>
    </rPh>
    <rPh sb="70" eb="72">
      <t>リエキ</t>
    </rPh>
    <rPh sb="73" eb="74">
      <t>ノ</t>
    </rPh>
    <rPh sb="86" eb="87">
      <t>アマ</t>
    </rPh>
    <rPh sb="88" eb="90">
      <t>ショウリツ</t>
    </rPh>
    <rPh sb="91" eb="92">
      <t>タカ</t>
    </rPh>
    <rPh sb="98" eb="99">
      <t>オモ</t>
    </rPh>
    <rPh sb="112" eb="114">
      <t>カンタン</t>
    </rPh>
    <rPh sb="120" eb="122">
      <t>ホウホウ</t>
    </rPh>
    <rPh sb="130" eb="132">
      <t>ショウリツ</t>
    </rPh>
    <rPh sb="140" eb="142">
      <t>ケンショウ</t>
    </rPh>
    <rPh sb="143" eb="144">
      <t>ツウ</t>
    </rPh>
    <rPh sb="146" eb="148">
      <t>カンシン</t>
    </rPh>
    <rPh sb="159" eb="160">
      <t>ゴ</t>
    </rPh>
    <rPh sb="162" eb="164">
      <t>ジカン</t>
    </rPh>
    <rPh sb="164" eb="165">
      <t>アシ</t>
    </rPh>
    <rPh sb="166" eb="168">
      <t>ケンショウ</t>
    </rPh>
    <rPh sb="169" eb="171">
      <t>カイシ</t>
    </rPh>
    <rPh sb="173" eb="175">
      <t>ショウリツ</t>
    </rPh>
    <rPh sb="182" eb="183">
      <t>ワル</t>
    </rPh>
    <rPh sb="188" eb="190">
      <t>リエキ</t>
    </rPh>
    <rPh sb="191" eb="192">
      <t>ノ</t>
    </rPh>
    <rPh sb="200" eb="202">
      <t>ネンリ</t>
    </rPh>
    <rPh sb="218" eb="219">
      <t>スコ</t>
    </rPh>
    <rPh sb="226" eb="228">
      <t>セイド</t>
    </rPh>
    <rPh sb="229" eb="230">
      <t>ア</t>
    </rPh>
    <rPh sb="237" eb="238">
      <t>スコ</t>
    </rPh>
    <rPh sb="239" eb="241">
      <t>ショウリツ</t>
    </rPh>
    <rPh sb="242" eb="243">
      <t>ア</t>
    </rPh>
    <rPh sb="249" eb="250">
      <t>テ</t>
    </rPh>
    <rPh sb="254" eb="255">
      <t>カン</t>
    </rPh>
    <rPh sb="265" eb="266">
      <t>ツギ</t>
    </rPh>
    <rPh sb="267" eb="268">
      <t>オコナ</t>
    </rPh>
    <rPh sb="271" eb="273">
      <t>ジカン</t>
    </rPh>
    <rPh sb="273" eb="274">
      <t>アシ</t>
    </rPh>
    <rPh sb="275" eb="277">
      <t>ケンショウ</t>
    </rPh>
    <rPh sb="288" eb="290">
      <t>リエキ</t>
    </rPh>
    <rPh sb="291" eb="292">
      <t>ア</t>
    </rPh>
    <rPh sb="305" eb="307">
      <t>カイフク</t>
    </rPh>
    <rPh sb="312" eb="314">
      <t>ケンショウ</t>
    </rPh>
    <rPh sb="314" eb="315">
      <t>スウ</t>
    </rPh>
    <rPh sb="321" eb="322">
      <t>ムカ</t>
    </rPh>
    <rPh sb="343" eb="345">
      <t>ジカン</t>
    </rPh>
    <rPh sb="345" eb="346">
      <t>アシ</t>
    </rPh>
    <rPh sb="347" eb="348">
      <t>カ</t>
    </rPh>
    <rPh sb="355" eb="356">
      <t>オオ</t>
    </rPh>
    <rPh sb="358" eb="359">
      <t>アシ</t>
    </rPh>
    <rPh sb="364" eb="366">
      <t>シンライ</t>
    </rPh>
    <rPh sb="366" eb="367">
      <t>セイ</t>
    </rPh>
    <rPh sb="373" eb="374">
      <t>ナン</t>
    </rPh>
    <rPh sb="377" eb="378">
      <t>ワケ</t>
    </rPh>
    <rPh sb="379" eb="380">
      <t>ワ</t>
    </rPh>
    <rPh sb="403" eb="405">
      <t>ゲンイン</t>
    </rPh>
    <rPh sb="413" eb="415">
      <t>キョウジュ</t>
    </rPh>
    <rPh sb="433" eb="435">
      <t>ケンショウ</t>
    </rPh>
    <rPh sb="436" eb="437">
      <t>オ</t>
    </rPh>
    <rPh sb="446" eb="448">
      <t>ジシン</t>
    </rPh>
    <rPh sb="449" eb="450">
      <t>ト</t>
    </rPh>
    <rPh sb="451" eb="452">
      <t>モド</t>
    </rPh>
    <rPh sb="457" eb="459">
      <t>サイド</t>
    </rPh>
    <rPh sb="459" eb="461">
      <t>ショウリツ</t>
    </rPh>
    <rPh sb="465" eb="466">
      <t>ア</t>
    </rPh>
    <rPh sb="471" eb="473">
      <t>センネン</t>
    </rPh>
    <rPh sb="474" eb="475">
      <t>サイ</t>
    </rPh>
    <rPh sb="475" eb="477">
      <t>ケンショウ</t>
    </rPh>
    <rPh sb="500" eb="502">
      <t>ハアク</t>
    </rPh>
    <rPh sb="525" eb="527">
      <t>ホウコウ</t>
    </rPh>
    <rPh sb="550" eb="551">
      <t>デ</t>
    </rPh>
    <rPh sb="568" eb="571">
      <t>サイケンショウ</t>
    </rPh>
    <rPh sb="572" eb="573">
      <t>オコナ</t>
    </rPh>
    <rPh sb="581" eb="583">
      <t>ジブン</t>
    </rPh>
    <rPh sb="595" eb="597">
      <t>ケンショウ</t>
    </rPh>
    <rPh sb="597" eb="599">
      <t>ケッカ</t>
    </rPh>
    <rPh sb="610" eb="612">
      <t>ショウリツ</t>
    </rPh>
    <rPh sb="618" eb="619">
      <t>ア</t>
    </rPh>
    <rPh sb="625" eb="626">
      <t>マン</t>
    </rPh>
    <rPh sb="628" eb="629">
      <t>ハジ</t>
    </rPh>
    <rPh sb="632" eb="634">
      <t>ネンゴ</t>
    </rPh>
    <rPh sb="641" eb="642">
      <t>ゾウ</t>
    </rPh>
    <rPh sb="644" eb="646">
      <t>センマン</t>
    </rPh>
    <rPh sb="649" eb="650">
      <t>タッ</t>
    </rPh>
    <rPh sb="660" eb="662">
      <t>ケンショウ</t>
    </rPh>
    <rPh sb="680" eb="682">
      <t>ジッサイ</t>
    </rPh>
    <rPh sb="689" eb="691">
      <t>ゼッタイ</t>
    </rPh>
    <rPh sb="697" eb="699">
      <t>ソウトウ</t>
    </rPh>
    <rPh sb="709" eb="710">
      <t>オモ</t>
    </rPh>
    <rPh sb="711" eb="712">
      <t>シ</t>
    </rPh>
    <rPh sb="720" eb="722">
      <t>フクリ</t>
    </rPh>
    <rPh sb="723" eb="725">
      <t>ウンヨウ</t>
    </rPh>
    <rPh sb="731" eb="733">
      <t>キンガク</t>
    </rPh>
    <rPh sb="745" eb="747">
      <t>ソンギ</t>
    </rPh>
    <rPh sb="752" eb="753">
      <t>マン</t>
    </rPh>
    <rPh sb="753" eb="754">
      <t>チカ</t>
    </rPh>
    <rPh sb="762" eb="763">
      <t>マ</t>
    </rPh>
    <rPh sb="773" eb="775">
      <t>ケンショウ</t>
    </rPh>
    <rPh sb="776" eb="778">
      <t>ダンカイ</t>
    </rPh>
    <rPh sb="780" eb="781">
      <t>オオ</t>
    </rPh>
    <rPh sb="785" eb="787">
      <t>シキン</t>
    </rPh>
    <rPh sb="788" eb="789">
      <t>オオ</t>
    </rPh>
    <rPh sb="791" eb="792">
      <t>フ</t>
    </rPh>
    <rPh sb="800" eb="802">
      <t>ホントウ</t>
    </rPh>
    <rPh sb="803" eb="805">
      <t>タイヘン</t>
    </rPh>
    <rPh sb="806" eb="807">
      <t>コト</t>
    </rPh>
    <rPh sb="812" eb="813">
      <t>オモ</t>
    </rPh>
    <rPh sb="814" eb="815">
      <t>シ</t>
    </rPh>
    <rPh sb="826" eb="827">
      <t>スコ</t>
    </rPh>
    <rPh sb="834" eb="836">
      <t>ホウホウ</t>
    </rPh>
    <rPh sb="837" eb="838">
      <t>カ</t>
    </rPh>
    <rPh sb="847" eb="848">
      <t>チガ</t>
    </rPh>
    <rPh sb="857" eb="859">
      <t>ケンショウ</t>
    </rPh>
    <rPh sb="860" eb="861">
      <t>キ</t>
    </rPh>
    <rPh sb="862" eb="863">
      <t>トオ</t>
    </rPh>
    <rPh sb="869" eb="871">
      <t>ジシン</t>
    </rPh>
    <rPh sb="879" eb="880">
      <t>アタラ</t>
    </rPh>
    <rPh sb="887" eb="889">
      <t>ホウホウ</t>
    </rPh>
    <rPh sb="890" eb="891">
      <t>オモ</t>
    </rPh>
    <rPh sb="899" eb="901">
      <t>ケンショウ</t>
    </rPh>
    <rPh sb="914" eb="916">
      <t>タイセツ</t>
    </rPh>
    <rPh sb="918" eb="920">
      <t>キヅ</t>
    </rPh>
    <rPh sb="923" eb="924">
      <t>イタダ</t>
    </rPh>
    <rPh sb="929" eb="931">
      <t>ホントウ</t>
    </rPh>
    <rPh sb="932" eb="934">
      <t>アリガト</t>
    </rPh>
    <phoneticPr fontId="2"/>
  </si>
  <si>
    <t>検証１をおこない今までにない自信をつけることができたことは先生方の熱心な指導のおかげだと思います。楽にて儲けようと思っていた自分が恥ずかしくなりました。今後のカリキュラムでは更なるエントリーの絞込みができるとのことですので次の検証が楽しみです。しかし検証１を検証してみてまだまだルールが確立していない面があります。特に決済では検証といえどすごく神経を使いました。特に検証を開始した段階では資金をなるべく減らさないように建値決済もいれ、ある程度資金が増えてきた段階で、やっとまともなトレーディングストップ決済をおこなうことができました。
このことは多分ルール上ダメなことだと思っていますし再検証で大幅な利益があがった事も半分運だと思っています。
資金が減ってしまうと益々弱気になってしまい本来の損小利大のトレードに繋がらないからです。今後はもっと明確な決済ルールを確立し、もっとトレード経験を積むことが重要かと考えております。</t>
    <rPh sb="0" eb="2">
      <t>ケンショウ</t>
    </rPh>
    <rPh sb="8" eb="9">
      <t>イマ</t>
    </rPh>
    <rPh sb="14" eb="16">
      <t>ジシン</t>
    </rPh>
    <rPh sb="29" eb="31">
      <t>センセイ</t>
    </rPh>
    <rPh sb="31" eb="32">
      <t>ガタ</t>
    </rPh>
    <rPh sb="33" eb="35">
      <t>ネッシン</t>
    </rPh>
    <rPh sb="36" eb="38">
      <t>シドウ</t>
    </rPh>
    <rPh sb="44" eb="45">
      <t>オモ</t>
    </rPh>
    <rPh sb="49" eb="50">
      <t>ラク</t>
    </rPh>
    <rPh sb="52" eb="53">
      <t>モウ</t>
    </rPh>
    <rPh sb="57" eb="58">
      <t>オモ</t>
    </rPh>
    <rPh sb="62" eb="64">
      <t>ジブン</t>
    </rPh>
    <rPh sb="65" eb="66">
      <t>ハ</t>
    </rPh>
    <rPh sb="76" eb="78">
      <t>コンゴ</t>
    </rPh>
    <rPh sb="87" eb="88">
      <t>サラ</t>
    </rPh>
    <rPh sb="96" eb="98">
      <t>シボリコ</t>
    </rPh>
    <rPh sb="111" eb="112">
      <t>ツギ</t>
    </rPh>
    <rPh sb="113" eb="115">
      <t>ケンショウ</t>
    </rPh>
    <rPh sb="116" eb="117">
      <t>タノ</t>
    </rPh>
    <rPh sb="125" eb="127">
      <t>ケンショウ</t>
    </rPh>
    <rPh sb="129" eb="131">
      <t>ケンショウ</t>
    </rPh>
    <rPh sb="143" eb="145">
      <t>カクリツ</t>
    </rPh>
    <rPh sb="150" eb="151">
      <t>メン</t>
    </rPh>
    <rPh sb="157" eb="158">
      <t>トク</t>
    </rPh>
    <rPh sb="159" eb="161">
      <t>ケッサイ</t>
    </rPh>
    <rPh sb="163" eb="165">
      <t>ケンショウ</t>
    </rPh>
    <rPh sb="172" eb="174">
      <t>シンケイ</t>
    </rPh>
    <rPh sb="175" eb="176">
      <t>ツカ</t>
    </rPh>
    <rPh sb="181" eb="182">
      <t>トク</t>
    </rPh>
    <rPh sb="183" eb="185">
      <t>ケンショウ</t>
    </rPh>
    <rPh sb="186" eb="188">
      <t>カイシ</t>
    </rPh>
    <rPh sb="190" eb="192">
      <t>ダンカイ</t>
    </rPh>
    <rPh sb="194" eb="196">
      <t>シキン</t>
    </rPh>
    <rPh sb="201" eb="202">
      <t>ヘ</t>
    </rPh>
    <rPh sb="209" eb="211">
      <t>タテネ</t>
    </rPh>
    <rPh sb="211" eb="213">
      <t>ケッサイ</t>
    </rPh>
    <rPh sb="219" eb="221">
      <t>テイド</t>
    </rPh>
    <rPh sb="221" eb="223">
      <t>シキン</t>
    </rPh>
    <rPh sb="224" eb="225">
      <t>フ</t>
    </rPh>
    <rPh sb="229" eb="231">
      <t>ダンカイ</t>
    </rPh>
    <rPh sb="251" eb="253">
      <t>ケッサイ</t>
    </rPh>
    <rPh sb="273" eb="275">
      <t>タブン</t>
    </rPh>
    <rPh sb="278" eb="279">
      <t>ジョウ</t>
    </rPh>
    <rPh sb="286" eb="287">
      <t>オモ</t>
    </rPh>
    <rPh sb="293" eb="296">
      <t>サイケンショウ</t>
    </rPh>
    <rPh sb="297" eb="299">
      <t>オオハバ</t>
    </rPh>
    <rPh sb="300" eb="302">
      <t>リエキ</t>
    </rPh>
    <rPh sb="307" eb="308">
      <t>コト</t>
    </rPh>
    <rPh sb="309" eb="311">
      <t>ハンブン</t>
    </rPh>
    <rPh sb="311" eb="312">
      <t>ウン</t>
    </rPh>
    <rPh sb="314" eb="315">
      <t>オモ</t>
    </rPh>
    <rPh sb="322" eb="324">
      <t>シキン</t>
    </rPh>
    <rPh sb="325" eb="326">
      <t>ヘ</t>
    </rPh>
    <rPh sb="332" eb="334">
      <t>マスマス</t>
    </rPh>
    <rPh sb="334" eb="336">
      <t>ヨワキ</t>
    </rPh>
    <rPh sb="343" eb="345">
      <t>ホンライ</t>
    </rPh>
    <rPh sb="346" eb="347">
      <t>ソン</t>
    </rPh>
    <rPh sb="347" eb="348">
      <t>ショウ</t>
    </rPh>
    <rPh sb="348" eb="349">
      <t>リ</t>
    </rPh>
    <rPh sb="349" eb="350">
      <t>ダイ</t>
    </rPh>
    <rPh sb="356" eb="357">
      <t>ツナ</t>
    </rPh>
    <rPh sb="366" eb="368">
      <t>コンゴ</t>
    </rPh>
    <rPh sb="372" eb="374">
      <t>メイカク</t>
    </rPh>
    <rPh sb="375" eb="377">
      <t>ケッサイ</t>
    </rPh>
    <rPh sb="381" eb="383">
      <t>カクリツ</t>
    </rPh>
    <rPh sb="392" eb="394">
      <t>ケイケン</t>
    </rPh>
    <rPh sb="395" eb="396">
      <t>ツ</t>
    </rPh>
    <rPh sb="400" eb="402">
      <t>ジュウヨウ</t>
    </rPh>
    <rPh sb="404" eb="405">
      <t>カンガ</t>
    </rPh>
    <phoneticPr fontId="2"/>
  </si>
  <si>
    <t>今後は罠（ロスカット）にはまったところのダマシをいかに見極めることが大切だと思います。簡単にトレンド判断できれば誰もこの投資の世界で負けていないと思うからです。チャートは人の心理で動いていますので、PBエントリーは人の心理を逆手にとった素晴らしい手法で、とても有効なエントリーポイントになることが分かりました。みんなが罠にはまってロスカットになったところを待って行けると判断してからエントリーですもんね。
これからも心理の裏をついたエントリーの精度を上げていく事。またボラティリティーによって決済方法を変えていくとかの検証ができればと思っております。有難うございました。</t>
    <rPh sb="0" eb="2">
      <t>コンゴ</t>
    </rPh>
    <rPh sb="3" eb="4">
      <t>ワナ</t>
    </rPh>
    <rPh sb="27" eb="29">
      <t>ミキワ</t>
    </rPh>
    <rPh sb="34" eb="36">
      <t>タイセツ</t>
    </rPh>
    <rPh sb="38" eb="39">
      <t>オモ</t>
    </rPh>
    <rPh sb="43" eb="45">
      <t>カンタン</t>
    </rPh>
    <rPh sb="50" eb="52">
      <t>ハンダン</t>
    </rPh>
    <rPh sb="56" eb="57">
      <t>ダレ</t>
    </rPh>
    <rPh sb="60" eb="62">
      <t>トウシ</t>
    </rPh>
    <rPh sb="63" eb="65">
      <t>セカイ</t>
    </rPh>
    <rPh sb="66" eb="67">
      <t>マ</t>
    </rPh>
    <rPh sb="73" eb="74">
      <t>オモ</t>
    </rPh>
    <rPh sb="85" eb="86">
      <t>ヒト</t>
    </rPh>
    <rPh sb="87" eb="89">
      <t>シンリ</t>
    </rPh>
    <rPh sb="90" eb="91">
      <t>ウゴ</t>
    </rPh>
    <rPh sb="107" eb="108">
      <t>ヒト</t>
    </rPh>
    <rPh sb="109" eb="111">
      <t>シンリ</t>
    </rPh>
    <rPh sb="112" eb="114">
      <t>サカテ</t>
    </rPh>
    <rPh sb="118" eb="120">
      <t>スバ</t>
    </rPh>
    <rPh sb="123" eb="125">
      <t>シュホウ</t>
    </rPh>
    <rPh sb="130" eb="132">
      <t>ユウコウ</t>
    </rPh>
    <rPh sb="148" eb="149">
      <t>ワ</t>
    </rPh>
    <rPh sb="159" eb="160">
      <t>ワナ</t>
    </rPh>
    <rPh sb="178" eb="179">
      <t>マ</t>
    </rPh>
    <rPh sb="181" eb="182">
      <t>イ</t>
    </rPh>
    <rPh sb="185" eb="187">
      <t>ハンダン</t>
    </rPh>
    <rPh sb="208" eb="210">
      <t>シンリ</t>
    </rPh>
    <rPh sb="211" eb="212">
      <t>ウラ</t>
    </rPh>
    <rPh sb="222" eb="224">
      <t>セイド</t>
    </rPh>
    <rPh sb="225" eb="226">
      <t>ア</t>
    </rPh>
    <rPh sb="230" eb="231">
      <t>コト</t>
    </rPh>
    <rPh sb="246" eb="248">
      <t>ケッサイ</t>
    </rPh>
    <rPh sb="248" eb="250">
      <t>ホウホウ</t>
    </rPh>
    <rPh sb="251" eb="252">
      <t>カ</t>
    </rPh>
    <rPh sb="259" eb="261">
      <t>ケンショウ</t>
    </rPh>
    <rPh sb="267" eb="268">
      <t>オモ</t>
    </rPh>
    <rPh sb="275" eb="277">
      <t>アリガト</t>
    </rPh>
    <phoneticPr fontId="2"/>
  </si>
  <si>
    <t>PB＋S/R</t>
    <phoneticPr fontId="2"/>
  </si>
  <si>
    <t>S/Rを上に抜けて押し戻されたPB出現で売り方向買い方向はその逆。高値安値ブレイクでエントリーダウ理論を取り入れトレンド方向にエントリー。
裁量で逆トレンド方向にエントリーもあり。</t>
    <phoneticPr fontId="3"/>
  </si>
  <si>
    <t>・トレーリングストップ（ダウ理論）
・S/R、建値決済あり</t>
    <phoneticPr fontId="2"/>
  </si>
  <si>
    <t>検証１</t>
    <rPh sb="0" eb="2">
      <t>ケンショウ</t>
    </rPh>
    <phoneticPr fontId="2"/>
  </si>
  <si>
    <t>検証①</t>
    <rPh sb="0" eb="2">
      <t>ケンショウ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</si>
</sst>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m/d;@"/>
    <numFmt numFmtId="178" formatCode="#,##0_ ;[Red]\-#,##0\ "/>
    <numFmt numFmtId="179" formatCode="0.0%"/>
    <numFmt numFmtId="180" formatCode="#,##0_ "/>
    <numFmt numFmtId="181" formatCode="0.0_ ;[Red]\-0.0\ "/>
  </numFmts>
  <fonts count="1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1">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2">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9" fillId="0" borderId="1" xfId="0" applyNumberFormat="1" applyFont="1" applyFill="1" applyBorder="1" applyAlignment="1">
      <alignment horizontal="center" vertical="center"/>
    </xf>
    <xf numFmtId="0" fontId="8" fillId="4" borderId="2" xfId="0" applyFont="1" applyFill="1" applyBorder="1" applyAlignment="1">
      <alignment vertical="center"/>
    </xf>
    <xf numFmtId="0" fontId="0" fillId="0" borderId="3" xfId="0" applyBorder="1" applyAlignment="1">
      <alignment horizontal="center" vertical="center"/>
    </xf>
    <xf numFmtId="0" fontId="8" fillId="0" borderId="3" xfId="0" applyFont="1" applyFill="1" applyBorder="1" applyAlignment="1">
      <alignment horizontal="center" vertical="center"/>
    </xf>
    <xf numFmtId="0" fontId="0" fillId="0" borderId="3" xfId="0" applyFill="1" applyBorder="1" applyAlignment="1">
      <alignment horizontal="center" vertical="center"/>
    </xf>
    <xf numFmtId="0" fontId="8" fillId="0" borderId="3" xfId="0" applyFont="1" applyFill="1" applyBorder="1" applyAlignment="1">
      <alignment vertical="center"/>
    </xf>
    <xf numFmtId="0" fontId="0" fillId="0" borderId="4" xfId="0" applyFill="1" applyBorder="1" applyAlignment="1">
      <alignment horizontal="center" vertical="center"/>
    </xf>
    <xf numFmtId="0" fontId="8"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8" fillId="4" borderId="6" xfId="0" applyFont="1" applyFill="1" applyBorder="1" applyAlignment="1">
      <alignment vertical="center"/>
    </xf>
    <xf numFmtId="0" fontId="8" fillId="5" borderId="1" xfId="0" applyFont="1" applyFill="1" applyBorder="1" applyAlignment="1">
      <alignment horizontal="center" vertical="center" shrinkToFit="1"/>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56" fontId="0" fillId="0" borderId="0" xfId="0" applyNumberFormat="1">
      <alignment vertical="center"/>
    </xf>
    <xf numFmtId="0" fontId="4" fillId="0" borderId="0" xfId="0" applyFont="1" applyAlignment="1">
      <alignment horizontal="left" vertical="center"/>
    </xf>
    <xf numFmtId="0" fontId="0" fillId="0" borderId="0" xfId="0" applyAlignment="1">
      <alignment horizontal="left" vertical="top"/>
    </xf>
    <xf numFmtId="18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78" fontId="9"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178" fontId="0" fillId="0" borderId="1" xfId="0" applyNumberForma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7" borderId="8" xfId="0" applyFont="1" applyFill="1" applyBorder="1" applyAlignment="1">
      <alignment horizontal="center" vertical="center" shrinkToFit="1"/>
    </xf>
    <xf numFmtId="0" fontId="8" fillId="7" borderId="1" xfId="0" applyFont="1" applyFill="1" applyBorder="1" applyAlignment="1">
      <alignment horizontal="center" vertical="center" shrinkToFit="1"/>
    </xf>
    <xf numFmtId="0" fontId="8" fillId="8" borderId="6" xfId="0" applyFont="1" applyFill="1" applyBorder="1" applyAlignment="1">
      <alignment horizontal="center" vertical="center" shrinkToFit="1"/>
    </xf>
    <xf numFmtId="0" fontId="8" fillId="8" borderId="9" xfId="0" applyFont="1" applyFill="1" applyBorder="1" applyAlignment="1">
      <alignment horizontal="center" vertical="center" shrinkToFit="1"/>
    </xf>
    <xf numFmtId="0" fontId="8" fillId="8" borderId="10" xfId="0" applyFont="1" applyFill="1" applyBorder="1" applyAlignment="1">
      <alignment horizontal="center" vertical="center" shrinkToFit="1"/>
    </xf>
    <xf numFmtId="0" fontId="8" fillId="8"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9" borderId="1" xfId="0" applyFont="1" applyFill="1" applyBorder="1" applyAlignment="1">
      <alignment horizontal="center" vertical="center" shrinkToFit="1"/>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0" borderId="0" xfId="0" applyAlignment="1">
      <alignment horizontal="left" vertical="top" wrapText="1"/>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0" fillId="0" borderId="1" xfId="0" applyBorder="1">
      <alignment vertical="center"/>
    </xf>
  </cellXfs>
  <cellStyles count="4">
    <cellStyle name="パーセント" xfId="1" builtinId="5"/>
    <cellStyle name="標準" xfId="0" builtinId="0"/>
    <cellStyle name="標準 2" xfId="2"/>
    <cellStyle name="標準 3" xfId="3"/>
  </cellStyles>
  <dxfs count="48">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32</xdr:row>
      <xdr:rowOff>142875</xdr:rowOff>
    </xdr:from>
    <xdr:to>
      <xdr:col>15</xdr:col>
      <xdr:colOff>295275</xdr:colOff>
      <xdr:row>64</xdr:row>
      <xdr:rowOff>9525</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5934075"/>
          <a:ext cx="10058400" cy="5657850"/>
        </a:xfrm>
        <a:prstGeom prst="rect">
          <a:avLst/>
        </a:prstGeom>
      </xdr:spPr>
    </xdr:pic>
    <xdr:clientData/>
  </xdr:twoCellAnchor>
  <xdr:twoCellAnchor editAs="oneCell">
    <xdr:from>
      <xdr:col>0</xdr:col>
      <xdr:colOff>342900</xdr:colOff>
      <xdr:row>0</xdr:row>
      <xdr:rowOff>85725</xdr:rowOff>
    </xdr:from>
    <xdr:to>
      <xdr:col>15</xdr:col>
      <xdr:colOff>295275</xdr:colOff>
      <xdr:row>31</xdr:row>
      <xdr:rowOff>133350</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0" y="85725"/>
          <a:ext cx="10058400" cy="5657850"/>
        </a:xfrm>
        <a:prstGeom prst="rect">
          <a:avLst/>
        </a:prstGeom>
      </xdr:spPr>
    </xdr:pic>
    <xdr:clientData/>
  </xdr:twoCellAnchor>
  <xdr:twoCellAnchor editAs="oneCell">
    <xdr:from>
      <xdr:col>0</xdr:col>
      <xdr:colOff>400050</xdr:colOff>
      <xdr:row>65</xdr:row>
      <xdr:rowOff>152400</xdr:rowOff>
    </xdr:from>
    <xdr:to>
      <xdr:col>15</xdr:col>
      <xdr:colOff>352425</xdr:colOff>
      <xdr:row>97</xdr:row>
      <xdr:rowOff>19050</xdr:rowOff>
    </xdr:to>
    <xdr:pic>
      <xdr:nvPicPr>
        <xdr:cNvPr id="3"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0050" y="11915775"/>
          <a:ext cx="10058400" cy="5657850"/>
        </a:xfrm>
        <a:prstGeom prst="rect">
          <a:avLst/>
        </a:prstGeom>
      </xdr:spPr>
    </xdr:pic>
    <xdr:clientData/>
  </xdr:twoCellAnchor>
  <xdr:twoCellAnchor editAs="oneCell">
    <xdr:from>
      <xdr:col>0</xdr:col>
      <xdr:colOff>323850</xdr:colOff>
      <xdr:row>99</xdr:row>
      <xdr:rowOff>123825</xdr:rowOff>
    </xdr:from>
    <xdr:to>
      <xdr:col>15</xdr:col>
      <xdr:colOff>276225</xdr:colOff>
      <xdr:row>130</xdr:row>
      <xdr:rowOff>171450</xdr:rowOff>
    </xdr:to>
    <xdr:pic>
      <xdr:nvPicPr>
        <xdr:cNvPr id="6"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3850" y="18040350"/>
          <a:ext cx="10058400" cy="56578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60" activePane="bottomLeft" state="frozen"/>
      <selection pane="bottomLeft" activeCell="L3" sqref="L3:Q3"/>
    </sheetView>
  </sheetViews>
  <sheetFormatPr defaultRowHeight="13.5"/>
  <cols>
    <col min="1" max="1" width="2.875" customWidth="1"/>
    <col min="2" max="18" width="6.625" customWidth="1"/>
    <col min="22" max="22" width="10.875" style="23" bestFit="1" customWidth="1"/>
  </cols>
  <sheetData>
    <row r="2" spans="2:21">
      <c r="B2" s="68" t="s">
        <v>5</v>
      </c>
      <c r="C2" s="68"/>
      <c r="D2" s="83" t="s">
        <v>52</v>
      </c>
      <c r="E2" s="83"/>
      <c r="F2" s="68" t="s">
        <v>6</v>
      </c>
      <c r="G2" s="68"/>
      <c r="H2" s="83" t="s">
        <v>53</v>
      </c>
      <c r="I2" s="83"/>
      <c r="J2" s="68" t="s">
        <v>7</v>
      </c>
      <c r="K2" s="68"/>
      <c r="L2" s="84">
        <f>C9</f>
        <v>1000000</v>
      </c>
      <c r="M2" s="83"/>
      <c r="N2" s="68" t="s">
        <v>8</v>
      </c>
      <c r="O2" s="68"/>
      <c r="P2" s="84" t="e">
        <f>C108+R108</f>
        <v>#VALUE!</v>
      </c>
      <c r="Q2" s="83"/>
      <c r="R2" s="1"/>
      <c r="S2" s="1"/>
      <c r="T2" s="1"/>
    </row>
    <row r="3" spans="2:21" ht="57" customHeight="1">
      <c r="B3" s="68" t="s">
        <v>9</v>
      </c>
      <c r="C3" s="68"/>
      <c r="D3" s="85" t="s">
        <v>56</v>
      </c>
      <c r="E3" s="85"/>
      <c r="F3" s="85"/>
      <c r="G3" s="85"/>
      <c r="H3" s="85"/>
      <c r="I3" s="85"/>
      <c r="J3" s="68" t="s">
        <v>10</v>
      </c>
      <c r="K3" s="68"/>
      <c r="L3" s="85" t="s">
        <v>57</v>
      </c>
      <c r="M3" s="86"/>
      <c r="N3" s="86"/>
      <c r="O3" s="86"/>
      <c r="P3" s="86"/>
      <c r="Q3" s="86"/>
      <c r="R3" s="1"/>
      <c r="S3" s="1"/>
    </row>
    <row r="4" spans="2:21">
      <c r="B4" s="68" t="s">
        <v>11</v>
      </c>
      <c r="C4" s="68"/>
      <c r="D4" s="66">
        <f>SUM($R$9:$S$993)</f>
        <v>66207297</v>
      </c>
      <c r="E4" s="66"/>
      <c r="F4" s="68" t="s">
        <v>12</v>
      </c>
      <c r="G4" s="68"/>
      <c r="H4" s="82">
        <f>SUM($T$9:$U$108)</f>
        <v>6273.1999999999989</v>
      </c>
      <c r="I4" s="83"/>
      <c r="J4" s="65" t="s">
        <v>13</v>
      </c>
      <c r="K4" s="65"/>
      <c r="L4" s="84">
        <f>MAX($C$9:$D$990)-C9</f>
        <v>66207297</v>
      </c>
      <c r="M4" s="84"/>
      <c r="N4" s="65" t="s">
        <v>14</v>
      </c>
      <c r="O4" s="65"/>
      <c r="P4" s="66">
        <f>MIN($C$9:$D$990)-C9</f>
        <v>-29691</v>
      </c>
      <c r="Q4" s="66"/>
      <c r="R4" s="1"/>
      <c r="S4" s="1"/>
      <c r="T4" s="1"/>
    </row>
    <row r="5" spans="2:21">
      <c r="B5" s="46" t="s">
        <v>15</v>
      </c>
      <c r="C5" s="45">
        <f>COUNTIF($R$9:$R$990,"&gt;0")</f>
        <v>39</v>
      </c>
      <c r="D5" s="44" t="s">
        <v>16</v>
      </c>
      <c r="E5" s="16">
        <f>COUNTIF($R$9:$R$990,"&lt;0")</f>
        <v>27</v>
      </c>
      <c r="F5" s="44" t="s">
        <v>17</v>
      </c>
      <c r="G5" s="45">
        <f>COUNTIF($R$9:$R$990,"=0")</f>
        <v>5</v>
      </c>
      <c r="H5" s="44" t="s">
        <v>18</v>
      </c>
      <c r="I5" s="3">
        <f>C5/SUM(C5,E5,G5)</f>
        <v>0.54929577464788737</v>
      </c>
      <c r="J5" s="67" t="s">
        <v>19</v>
      </c>
      <c r="K5" s="68"/>
      <c r="L5" s="69"/>
      <c r="M5" s="70"/>
      <c r="N5" s="18" t="s">
        <v>20</v>
      </c>
      <c r="O5" s="9"/>
      <c r="P5" s="69"/>
      <c r="Q5" s="70"/>
      <c r="R5" s="1"/>
      <c r="S5" s="1"/>
      <c r="T5" s="1"/>
    </row>
    <row r="6" spans="2:21">
      <c r="B6" s="11"/>
      <c r="C6" s="14"/>
      <c r="D6" s="15"/>
      <c r="E6" s="12"/>
      <c r="F6" s="11"/>
      <c r="G6" s="12"/>
      <c r="H6" s="11"/>
      <c r="I6" s="17"/>
      <c r="J6" s="11"/>
      <c r="K6" s="11"/>
      <c r="L6" s="12"/>
      <c r="M6" s="12"/>
      <c r="N6" s="13"/>
      <c r="O6" s="13"/>
      <c r="P6" s="10"/>
      <c r="Q6" s="47"/>
      <c r="R6" s="1"/>
      <c r="S6" s="1"/>
      <c r="T6" s="1"/>
    </row>
    <row r="7" spans="2:21">
      <c r="B7" s="71" t="s">
        <v>21</v>
      </c>
      <c r="C7" s="73" t="s">
        <v>22</v>
      </c>
      <c r="D7" s="74"/>
      <c r="E7" s="77" t="s">
        <v>23</v>
      </c>
      <c r="F7" s="78"/>
      <c r="G7" s="78"/>
      <c r="H7" s="78"/>
      <c r="I7" s="61"/>
      <c r="J7" s="79" t="s">
        <v>24</v>
      </c>
      <c r="K7" s="80"/>
      <c r="L7" s="63"/>
      <c r="M7" s="81" t="s">
        <v>25</v>
      </c>
      <c r="N7" s="56" t="s">
        <v>26</v>
      </c>
      <c r="O7" s="57"/>
      <c r="P7" s="57"/>
      <c r="Q7" s="58"/>
      <c r="R7" s="59" t="s">
        <v>27</v>
      </c>
      <c r="S7" s="59"/>
      <c r="T7" s="59"/>
      <c r="U7" s="59"/>
    </row>
    <row r="8" spans="2:21">
      <c r="B8" s="72"/>
      <c r="C8" s="75"/>
      <c r="D8" s="76"/>
      <c r="E8" s="19" t="s">
        <v>28</v>
      </c>
      <c r="F8" s="19" t="s">
        <v>29</v>
      </c>
      <c r="G8" s="19" t="s">
        <v>30</v>
      </c>
      <c r="H8" s="60" t="s">
        <v>31</v>
      </c>
      <c r="I8" s="61"/>
      <c r="J8" s="4" t="s">
        <v>32</v>
      </c>
      <c r="K8" s="62" t="s">
        <v>33</v>
      </c>
      <c r="L8" s="63"/>
      <c r="M8" s="81"/>
      <c r="N8" s="5" t="s">
        <v>28</v>
      </c>
      <c r="O8" s="5" t="s">
        <v>29</v>
      </c>
      <c r="P8" s="64" t="s">
        <v>31</v>
      </c>
      <c r="Q8" s="58"/>
      <c r="R8" s="59" t="s">
        <v>34</v>
      </c>
      <c r="S8" s="59"/>
      <c r="T8" s="59" t="s">
        <v>32</v>
      </c>
      <c r="U8" s="59"/>
    </row>
    <row r="9" spans="2:21">
      <c r="B9" s="48">
        <v>1</v>
      </c>
      <c r="C9" s="52">
        <v>1000000</v>
      </c>
      <c r="D9" s="52"/>
      <c r="E9" s="48">
        <v>2010</v>
      </c>
      <c r="F9" s="8">
        <v>42078</v>
      </c>
      <c r="G9" s="48" t="s">
        <v>4</v>
      </c>
      <c r="H9" s="53">
        <v>1.3758999999999999</v>
      </c>
      <c r="I9" s="53"/>
      <c r="J9" s="48">
        <v>59</v>
      </c>
      <c r="K9" s="52">
        <f t="shared" ref="K9:K72" si="0">IF(F9="","",C9*0.03)</f>
        <v>30000</v>
      </c>
      <c r="L9" s="52"/>
      <c r="M9" s="6">
        <f>IF(J9="","",ROUNDDOWN(K9/(J9/81)/100000,2))</f>
        <v>0.41</v>
      </c>
      <c r="N9" s="48">
        <v>2010</v>
      </c>
      <c r="O9" s="8">
        <v>42111</v>
      </c>
      <c r="P9" s="53">
        <v>1.3758999999999999</v>
      </c>
      <c r="Q9" s="53"/>
      <c r="R9" s="54">
        <f t="shared" ref="R9:R72" si="1">IF(O9="","",ROUNDDOWN((IF(G9="売",H9-P9,P9-H9))*M9*1000000000/81,0))</f>
        <v>0</v>
      </c>
      <c r="S9" s="54"/>
      <c r="T9" s="55">
        <f t="shared" ref="T9:T18" si="2">IF(O9="","",IF(R9&lt;0,J9*(-1),IF(G9="買",(P9-H9)*10000,(H9-P9)*10000)))</f>
        <v>0</v>
      </c>
      <c r="U9" s="55"/>
    </row>
    <row r="10" spans="2:21">
      <c r="B10" s="48">
        <v>2</v>
      </c>
      <c r="C10" s="52">
        <f t="shared" ref="C10:C73" si="3">IF(R9="","",C9+R9)</f>
        <v>1000000</v>
      </c>
      <c r="D10" s="52"/>
      <c r="E10" s="48">
        <v>2010</v>
      </c>
      <c r="F10" s="8">
        <v>42095</v>
      </c>
      <c r="G10" s="48" t="s">
        <v>4</v>
      </c>
      <c r="H10" s="53">
        <v>1.3512999999999999</v>
      </c>
      <c r="I10" s="53"/>
      <c r="J10" s="48">
        <v>37</v>
      </c>
      <c r="K10" s="52">
        <f t="shared" si="0"/>
        <v>30000</v>
      </c>
      <c r="L10" s="52"/>
      <c r="M10" s="6">
        <f t="shared" ref="M10:M73" si="4">IF(J10="","",ROUNDDOWN(K10/(J10/81)/100000,2))</f>
        <v>0.65</v>
      </c>
      <c r="N10" s="48">
        <v>2010</v>
      </c>
      <c r="O10" s="8">
        <v>42095</v>
      </c>
      <c r="P10" s="53">
        <v>1.3475999999999999</v>
      </c>
      <c r="Q10" s="53"/>
      <c r="R10" s="54">
        <f t="shared" si="1"/>
        <v>-29691</v>
      </c>
      <c r="S10" s="54"/>
      <c r="T10" s="55">
        <f t="shared" si="2"/>
        <v>-37</v>
      </c>
      <c r="U10" s="55"/>
    </row>
    <row r="11" spans="2:21">
      <c r="B11" s="48">
        <v>3</v>
      </c>
      <c r="C11" s="52">
        <f t="shared" si="3"/>
        <v>970309</v>
      </c>
      <c r="D11" s="52"/>
      <c r="E11" s="48">
        <v>2010</v>
      </c>
      <c r="F11" s="8">
        <v>42095</v>
      </c>
      <c r="G11" s="48" t="s">
        <v>4</v>
      </c>
      <c r="H11" s="53">
        <v>1.3519000000000001</v>
      </c>
      <c r="I11" s="53"/>
      <c r="J11" s="48">
        <v>59</v>
      </c>
      <c r="K11" s="52">
        <f t="shared" si="0"/>
        <v>29109.27</v>
      </c>
      <c r="L11" s="52"/>
      <c r="M11" s="6">
        <f>IF(J11="","",ROUNDDOWN(K11/(J11/81)/100000,2))</f>
        <v>0.39</v>
      </c>
      <c r="N11" s="48">
        <v>2010</v>
      </c>
      <c r="O11" s="8">
        <v>42095</v>
      </c>
      <c r="P11" s="53">
        <v>1.3519000000000001</v>
      </c>
      <c r="Q11" s="53"/>
      <c r="R11" s="54">
        <f t="shared" si="1"/>
        <v>0</v>
      </c>
      <c r="S11" s="54"/>
      <c r="T11" s="55">
        <f t="shared" si="2"/>
        <v>0</v>
      </c>
      <c r="U11" s="55"/>
    </row>
    <row r="12" spans="2:21">
      <c r="B12" s="48">
        <v>4</v>
      </c>
      <c r="C12" s="52">
        <f t="shared" si="3"/>
        <v>970309</v>
      </c>
      <c r="D12" s="52"/>
      <c r="E12" s="48">
        <v>2010</v>
      </c>
      <c r="F12" s="8">
        <v>42109</v>
      </c>
      <c r="G12" s="48" t="s">
        <v>3</v>
      </c>
      <c r="H12" s="53">
        <v>1.3645</v>
      </c>
      <c r="I12" s="53"/>
      <c r="J12" s="48">
        <v>21</v>
      </c>
      <c r="K12" s="52">
        <f t="shared" si="0"/>
        <v>29109.27</v>
      </c>
      <c r="L12" s="52"/>
      <c r="M12" s="6">
        <f t="shared" si="4"/>
        <v>1.1200000000000001</v>
      </c>
      <c r="N12" s="48">
        <v>2010</v>
      </c>
      <c r="O12" s="8">
        <v>42144</v>
      </c>
      <c r="P12" s="53">
        <v>1.2465200000000001</v>
      </c>
      <c r="Q12" s="53"/>
      <c r="R12" s="54">
        <f t="shared" si="1"/>
        <v>1631328</v>
      </c>
      <c r="S12" s="54"/>
      <c r="T12" s="55">
        <f t="shared" si="2"/>
        <v>1179.7999999999997</v>
      </c>
      <c r="U12" s="55"/>
    </row>
    <row r="13" spans="2:21">
      <c r="B13" s="48">
        <v>5</v>
      </c>
      <c r="C13" s="52">
        <f t="shared" si="3"/>
        <v>2601637</v>
      </c>
      <c r="D13" s="52"/>
      <c r="E13" s="48">
        <v>2010</v>
      </c>
      <c r="F13" s="8">
        <v>1.1973</v>
      </c>
      <c r="G13" s="48" t="s">
        <v>4</v>
      </c>
      <c r="H13" s="53">
        <v>1.1973</v>
      </c>
      <c r="I13" s="53"/>
      <c r="J13" s="48">
        <v>49</v>
      </c>
      <c r="K13" s="52">
        <f t="shared" si="0"/>
        <v>78049.11</v>
      </c>
      <c r="L13" s="52"/>
      <c r="M13" s="6">
        <f t="shared" si="4"/>
        <v>1.29</v>
      </c>
      <c r="N13" s="48">
        <v>2010</v>
      </c>
      <c r="O13" s="8">
        <v>42197</v>
      </c>
      <c r="P13" s="53">
        <v>1.26014</v>
      </c>
      <c r="Q13" s="53"/>
      <c r="R13" s="54">
        <f t="shared" si="1"/>
        <v>1000785</v>
      </c>
      <c r="S13" s="54"/>
      <c r="T13" s="55">
        <f t="shared" si="2"/>
        <v>628.40000000000009</v>
      </c>
      <c r="U13" s="55"/>
    </row>
    <row r="14" spans="2:21">
      <c r="B14" s="48">
        <v>6</v>
      </c>
      <c r="C14" s="52">
        <f t="shared" si="3"/>
        <v>3602422</v>
      </c>
      <c r="D14" s="52"/>
      <c r="E14" s="48">
        <v>2010</v>
      </c>
      <c r="F14" s="8">
        <v>42212</v>
      </c>
      <c r="G14" s="48" t="s">
        <v>3</v>
      </c>
      <c r="H14" s="53">
        <v>1.2925</v>
      </c>
      <c r="I14" s="53"/>
      <c r="J14" s="48">
        <v>77</v>
      </c>
      <c r="K14" s="52">
        <f t="shared" si="0"/>
        <v>108072.65999999999</v>
      </c>
      <c r="L14" s="52"/>
      <c r="M14" s="6">
        <f t="shared" si="4"/>
        <v>1.1299999999999999</v>
      </c>
      <c r="N14" s="48">
        <v>2010</v>
      </c>
      <c r="O14" s="8">
        <v>42212</v>
      </c>
      <c r="P14" s="53">
        <v>1.3002</v>
      </c>
      <c r="Q14" s="53"/>
      <c r="R14" s="54">
        <f t="shared" si="1"/>
        <v>-107419</v>
      </c>
      <c r="S14" s="54"/>
      <c r="T14" s="55">
        <f t="shared" si="2"/>
        <v>-77</v>
      </c>
      <c r="U14" s="55"/>
    </row>
    <row r="15" spans="2:21">
      <c r="B15" s="48">
        <v>7</v>
      </c>
      <c r="C15" s="52">
        <f t="shared" si="3"/>
        <v>3495003</v>
      </c>
      <c r="D15" s="52"/>
      <c r="E15" s="48">
        <v>2010</v>
      </c>
      <c r="F15" s="8">
        <v>42242</v>
      </c>
      <c r="G15" s="48" t="s">
        <v>3</v>
      </c>
      <c r="H15" s="53">
        <v>1.2687999999999999</v>
      </c>
      <c r="I15" s="53"/>
      <c r="J15" s="48">
        <v>75</v>
      </c>
      <c r="K15" s="52">
        <f t="shared" si="0"/>
        <v>104850.09</v>
      </c>
      <c r="L15" s="52"/>
      <c r="M15" s="6">
        <f t="shared" si="4"/>
        <v>1.1299999999999999</v>
      </c>
      <c r="N15" s="48">
        <v>2010</v>
      </c>
      <c r="O15" s="8">
        <v>42243</v>
      </c>
      <c r="P15" s="53">
        <v>1.2763</v>
      </c>
      <c r="Q15" s="53"/>
      <c r="R15" s="54">
        <f t="shared" si="1"/>
        <v>-104629</v>
      </c>
      <c r="S15" s="54"/>
      <c r="T15" s="55">
        <f t="shared" si="2"/>
        <v>-75</v>
      </c>
      <c r="U15" s="55"/>
    </row>
    <row r="16" spans="2:21">
      <c r="B16" s="48">
        <v>8</v>
      </c>
      <c r="C16" s="52">
        <f t="shared" si="3"/>
        <v>3390374</v>
      </c>
      <c r="D16" s="52"/>
      <c r="E16" s="48">
        <v>2010</v>
      </c>
      <c r="F16" s="8">
        <v>42255</v>
      </c>
      <c r="G16" s="48" t="s">
        <v>3</v>
      </c>
      <c r="H16" s="53">
        <v>1.2723</v>
      </c>
      <c r="I16" s="53"/>
      <c r="J16" s="48">
        <v>38</v>
      </c>
      <c r="K16" s="52">
        <f t="shared" si="0"/>
        <v>101711.22</v>
      </c>
      <c r="L16" s="52"/>
      <c r="M16" s="6">
        <f t="shared" si="4"/>
        <v>2.16</v>
      </c>
      <c r="N16" s="48">
        <v>2010</v>
      </c>
      <c r="O16" s="8">
        <v>42256</v>
      </c>
      <c r="P16" s="53">
        <v>1.2761</v>
      </c>
      <c r="Q16" s="53"/>
      <c r="R16" s="54">
        <f t="shared" si="1"/>
        <v>-101333</v>
      </c>
      <c r="S16" s="54"/>
      <c r="T16" s="55">
        <f t="shared" si="2"/>
        <v>-38</v>
      </c>
      <c r="U16" s="55"/>
    </row>
    <row r="17" spans="2:21">
      <c r="B17" s="48">
        <v>9</v>
      </c>
      <c r="C17" s="52">
        <f t="shared" si="3"/>
        <v>3289041</v>
      </c>
      <c r="D17" s="52"/>
      <c r="E17" s="48">
        <v>2010</v>
      </c>
      <c r="F17" s="8">
        <v>42289</v>
      </c>
      <c r="G17" s="48" t="s">
        <v>4</v>
      </c>
      <c r="H17" s="53">
        <v>1.3848</v>
      </c>
      <c r="I17" s="53"/>
      <c r="J17" s="48">
        <v>73</v>
      </c>
      <c r="K17" s="52">
        <f t="shared" si="0"/>
        <v>98671.23</v>
      </c>
      <c r="L17" s="52"/>
      <c r="M17" s="6">
        <f t="shared" si="4"/>
        <v>1.0900000000000001</v>
      </c>
      <c r="N17" s="48">
        <v>2010</v>
      </c>
      <c r="O17" s="8">
        <v>42292</v>
      </c>
      <c r="P17" s="53">
        <v>1.4022399999999999</v>
      </c>
      <c r="Q17" s="53"/>
      <c r="R17" s="54">
        <f t="shared" si="1"/>
        <v>234686</v>
      </c>
      <c r="S17" s="54"/>
      <c r="T17" s="55">
        <f t="shared" si="2"/>
        <v>174.39999999999901</v>
      </c>
      <c r="U17" s="55"/>
    </row>
    <row r="18" spans="2:21">
      <c r="B18" s="48">
        <v>10</v>
      </c>
      <c r="C18" s="52">
        <f t="shared" si="3"/>
        <v>3523727</v>
      </c>
      <c r="D18" s="52"/>
      <c r="E18" s="48">
        <v>2010</v>
      </c>
      <c r="F18" s="8">
        <v>42296</v>
      </c>
      <c r="G18" s="48" t="s">
        <v>3</v>
      </c>
      <c r="H18" s="53">
        <v>1.3926000000000001</v>
      </c>
      <c r="I18" s="53"/>
      <c r="J18" s="48">
        <v>76</v>
      </c>
      <c r="K18" s="52">
        <f t="shared" si="0"/>
        <v>105711.81</v>
      </c>
      <c r="L18" s="52"/>
      <c r="M18" s="6">
        <f t="shared" si="4"/>
        <v>1.1200000000000001</v>
      </c>
      <c r="N18" s="48">
        <v>2010</v>
      </c>
      <c r="O18" s="8">
        <v>42297</v>
      </c>
      <c r="P18" s="53">
        <v>1.3803799999999999</v>
      </c>
      <c r="Q18" s="53"/>
      <c r="R18" s="54">
        <f t="shared" si="1"/>
        <v>168967</v>
      </c>
      <c r="S18" s="54"/>
      <c r="T18" s="55">
        <f t="shared" si="2"/>
        <v>122.2000000000012</v>
      </c>
      <c r="U18" s="55"/>
    </row>
    <row r="19" spans="2:21">
      <c r="B19" s="48">
        <v>11</v>
      </c>
      <c r="C19" s="52">
        <f t="shared" si="3"/>
        <v>3692694</v>
      </c>
      <c r="D19" s="52"/>
      <c r="E19" s="48">
        <v>2010</v>
      </c>
      <c r="F19" s="8">
        <v>42304</v>
      </c>
      <c r="G19" s="48" t="s">
        <v>4</v>
      </c>
      <c r="H19" s="53">
        <v>1.3842000000000001</v>
      </c>
      <c r="I19" s="53"/>
      <c r="J19" s="48">
        <v>72</v>
      </c>
      <c r="K19" s="52">
        <f t="shared" si="0"/>
        <v>110780.81999999999</v>
      </c>
      <c r="L19" s="52"/>
      <c r="M19" s="6">
        <f t="shared" si="4"/>
        <v>1.24</v>
      </c>
      <c r="N19" s="48">
        <v>2010</v>
      </c>
      <c r="O19" s="8">
        <v>42304</v>
      </c>
      <c r="P19" s="53">
        <v>1.377</v>
      </c>
      <c r="Q19" s="53"/>
      <c r="R19" s="54">
        <f t="shared" si="1"/>
        <v>-110222</v>
      </c>
      <c r="S19" s="54"/>
      <c r="T19" s="55">
        <f>IF(O19="","",IF(R19&lt;0,J19*(-1),IF(G19="買",(P19-H19)*10000,(H19-P19)*10000)))</f>
        <v>-72</v>
      </c>
      <c r="U19" s="55"/>
    </row>
    <row r="20" spans="2:21">
      <c r="B20" s="48">
        <v>12</v>
      </c>
      <c r="C20" s="52">
        <f t="shared" si="3"/>
        <v>3582472</v>
      </c>
      <c r="D20" s="52"/>
      <c r="E20" s="48">
        <v>2010</v>
      </c>
      <c r="F20" s="8">
        <v>42330</v>
      </c>
      <c r="G20" s="48" t="s">
        <v>3</v>
      </c>
      <c r="H20" s="53">
        <v>1.3722000000000001</v>
      </c>
      <c r="I20" s="53"/>
      <c r="J20" s="48">
        <v>62</v>
      </c>
      <c r="K20" s="52">
        <f t="shared" si="0"/>
        <v>107474.15999999999</v>
      </c>
      <c r="L20" s="52"/>
      <c r="M20" s="6">
        <f t="shared" si="4"/>
        <v>1.4</v>
      </c>
      <c r="N20" s="48">
        <v>2010</v>
      </c>
      <c r="O20" s="8">
        <v>42339</v>
      </c>
      <c r="P20" s="53">
        <v>1.3162</v>
      </c>
      <c r="Q20" s="53"/>
      <c r="R20" s="54">
        <f t="shared" si="1"/>
        <v>967901</v>
      </c>
      <c r="S20" s="54"/>
      <c r="T20" s="55">
        <f t="shared" ref="T20:T27" si="5">IF(O20="","",IF(R20&lt;0,J20*(-1),IF(G20="買",(P20-H20)*10000,(H20-P20)*10000)))</f>
        <v>560.00000000000045</v>
      </c>
      <c r="U20" s="55"/>
    </row>
    <row r="21" spans="2:21">
      <c r="B21" s="48">
        <v>13</v>
      </c>
      <c r="C21" s="52">
        <f t="shared" si="3"/>
        <v>4550373</v>
      </c>
      <c r="D21" s="52"/>
      <c r="E21" s="48">
        <v>2010</v>
      </c>
      <c r="F21" s="8">
        <v>42345</v>
      </c>
      <c r="G21" s="48" t="s">
        <v>3</v>
      </c>
      <c r="H21" s="53">
        <v>1.3352999999999999</v>
      </c>
      <c r="I21" s="53"/>
      <c r="J21" s="48">
        <v>45</v>
      </c>
      <c r="K21" s="52">
        <f t="shared" si="0"/>
        <v>136511.19</v>
      </c>
      <c r="L21" s="52"/>
      <c r="M21" s="6">
        <f t="shared" si="4"/>
        <v>2.4500000000000002</v>
      </c>
      <c r="N21" s="48">
        <v>2010</v>
      </c>
      <c r="O21" s="8">
        <v>42351</v>
      </c>
      <c r="P21" s="53">
        <v>1.32491</v>
      </c>
      <c r="Q21" s="53"/>
      <c r="R21" s="54">
        <f t="shared" si="1"/>
        <v>314265</v>
      </c>
      <c r="S21" s="54"/>
      <c r="T21" s="55">
        <f t="shared" si="5"/>
        <v>103.899999999999</v>
      </c>
      <c r="U21" s="55"/>
    </row>
    <row r="22" spans="2:21">
      <c r="B22" s="48">
        <v>14</v>
      </c>
      <c r="C22" s="52">
        <f t="shared" si="3"/>
        <v>4864638</v>
      </c>
      <c r="D22" s="52"/>
      <c r="E22" s="48">
        <v>2010</v>
      </c>
      <c r="F22" s="8">
        <v>42354</v>
      </c>
      <c r="G22" s="48" t="s">
        <v>4</v>
      </c>
      <c r="H22" s="53">
        <v>1.3232999999999999</v>
      </c>
      <c r="I22" s="53"/>
      <c r="J22" s="48">
        <v>52</v>
      </c>
      <c r="K22" s="52">
        <f t="shared" si="0"/>
        <v>145939.13999999998</v>
      </c>
      <c r="L22" s="52"/>
      <c r="M22" s="6">
        <f t="shared" si="4"/>
        <v>2.27</v>
      </c>
      <c r="N22" s="48">
        <v>2010</v>
      </c>
      <c r="O22" s="8">
        <v>42355</v>
      </c>
      <c r="P22" s="53">
        <v>1.3181</v>
      </c>
      <c r="Q22" s="53"/>
      <c r="R22" s="54">
        <f t="shared" si="1"/>
        <v>-145728</v>
      </c>
      <c r="S22" s="54"/>
      <c r="T22" s="55">
        <f t="shared" si="5"/>
        <v>-52</v>
      </c>
      <c r="U22" s="55"/>
    </row>
    <row r="23" spans="2:21">
      <c r="B23" s="48">
        <v>15</v>
      </c>
      <c r="C23" s="52">
        <f t="shared" si="3"/>
        <v>4718910</v>
      </c>
      <c r="D23" s="52"/>
      <c r="E23" s="48">
        <v>2010</v>
      </c>
      <c r="F23" s="8">
        <v>42359</v>
      </c>
      <c r="G23" s="48" t="s">
        <v>3</v>
      </c>
      <c r="H23" s="53">
        <v>1.3142</v>
      </c>
      <c r="I23" s="53"/>
      <c r="J23" s="48">
        <v>47</v>
      </c>
      <c r="K23" s="52">
        <f t="shared" si="0"/>
        <v>141567.29999999999</v>
      </c>
      <c r="L23" s="52"/>
      <c r="M23" s="6">
        <f t="shared" si="4"/>
        <v>2.4300000000000002</v>
      </c>
      <c r="N23" s="48">
        <v>2010</v>
      </c>
      <c r="O23" s="8">
        <v>42365</v>
      </c>
      <c r="P23" s="53">
        <v>1.3142</v>
      </c>
      <c r="Q23" s="53"/>
      <c r="R23" s="54">
        <f t="shared" si="1"/>
        <v>0</v>
      </c>
      <c r="S23" s="54"/>
      <c r="T23" s="55">
        <f t="shared" si="5"/>
        <v>0</v>
      </c>
      <c r="U23" s="55"/>
    </row>
    <row r="24" spans="2:21">
      <c r="B24" s="48">
        <v>16</v>
      </c>
      <c r="C24" s="52">
        <f t="shared" si="3"/>
        <v>4718910</v>
      </c>
      <c r="D24" s="52"/>
      <c r="E24" s="48">
        <v>2010</v>
      </c>
      <c r="F24" s="8">
        <v>42365</v>
      </c>
      <c r="G24" s="48" t="s">
        <v>4</v>
      </c>
      <c r="H24" s="53">
        <v>1.3158000000000001</v>
      </c>
      <c r="I24" s="53"/>
      <c r="J24" s="48">
        <v>45</v>
      </c>
      <c r="K24" s="52">
        <f t="shared" si="0"/>
        <v>141567.29999999999</v>
      </c>
      <c r="L24" s="52"/>
      <c r="M24" s="6">
        <f t="shared" si="4"/>
        <v>2.54</v>
      </c>
      <c r="N24" s="48">
        <v>2010</v>
      </c>
      <c r="O24" s="8">
        <v>42366</v>
      </c>
      <c r="P24" s="53">
        <v>1.3180400000000001</v>
      </c>
      <c r="Q24" s="53"/>
      <c r="R24" s="54">
        <f t="shared" si="1"/>
        <v>70241</v>
      </c>
      <c r="S24" s="54"/>
      <c r="T24" s="55">
        <f t="shared" si="5"/>
        <v>22.400000000000198</v>
      </c>
      <c r="U24" s="55"/>
    </row>
    <row r="25" spans="2:21">
      <c r="B25" s="48">
        <v>17</v>
      </c>
      <c r="C25" s="52">
        <f t="shared" si="3"/>
        <v>4789151</v>
      </c>
      <c r="D25" s="52"/>
      <c r="E25" s="48">
        <v>2011</v>
      </c>
      <c r="F25" s="8">
        <v>42015</v>
      </c>
      <c r="G25" s="48" t="s">
        <v>3</v>
      </c>
      <c r="H25" s="53">
        <v>1.3044</v>
      </c>
      <c r="I25" s="53"/>
      <c r="J25" s="48">
        <v>68</v>
      </c>
      <c r="K25" s="52">
        <f t="shared" si="0"/>
        <v>143674.53</v>
      </c>
      <c r="L25" s="52"/>
      <c r="M25" s="6">
        <f t="shared" si="4"/>
        <v>1.71</v>
      </c>
      <c r="N25" s="48">
        <v>2011</v>
      </c>
      <c r="O25" s="8">
        <v>42015</v>
      </c>
      <c r="P25" s="53">
        <v>1.3044</v>
      </c>
      <c r="Q25" s="53"/>
      <c r="R25" s="54">
        <f t="shared" si="1"/>
        <v>0</v>
      </c>
      <c r="S25" s="54"/>
      <c r="T25" s="55">
        <f t="shared" si="5"/>
        <v>0</v>
      </c>
      <c r="U25" s="55"/>
    </row>
    <row r="26" spans="2:21">
      <c r="B26" s="48">
        <v>18</v>
      </c>
      <c r="C26" s="52">
        <f t="shared" si="3"/>
        <v>4789151</v>
      </c>
      <c r="D26" s="52"/>
      <c r="E26" s="48">
        <v>2011</v>
      </c>
      <c r="F26" s="8">
        <v>42018</v>
      </c>
      <c r="G26" s="48" t="s">
        <v>3</v>
      </c>
      <c r="H26" s="53">
        <v>1.3346</v>
      </c>
      <c r="I26" s="53"/>
      <c r="J26" s="48">
        <v>108</v>
      </c>
      <c r="K26" s="52">
        <f t="shared" si="0"/>
        <v>143674.53</v>
      </c>
      <c r="L26" s="52"/>
      <c r="M26" s="6">
        <f t="shared" si="4"/>
        <v>1.07</v>
      </c>
      <c r="N26" s="48">
        <v>2011</v>
      </c>
      <c r="O26" s="8">
        <v>42021</v>
      </c>
      <c r="P26" s="53">
        <v>1.3287</v>
      </c>
      <c r="Q26" s="53"/>
      <c r="R26" s="54">
        <f t="shared" si="1"/>
        <v>77938</v>
      </c>
      <c r="S26" s="54"/>
      <c r="T26" s="55">
        <f t="shared" si="5"/>
        <v>59.000000000000163</v>
      </c>
      <c r="U26" s="55"/>
    </row>
    <row r="27" spans="2:21">
      <c r="B27" s="48">
        <v>19</v>
      </c>
      <c r="C27" s="52">
        <f t="shared" si="3"/>
        <v>4867089</v>
      </c>
      <c r="D27" s="52"/>
      <c r="E27" s="48">
        <v>2011</v>
      </c>
      <c r="F27" s="8">
        <v>42024</v>
      </c>
      <c r="G27" s="48" t="s">
        <v>4</v>
      </c>
      <c r="H27" s="53">
        <v>1.3474999999999999</v>
      </c>
      <c r="I27" s="53"/>
      <c r="J27" s="48">
        <v>79</v>
      </c>
      <c r="K27" s="52">
        <f t="shared" si="0"/>
        <v>146012.66999999998</v>
      </c>
      <c r="L27" s="52"/>
      <c r="M27" s="6">
        <f t="shared" si="4"/>
        <v>1.49</v>
      </c>
      <c r="N27" s="48">
        <v>2011</v>
      </c>
      <c r="O27" s="8">
        <v>42031</v>
      </c>
      <c r="P27" s="53">
        <v>1.36392</v>
      </c>
      <c r="Q27" s="53"/>
      <c r="R27" s="54">
        <f t="shared" si="1"/>
        <v>302046</v>
      </c>
      <c r="S27" s="54"/>
      <c r="T27" s="55">
        <f t="shared" si="5"/>
        <v>164.20000000000101</v>
      </c>
      <c r="U27" s="55"/>
    </row>
    <row r="28" spans="2:21">
      <c r="B28" s="48">
        <v>20</v>
      </c>
      <c r="C28" s="52">
        <f t="shared" si="3"/>
        <v>5169135</v>
      </c>
      <c r="D28" s="52"/>
      <c r="E28" s="48">
        <v>2011</v>
      </c>
      <c r="F28" s="8">
        <v>42032</v>
      </c>
      <c r="G28" s="48" t="s">
        <v>4</v>
      </c>
      <c r="H28" s="53">
        <v>1.375</v>
      </c>
      <c r="I28" s="53"/>
      <c r="J28" s="48">
        <v>39</v>
      </c>
      <c r="K28" s="52">
        <f t="shared" si="0"/>
        <v>155074.04999999999</v>
      </c>
      <c r="L28" s="52"/>
      <c r="M28" s="6">
        <f t="shared" si="4"/>
        <v>3.22</v>
      </c>
      <c r="N28" s="48">
        <v>2011</v>
      </c>
      <c r="O28" s="8">
        <v>42063</v>
      </c>
      <c r="P28" s="53">
        <v>1.3831</v>
      </c>
      <c r="Q28" s="53"/>
      <c r="R28" s="54">
        <f t="shared" si="1"/>
        <v>322000</v>
      </c>
      <c r="S28" s="54"/>
      <c r="T28" s="55">
        <f>IF(O28="","",IF(R28&lt;0,J28*(-1),IF(G28="買",(P28-H28)*10000,(H28-P28)*10000)))</f>
        <v>80.999999999999957</v>
      </c>
      <c r="U28" s="55"/>
    </row>
    <row r="29" spans="2:21">
      <c r="B29" s="48">
        <v>21</v>
      </c>
      <c r="C29" s="52">
        <f t="shared" si="3"/>
        <v>5491135</v>
      </c>
      <c r="D29" s="52"/>
      <c r="E29" s="48">
        <v>2011</v>
      </c>
      <c r="F29" s="8">
        <v>42066</v>
      </c>
      <c r="G29" s="48" t="s">
        <v>4</v>
      </c>
      <c r="H29" s="53">
        <v>1.3875</v>
      </c>
      <c r="I29" s="53"/>
      <c r="J29" s="48">
        <v>42</v>
      </c>
      <c r="K29" s="52">
        <f t="shared" si="0"/>
        <v>164734.04999999999</v>
      </c>
      <c r="L29" s="52"/>
      <c r="M29" s="6">
        <f t="shared" si="4"/>
        <v>3.17</v>
      </c>
      <c r="N29" s="48">
        <v>2011</v>
      </c>
      <c r="O29" s="8">
        <v>42071</v>
      </c>
      <c r="P29" s="53">
        <v>1.3937200000000001</v>
      </c>
      <c r="Q29" s="53"/>
      <c r="R29" s="54">
        <f t="shared" si="1"/>
        <v>243424</v>
      </c>
      <c r="S29" s="54"/>
      <c r="T29" s="55">
        <f>IF(O29="","",IF(R29&lt;0,J29*(-1),IF(G29="買",(P29-H29)*10000,(H29-P29)*10000)))</f>
        <v>62.20000000000114</v>
      </c>
      <c r="U29" s="55"/>
    </row>
    <row r="30" spans="2:21">
      <c r="B30" s="48">
        <v>22</v>
      </c>
      <c r="C30" s="52">
        <f t="shared" si="3"/>
        <v>5734559</v>
      </c>
      <c r="D30" s="52"/>
      <c r="E30" s="48">
        <v>2011</v>
      </c>
      <c r="F30" s="8">
        <v>42073</v>
      </c>
      <c r="G30" s="48" t="s">
        <v>3</v>
      </c>
      <c r="H30" s="53">
        <v>1.3880999999999999</v>
      </c>
      <c r="I30" s="53"/>
      <c r="J30" s="48">
        <v>60</v>
      </c>
      <c r="K30" s="52">
        <f t="shared" si="0"/>
        <v>172036.77</v>
      </c>
      <c r="L30" s="52"/>
      <c r="M30" s="6">
        <f t="shared" si="4"/>
        <v>2.3199999999999998</v>
      </c>
      <c r="N30" s="48">
        <v>2011</v>
      </c>
      <c r="O30" s="8">
        <v>42072</v>
      </c>
      <c r="P30" s="53">
        <v>1.3844099999999999</v>
      </c>
      <c r="Q30" s="53"/>
      <c r="R30" s="54">
        <f t="shared" si="1"/>
        <v>105688</v>
      </c>
      <c r="S30" s="54"/>
      <c r="T30" s="55">
        <f t="shared" ref="T30:T51" si="6">IF(O30="","",IF(R30&lt;0,J30*(-1),IF(G30="買",(P30-H30)*10000,(H30-P30)*10000)))</f>
        <v>36.899999999999707</v>
      </c>
      <c r="U30" s="55"/>
    </row>
    <row r="31" spans="2:21">
      <c r="B31" s="48">
        <v>23</v>
      </c>
      <c r="C31" s="52">
        <f t="shared" si="3"/>
        <v>5840247</v>
      </c>
      <c r="D31" s="52"/>
      <c r="E31" s="48">
        <v>2011</v>
      </c>
      <c r="F31" s="8">
        <v>42079</v>
      </c>
      <c r="G31" s="48" t="s">
        <v>3</v>
      </c>
      <c r="H31" s="53">
        <v>1.3911</v>
      </c>
      <c r="I31" s="53"/>
      <c r="J31" s="48">
        <v>64</v>
      </c>
      <c r="K31" s="52">
        <f t="shared" si="0"/>
        <v>175207.41</v>
      </c>
      <c r="L31" s="52"/>
      <c r="M31" s="6">
        <f t="shared" si="4"/>
        <v>2.21</v>
      </c>
      <c r="N31" s="48">
        <v>2011</v>
      </c>
      <c r="O31" s="8">
        <v>42080</v>
      </c>
      <c r="P31" s="53">
        <v>1.3918999999999999</v>
      </c>
      <c r="Q31" s="53"/>
      <c r="R31" s="54">
        <f t="shared" si="1"/>
        <v>-21827</v>
      </c>
      <c r="S31" s="54"/>
      <c r="T31" s="55">
        <f t="shared" si="6"/>
        <v>-64</v>
      </c>
      <c r="U31" s="55"/>
    </row>
    <row r="32" spans="2:21">
      <c r="B32" s="48">
        <v>24</v>
      </c>
      <c r="C32" s="52">
        <f t="shared" si="3"/>
        <v>5818420</v>
      </c>
      <c r="D32" s="52"/>
      <c r="E32" s="48">
        <v>2011</v>
      </c>
      <c r="F32" s="8">
        <v>42080</v>
      </c>
      <c r="G32" s="48" t="s">
        <v>4</v>
      </c>
      <c r="H32" s="53">
        <v>1.3926000000000001</v>
      </c>
      <c r="I32" s="53"/>
      <c r="J32" s="48">
        <v>57</v>
      </c>
      <c r="K32" s="52">
        <f t="shared" si="0"/>
        <v>174552.6</v>
      </c>
      <c r="L32" s="52"/>
      <c r="M32" s="6">
        <f t="shared" si="4"/>
        <v>2.48</v>
      </c>
      <c r="N32" s="48">
        <v>2011</v>
      </c>
      <c r="O32" s="8">
        <v>42086</v>
      </c>
      <c r="P32" s="53">
        <v>1.4135</v>
      </c>
      <c r="Q32" s="53"/>
      <c r="R32" s="54">
        <f t="shared" si="1"/>
        <v>639901</v>
      </c>
      <c r="S32" s="54"/>
      <c r="T32" s="55">
        <f t="shared" si="6"/>
        <v>208.99999999999918</v>
      </c>
      <c r="U32" s="55"/>
    </row>
    <row r="33" spans="2:21">
      <c r="B33" s="48">
        <v>25</v>
      </c>
      <c r="C33" s="52">
        <f t="shared" si="3"/>
        <v>6458321</v>
      </c>
      <c r="D33" s="52"/>
      <c r="E33" s="48">
        <v>2011</v>
      </c>
      <c r="F33" s="8">
        <v>42091</v>
      </c>
      <c r="G33" s="48" t="s">
        <v>4</v>
      </c>
      <c r="H33" s="53">
        <v>1.4056</v>
      </c>
      <c r="I33" s="53"/>
      <c r="J33" s="48">
        <v>35</v>
      </c>
      <c r="K33" s="52">
        <f t="shared" si="0"/>
        <v>193749.63</v>
      </c>
      <c r="L33" s="52"/>
      <c r="M33" s="6">
        <f t="shared" si="4"/>
        <v>4.4800000000000004</v>
      </c>
      <c r="N33" s="48">
        <v>2011</v>
      </c>
      <c r="O33" s="8">
        <v>42098</v>
      </c>
      <c r="P33" s="53">
        <v>1.4218999999999999</v>
      </c>
      <c r="Q33" s="53"/>
      <c r="R33" s="54">
        <f t="shared" si="1"/>
        <v>901530</v>
      </c>
      <c r="S33" s="54"/>
      <c r="T33" s="55">
        <f t="shared" si="6"/>
        <v>162.9999999999998</v>
      </c>
      <c r="U33" s="55"/>
    </row>
    <row r="34" spans="2:21">
      <c r="B34" s="48">
        <v>26</v>
      </c>
      <c r="C34" s="52">
        <f t="shared" si="3"/>
        <v>7359851</v>
      </c>
      <c r="D34" s="52"/>
      <c r="E34" s="48">
        <v>2011</v>
      </c>
      <c r="F34" s="8">
        <v>42098</v>
      </c>
      <c r="G34" s="48" t="s">
        <v>3</v>
      </c>
      <c r="H34" s="53">
        <v>1.4217</v>
      </c>
      <c r="I34" s="53"/>
      <c r="J34" s="48">
        <v>50</v>
      </c>
      <c r="K34" s="52">
        <f t="shared" si="0"/>
        <v>220795.53</v>
      </c>
      <c r="L34" s="52"/>
      <c r="M34" s="6">
        <f t="shared" si="4"/>
        <v>3.57</v>
      </c>
      <c r="N34" s="48">
        <v>2011</v>
      </c>
      <c r="O34" s="8">
        <v>42100</v>
      </c>
      <c r="P34" s="53">
        <v>1.4267000000000001</v>
      </c>
      <c r="Q34" s="53"/>
      <c r="R34" s="54">
        <f t="shared" si="1"/>
        <v>-220370</v>
      </c>
      <c r="S34" s="54"/>
      <c r="T34" s="55">
        <f t="shared" si="6"/>
        <v>-50</v>
      </c>
      <c r="U34" s="55"/>
    </row>
    <row r="35" spans="2:21">
      <c r="B35" s="48">
        <v>27</v>
      </c>
      <c r="C35" s="52">
        <f t="shared" si="3"/>
        <v>7139481</v>
      </c>
      <c r="D35" s="52"/>
      <c r="E35" s="48">
        <v>2011</v>
      </c>
      <c r="F35" s="8">
        <v>42101</v>
      </c>
      <c r="G35" s="48" t="s">
        <v>4</v>
      </c>
      <c r="H35" s="53">
        <v>1.4314</v>
      </c>
      <c r="I35" s="53"/>
      <c r="J35" s="48">
        <v>52</v>
      </c>
      <c r="K35" s="52">
        <f t="shared" si="0"/>
        <v>214184.43</v>
      </c>
      <c r="L35" s="52"/>
      <c r="M35" s="6">
        <f t="shared" si="4"/>
        <v>3.33</v>
      </c>
      <c r="N35" s="48">
        <v>2011</v>
      </c>
      <c r="O35" s="8">
        <v>42108</v>
      </c>
      <c r="P35" s="53">
        <v>1.4369499999999999</v>
      </c>
      <c r="Q35" s="53"/>
      <c r="R35" s="54">
        <f t="shared" si="1"/>
        <v>228166</v>
      </c>
      <c r="S35" s="54"/>
      <c r="T35" s="55">
        <f t="shared" si="6"/>
        <v>55.499999999999439</v>
      </c>
      <c r="U35" s="55"/>
    </row>
    <row r="36" spans="2:21">
      <c r="B36" s="48">
        <v>28</v>
      </c>
      <c r="C36" s="52">
        <f t="shared" si="3"/>
        <v>7367647</v>
      </c>
      <c r="D36" s="52"/>
      <c r="E36" s="48">
        <v>2011</v>
      </c>
      <c r="F36" s="8">
        <v>42108</v>
      </c>
      <c r="G36" s="48" t="s">
        <v>4</v>
      </c>
      <c r="H36" s="53">
        <v>1.4440299999999999</v>
      </c>
      <c r="I36" s="53"/>
      <c r="J36" s="48">
        <v>80</v>
      </c>
      <c r="K36" s="52">
        <f t="shared" si="0"/>
        <v>221029.41</v>
      </c>
      <c r="L36" s="52"/>
      <c r="M36" s="6">
        <f t="shared" si="4"/>
        <v>2.23</v>
      </c>
      <c r="N36" s="48">
        <v>2011</v>
      </c>
      <c r="O36" s="8">
        <v>42112</v>
      </c>
      <c r="P36" s="53">
        <v>1.4364699999999999</v>
      </c>
      <c r="Q36" s="53"/>
      <c r="R36" s="54">
        <f t="shared" si="1"/>
        <v>-208133</v>
      </c>
      <c r="S36" s="54"/>
      <c r="T36" s="55">
        <f t="shared" si="6"/>
        <v>-80</v>
      </c>
      <c r="U36" s="55"/>
    </row>
    <row r="37" spans="2:21">
      <c r="B37" s="48">
        <v>29</v>
      </c>
      <c r="C37" s="52">
        <f t="shared" si="3"/>
        <v>7159514</v>
      </c>
      <c r="D37" s="52"/>
      <c r="E37" s="48">
        <v>2011</v>
      </c>
      <c r="F37" s="8">
        <v>42140</v>
      </c>
      <c r="G37" s="48" t="s">
        <v>3</v>
      </c>
      <c r="H37" s="53">
        <v>1.4186300000000001</v>
      </c>
      <c r="I37" s="53"/>
      <c r="J37" s="48">
        <v>58</v>
      </c>
      <c r="K37" s="52">
        <f t="shared" si="0"/>
        <v>214785.41999999998</v>
      </c>
      <c r="L37" s="52"/>
      <c r="M37" s="6">
        <f t="shared" si="4"/>
        <v>2.99</v>
      </c>
      <c r="N37" s="48">
        <v>2011</v>
      </c>
      <c r="O37" s="8">
        <v>42142</v>
      </c>
      <c r="P37" s="53">
        <v>1.4243699999999999</v>
      </c>
      <c r="Q37" s="53"/>
      <c r="R37" s="54">
        <f t="shared" si="1"/>
        <v>-211883</v>
      </c>
      <c r="S37" s="54"/>
      <c r="T37" s="55">
        <f t="shared" si="6"/>
        <v>-58</v>
      </c>
      <c r="U37" s="55"/>
    </row>
    <row r="38" spans="2:21">
      <c r="B38" s="48">
        <v>30</v>
      </c>
      <c r="C38" s="52">
        <f t="shared" si="3"/>
        <v>6947631</v>
      </c>
      <c r="D38" s="52"/>
      <c r="E38" s="48">
        <v>2011</v>
      </c>
      <c r="F38" s="8">
        <v>42143</v>
      </c>
      <c r="G38" s="48" t="s">
        <v>4</v>
      </c>
      <c r="H38" s="53">
        <v>1.42787</v>
      </c>
      <c r="I38" s="53"/>
      <c r="J38" s="48">
        <v>73</v>
      </c>
      <c r="K38" s="52">
        <f t="shared" si="0"/>
        <v>208428.93</v>
      </c>
      <c r="L38" s="52"/>
      <c r="M38" s="6">
        <f t="shared" si="4"/>
        <v>2.31</v>
      </c>
      <c r="N38" s="48">
        <v>2011</v>
      </c>
      <c r="O38" s="8">
        <v>42144</v>
      </c>
      <c r="P38" s="53">
        <v>1.42058</v>
      </c>
      <c r="Q38" s="53"/>
      <c r="R38" s="54">
        <f t="shared" si="1"/>
        <v>-207900</v>
      </c>
      <c r="S38" s="54"/>
      <c r="T38" s="55">
        <f t="shared" si="6"/>
        <v>-73</v>
      </c>
      <c r="U38" s="55"/>
    </row>
    <row r="39" spans="2:21">
      <c r="B39" s="48">
        <v>31</v>
      </c>
      <c r="C39" s="52">
        <f t="shared" si="3"/>
        <v>6739731</v>
      </c>
      <c r="D39" s="52"/>
      <c r="E39" s="48">
        <v>2011</v>
      </c>
      <c r="F39" s="8">
        <v>42148</v>
      </c>
      <c r="G39" s="48" t="s">
        <v>4</v>
      </c>
      <c r="H39" s="53">
        <v>1.40547</v>
      </c>
      <c r="I39" s="53"/>
      <c r="J39" s="48">
        <v>53</v>
      </c>
      <c r="K39" s="52">
        <f t="shared" si="0"/>
        <v>202191.93</v>
      </c>
      <c r="L39" s="52"/>
      <c r="M39" s="6">
        <f t="shared" si="4"/>
        <v>3.09</v>
      </c>
      <c r="N39" s="48">
        <v>2011</v>
      </c>
      <c r="O39" s="8">
        <v>42164</v>
      </c>
      <c r="P39" s="53">
        <v>1.45499</v>
      </c>
      <c r="Q39" s="53"/>
      <c r="R39" s="54">
        <f t="shared" si="1"/>
        <v>1889096</v>
      </c>
      <c r="S39" s="54"/>
      <c r="T39" s="55">
        <f t="shared" si="6"/>
        <v>495.2000000000001</v>
      </c>
      <c r="U39" s="55"/>
    </row>
    <row r="40" spans="2:21">
      <c r="B40" s="48">
        <v>32</v>
      </c>
      <c r="C40" s="52">
        <f t="shared" si="3"/>
        <v>8628827</v>
      </c>
      <c r="D40" s="52"/>
      <c r="E40" s="48">
        <v>2011</v>
      </c>
      <c r="F40" s="8">
        <v>42203</v>
      </c>
      <c r="G40" s="48" t="s">
        <v>4</v>
      </c>
      <c r="H40" s="53">
        <v>1.40802</v>
      </c>
      <c r="I40" s="53"/>
      <c r="J40" s="48">
        <v>62</v>
      </c>
      <c r="K40" s="52">
        <f t="shared" si="0"/>
        <v>258864.81</v>
      </c>
      <c r="L40" s="52"/>
      <c r="M40" s="6">
        <f t="shared" si="4"/>
        <v>3.38</v>
      </c>
      <c r="N40" s="48">
        <v>2011</v>
      </c>
      <c r="O40" s="8">
        <v>42213</v>
      </c>
      <c r="P40" s="53">
        <v>1.4314800000000001</v>
      </c>
      <c r="Q40" s="53"/>
      <c r="R40" s="54">
        <f t="shared" si="1"/>
        <v>978948</v>
      </c>
      <c r="S40" s="54"/>
      <c r="T40" s="55">
        <f t="shared" si="6"/>
        <v>234.60000000000036</v>
      </c>
      <c r="U40" s="55"/>
    </row>
    <row r="41" spans="2:21">
      <c r="B41" s="48">
        <v>33</v>
      </c>
      <c r="C41" s="52">
        <f t="shared" si="3"/>
        <v>9607775</v>
      </c>
      <c r="D41" s="52"/>
      <c r="E41" s="48">
        <v>2011</v>
      </c>
      <c r="F41" s="8">
        <v>42221</v>
      </c>
      <c r="G41" s="48" t="s">
        <v>4</v>
      </c>
      <c r="H41" s="53">
        <v>1.41167</v>
      </c>
      <c r="I41" s="53"/>
      <c r="J41" s="48">
        <v>62</v>
      </c>
      <c r="K41" s="52">
        <f t="shared" si="0"/>
        <v>288233.25</v>
      </c>
      <c r="L41" s="52"/>
      <c r="M41" s="6">
        <f t="shared" si="4"/>
        <v>3.76</v>
      </c>
      <c r="N41" s="48">
        <v>2011</v>
      </c>
      <c r="O41" s="8">
        <v>42221</v>
      </c>
      <c r="P41" s="53">
        <v>1.42764</v>
      </c>
      <c r="Q41" s="53"/>
      <c r="R41" s="54">
        <f t="shared" si="1"/>
        <v>741323</v>
      </c>
      <c r="S41" s="54"/>
      <c r="T41" s="55">
        <f t="shared" si="6"/>
        <v>159.70000000000039</v>
      </c>
      <c r="U41" s="55"/>
    </row>
    <row r="42" spans="2:21">
      <c r="B42" s="48">
        <v>34</v>
      </c>
      <c r="C42" s="52">
        <f t="shared" si="3"/>
        <v>10349098</v>
      </c>
      <c r="D42" s="52"/>
      <c r="E42" s="48">
        <v>2011</v>
      </c>
      <c r="F42" s="8">
        <v>42228</v>
      </c>
      <c r="G42" s="48" t="s">
        <v>3</v>
      </c>
      <c r="H42" s="53">
        <v>1.4180299999999999</v>
      </c>
      <c r="I42" s="53"/>
      <c r="J42" s="48">
        <v>112</v>
      </c>
      <c r="K42" s="52">
        <f t="shared" si="0"/>
        <v>310472.94</v>
      </c>
      <c r="L42" s="52"/>
      <c r="M42" s="6">
        <f t="shared" si="4"/>
        <v>2.2400000000000002</v>
      </c>
      <c r="N42" s="48">
        <v>2011</v>
      </c>
      <c r="O42" s="8">
        <v>42231</v>
      </c>
      <c r="P42" s="53">
        <v>1.4291199999999999</v>
      </c>
      <c r="Q42" s="53"/>
      <c r="R42" s="54">
        <f t="shared" si="1"/>
        <v>-306686</v>
      </c>
      <c r="S42" s="54"/>
      <c r="T42" s="55">
        <f t="shared" si="6"/>
        <v>-112</v>
      </c>
      <c r="U42" s="55"/>
    </row>
    <row r="43" spans="2:21">
      <c r="B43" s="48">
        <v>35</v>
      </c>
      <c r="C43" s="52">
        <f t="shared" si="3"/>
        <v>10042412</v>
      </c>
      <c r="D43" s="52"/>
      <c r="E43" s="48">
        <v>2011</v>
      </c>
      <c r="F43" s="8">
        <v>42249</v>
      </c>
      <c r="G43" s="48" t="s">
        <v>3</v>
      </c>
      <c r="H43" s="53">
        <v>1.4257599999999999</v>
      </c>
      <c r="I43" s="53"/>
      <c r="J43" s="48">
        <v>30</v>
      </c>
      <c r="K43" s="52">
        <f t="shared" si="0"/>
        <v>301272.36</v>
      </c>
      <c r="L43" s="52"/>
      <c r="M43" s="6">
        <f t="shared" si="4"/>
        <v>8.1300000000000008</v>
      </c>
      <c r="N43" s="48">
        <v>2011</v>
      </c>
      <c r="O43" s="8">
        <v>42261</v>
      </c>
      <c r="P43" s="53">
        <v>1.3742000000000001</v>
      </c>
      <c r="Q43" s="53"/>
      <c r="R43" s="54">
        <f t="shared" si="1"/>
        <v>5175096</v>
      </c>
      <c r="S43" s="54"/>
      <c r="T43" s="55">
        <f t="shared" si="6"/>
        <v>515.59999999999832</v>
      </c>
      <c r="U43" s="55"/>
    </row>
    <row r="44" spans="2:21">
      <c r="B44" s="48">
        <v>36</v>
      </c>
      <c r="C44" s="52">
        <f t="shared" si="3"/>
        <v>15217508</v>
      </c>
      <c r="D44" s="52"/>
      <c r="E44" s="48">
        <v>2011</v>
      </c>
      <c r="F44" s="8">
        <v>42281</v>
      </c>
      <c r="G44" s="48" t="s">
        <v>4</v>
      </c>
      <c r="H44" s="53">
        <v>1.3380799999999999</v>
      </c>
      <c r="I44" s="53"/>
      <c r="J44" s="48">
        <v>75</v>
      </c>
      <c r="K44" s="52">
        <f t="shared" si="0"/>
        <v>456525.24</v>
      </c>
      <c r="L44" s="52"/>
      <c r="M44" s="6">
        <f t="shared" si="4"/>
        <v>4.93</v>
      </c>
      <c r="N44" s="48">
        <v>2011</v>
      </c>
      <c r="O44" s="8">
        <v>42295</v>
      </c>
      <c r="P44" s="53">
        <v>1.36768</v>
      </c>
      <c r="Q44" s="53"/>
      <c r="R44" s="54">
        <f t="shared" si="1"/>
        <v>1801580</v>
      </c>
      <c r="S44" s="54"/>
      <c r="T44" s="55">
        <f t="shared" si="6"/>
        <v>296.00000000000068</v>
      </c>
      <c r="U44" s="55"/>
    </row>
    <row r="45" spans="2:21">
      <c r="B45" s="48">
        <v>37</v>
      </c>
      <c r="C45" s="52">
        <f t="shared" si="3"/>
        <v>17019088</v>
      </c>
      <c r="D45" s="52"/>
      <c r="E45" s="48">
        <v>2011</v>
      </c>
      <c r="F45" s="8">
        <v>42296</v>
      </c>
      <c r="G45" s="48" t="s">
        <v>3</v>
      </c>
      <c r="H45" s="53">
        <v>1.3727400000000001</v>
      </c>
      <c r="I45" s="53"/>
      <c r="J45" s="48">
        <v>89</v>
      </c>
      <c r="K45" s="52">
        <f t="shared" si="0"/>
        <v>510572.63999999996</v>
      </c>
      <c r="L45" s="52"/>
      <c r="M45" s="6">
        <f t="shared" si="4"/>
        <v>4.6399999999999997</v>
      </c>
      <c r="N45" s="48">
        <v>2011</v>
      </c>
      <c r="O45" s="8">
        <v>42296</v>
      </c>
      <c r="P45" s="53">
        <v>1.3816299999999999</v>
      </c>
      <c r="Q45" s="53"/>
      <c r="R45" s="54">
        <f t="shared" si="1"/>
        <v>-509254</v>
      </c>
      <c r="S45" s="54"/>
      <c r="T45" s="55">
        <f t="shared" si="6"/>
        <v>-89</v>
      </c>
      <c r="U45" s="55"/>
    </row>
    <row r="46" spans="2:21">
      <c r="B46" s="48">
        <v>38</v>
      </c>
      <c r="C46" s="52">
        <f t="shared" si="3"/>
        <v>16509834</v>
      </c>
      <c r="D46" s="52"/>
      <c r="E46" s="48">
        <v>2011</v>
      </c>
      <c r="F46" s="8">
        <v>42297</v>
      </c>
      <c r="G46" s="48" t="s">
        <v>4</v>
      </c>
      <c r="H46" s="53">
        <v>1.3769899999999999</v>
      </c>
      <c r="I46" s="53"/>
      <c r="J46" s="48">
        <v>113</v>
      </c>
      <c r="K46" s="52">
        <f t="shared" si="0"/>
        <v>495295.01999999996</v>
      </c>
      <c r="L46" s="52"/>
      <c r="M46" s="6">
        <f t="shared" si="4"/>
        <v>3.55</v>
      </c>
      <c r="N46" s="48">
        <v>2011</v>
      </c>
      <c r="O46" s="8">
        <v>42303</v>
      </c>
      <c r="P46" s="53">
        <v>1.3769899999999999</v>
      </c>
      <c r="Q46" s="53"/>
      <c r="R46" s="54">
        <f t="shared" si="1"/>
        <v>0</v>
      </c>
      <c r="S46" s="54"/>
      <c r="T46" s="55">
        <f t="shared" si="6"/>
        <v>0</v>
      </c>
      <c r="U46" s="55"/>
    </row>
    <row r="47" spans="2:21">
      <c r="B47" s="48">
        <v>39</v>
      </c>
      <c r="C47" s="52">
        <f t="shared" si="3"/>
        <v>16509834</v>
      </c>
      <c r="D47" s="52"/>
      <c r="E47" s="48">
        <v>2011</v>
      </c>
      <c r="F47" s="8">
        <v>42303</v>
      </c>
      <c r="G47" s="48" t="s">
        <v>4</v>
      </c>
      <c r="H47" s="53">
        <v>1.39107</v>
      </c>
      <c r="I47" s="53"/>
      <c r="J47" s="48">
        <v>110</v>
      </c>
      <c r="K47" s="52">
        <f t="shared" si="0"/>
        <v>495295.01999999996</v>
      </c>
      <c r="L47" s="52"/>
      <c r="M47" s="6">
        <f t="shared" si="4"/>
        <v>3.64</v>
      </c>
      <c r="N47" s="48">
        <v>2011</v>
      </c>
      <c r="O47" s="8">
        <v>42309</v>
      </c>
      <c r="P47" s="53">
        <v>1.3799699999999999</v>
      </c>
      <c r="Q47" s="53"/>
      <c r="R47" s="54">
        <f t="shared" si="1"/>
        <v>-498814</v>
      </c>
      <c r="S47" s="54"/>
      <c r="T47" s="55">
        <f t="shared" si="6"/>
        <v>-110</v>
      </c>
      <c r="U47" s="55"/>
    </row>
    <row r="48" spans="2:21">
      <c r="B48" s="48">
        <v>40</v>
      </c>
      <c r="C48" s="52">
        <f t="shared" si="3"/>
        <v>16011020</v>
      </c>
      <c r="D48" s="52"/>
      <c r="E48" s="48">
        <v>2011</v>
      </c>
      <c r="F48" s="8">
        <v>42310</v>
      </c>
      <c r="G48" s="48" t="s">
        <v>4</v>
      </c>
      <c r="H48" s="53">
        <v>1.3719300000000001</v>
      </c>
      <c r="I48" s="53"/>
      <c r="J48" s="48">
        <v>84</v>
      </c>
      <c r="K48" s="52">
        <f t="shared" si="0"/>
        <v>480330.6</v>
      </c>
      <c r="L48" s="52"/>
      <c r="M48" s="6">
        <f t="shared" si="4"/>
        <v>4.63</v>
      </c>
      <c r="N48" s="48">
        <v>2011</v>
      </c>
      <c r="O48" s="8">
        <v>42317</v>
      </c>
      <c r="P48" s="53">
        <v>1.3636200000000001</v>
      </c>
      <c r="Q48" s="53"/>
      <c r="R48" s="54">
        <f t="shared" si="1"/>
        <v>-475003</v>
      </c>
      <c r="S48" s="54"/>
      <c r="T48" s="55">
        <f t="shared" si="6"/>
        <v>-84</v>
      </c>
      <c r="U48" s="55"/>
    </row>
    <row r="49" spans="2:21">
      <c r="B49" s="48">
        <v>41</v>
      </c>
      <c r="C49" s="52">
        <f t="shared" si="3"/>
        <v>15536017</v>
      </c>
      <c r="D49" s="52"/>
      <c r="E49" s="48">
        <v>2011</v>
      </c>
      <c r="F49" s="8">
        <v>42340</v>
      </c>
      <c r="G49" s="48" t="s">
        <v>3</v>
      </c>
      <c r="H49" s="53">
        <v>1.34613</v>
      </c>
      <c r="I49" s="53"/>
      <c r="J49" s="48">
        <v>84</v>
      </c>
      <c r="K49" s="52">
        <f t="shared" si="0"/>
        <v>466080.51</v>
      </c>
      <c r="L49" s="52"/>
      <c r="M49" s="6">
        <f t="shared" si="4"/>
        <v>4.49</v>
      </c>
      <c r="N49" s="48">
        <v>2011</v>
      </c>
      <c r="O49" s="8">
        <v>42345</v>
      </c>
      <c r="P49" s="53">
        <v>1.3429599999999999</v>
      </c>
      <c r="Q49" s="53"/>
      <c r="R49" s="54">
        <f t="shared" si="1"/>
        <v>175719</v>
      </c>
      <c r="S49" s="54"/>
      <c r="T49" s="55">
        <f t="shared" si="6"/>
        <v>31.700000000001172</v>
      </c>
      <c r="U49" s="55"/>
    </row>
    <row r="50" spans="2:21">
      <c r="B50" s="48">
        <v>42</v>
      </c>
      <c r="C50" s="52">
        <f t="shared" si="3"/>
        <v>15711736</v>
      </c>
      <c r="D50" s="52"/>
      <c r="E50" s="48">
        <v>2012</v>
      </c>
      <c r="F50" s="8">
        <v>42007</v>
      </c>
      <c r="G50" s="48" t="s">
        <v>4</v>
      </c>
      <c r="H50" s="53">
        <v>1.2993300000000001</v>
      </c>
      <c r="I50" s="53"/>
      <c r="J50" s="48">
        <v>22</v>
      </c>
      <c r="K50" s="52">
        <f t="shared" si="0"/>
        <v>471352.07999999996</v>
      </c>
      <c r="L50" s="52"/>
      <c r="M50" s="6">
        <f t="shared" si="4"/>
        <v>17.350000000000001</v>
      </c>
      <c r="N50" s="48">
        <v>2012</v>
      </c>
      <c r="O50" s="8">
        <v>42035</v>
      </c>
      <c r="P50" s="53">
        <v>1.30667</v>
      </c>
      <c r="Q50" s="53"/>
      <c r="R50" s="54">
        <f t="shared" si="1"/>
        <v>1572209</v>
      </c>
      <c r="S50" s="54"/>
      <c r="T50" s="55">
        <f t="shared" si="6"/>
        <v>73.399999999999025</v>
      </c>
      <c r="U50" s="55"/>
    </row>
    <row r="51" spans="2:21">
      <c r="B51" s="48">
        <v>43</v>
      </c>
      <c r="C51" s="52">
        <f t="shared" si="3"/>
        <v>17283945</v>
      </c>
      <c r="D51" s="52"/>
      <c r="E51" s="48">
        <v>2012</v>
      </c>
      <c r="F51" s="8">
        <v>42036</v>
      </c>
      <c r="G51" s="48" t="s">
        <v>3</v>
      </c>
      <c r="H51" s="53">
        <v>1.3154999999999999</v>
      </c>
      <c r="I51" s="53"/>
      <c r="J51" s="48">
        <v>62</v>
      </c>
      <c r="K51" s="52">
        <f t="shared" si="0"/>
        <v>518518.35</v>
      </c>
      <c r="L51" s="52"/>
      <c r="M51" s="6">
        <f t="shared" si="4"/>
        <v>6.77</v>
      </c>
      <c r="N51" s="48">
        <v>2012</v>
      </c>
      <c r="O51" s="8">
        <v>42042</v>
      </c>
      <c r="P51" s="53">
        <v>1.3217000000000001</v>
      </c>
      <c r="Q51" s="53"/>
      <c r="R51" s="54">
        <f t="shared" si="1"/>
        <v>-518197</v>
      </c>
      <c r="S51" s="54"/>
      <c r="T51" s="55">
        <f t="shared" si="6"/>
        <v>-62</v>
      </c>
      <c r="U51" s="55"/>
    </row>
    <row r="52" spans="2:21">
      <c r="B52" s="48">
        <v>44</v>
      </c>
      <c r="C52" s="52">
        <f t="shared" si="3"/>
        <v>16765748</v>
      </c>
      <c r="D52" s="52"/>
      <c r="E52" s="48">
        <v>2012</v>
      </c>
      <c r="F52" s="8">
        <v>42044</v>
      </c>
      <c r="G52" s="48" t="s">
        <v>4</v>
      </c>
      <c r="H52" s="53">
        <v>1.3266</v>
      </c>
      <c r="I52" s="53"/>
      <c r="J52" s="48">
        <v>53</v>
      </c>
      <c r="K52" s="52">
        <f t="shared" si="0"/>
        <v>502972.44</v>
      </c>
      <c r="L52" s="52"/>
      <c r="M52" s="6">
        <f t="shared" si="4"/>
        <v>7.68</v>
      </c>
      <c r="N52" s="48">
        <v>2012</v>
      </c>
      <c r="O52" s="8">
        <v>42045</v>
      </c>
      <c r="P52" s="53">
        <v>1.3212999999999999</v>
      </c>
      <c r="Q52" s="53"/>
      <c r="R52" s="54">
        <f t="shared" si="1"/>
        <v>-502518</v>
      </c>
      <c r="S52" s="54"/>
      <c r="T52" s="55">
        <f t="shared" ref="T52" si="7">IF(O52="","",IF(R52&lt;0,J52*(-1),IF(G52="買",(P52-H52)*10000,(H52-P52)*10000)))</f>
        <v>-53</v>
      </c>
      <c r="U52" s="55"/>
    </row>
    <row r="53" spans="2:21">
      <c r="B53" s="48">
        <v>45</v>
      </c>
      <c r="C53" s="52">
        <f t="shared" si="3"/>
        <v>16263230</v>
      </c>
      <c r="D53" s="52"/>
      <c r="E53" s="48">
        <v>2012</v>
      </c>
      <c r="F53" s="8">
        <v>42055</v>
      </c>
      <c r="G53" s="48" t="s">
        <v>3</v>
      </c>
      <c r="H53" s="53">
        <v>1.3201000000000001</v>
      </c>
      <c r="I53" s="53"/>
      <c r="J53" s="48">
        <v>36</v>
      </c>
      <c r="K53" s="52">
        <f t="shared" si="0"/>
        <v>487896.89999999997</v>
      </c>
      <c r="L53" s="52"/>
      <c r="M53" s="6">
        <f t="shared" si="4"/>
        <v>10.97</v>
      </c>
      <c r="N53" s="48">
        <v>2012</v>
      </c>
      <c r="O53" s="8">
        <v>42055</v>
      </c>
      <c r="P53" s="53">
        <v>1.3237000000000001</v>
      </c>
      <c r="Q53" s="53"/>
      <c r="R53" s="54">
        <f t="shared" si="1"/>
        <v>-487555</v>
      </c>
      <c r="S53" s="54"/>
      <c r="T53" s="55">
        <f t="shared" ref="T53" si="8">IF(O53="","",IF(R53&lt;0,J53*(-1),IF(G53="買",(P53-H53)*10000,(H53-P53)*10000)))</f>
        <v>-36</v>
      </c>
      <c r="U53" s="55"/>
    </row>
    <row r="54" spans="2:21">
      <c r="B54" s="48">
        <v>46</v>
      </c>
      <c r="C54" s="52">
        <f t="shared" si="3"/>
        <v>15775675</v>
      </c>
      <c r="D54" s="52"/>
      <c r="E54" s="48">
        <v>2012</v>
      </c>
      <c r="F54" s="8">
        <v>42086</v>
      </c>
      <c r="G54" s="48" t="s">
        <v>3</v>
      </c>
      <c r="H54" s="53">
        <v>1.3193299999999999</v>
      </c>
      <c r="I54" s="53"/>
      <c r="J54" s="48">
        <v>28</v>
      </c>
      <c r="K54" s="52">
        <f t="shared" si="0"/>
        <v>473270.25</v>
      </c>
      <c r="L54" s="52"/>
      <c r="M54" s="6">
        <f t="shared" si="4"/>
        <v>13.69</v>
      </c>
      <c r="N54" s="48">
        <v>2012</v>
      </c>
      <c r="O54" s="8">
        <v>42086</v>
      </c>
      <c r="P54" s="53">
        <v>1.32101</v>
      </c>
      <c r="Q54" s="53"/>
      <c r="R54" s="54">
        <f t="shared" si="1"/>
        <v>-283940</v>
      </c>
      <c r="S54" s="54"/>
      <c r="T54" s="55">
        <f t="shared" ref="T54" si="9">IF(O54="","",IF(R54&lt;0,J54*(-1),IF(G54="買",(P54-H54)*10000,(H54-P54)*10000)))</f>
        <v>-28</v>
      </c>
      <c r="U54" s="55"/>
    </row>
    <row r="55" spans="2:21">
      <c r="B55" s="48">
        <v>47</v>
      </c>
      <c r="C55" s="52">
        <f t="shared" si="3"/>
        <v>15491735</v>
      </c>
      <c r="D55" s="52"/>
      <c r="E55" s="48">
        <v>2012</v>
      </c>
      <c r="F55" s="8">
        <v>42092</v>
      </c>
      <c r="G55" s="48" t="s">
        <v>4</v>
      </c>
      <c r="H55" s="53">
        <v>1.3290200000000001</v>
      </c>
      <c r="I55" s="53"/>
      <c r="J55" s="48">
        <v>40</v>
      </c>
      <c r="K55" s="52">
        <f t="shared" si="0"/>
        <v>464752.05</v>
      </c>
      <c r="L55" s="52"/>
      <c r="M55" s="6">
        <f t="shared" si="4"/>
        <v>9.41</v>
      </c>
      <c r="N55" s="48">
        <v>2012</v>
      </c>
      <c r="O55" s="8">
        <v>42097</v>
      </c>
      <c r="P55" s="53">
        <v>1.3250999999999999</v>
      </c>
      <c r="Q55" s="53"/>
      <c r="R55" s="54">
        <f t="shared" si="1"/>
        <v>-455397</v>
      </c>
      <c r="S55" s="54"/>
      <c r="T55" s="55">
        <f t="shared" ref="T55" si="10">IF(O55="","",IF(R55&lt;0,J55*(-1),IF(G55="買",(P55-H55)*10000,(H55-P55)*10000)))</f>
        <v>-40</v>
      </c>
      <c r="U55" s="55"/>
    </row>
    <row r="56" spans="2:21">
      <c r="B56" s="48">
        <v>48</v>
      </c>
      <c r="C56" s="52">
        <f t="shared" si="3"/>
        <v>15036338</v>
      </c>
      <c r="D56" s="52"/>
      <c r="E56" s="48">
        <v>2012</v>
      </c>
      <c r="F56" s="8">
        <v>42106</v>
      </c>
      <c r="G56" s="48" t="s">
        <v>4</v>
      </c>
      <c r="H56" s="53">
        <v>1.3125</v>
      </c>
      <c r="I56" s="53"/>
      <c r="J56" s="48">
        <v>20</v>
      </c>
      <c r="K56" s="52">
        <f t="shared" si="0"/>
        <v>451090.13999999996</v>
      </c>
      <c r="L56" s="52"/>
      <c r="M56" s="6">
        <f t="shared" si="4"/>
        <v>18.260000000000002</v>
      </c>
      <c r="N56" s="48">
        <v>2012</v>
      </c>
      <c r="O56" s="8">
        <v>42107</v>
      </c>
      <c r="P56" s="53">
        <v>1.3105599999999999</v>
      </c>
      <c r="Q56" s="53"/>
      <c r="R56" s="54">
        <f t="shared" si="1"/>
        <v>-437338</v>
      </c>
      <c r="S56" s="54"/>
      <c r="T56" s="55">
        <f t="shared" ref="T56:T83" si="11">IF(O56="","",IF(R56&lt;0,J56*(-1),IF(G56="買",(P56-H56)*10000,(H56-P56)*10000)))</f>
        <v>-20</v>
      </c>
      <c r="U56" s="55"/>
    </row>
    <row r="57" spans="2:21">
      <c r="B57" s="48">
        <v>49</v>
      </c>
      <c r="C57" s="52">
        <f t="shared" si="3"/>
        <v>14599000</v>
      </c>
      <c r="D57" s="52"/>
      <c r="E57" s="48">
        <v>2012</v>
      </c>
      <c r="F57" s="8">
        <v>42110</v>
      </c>
      <c r="G57" s="48" t="s">
        <v>4</v>
      </c>
      <c r="H57" s="53">
        <v>1.3028200000000001</v>
      </c>
      <c r="I57" s="53"/>
      <c r="J57" s="48">
        <v>36</v>
      </c>
      <c r="K57" s="52">
        <f t="shared" si="0"/>
        <v>437970</v>
      </c>
      <c r="L57" s="52"/>
      <c r="M57" s="6">
        <f t="shared" si="4"/>
        <v>9.85</v>
      </c>
      <c r="N57" s="48">
        <v>2012</v>
      </c>
      <c r="O57" s="8">
        <v>42125</v>
      </c>
      <c r="P57" s="53">
        <v>1.32192</v>
      </c>
      <c r="Q57" s="53"/>
      <c r="R57" s="54">
        <f t="shared" si="1"/>
        <v>2322654</v>
      </c>
      <c r="S57" s="54"/>
      <c r="T57" s="55">
        <f t="shared" si="11"/>
        <v>190.99999999999895</v>
      </c>
      <c r="U57" s="55"/>
    </row>
    <row r="58" spans="2:21">
      <c r="B58" s="48">
        <v>50</v>
      </c>
      <c r="C58" s="52">
        <f t="shared" si="3"/>
        <v>16921654</v>
      </c>
      <c r="D58" s="52"/>
      <c r="E58" s="48">
        <v>2012</v>
      </c>
      <c r="F58" s="8">
        <v>42177</v>
      </c>
      <c r="G58" s="48" t="s">
        <v>4</v>
      </c>
      <c r="H58" s="53">
        <v>1.256</v>
      </c>
      <c r="I58" s="53"/>
      <c r="J58" s="48">
        <v>42</v>
      </c>
      <c r="K58" s="52">
        <f t="shared" si="0"/>
        <v>507649.62</v>
      </c>
      <c r="L58" s="52"/>
      <c r="M58" s="6">
        <f t="shared" si="4"/>
        <v>9.7899999999999991</v>
      </c>
      <c r="N58" s="48">
        <v>2012</v>
      </c>
      <c r="O58" s="8">
        <v>42180</v>
      </c>
      <c r="P58" s="53">
        <v>1.2518</v>
      </c>
      <c r="Q58" s="53"/>
      <c r="R58" s="54">
        <f t="shared" si="1"/>
        <v>-507629</v>
      </c>
      <c r="S58" s="54"/>
      <c r="T58" s="55">
        <f t="shared" si="11"/>
        <v>-42</v>
      </c>
      <c r="U58" s="55"/>
    </row>
    <row r="59" spans="2:21">
      <c r="B59" s="48">
        <v>51</v>
      </c>
      <c r="C59" s="52">
        <f t="shared" si="3"/>
        <v>16414025</v>
      </c>
      <c r="D59" s="52"/>
      <c r="E59" s="48">
        <v>2012</v>
      </c>
      <c r="F59" s="8">
        <v>42187</v>
      </c>
      <c r="G59" s="48" t="s">
        <v>3</v>
      </c>
      <c r="H59" s="53">
        <v>1.26105</v>
      </c>
      <c r="I59" s="53"/>
      <c r="J59" s="48">
        <v>56</v>
      </c>
      <c r="K59" s="52">
        <f t="shared" si="0"/>
        <v>492420.75</v>
      </c>
      <c r="L59" s="52"/>
      <c r="M59" s="6">
        <f t="shared" si="4"/>
        <v>7.12</v>
      </c>
      <c r="N59" s="48">
        <v>2012</v>
      </c>
      <c r="O59" s="8">
        <v>42202</v>
      </c>
      <c r="P59" s="53">
        <v>1.2299</v>
      </c>
      <c r="Q59" s="53"/>
      <c r="R59" s="54">
        <f t="shared" si="1"/>
        <v>2738123</v>
      </c>
      <c r="S59" s="54"/>
      <c r="T59" s="55">
        <f t="shared" si="11"/>
        <v>311.50000000000011</v>
      </c>
      <c r="U59" s="55"/>
    </row>
    <row r="60" spans="2:21">
      <c r="B60" s="48">
        <v>52</v>
      </c>
      <c r="C60" s="52">
        <f t="shared" si="3"/>
        <v>19152148</v>
      </c>
      <c r="D60" s="52"/>
      <c r="E60" s="48">
        <v>2012</v>
      </c>
      <c r="F60" s="8">
        <v>42238</v>
      </c>
      <c r="G60" s="48" t="s">
        <v>4</v>
      </c>
      <c r="H60" s="53">
        <v>1.2483</v>
      </c>
      <c r="I60" s="53"/>
      <c r="J60" s="48">
        <v>53</v>
      </c>
      <c r="K60" s="52">
        <f t="shared" si="0"/>
        <v>574564.43999999994</v>
      </c>
      <c r="L60" s="52"/>
      <c r="M60" s="6">
        <f t="shared" si="4"/>
        <v>8.7799999999999994</v>
      </c>
      <c r="N60" s="48">
        <v>2012</v>
      </c>
      <c r="O60" s="8">
        <v>42238</v>
      </c>
      <c r="P60" s="53">
        <v>1.2513000000000001</v>
      </c>
      <c r="Q60" s="53"/>
      <c r="R60" s="54">
        <f t="shared" si="1"/>
        <v>325185</v>
      </c>
      <c r="S60" s="54"/>
      <c r="T60" s="55">
        <f t="shared" si="11"/>
        <v>30.000000000001137</v>
      </c>
      <c r="U60" s="55"/>
    </row>
    <row r="61" spans="2:21">
      <c r="B61" s="48">
        <v>53</v>
      </c>
      <c r="C61" s="52">
        <f t="shared" si="3"/>
        <v>19477333</v>
      </c>
      <c r="D61" s="52"/>
      <c r="E61" s="48">
        <v>2012</v>
      </c>
      <c r="F61" s="8">
        <v>42243</v>
      </c>
      <c r="G61" s="48" t="s">
        <v>3</v>
      </c>
      <c r="H61" s="53">
        <v>1.2508999999999999</v>
      </c>
      <c r="I61" s="53"/>
      <c r="J61" s="48">
        <v>27</v>
      </c>
      <c r="K61" s="52">
        <f t="shared" si="0"/>
        <v>584319.99</v>
      </c>
      <c r="L61" s="52"/>
      <c r="M61" s="6">
        <f t="shared" si="4"/>
        <v>17.52</v>
      </c>
      <c r="N61" s="48">
        <v>2012</v>
      </c>
      <c r="O61" s="8">
        <v>42243</v>
      </c>
      <c r="P61" s="53">
        <v>1.2536</v>
      </c>
      <c r="Q61" s="53"/>
      <c r="R61" s="54">
        <f t="shared" si="1"/>
        <v>-584000</v>
      </c>
      <c r="S61" s="54"/>
      <c r="T61" s="55">
        <f t="shared" si="11"/>
        <v>-27</v>
      </c>
      <c r="U61" s="55"/>
    </row>
    <row r="62" spans="2:21">
      <c r="B62" s="48">
        <v>54</v>
      </c>
      <c r="C62" s="52">
        <f t="shared" si="3"/>
        <v>18893333</v>
      </c>
      <c r="D62" s="52"/>
      <c r="E62" s="48">
        <v>2012</v>
      </c>
      <c r="F62" s="8">
        <v>42299</v>
      </c>
      <c r="G62" s="48" t="s">
        <v>4</v>
      </c>
      <c r="H62" s="53">
        <v>1.3063</v>
      </c>
      <c r="I62" s="53"/>
      <c r="J62" s="48">
        <v>40</v>
      </c>
      <c r="K62" s="52">
        <f t="shared" si="0"/>
        <v>566799.99</v>
      </c>
      <c r="L62" s="52"/>
      <c r="M62" s="6">
        <f t="shared" si="4"/>
        <v>11.47</v>
      </c>
      <c r="N62" s="48">
        <v>2012</v>
      </c>
      <c r="O62" s="8">
        <v>42300</v>
      </c>
      <c r="P62" s="53">
        <v>1.3023</v>
      </c>
      <c r="Q62" s="53"/>
      <c r="R62" s="54">
        <f t="shared" si="1"/>
        <v>-566419</v>
      </c>
      <c r="S62" s="54"/>
      <c r="T62" s="55">
        <f t="shared" si="11"/>
        <v>-40</v>
      </c>
      <c r="U62" s="55"/>
    </row>
    <row r="63" spans="2:21">
      <c r="B63" s="48">
        <v>55</v>
      </c>
      <c r="C63" s="52">
        <f t="shared" si="3"/>
        <v>18326914</v>
      </c>
      <c r="D63" s="52"/>
      <c r="E63" s="48">
        <v>2012</v>
      </c>
      <c r="F63" s="8">
        <v>42308</v>
      </c>
      <c r="G63" s="48" t="s">
        <v>3</v>
      </c>
      <c r="H63" s="53">
        <v>1.2983</v>
      </c>
      <c r="I63" s="53"/>
      <c r="J63" s="48">
        <v>29</v>
      </c>
      <c r="K63" s="52">
        <f t="shared" si="0"/>
        <v>549807.41999999993</v>
      </c>
      <c r="L63" s="52"/>
      <c r="M63" s="6">
        <f t="shared" si="4"/>
        <v>15.35</v>
      </c>
      <c r="N63" s="48">
        <v>2012</v>
      </c>
      <c r="O63" s="8">
        <v>42327</v>
      </c>
      <c r="P63" s="53">
        <v>1.2807999999999999</v>
      </c>
      <c r="Q63" s="53"/>
      <c r="R63" s="54">
        <f t="shared" si="1"/>
        <v>3316358</v>
      </c>
      <c r="S63" s="54"/>
      <c r="T63" s="55">
        <f t="shared" si="11"/>
        <v>175.00000000000071</v>
      </c>
      <c r="U63" s="55"/>
    </row>
    <row r="64" spans="2:21">
      <c r="B64" s="48">
        <v>56</v>
      </c>
      <c r="C64" s="52">
        <f t="shared" si="3"/>
        <v>21643272</v>
      </c>
      <c r="D64" s="52"/>
      <c r="E64" s="48">
        <v>2012</v>
      </c>
      <c r="F64" s="8">
        <v>42335</v>
      </c>
      <c r="G64" s="48" t="s">
        <v>3</v>
      </c>
      <c r="H64" s="53">
        <v>1.2968</v>
      </c>
      <c r="I64" s="53"/>
      <c r="J64" s="48">
        <v>32</v>
      </c>
      <c r="K64" s="52">
        <f t="shared" si="0"/>
        <v>649298.16</v>
      </c>
      <c r="L64" s="52"/>
      <c r="M64" s="6">
        <f t="shared" si="4"/>
        <v>16.43</v>
      </c>
      <c r="N64" s="48">
        <v>2012</v>
      </c>
      <c r="O64" s="8">
        <v>42337</v>
      </c>
      <c r="P64" s="53">
        <v>1.2961</v>
      </c>
      <c r="Q64" s="53"/>
      <c r="R64" s="54">
        <f t="shared" si="1"/>
        <v>141987</v>
      </c>
      <c r="S64" s="54"/>
      <c r="T64" s="55">
        <f t="shared" si="11"/>
        <v>6.9999999999992291</v>
      </c>
      <c r="U64" s="55"/>
    </row>
    <row r="65" spans="2:21">
      <c r="B65" s="48">
        <v>57</v>
      </c>
      <c r="C65" s="52">
        <f t="shared" si="3"/>
        <v>21785259</v>
      </c>
      <c r="D65" s="52"/>
      <c r="E65" s="48">
        <v>2013</v>
      </c>
      <c r="F65" s="8">
        <v>42007</v>
      </c>
      <c r="G65" s="48" t="s">
        <v>3</v>
      </c>
      <c r="H65" s="53">
        <v>1.31338</v>
      </c>
      <c r="I65" s="53"/>
      <c r="J65" s="48">
        <v>36</v>
      </c>
      <c r="K65" s="52">
        <f t="shared" si="0"/>
        <v>653557.77</v>
      </c>
      <c r="L65" s="52"/>
      <c r="M65" s="6">
        <f t="shared" si="4"/>
        <v>14.7</v>
      </c>
      <c r="N65" s="48">
        <v>2013</v>
      </c>
      <c r="O65" s="8">
        <v>42008</v>
      </c>
      <c r="P65" s="53">
        <v>1.3067200000000001</v>
      </c>
      <c r="Q65" s="53"/>
      <c r="R65" s="54">
        <f t="shared" si="1"/>
        <v>1208666</v>
      </c>
      <c r="S65" s="54"/>
      <c r="T65" s="55">
        <f t="shared" si="11"/>
        <v>66.599999999998886</v>
      </c>
      <c r="U65" s="55"/>
    </row>
    <row r="66" spans="2:21">
      <c r="B66" s="48">
        <v>58</v>
      </c>
      <c r="C66" s="52">
        <f t="shared" si="3"/>
        <v>22993925</v>
      </c>
      <c r="D66" s="52"/>
      <c r="E66" s="48">
        <v>2013</v>
      </c>
      <c r="F66" s="8">
        <v>42029</v>
      </c>
      <c r="G66" s="48" t="s">
        <v>4</v>
      </c>
      <c r="H66" s="53">
        <v>1.3371200000000001</v>
      </c>
      <c r="I66" s="53"/>
      <c r="J66" s="48">
        <v>21</v>
      </c>
      <c r="K66" s="52">
        <f t="shared" si="0"/>
        <v>689817.75</v>
      </c>
      <c r="L66" s="52"/>
      <c r="M66" s="6">
        <f t="shared" si="4"/>
        <v>26.6</v>
      </c>
      <c r="N66" s="48">
        <v>2013</v>
      </c>
      <c r="O66" s="8">
        <v>42039</v>
      </c>
      <c r="P66" s="53">
        <v>1.3538600000000001</v>
      </c>
      <c r="Q66" s="53"/>
      <c r="R66" s="54">
        <f t="shared" si="1"/>
        <v>5497333</v>
      </c>
      <c r="S66" s="54"/>
      <c r="T66" s="55">
        <f t="shared" si="11"/>
        <v>167.39999999999978</v>
      </c>
      <c r="U66" s="55"/>
    </row>
    <row r="67" spans="2:21">
      <c r="B67" s="48">
        <v>59</v>
      </c>
      <c r="C67" s="52">
        <f t="shared" si="3"/>
        <v>28491258</v>
      </c>
      <c r="D67" s="52"/>
      <c r="E67" s="48">
        <v>2013</v>
      </c>
      <c r="F67" s="8">
        <v>42048</v>
      </c>
      <c r="G67" s="48" t="s">
        <v>3</v>
      </c>
      <c r="H67" s="53">
        <v>1.3460700000000001</v>
      </c>
      <c r="I67" s="53"/>
      <c r="J67" s="48">
        <v>59</v>
      </c>
      <c r="K67" s="52">
        <f t="shared" si="0"/>
        <v>854737.74</v>
      </c>
      <c r="L67" s="52"/>
      <c r="M67" s="6">
        <f t="shared" si="4"/>
        <v>11.73</v>
      </c>
      <c r="N67" s="48">
        <v>2013</v>
      </c>
      <c r="O67" s="8">
        <v>42075</v>
      </c>
      <c r="P67" s="53">
        <v>1.3050200000000001</v>
      </c>
      <c r="Q67" s="53"/>
      <c r="R67" s="54">
        <f t="shared" si="1"/>
        <v>5944648</v>
      </c>
      <c r="S67" s="54"/>
      <c r="T67" s="55">
        <f t="shared" si="11"/>
        <v>410.50000000000028</v>
      </c>
      <c r="U67" s="55"/>
    </row>
    <row r="68" spans="2:21">
      <c r="B68" s="48">
        <v>60</v>
      </c>
      <c r="C68" s="52">
        <f t="shared" si="3"/>
        <v>34435906</v>
      </c>
      <c r="D68" s="52"/>
      <c r="E68" s="48">
        <v>2013</v>
      </c>
      <c r="F68" s="8">
        <v>42120</v>
      </c>
      <c r="G68" s="48" t="s">
        <v>4</v>
      </c>
      <c r="H68" s="53">
        <v>1.3028599999999999</v>
      </c>
      <c r="I68" s="53"/>
      <c r="J68" s="48">
        <v>29</v>
      </c>
      <c r="K68" s="52">
        <f t="shared" si="0"/>
        <v>1033077.1799999999</v>
      </c>
      <c r="L68" s="52"/>
      <c r="M68" s="6">
        <f t="shared" si="4"/>
        <v>28.85</v>
      </c>
      <c r="N68" s="48">
        <v>2013</v>
      </c>
      <c r="O68" s="8">
        <v>42126</v>
      </c>
      <c r="P68" s="53">
        <v>1.31579</v>
      </c>
      <c r="Q68" s="53"/>
      <c r="R68" s="54">
        <f t="shared" si="1"/>
        <v>4605314</v>
      </c>
      <c r="S68" s="54"/>
      <c r="T68" s="55">
        <f t="shared" si="11"/>
        <v>129.30000000000109</v>
      </c>
      <c r="U68" s="55"/>
    </row>
    <row r="69" spans="2:21">
      <c r="B69" s="48">
        <v>61</v>
      </c>
      <c r="C69" s="52">
        <f t="shared" si="3"/>
        <v>39041220</v>
      </c>
      <c r="D69" s="52"/>
      <c r="E69" s="48">
        <v>2013</v>
      </c>
      <c r="F69" s="8">
        <v>42132</v>
      </c>
      <c r="G69" s="48" t="s">
        <v>3</v>
      </c>
      <c r="H69" s="53">
        <v>1.31559</v>
      </c>
      <c r="I69" s="53"/>
      <c r="J69" s="48">
        <v>35</v>
      </c>
      <c r="K69" s="52">
        <f t="shared" si="0"/>
        <v>1171236.5999999999</v>
      </c>
      <c r="L69" s="52"/>
      <c r="M69" s="6">
        <f t="shared" si="4"/>
        <v>27.1</v>
      </c>
      <c r="N69" s="48">
        <v>2013</v>
      </c>
      <c r="O69" s="8">
        <v>42146</v>
      </c>
      <c r="P69" s="53">
        <v>1.2932399999999999</v>
      </c>
      <c r="Q69" s="53"/>
      <c r="R69" s="54">
        <f t="shared" si="1"/>
        <v>7477592</v>
      </c>
      <c r="S69" s="54"/>
      <c r="T69" s="55">
        <f t="shared" si="11"/>
        <v>223.50000000000091</v>
      </c>
      <c r="U69" s="55"/>
    </row>
    <row r="70" spans="2:21">
      <c r="B70" s="48">
        <v>62</v>
      </c>
      <c r="C70" s="52">
        <f t="shared" si="3"/>
        <v>46518812</v>
      </c>
      <c r="D70" s="52"/>
      <c r="E70" s="48">
        <v>2013</v>
      </c>
      <c r="F70" s="8">
        <v>42153</v>
      </c>
      <c r="G70" s="48" t="s">
        <v>4</v>
      </c>
      <c r="H70" s="53">
        <v>1.2949600000000001</v>
      </c>
      <c r="I70" s="53"/>
      <c r="J70" s="48">
        <v>32</v>
      </c>
      <c r="K70" s="52">
        <f t="shared" si="0"/>
        <v>1395564.3599999999</v>
      </c>
      <c r="L70" s="52"/>
      <c r="M70" s="6">
        <f t="shared" si="4"/>
        <v>35.32</v>
      </c>
      <c r="N70" s="48">
        <v>2013</v>
      </c>
      <c r="O70" s="8">
        <v>42174</v>
      </c>
      <c r="P70" s="53">
        <v>1.32622</v>
      </c>
      <c r="Q70" s="53"/>
      <c r="R70" s="54">
        <f t="shared" si="1"/>
        <v>13630903</v>
      </c>
      <c r="S70" s="54"/>
      <c r="T70" s="55">
        <f t="shared" si="11"/>
        <v>312.59999999999843</v>
      </c>
      <c r="U70" s="55"/>
    </row>
    <row r="71" spans="2:21">
      <c r="B71" s="48">
        <v>63</v>
      </c>
      <c r="C71" s="52">
        <f t="shared" si="3"/>
        <v>60149715</v>
      </c>
      <c r="D71" s="52"/>
      <c r="E71" s="48">
        <v>2013</v>
      </c>
      <c r="F71" s="8">
        <v>42208</v>
      </c>
      <c r="G71" s="48" t="s">
        <v>4</v>
      </c>
      <c r="H71" s="53">
        <v>1.3196000000000001</v>
      </c>
      <c r="I71" s="53"/>
      <c r="J71" s="48">
        <v>33</v>
      </c>
      <c r="K71" s="52">
        <f t="shared" si="0"/>
        <v>1804491.45</v>
      </c>
      <c r="L71" s="52"/>
      <c r="M71" s="6">
        <f t="shared" si="4"/>
        <v>44.29</v>
      </c>
      <c r="N71" s="48">
        <v>2013</v>
      </c>
      <c r="O71" s="8">
        <v>42215</v>
      </c>
      <c r="P71" s="53">
        <v>1.3232999999999999</v>
      </c>
      <c r="Q71" s="53"/>
      <c r="R71" s="54">
        <f t="shared" si="1"/>
        <v>2023123</v>
      </c>
      <c r="S71" s="54"/>
      <c r="T71" s="55">
        <f t="shared" si="11"/>
        <v>36.999999999998145</v>
      </c>
      <c r="U71" s="55"/>
    </row>
    <row r="72" spans="2:21">
      <c r="B72" s="48">
        <v>64</v>
      </c>
      <c r="C72" s="52">
        <f t="shared" si="3"/>
        <v>62172838</v>
      </c>
      <c r="D72" s="52"/>
      <c r="E72" s="48">
        <v>2013</v>
      </c>
      <c r="F72" s="8">
        <v>42238</v>
      </c>
      <c r="G72" s="48" t="s">
        <v>4</v>
      </c>
      <c r="H72" s="53">
        <v>1.33588</v>
      </c>
      <c r="I72" s="53"/>
      <c r="J72" s="48">
        <v>60</v>
      </c>
      <c r="K72" s="52">
        <f t="shared" si="0"/>
        <v>1865185.14</v>
      </c>
      <c r="L72" s="52"/>
      <c r="M72" s="6">
        <f t="shared" si="4"/>
        <v>25.17</v>
      </c>
      <c r="N72" s="48">
        <v>2013</v>
      </c>
      <c r="O72" s="8">
        <v>42245</v>
      </c>
      <c r="P72" s="53">
        <v>1.3298000000000001</v>
      </c>
      <c r="Q72" s="53"/>
      <c r="R72" s="54">
        <f t="shared" si="1"/>
        <v>-1889303</v>
      </c>
      <c r="S72" s="54"/>
      <c r="T72" s="55">
        <f t="shared" si="11"/>
        <v>-60</v>
      </c>
      <c r="U72" s="55"/>
    </row>
    <row r="73" spans="2:21">
      <c r="B73" s="48">
        <v>65</v>
      </c>
      <c r="C73" s="52">
        <f t="shared" si="3"/>
        <v>60283535</v>
      </c>
      <c r="D73" s="52"/>
      <c r="E73" s="48">
        <v>2013</v>
      </c>
      <c r="F73" s="8">
        <v>42271</v>
      </c>
      <c r="G73" s="48" t="s">
        <v>3</v>
      </c>
      <c r="H73" s="53">
        <v>1.34907</v>
      </c>
      <c r="I73" s="53"/>
      <c r="J73" s="48">
        <v>29</v>
      </c>
      <c r="K73" s="52">
        <f t="shared" ref="K73:K108" si="12">IF(F73="","",C73*0.03)</f>
        <v>1808506.05</v>
      </c>
      <c r="L73" s="52"/>
      <c r="M73" s="6">
        <f t="shared" si="4"/>
        <v>50.51</v>
      </c>
      <c r="N73" s="48">
        <v>2013</v>
      </c>
      <c r="O73" s="8">
        <v>42272</v>
      </c>
      <c r="P73" s="53">
        <v>1.3518600000000001</v>
      </c>
      <c r="Q73" s="53"/>
      <c r="R73" s="54">
        <f t="shared" ref="R73:R108" si="13">IF(O73="","",ROUNDDOWN((IF(G73="売",H73-P73,P73-H73))*M73*1000000000/81,0))</f>
        <v>-1739788</v>
      </c>
      <c r="S73" s="54"/>
      <c r="T73" s="55">
        <f t="shared" si="11"/>
        <v>-29</v>
      </c>
      <c r="U73" s="55"/>
    </row>
    <row r="74" spans="2:21">
      <c r="B74" s="48">
        <v>66</v>
      </c>
      <c r="C74" s="52">
        <f t="shared" ref="C74:C108" si="14">IF(R73="","",C73+R73)</f>
        <v>58543747</v>
      </c>
      <c r="D74" s="52"/>
      <c r="E74" s="48">
        <v>2013</v>
      </c>
      <c r="F74" s="8">
        <v>42277</v>
      </c>
      <c r="G74" s="48" t="s">
        <v>4</v>
      </c>
      <c r="H74" s="53">
        <v>1.3511</v>
      </c>
      <c r="I74" s="53"/>
      <c r="J74" s="48">
        <v>35</v>
      </c>
      <c r="K74" s="52">
        <f t="shared" si="12"/>
        <v>1756312.41</v>
      </c>
      <c r="L74" s="52"/>
      <c r="M74" s="6">
        <f t="shared" ref="M74:M108" si="15">IF(J74="","",ROUNDDOWN(K74/(J74/81)/100000,2))</f>
        <v>40.64</v>
      </c>
      <c r="N74" s="48">
        <v>2013</v>
      </c>
      <c r="O74" s="8">
        <v>42286</v>
      </c>
      <c r="P74" s="53">
        <v>1.35399</v>
      </c>
      <c r="Q74" s="53"/>
      <c r="R74" s="54">
        <f t="shared" si="13"/>
        <v>1449995</v>
      </c>
      <c r="S74" s="54"/>
      <c r="T74" s="55">
        <f t="shared" si="11"/>
        <v>28.900000000000592</v>
      </c>
      <c r="U74" s="55"/>
    </row>
    <row r="75" spans="2:21">
      <c r="B75" s="48">
        <v>67</v>
      </c>
      <c r="C75" s="52">
        <f t="shared" si="14"/>
        <v>59993742</v>
      </c>
      <c r="D75" s="52"/>
      <c r="E75" s="48">
        <v>2013</v>
      </c>
      <c r="F75" s="8">
        <v>42314</v>
      </c>
      <c r="G75" s="48" t="s">
        <v>3</v>
      </c>
      <c r="H75" s="53">
        <v>1.35012</v>
      </c>
      <c r="I75" s="53"/>
      <c r="J75" s="48">
        <v>31</v>
      </c>
      <c r="K75" s="52">
        <f t="shared" si="12"/>
        <v>1799812.26</v>
      </c>
      <c r="L75" s="52"/>
      <c r="M75" s="6">
        <f t="shared" si="15"/>
        <v>47.02</v>
      </c>
      <c r="N75" s="48">
        <v>2013</v>
      </c>
      <c r="O75" s="8">
        <v>42321</v>
      </c>
      <c r="P75" s="53">
        <v>1.34534</v>
      </c>
      <c r="Q75" s="53"/>
      <c r="R75" s="54">
        <f t="shared" si="13"/>
        <v>2774760</v>
      </c>
      <c r="S75" s="54"/>
      <c r="T75" s="55">
        <f t="shared" si="11"/>
        <v>47.800000000000068</v>
      </c>
      <c r="U75" s="55"/>
    </row>
    <row r="76" spans="2:21">
      <c r="B76" s="48">
        <v>68</v>
      </c>
      <c r="C76" s="52">
        <f t="shared" si="14"/>
        <v>62768502</v>
      </c>
      <c r="D76" s="52"/>
      <c r="E76" s="48">
        <v>2013</v>
      </c>
      <c r="F76" s="8">
        <v>42321</v>
      </c>
      <c r="G76" s="48" t="s">
        <v>4</v>
      </c>
      <c r="H76" s="53">
        <v>1.3469599999999999</v>
      </c>
      <c r="I76" s="53"/>
      <c r="J76" s="48">
        <v>33</v>
      </c>
      <c r="K76" s="52">
        <f t="shared" si="12"/>
        <v>1883055.0599999998</v>
      </c>
      <c r="L76" s="52"/>
      <c r="M76" s="6">
        <f t="shared" si="15"/>
        <v>46.22</v>
      </c>
      <c r="N76" s="48">
        <v>2013</v>
      </c>
      <c r="O76" s="8">
        <v>42328</v>
      </c>
      <c r="P76" s="53">
        <v>1.34823</v>
      </c>
      <c r="Q76" s="53"/>
      <c r="R76" s="54">
        <f t="shared" si="13"/>
        <v>724683</v>
      </c>
      <c r="S76" s="54"/>
      <c r="T76" s="55">
        <f t="shared" si="11"/>
        <v>12.700000000001044</v>
      </c>
      <c r="U76" s="55"/>
    </row>
    <row r="77" spans="2:21">
      <c r="B77" s="48">
        <v>69</v>
      </c>
      <c r="C77" s="52">
        <f t="shared" si="14"/>
        <v>63493185</v>
      </c>
      <c r="D77" s="52"/>
      <c r="E77" s="48">
        <v>2013</v>
      </c>
      <c r="F77" s="8">
        <v>42343</v>
      </c>
      <c r="G77" s="48" t="s">
        <v>4</v>
      </c>
      <c r="H77" s="53">
        <v>1.36293</v>
      </c>
      <c r="I77" s="53"/>
      <c r="J77" s="48">
        <v>87</v>
      </c>
      <c r="K77" s="52">
        <f t="shared" si="12"/>
        <v>1904795.5499999998</v>
      </c>
      <c r="L77" s="52"/>
      <c r="M77" s="6">
        <f t="shared" si="15"/>
        <v>17.73</v>
      </c>
      <c r="N77" s="48">
        <v>2013</v>
      </c>
      <c r="O77" s="8">
        <v>42350</v>
      </c>
      <c r="P77" s="53">
        <v>1.3736600000000001</v>
      </c>
      <c r="Q77" s="53"/>
      <c r="R77" s="54">
        <f t="shared" si="13"/>
        <v>2348677</v>
      </c>
      <c r="S77" s="54"/>
      <c r="T77" s="55">
        <f t="shared" si="11"/>
        <v>107.30000000000129</v>
      </c>
      <c r="U77" s="55"/>
    </row>
    <row r="78" spans="2:21">
      <c r="B78" s="48">
        <v>70</v>
      </c>
      <c r="C78" s="52">
        <f t="shared" si="14"/>
        <v>65841862</v>
      </c>
      <c r="D78" s="52"/>
      <c r="E78" s="48">
        <v>2013</v>
      </c>
      <c r="F78" s="8">
        <v>42361</v>
      </c>
      <c r="G78" s="48" t="s">
        <v>3</v>
      </c>
      <c r="H78" s="53">
        <v>1.36883</v>
      </c>
      <c r="I78" s="53"/>
      <c r="J78" s="48">
        <v>28</v>
      </c>
      <c r="K78" s="52">
        <f t="shared" si="12"/>
        <v>1975255.8599999999</v>
      </c>
      <c r="L78" s="52"/>
      <c r="M78" s="6">
        <f t="shared" si="15"/>
        <v>57.14</v>
      </c>
      <c r="N78" s="48">
        <v>2013</v>
      </c>
      <c r="O78" s="8">
        <v>42365</v>
      </c>
      <c r="P78" s="53">
        <v>1.3715999999999999</v>
      </c>
      <c r="Q78" s="53"/>
      <c r="R78" s="54">
        <f t="shared" si="13"/>
        <v>-1954046</v>
      </c>
      <c r="S78" s="54"/>
      <c r="T78" s="55">
        <f t="shared" si="11"/>
        <v>-28</v>
      </c>
      <c r="U78" s="55"/>
    </row>
    <row r="79" spans="2:21">
      <c r="B79" s="48">
        <v>71</v>
      </c>
      <c r="C79" s="52">
        <f t="shared" si="14"/>
        <v>63887816</v>
      </c>
      <c r="D79" s="52"/>
      <c r="E79" s="48">
        <v>2014</v>
      </c>
      <c r="F79" s="8">
        <v>42028</v>
      </c>
      <c r="G79" s="48" t="s">
        <v>3</v>
      </c>
      <c r="H79" s="53">
        <v>1.3668400000000001</v>
      </c>
      <c r="I79" s="53"/>
      <c r="J79" s="48">
        <v>71</v>
      </c>
      <c r="K79" s="52">
        <f t="shared" si="12"/>
        <v>1916634.48</v>
      </c>
      <c r="L79" s="52"/>
      <c r="M79" s="6">
        <f t="shared" si="15"/>
        <v>21.86</v>
      </c>
      <c r="N79" s="48">
        <v>2013</v>
      </c>
      <c r="O79" s="8">
        <v>42041</v>
      </c>
      <c r="P79" s="53">
        <v>1.3545400000000001</v>
      </c>
      <c r="Q79" s="53"/>
      <c r="R79" s="54">
        <f t="shared" si="13"/>
        <v>3319481</v>
      </c>
      <c r="S79" s="54"/>
      <c r="T79" s="55">
        <f t="shared" si="11"/>
        <v>122.99999999999977</v>
      </c>
      <c r="U79" s="55"/>
    </row>
    <row r="80" spans="2:21">
      <c r="B80" s="48">
        <v>72</v>
      </c>
      <c r="C80" s="52">
        <f t="shared" si="14"/>
        <v>67207297</v>
      </c>
      <c r="D80" s="52"/>
      <c r="E80" s="48"/>
      <c r="F80" s="8"/>
      <c r="G80" s="48" t="s">
        <v>4</v>
      </c>
      <c r="H80" s="53"/>
      <c r="I80" s="53"/>
      <c r="J80" s="48"/>
      <c r="K80" s="52" t="str">
        <f t="shared" si="12"/>
        <v/>
      </c>
      <c r="L80" s="52"/>
      <c r="M80" s="6" t="str">
        <f t="shared" si="15"/>
        <v/>
      </c>
      <c r="N80" s="48"/>
      <c r="O80" s="8"/>
      <c r="P80" s="53"/>
      <c r="Q80" s="53"/>
      <c r="R80" s="54" t="str">
        <f t="shared" si="13"/>
        <v/>
      </c>
      <c r="S80" s="54"/>
      <c r="T80" s="55" t="str">
        <f t="shared" si="11"/>
        <v/>
      </c>
      <c r="U80" s="55"/>
    </row>
    <row r="81" spans="2:21">
      <c r="B81" s="48">
        <v>73</v>
      </c>
      <c r="C81" s="52" t="str">
        <f t="shared" si="14"/>
        <v/>
      </c>
      <c r="D81" s="52"/>
      <c r="E81" s="48"/>
      <c r="F81" s="8"/>
      <c r="G81" s="48" t="s">
        <v>3</v>
      </c>
      <c r="H81" s="53"/>
      <c r="I81" s="53"/>
      <c r="J81" s="48"/>
      <c r="K81" s="52" t="str">
        <f t="shared" si="12"/>
        <v/>
      </c>
      <c r="L81" s="52"/>
      <c r="M81" s="6" t="str">
        <f t="shared" si="15"/>
        <v/>
      </c>
      <c r="N81" s="48"/>
      <c r="O81" s="8"/>
      <c r="P81" s="53"/>
      <c r="Q81" s="53"/>
      <c r="R81" s="54" t="str">
        <f t="shared" si="13"/>
        <v/>
      </c>
      <c r="S81" s="54"/>
      <c r="T81" s="55" t="str">
        <f t="shared" si="11"/>
        <v/>
      </c>
      <c r="U81" s="55"/>
    </row>
    <row r="82" spans="2:21">
      <c r="B82" s="48">
        <v>74</v>
      </c>
      <c r="C82" s="52" t="str">
        <f t="shared" si="14"/>
        <v/>
      </c>
      <c r="D82" s="52"/>
      <c r="E82" s="48"/>
      <c r="F82" s="8"/>
      <c r="G82" s="48" t="s">
        <v>3</v>
      </c>
      <c r="H82" s="53"/>
      <c r="I82" s="53"/>
      <c r="J82" s="48"/>
      <c r="K82" s="52" t="str">
        <f t="shared" si="12"/>
        <v/>
      </c>
      <c r="L82" s="52"/>
      <c r="M82" s="6" t="str">
        <f t="shared" si="15"/>
        <v/>
      </c>
      <c r="N82" s="48"/>
      <c r="O82" s="8"/>
      <c r="P82" s="53"/>
      <c r="Q82" s="53"/>
      <c r="R82" s="54" t="str">
        <f t="shared" si="13"/>
        <v/>
      </c>
      <c r="S82" s="54"/>
      <c r="T82" s="55" t="str">
        <f t="shared" si="11"/>
        <v/>
      </c>
      <c r="U82" s="55"/>
    </row>
    <row r="83" spans="2:21">
      <c r="B83" s="48">
        <v>75</v>
      </c>
      <c r="C83" s="52" t="str">
        <f t="shared" si="14"/>
        <v/>
      </c>
      <c r="D83" s="52"/>
      <c r="E83" s="48"/>
      <c r="F83" s="8"/>
      <c r="G83" s="48" t="s">
        <v>3</v>
      </c>
      <c r="H83" s="53"/>
      <c r="I83" s="53"/>
      <c r="J83" s="48"/>
      <c r="K83" s="52" t="str">
        <f t="shared" si="12"/>
        <v/>
      </c>
      <c r="L83" s="52"/>
      <c r="M83" s="6" t="str">
        <f t="shared" si="15"/>
        <v/>
      </c>
      <c r="N83" s="48"/>
      <c r="O83" s="8"/>
      <c r="P83" s="53"/>
      <c r="Q83" s="53"/>
      <c r="R83" s="54" t="str">
        <f t="shared" si="13"/>
        <v/>
      </c>
      <c r="S83" s="54"/>
      <c r="T83" s="55" t="str">
        <f t="shared" si="11"/>
        <v/>
      </c>
      <c r="U83" s="55"/>
    </row>
    <row r="84" spans="2:21">
      <c r="B84" s="48">
        <v>76</v>
      </c>
      <c r="C84" s="52" t="str">
        <f t="shared" si="14"/>
        <v/>
      </c>
      <c r="D84" s="52"/>
      <c r="E84" s="48"/>
      <c r="F84" s="8"/>
      <c r="G84" s="48" t="s">
        <v>3</v>
      </c>
      <c r="H84" s="53"/>
      <c r="I84" s="53"/>
      <c r="J84" s="48"/>
      <c r="K84" s="52" t="str">
        <f t="shared" si="12"/>
        <v/>
      </c>
      <c r="L84" s="52"/>
      <c r="M84" s="6" t="str">
        <f t="shared" si="15"/>
        <v/>
      </c>
      <c r="N84" s="48"/>
      <c r="O84" s="8"/>
      <c r="P84" s="53"/>
      <c r="Q84" s="53"/>
      <c r="R84" s="54" t="str">
        <f t="shared" si="13"/>
        <v/>
      </c>
      <c r="S84" s="54"/>
      <c r="T84" s="55" t="str">
        <f>IF(O84="","",IF(R84&lt;0,J84*(-1),IF(G84="買",(P84-H84)*10000,(H84-P84)*10000)))</f>
        <v/>
      </c>
      <c r="U84" s="55"/>
    </row>
    <row r="85" spans="2:21">
      <c r="B85" s="48">
        <v>77</v>
      </c>
      <c r="C85" s="52" t="str">
        <f t="shared" si="14"/>
        <v/>
      </c>
      <c r="D85" s="52"/>
      <c r="E85" s="48"/>
      <c r="F85" s="8"/>
      <c r="G85" s="48" t="s">
        <v>4</v>
      </c>
      <c r="H85" s="53"/>
      <c r="I85" s="53"/>
      <c r="J85" s="48"/>
      <c r="K85" s="52" t="str">
        <f t="shared" si="12"/>
        <v/>
      </c>
      <c r="L85" s="52"/>
      <c r="M85" s="6" t="str">
        <f t="shared" si="15"/>
        <v/>
      </c>
      <c r="N85" s="48"/>
      <c r="O85" s="8"/>
      <c r="P85" s="53"/>
      <c r="Q85" s="53"/>
      <c r="R85" s="54" t="str">
        <f t="shared" si="13"/>
        <v/>
      </c>
      <c r="S85" s="54"/>
      <c r="T85" s="55" t="str">
        <f t="shared" ref="T85:T91" si="16">IF(O85="","",IF(R85&lt;0,J85*(-1),IF(G85="買",(P85-H85)*10000,(H85-P85)*10000)))</f>
        <v/>
      </c>
      <c r="U85" s="55"/>
    </row>
    <row r="86" spans="2:21">
      <c r="B86" s="48">
        <v>78</v>
      </c>
      <c r="C86" s="52" t="str">
        <f t="shared" si="14"/>
        <v/>
      </c>
      <c r="D86" s="52"/>
      <c r="E86" s="48"/>
      <c r="F86" s="8"/>
      <c r="G86" s="48" t="s">
        <v>3</v>
      </c>
      <c r="H86" s="53"/>
      <c r="I86" s="53"/>
      <c r="J86" s="48"/>
      <c r="K86" s="52" t="str">
        <f t="shared" si="12"/>
        <v/>
      </c>
      <c r="L86" s="52"/>
      <c r="M86" s="6" t="str">
        <f t="shared" si="15"/>
        <v/>
      </c>
      <c r="N86" s="48"/>
      <c r="O86" s="8"/>
      <c r="P86" s="53"/>
      <c r="Q86" s="53"/>
      <c r="R86" s="54" t="str">
        <f t="shared" si="13"/>
        <v/>
      </c>
      <c r="S86" s="54"/>
      <c r="T86" s="55" t="str">
        <f t="shared" si="16"/>
        <v/>
      </c>
      <c r="U86" s="55"/>
    </row>
    <row r="87" spans="2:21">
      <c r="B87" s="48">
        <v>79</v>
      </c>
      <c r="C87" s="52" t="str">
        <f t="shared" si="14"/>
        <v/>
      </c>
      <c r="D87" s="52"/>
      <c r="E87" s="48"/>
      <c r="F87" s="8"/>
      <c r="G87" s="48" t="s">
        <v>4</v>
      </c>
      <c r="H87" s="53"/>
      <c r="I87" s="53"/>
      <c r="J87" s="48"/>
      <c r="K87" s="52" t="str">
        <f t="shared" si="12"/>
        <v/>
      </c>
      <c r="L87" s="52"/>
      <c r="M87" s="6" t="str">
        <f t="shared" si="15"/>
        <v/>
      </c>
      <c r="N87" s="48"/>
      <c r="O87" s="8"/>
      <c r="P87" s="53"/>
      <c r="Q87" s="53"/>
      <c r="R87" s="54" t="str">
        <f t="shared" si="13"/>
        <v/>
      </c>
      <c r="S87" s="54"/>
      <c r="T87" s="55" t="str">
        <f t="shared" si="16"/>
        <v/>
      </c>
      <c r="U87" s="55"/>
    </row>
    <row r="88" spans="2:21">
      <c r="B88" s="48">
        <v>80</v>
      </c>
      <c r="C88" s="52" t="str">
        <f t="shared" si="14"/>
        <v/>
      </c>
      <c r="D88" s="52"/>
      <c r="E88" s="48"/>
      <c r="F88" s="8"/>
      <c r="G88" s="48" t="s">
        <v>4</v>
      </c>
      <c r="H88" s="53"/>
      <c r="I88" s="53"/>
      <c r="J88" s="48"/>
      <c r="K88" s="52" t="str">
        <f t="shared" si="12"/>
        <v/>
      </c>
      <c r="L88" s="52"/>
      <c r="M88" s="6" t="str">
        <f t="shared" si="15"/>
        <v/>
      </c>
      <c r="N88" s="48"/>
      <c r="O88" s="8"/>
      <c r="P88" s="53"/>
      <c r="Q88" s="53"/>
      <c r="R88" s="54" t="str">
        <f t="shared" si="13"/>
        <v/>
      </c>
      <c r="S88" s="54"/>
      <c r="T88" s="55" t="str">
        <f t="shared" si="16"/>
        <v/>
      </c>
      <c r="U88" s="55"/>
    </row>
    <row r="89" spans="2:21">
      <c r="B89" s="48">
        <v>81</v>
      </c>
      <c r="C89" s="52" t="str">
        <f t="shared" si="14"/>
        <v/>
      </c>
      <c r="D89" s="52"/>
      <c r="E89" s="48"/>
      <c r="F89" s="8"/>
      <c r="G89" s="48" t="s">
        <v>4</v>
      </c>
      <c r="H89" s="53"/>
      <c r="I89" s="53"/>
      <c r="J89" s="48"/>
      <c r="K89" s="52" t="str">
        <f t="shared" si="12"/>
        <v/>
      </c>
      <c r="L89" s="52"/>
      <c r="M89" s="6" t="str">
        <f t="shared" si="15"/>
        <v/>
      </c>
      <c r="N89" s="48"/>
      <c r="O89" s="8"/>
      <c r="P89" s="53"/>
      <c r="Q89" s="53"/>
      <c r="R89" s="54" t="str">
        <f t="shared" si="13"/>
        <v/>
      </c>
      <c r="S89" s="54"/>
      <c r="T89" s="55" t="str">
        <f t="shared" si="16"/>
        <v/>
      </c>
      <c r="U89" s="55"/>
    </row>
    <row r="90" spans="2:21">
      <c r="B90" s="48">
        <v>82</v>
      </c>
      <c r="C90" s="52" t="str">
        <f t="shared" si="14"/>
        <v/>
      </c>
      <c r="D90" s="52"/>
      <c r="E90" s="48"/>
      <c r="F90" s="8"/>
      <c r="G90" s="48" t="s">
        <v>4</v>
      </c>
      <c r="H90" s="53"/>
      <c r="I90" s="53"/>
      <c r="J90" s="48"/>
      <c r="K90" s="52" t="str">
        <f t="shared" si="12"/>
        <v/>
      </c>
      <c r="L90" s="52"/>
      <c r="M90" s="6" t="str">
        <f t="shared" si="15"/>
        <v/>
      </c>
      <c r="N90" s="48"/>
      <c r="O90" s="8"/>
      <c r="P90" s="53"/>
      <c r="Q90" s="53"/>
      <c r="R90" s="54" t="str">
        <f t="shared" si="13"/>
        <v/>
      </c>
      <c r="S90" s="54"/>
      <c r="T90" s="55" t="str">
        <f t="shared" si="16"/>
        <v/>
      </c>
      <c r="U90" s="55"/>
    </row>
    <row r="91" spans="2:21">
      <c r="B91" s="48">
        <v>83</v>
      </c>
      <c r="C91" s="52" t="str">
        <f t="shared" si="14"/>
        <v/>
      </c>
      <c r="D91" s="52"/>
      <c r="E91" s="48"/>
      <c r="F91" s="8"/>
      <c r="G91" s="48" t="s">
        <v>4</v>
      </c>
      <c r="H91" s="53"/>
      <c r="I91" s="53"/>
      <c r="J91" s="48"/>
      <c r="K91" s="52" t="str">
        <f t="shared" si="12"/>
        <v/>
      </c>
      <c r="L91" s="52"/>
      <c r="M91" s="6" t="str">
        <f t="shared" si="15"/>
        <v/>
      </c>
      <c r="N91" s="48"/>
      <c r="O91" s="8"/>
      <c r="P91" s="53"/>
      <c r="Q91" s="53"/>
      <c r="R91" s="54" t="str">
        <f t="shared" si="13"/>
        <v/>
      </c>
      <c r="S91" s="54"/>
      <c r="T91" s="55" t="str">
        <f t="shared" si="16"/>
        <v/>
      </c>
      <c r="U91" s="55"/>
    </row>
    <row r="92" spans="2:21">
      <c r="B92" s="48">
        <v>84</v>
      </c>
      <c r="C92" s="52" t="str">
        <f t="shared" si="14"/>
        <v/>
      </c>
      <c r="D92" s="52"/>
      <c r="E92" s="48"/>
      <c r="F92" s="8"/>
      <c r="G92" s="48" t="s">
        <v>3</v>
      </c>
      <c r="H92" s="53"/>
      <c r="I92" s="53"/>
      <c r="J92" s="48"/>
      <c r="K92" s="52" t="str">
        <f t="shared" si="12"/>
        <v/>
      </c>
      <c r="L92" s="52"/>
      <c r="M92" s="6" t="str">
        <f t="shared" si="15"/>
        <v/>
      </c>
      <c r="N92" s="48"/>
      <c r="O92" s="8"/>
      <c r="P92" s="53"/>
      <c r="Q92" s="53"/>
      <c r="R92" s="54" t="str">
        <f t="shared" si="13"/>
        <v/>
      </c>
      <c r="S92" s="54"/>
      <c r="T92" s="55" t="str">
        <f>IF(O92="","",IF(R92&lt;0,J92*(-1),IF(G92="買",(P92-H92)*10000,(H92-P92)*10000)))</f>
        <v/>
      </c>
      <c r="U92" s="55"/>
    </row>
    <row r="93" spans="2:21">
      <c r="B93" s="48">
        <v>85</v>
      </c>
      <c r="C93" s="52" t="str">
        <f t="shared" si="14"/>
        <v/>
      </c>
      <c r="D93" s="52"/>
      <c r="E93" s="48"/>
      <c r="F93" s="8"/>
      <c r="G93" s="48" t="s">
        <v>4</v>
      </c>
      <c r="H93" s="53"/>
      <c r="I93" s="53"/>
      <c r="J93" s="48"/>
      <c r="K93" s="52" t="str">
        <f t="shared" si="12"/>
        <v/>
      </c>
      <c r="L93" s="52"/>
      <c r="M93" s="6" t="str">
        <f t="shared" si="15"/>
        <v/>
      </c>
      <c r="N93" s="48"/>
      <c r="O93" s="8"/>
      <c r="P93" s="53"/>
      <c r="Q93" s="53"/>
      <c r="R93" s="54" t="str">
        <f t="shared" si="13"/>
        <v/>
      </c>
      <c r="S93" s="54"/>
      <c r="T93" s="55" t="str">
        <f>IF(O93="","",IF(R93&lt;0,J93*(-1),IF(G93="買",(P93-H93)*10000,(H93-P93)*10000)))</f>
        <v/>
      </c>
      <c r="U93" s="55"/>
    </row>
    <row r="94" spans="2:21">
      <c r="B94" s="48">
        <v>86</v>
      </c>
      <c r="C94" s="52" t="str">
        <f t="shared" si="14"/>
        <v/>
      </c>
      <c r="D94" s="52"/>
      <c r="E94" s="48"/>
      <c r="F94" s="8"/>
      <c r="G94" s="48" t="s">
        <v>3</v>
      </c>
      <c r="H94" s="53"/>
      <c r="I94" s="53"/>
      <c r="J94" s="48"/>
      <c r="K94" s="52" t="str">
        <f t="shared" si="12"/>
        <v/>
      </c>
      <c r="L94" s="52"/>
      <c r="M94" s="6" t="str">
        <f t="shared" si="15"/>
        <v/>
      </c>
      <c r="N94" s="48"/>
      <c r="O94" s="8"/>
      <c r="P94" s="53"/>
      <c r="Q94" s="53"/>
      <c r="R94" s="54" t="str">
        <f t="shared" si="13"/>
        <v/>
      </c>
      <c r="S94" s="54"/>
      <c r="T94" s="55" t="str">
        <f>IF(O94="","",IF(R94&lt;0,J94*(-1),IF(G94="買",(P94-H94)*10000,(H94-P94)*10000)))</f>
        <v/>
      </c>
      <c r="U94" s="55"/>
    </row>
    <row r="95" spans="2:21">
      <c r="B95" s="48">
        <v>87</v>
      </c>
      <c r="C95" s="52" t="str">
        <f t="shared" si="14"/>
        <v/>
      </c>
      <c r="D95" s="52"/>
      <c r="E95" s="48"/>
      <c r="F95" s="8"/>
      <c r="G95" s="48" t="s">
        <v>4</v>
      </c>
      <c r="H95" s="53"/>
      <c r="I95" s="53"/>
      <c r="J95" s="48"/>
      <c r="K95" s="52" t="str">
        <f t="shared" si="12"/>
        <v/>
      </c>
      <c r="L95" s="52"/>
      <c r="M95" s="6" t="str">
        <f t="shared" si="15"/>
        <v/>
      </c>
      <c r="N95" s="48"/>
      <c r="O95" s="8"/>
      <c r="P95" s="53"/>
      <c r="Q95" s="53"/>
      <c r="R95" s="54" t="str">
        <f t="shared" si="13"/>
        <v/>
      </c>
      <c r="S95" s="54"/>
      <c r="T95" s="55" t="str">
        <f>IF(O95="","",IF(R95&lt;0,J95*(-1),IF(G95="買",(P95-H95)*10000,(H95-P95)*10000)))</f>
        <v/>
      </c>
      <c r="U95" s="55"/>
    </row>
    <row r="96" spans="2:21">
      <c r="B96" s="48">
        <v>88</v>
      </c>
      <c r="C96" s="52" t="str">
        <f t="shared" si="14"/>
        <v/>
      </c>
      <c r="D96" s="52"/>
      <c r="E96" s="48"/>
      <c r="F96" s="8"/>
      <c r="G96" s="48" t="s">
        <v>3</v>
      </c>
      <c r="H96" s="53"/>
      <c r="I96" s="53"/>
      <c r="J96" s="48"/>
      <c r="K96" s="52" t="str">
        <f t="shared" si="12"/>
        <v/>
      </c>
      <c r="L96" s="52"/>
      <c r="M96" s="6" t="str">
        <f t="shared" si="15"/>
        <v/>
      </c>
      <c r="N96" s="48"/>
      <c r="O96" s="8"/>
      <c r="P96" s="53"/>
      <c r="Q96" s="53"/>
      <c r="R96" s="54" t="str">
        <f t="shared" si="13"/>
        <v/>
      </c>
      <c r="S96" s="54"/>
      <c r="T96" s="55" t="str">
        <f>IF(O96="","",IF(R96&lt;0,J96*(-1),IF(G96="買",(P96-H96)*10000,(H96-P96)*10000)))</f>
        <v/>
      </c>
      <c r="U96" s="55"/>
    </row>
    <row r="97" spans="2:21">
      <c r="B97" s="48">
        <v>89</v>
      </c>
      <c r="C97" s="52" t="str">
        <f t="shared" si="14"/>
        <v/>
      </c>
      <c r="D97" s="52"/>
      <c r="E97" s="48"/>
      <c r="F97" s="8"/>
      <c r="G97" s="48" t="s">
        <v>4</v>
      </c>
      <c r="H97" s="53"/>
      <c r="I97" s="53"/>
      <c r="J97" s="48"/>
      <c r="K97" s="52" t="str">
        <f t="shared" si="12"/>
        <v/>
      </c>
      <c r="L97" s="52"/>
      <c r="M97" s="6" t="str">
        <f t="shared" si="15"/>
        <v/>
      </c>
      <c r="N97" s="48"/>
      <c r="O97" s="8"/>
      <c r="P97" s="53"/>
      <c r="Q97" s="53"/>
      <c r="R97" s="54" t="str">
        <f t="shared" si="13"/>
        <v/>
      </c>
      <c r="S97" s="54"/>
      <c r="T97" s="55" t="str">
        <f t="shared" ref="T97:T108" si="17">IF(O97="","",IF(R97&lt;0,J97*(-1),IF(G97="買",(P97-H97)*10000,(H97-P97)*10000)))</f>
        <v/>
      </c>
      <c r="U97" s="55"/>
    </row>
    <row r="98" spans="2:21">
      <c r="B98" s="48">
        <v>90</v>
      </c>
      <c r="C98" s="52" t="str">
        <f t="shared" si="14"/>
        <v/>
      </c>
      <c r="D98" s="52"/>
      <c r="E98" s="48"/>
      <c r="F98" s="8"/>
      <c r="G98" s="48" t="s">
        <v>3</v>
      </c>
      <c r="H98" s="53"/>
      <c r="I98" s="53"/>
      <c r="J98" s="48"/>
      <c r="K98" s="52" t="str">
        <f t="shared" si="12"/>
        <v/>
      </c>
      <c r="L98" s="52"/>
      <c r="M98" s="6" t="str">
        <f t="shared" si="15"/>
        <v/>
      </c>
      <c r="N98" s="48"/>
      <c r="O98" s="8"/>
      <c r="P98" s="53"/>
      <c r="Q98" s="53"/>
      <c r="R98" s="54" t="str">
        <f t="shared" si="13"/>
        <v/>
      </c>
      <c r="S98" s="54"/>
      <c r="T98" s="55" t="str">
        <f t="shared" si="17"/>
        <v/>
      </c>
      <c r="U98" s="55"/>
    </row>
    <row r="99" spans="2:21">
      <c r="B99" s="48">
        <v>91</v>
      </c>
      <c r="C99" s="52" t="str">
        <f t="shared" si="14"/>
        <v/>
      </c>
      <c r="D99" s="52"/>
      <c r="E99" s="48"/>
      <c r="F99" s="8"/>
      <c r="G99" s="48" t="s">
        <v>4</v>
      </c>
      <c r="H99" s="53"/>
      <c r="I99" s="53"/>
      <c r="J99" s="48"/>
      <c r="K99" s="52" t="str">
        <f t="shared" si="12"/>
        <v/>
      </c>
      <c r="L99" s="52"/>
      <c r="M99" s="6" t="str">
        <f t="shared" si="15"/>
        <v/>
      </c>
      <c r="N99" s="48"/>
      <c r="O99" s="8"/>
      <c r="P99" s="53"/>
      <c r="Q99" s="53"/>
      <c r="R99" s="54" t="str">
        <f t="shared" si="13"/>
        <v/>
      </c>
      <c r="S99" s="54"/>
      <c r="T99" s="55" t="str">
        <f t="shared" si="17"/>
        <v/>
      </c>
      <c r="U99" s="55"/>
    </row>
    <row r="100" spans="2:21">
      <c r="B100" s="48">
        <v>92</v>
      </c>
      <c r="C100" s="52" t="str">
        <f t="shared" si="14"/>
        <v/>
      </c>
      <c r="D100" s="52"/>
      <c r="E100" s="48"/>
      <c r="F100" s="8"/>
      <c r="G100" s="48" t="s">
        <v>4</v>
      </c>
      <c r="H100" s="53"/>
      <c r="I100" s="53"/>
      <c r="J100" s="48"/>
      <c r="K100" s="52" t="str">
        <f t="shared" si="12"/>
        <v/>
      </c>
      <c r="L100" s="52"/>
      <c r="M100" s="6" t="str">
        <f t="shared" si="15"/>
        <v/>
      </c>
      <c r="N100" s="48"/>
      <c r="O100" s="8"/>
      <c r="P100" s="53"/>
      <c r="Q100" s="53"/>
      <c r="R100" s="54" t="str">
        <f t="shared" si="13"/>
        <v/>
      </c>
      <c r="S100" s="54"/>
      <c r="T100" s="55" t="str">
        <f t="shared" si="17"/>
        <v/>
      </c>
      <c r="U100" s="55"/>
    </row>
    <row r="101" spans="2:21">
      <c r="B101" s="48">
        <v>93</v>
      </c>
      <c r="C101" s="52" t="str">
        <f t="shared" si="14"/>
        <v/>
      </c>
      <c r="D101" s="52"/>
      <c r="E101" s="48"/>
      <c r="F101" s="8"/>
      <c r="G101" s="48" t="s">
        <v>3</v>
      </c>
      <c r="H101" s="53"/>
      <c r="I101" s="53"/>
      <c r="J101" s="48"/>
      <c r="K101" s="52" t="str">
        <f t="shared" si="12"/>
        <v/>
      </c>
      <c r="L101" s="52"/>
      <c r="M101" s="6" t="str">
        <f t="shared" si="15"/>
        <v/>
      </c>
      <c r="N101" s="48"/>
      <c r="O101" s="8"/>
      <c r="P101" s="53"/>
      <c r="Q101" s="53"/>
      <c r="R101" s="54" t="str">
        <f t="shared" si="13"/>
        <v/>
      </c>
      <c r="S101" s="54"/>
      <c r="T101" s="55" t="str">
        <f t="shared" si="17"/>
        <v/>
      </c>
      <c r="U101" s="55"/>
    </row>
    <row r="102" spans="2:21">
      <c r="B102" s="48">
        <v>94</v>
      </c>
      <c r="C102" s="52" t="str">
        <f t="shared" si="14"/>
        <v/>
      </c>
      <c r="D102" s="52"/>
      <c r="E102" s="48"/>
      <c r="F102" s="8"/>
      <c r="G102" s="48" t="s">
        <v>3</v>
      </c>
      <c r="H102" s="53"/>
      <c r="I102" s="53"/>
      <c r="J102" s="48"/>
      <c r="K102" s="52" t="str">
        <f t="shared" si="12"/>
        <v/>
      </c>
      <c r="L102" s="52"/>
      <c r="M102" s="6" t="str">
        <f t="shared" si="15"/>
        <v/>
      </c>
      <c r="N102" s="48"/>
      <c r="O102" s="8"/>
      <c r="P102" s="53"/>
      <c r="Q102" s="53"/>
      <c r="R102" s="54" t="str">
        <f t="shared" si="13"/>
        <v/>
      </c>
      <c r="S102" s="54"/>
      <c r="T102" s="55" t="str">
        <f t="shared" si="17"/>
        <v/>
      </c>
      <c r="U102" s="55"/>
    </row>
    <row r="103" spans="2:21">
      <c r="B103" s="48">
        <v>95</v>
      </c>
      <c r="C103" s="52" t="str">
        <f t="shared" si="14"/>
        <v/>
      </c>
      <c r="D103" s="52"/>
      <c r="E103" s="48"/>
      <c r="F103" s="8"/>
      <c r="G103" s="48" t="s">
        <v>3</v>
      </c>
      <c r="H103" s="53"/>
      <c r="I103" s="53"/>
      <c r="J103" s="48"/>
      <c r="K103" s="52" t="str">
        <f t="shared" si="12"/>
        <v/>
      </c>
      <c r="L103" s="52"/>
      <c r="M103" s="6" t="str">
        <f t="shared" si="15"/>
        <v/>
      </c>
      <c r="N103" s="48"/>
      <c r="O103" s="8"/>
      <c r="P103" s="53"/>
      <c r="Q103" s="53"/>
      <c r="R103" s="54" t="str">
        <f t="shared" si="13"/>
        <v/>
      </c>
      <c r="S103" s="54"/>
      <c r="T103" s="55" t="str">
        <f t="shared" si="17"/>
        <v/>
      </c>
      <c r="U103" s="55"/>
    </row>
    <row r="104" spans="2:21">
      <c r="B104" s="48">
        <v>96</v>
      </c>
      <c r="C104" s="52" t="str">
        <f t="shared" si="14"/>
        <v/>
      </c>
      <c r="D104" s="52"/>
      <c r="E104" s="48"/>
      <c r="F104" s="8"/>
      <c r="G104" s="48" t="s">
        <v>4</v>
      </c>
      <c r="H104" s="53"/>
      <c r="I104" s="53"/>
      <c r="J104" s="48"/>
      <c r="K104" s="52" t="str">
        <f t="shared" si="12"/>
        <v/>
      </c>
      <c r="L104" s="52"/>
      <c r="M104" s="6" t="str">
        <f t="shared" si="15"/>
        <v/>
      </c>
      <c r="N104" s="48"/>
      <c r="O104" s="8"/>
      <c r="P104" s="53"/>
      <c r="Q104" s="53"/>
      <c r="R104" s="54" t="str">
        <f t="shared" si="13"/>
        <v/>
      </c>
      <c r="S104" s="54"/>
      <c r="T104" s="55" t="str">
        <f t="shared" si="17"/>
        <v/>
      </c>
      <c r="U104" s="55"/>
    </row>
    <row r="105" spans="2:21">
      <c r="B105" s="48">
        <v>97</v>
      </c>
      <c r="C105" s="52" t="str">
        <f t="shared" si="14"/>
        <v/>
      </c>
      <c r="D105" s="52"/>
      <c r="E105" s="48"/>
      <c r="F105" s="8"/>
      <c r="G105" s="48" t="s">
        <v>3</v>
      </c>
      <c r="H105" s="53"/>
      <c r="I105" s="53"/>
      <c r="J105" s="48"/>
      <c r="K105" s="52" t="str">
        <f t="shared" si="12"/>
        <v/>
      </c>
      <c r="L105" s="52"/>
      <c r="M105" s="6" t="str">
        <f t="shared" si="15"/>
        <v/>
      </c>
      <c r="N105" s="48"/>
      <c r="O105" s="8"/>
      <c r="P105" s="53"/>
      <c r="Q105" s="53"/>
      <c r="R105" s="54" t="str">
        <f t="shared" si="13"/>
        <v/>
      </c>
      <c r="S105" s="54"/>
      <c r="T105" s="55" t="str">
        <f t="shared" si="17"/>
        <v/>
      </c>
      <c r="U105" s="55"/>
    </row>
    <row r="106" spans="2:21">
      <c r="B106" s="48">
        <v>98</v>
      </c>
      <c r="C106" s="52" t="str">
        <f t="shared" si="14"/>
        <v/>
      </c>
      <c r="D106" s="52"/>
      <c r="E106" s="48"/>
      <c r="F106" s="8"/>
      <c r="G106" s="48" t="s">
        <v>4</v>
      </c>
      <c r="H106" s="53"/>
      <c r="I106" s="53"/>
      <c r="J106" s="48"/>
      <c r="K106" s="52" t="str">
        <f t="shared" si="12"/>
        <v/>
      </c>
      <c r="L106" s="52"/>
      <c r="M106" s="6" t="str">
        <f t="shared" si="15"/>
        <v/>
      </c>
      <c r="N106" s="48"/>
      <c r="O106" s="8"/>
      <c r="P106" s="53"/>
      <c r="Q106" s="53"/>
      <c r="R106" s="54" t="str">
        <f t="shared" si="13"/>
        <v/>
      </c>
      <c r="S106" s="54"/>
      <c r="T106" s="55" t="str">
        <f t="shared" si="17"/>
        <v/>
      </c>
      <c r="U106" s="55"/>
    </row>
    <row r="107" spans="2:21">
      <c r="B107" s="48">
        <v>99</v>
      </c>
      <c r="C107" s="52" t="str">
        <f t="shared" si="14"/>
        <v/>
      </c>
      <c r="D107" s="52"/>
      <c r="E107" s="48"/>
      <c r="F107" s="8"/>
      <c r="G107" s="48" t="s">
        <v>4</v>
      </c>
      <c r="H107" s="53"/>
      <c r="I107" s="53"/>
      <c r="J107" s="48"/>
      <c r="K107" s="52" t="str">
        <f t="shared" si="12"/>
        <v/>
      </c>
      <c r="L107" s="52"/>
      <c r="M107" s="6" t="str">
        <f t="shared" si="15"/>
        <v/>
      </c>
      <c r="N107" s="48"/>
      <c r="O107" s="8"/>
      <c r="P107" s="53"/>
      <c r="Q107" s="53"/>
      <c r="R107" s="54" t="str">
        <f t="shared" si="13"/>
        <v/>
      </c>
      <c r="S107" s="54"/>
      <c r="T107" s="55" t="str">
        <f t="shared" si="17"/>
        <v/>
      </c>
      <c r="U107" s="55"/>
    </row>
    <row r="108" spans="2:21">
      <c r="B108" s="48">
        <v>100</v>
      </c>
      <c r="C108" s="52" t="str">
        <f t="shared" si="14"/>
        <v/>
      </c>
      <c r="D108" s="52"/>
      <c r="E108" s="48"/>
      <c r="F108" s="8"/>
      <c r="G108" s="48" t="s">
        <v>3</v>
      </c>
      <c r="H108" s="53"/>
      <c r="I108" s="53"/>
      <c r="J108" s="48"/>
      <c r="K108" s="52" t="str">
        <f t="shared" si="12"/>
        <v/>
      </c>
      <c r="L108" s="52"/>
      <c r="M108" s="6" t="str">
        <f t="shared" si="15"/>
        <v/>
      </c>
      <c r="N108" s="48"/>
      <c r="O108" s="8"/>
      <c r="P108" s="53"/>
      <c r="Q108" s="53"/>
      <c r="R108" s="54" t="str">
        <f t="shared" si="13"/>
        <v/>
      </c>
      <c r="S108" s="54"/>
      <c r="T108" s="55" t="str">
        <f t="shared" si="17"/>
        <v/>
      </c>
      <c r="U108" s="55"/>
    </row>
    <row r="109" spans="2:21">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47" priority="1" stopIfTrue="1" operator="equal">
      <formula>"買"</formula>
    </cfRule>
    <cfRule type="cellIs" dxfId="46" priority="2" stopIfTrue="1" operator="equal">
      <formula>"売"</formula>
    </cfRule>
  </conditionalFormatting>
  <conditionalFormatting sqref="G9:G11 G14:G45 G47:G108">
    <cfRule type="cellIs" dxfId="45" priority="7" stopIfTrue="1" operator="equal">
      <formula>"買"</formula>
    </cfRule>
    <cfRule type="cellIs" dxfId="44" priority="8" stopIfTrue="1" operator="equal">
      <formula>"売"</formula>
    </cfRule>
  </conditionalFormatting>
  <conditionalFormatting sqref="G12">
    <cfRule type="cellIs" dxfId="43" priority="5" stopIfTrue="1" operator="equal">
      <formula>"買"</formula>
    </cfRule>
    <cfRule type="cellIs" dxfId="42" priority="6" stopIfTrue="1" operator="equal">
      <formula>"売"</formula>
    </cfRule>
  </conditionalFormatting>
  <conditionalFormatting sqref="G13">
    <cfRule type="cellIs" dxfId="41" priority="3" stopIfTrue="1" operator="equal">
      <formula>"買"</formula>
    </cfRule>
    <cfRule type="cellIs" dxfId="4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E31" sqref="E31"/>
    </sheetView>
  </sheetViews>
  <sheetFormatPr defaultRowHeight="13.5"/>
  <cols>
    <col min="1" max="1" width="2.875" customWidth="1"/>
    <col min="2" max="18" width="6.625" customWidth="1"/>
    <col min="22" max="22" width="10.875" style="23" bestFit="1" customWidth="1"/>
  </cols>
  <sheetData>
    <row r="2" spans="2:21">
      <c r="B2" s="68" t="s">
        <v>5</v>
      </c>
      <c r="C2" s="68"/>
      <c r="D2" s="83" t="s">
        <v>51</v>
      </c>
      <c r="E2" s="83"/>
      <c r="F2" s="68" t="s">
        <v>6</v>
      </c>
      <c r="G2" s="68"/>
      <c r="H2" s="83" t="s">
        <v>50</v>
      </c>
      <c r="I2" s="83"/>
      <c r="J2" s="68" t="s">
        <v>7</v>
      </c>
      <c r="K2" s="68"/>
      <c r="L2" s="84">
        <f>C9</f>
        <v>1000000</v>
      </c>
      <c r="M2" s="83"/>
      <c r="N2" s="68" t="s">
        <v>8</v>
      </c>
      <c r="O2" s="68"/>
      <c r="P2" s="84" t="e">
        <f>C108+R108</f>
        <v>#VALUE!</v>
      </c>
      <c r="Q2" s="83"/>
      <c r="R2" s="1"/>
      <c r="S2" s="1"/>
      <c r="T2" s="1"/>
    </row>
    <row r="3" spans="2:21" ht="57" customHeight="1">
      <c r="B3" s="68" t="s">
        <v>9</v>
      </c>
      <c r="C3" s="68"/>
      <c r="D3" s="85" t="s">
        <v>62</v>
      </c>
      <c r="E3" s="85"/>
      <c r="F3" s="85"/>
      <c r="G3" s="85"/>
      <c r="H3" s="85"/>
      <c r="I3" s="85"/>
      <c r="J3" s="68" t="s">
        <v>10</v>
      </c>
      <c r="K3" s="68"/>
      <c r="L3" s="85" t="s">
        <v>63</v>
      </c>
      <c r="M3" s="86"/>
      <c r="N3" s="86"/>
      <c r="O3" s="86"/>
      <c r="P3" s="86"/>
      <c r="Q3" s="86"/>
      <c r="R3" s="1"/>
      <c r="S3" s="1"/>
    </row>
    <row r="4" spans="2:21">
      <c r="B4" s="68" t="s">
        <v>11</v>
      </c>
      <c r="C4" s="68"/>
      <c r="D4" s="66">
        <f>SUM($R$9:$S$993)</f>
        <v>1262479</v>
      </c>
      <c r="E4" s="66"/>
      <c r="F4" s="68" t="s">
        <v>12</v>
      </c>
      <c r="G4" s="68"/>
      <c r="H4" s="82">
        <f>SUM($T$9:$U$108)</f>
        <v>535.79999999999905</v>
      </c>
      <c r="I4" s="83"/>
      <c r="J4" s="65" t="s">
        <v>13</v>
      </c>
      <c r="K4" s="65"/>
      <c r="L4" s="84">
        <f>MAX($C$9:$D$990)-C9</f>
        <v>1262479</v>
      </c>
      <c r="M4" s="84"/>
      <c r="N4" s="65" t="s">
        <v>14</v>
      </c>
      <c r="O4" s="65"/>
      <c r="P4" s="66">
        <f>MIN($C$9:$D$990)-C9</f>
        <v>0</v>
      </c>
      <c r="Q4" s="66"/>
      <c r="R4" s="1"/>
      <c r="S4" s="1"/>
      <c r="T4" s="1"/>
    </row>
    <row r="5" spans="2:21">
      <c r="B5" s="40" t="s">
        <v>15</v>
      </c>
      <c r="C5" s="43">
        <f>COUNTIF($R$9:$R$990,"&gt;0")</f>
        <v>11</v>
      </c>
      <c r="D5" s="41" t="s">
        <v>16</v>
      </c>
      <c r="E5" s="16">
        <f>COUNTIF($R$9:$R$990,"&lt;0")</f>
        <v>7</v>
      </c>
      <c r="F5" s="41" t="s">
        <v>17</v>
      </c>
      <c r="G5" s="43">
        <f>COUNTIF($R$9:$R$990,"=0")</f>
        <v>0</v>
      </c>
      <c r="H5" s="41" t="s">
        <v>18</v>
      </c>
      <c r="I5" s="3">
        <f>C5/SUM(C5,E5,G5)</f>
        <v>0.61111111111111116</v>
      </c>
      <c r="J5" s="67" t="s">
        <v>19</v>
      </c>
      <c r="K5" s="68"/>
      <c r="L5" s="69"/>
      <c r="M5" s="70"/>
      <c r="N5" s="18" t="s">
        <v>20</v>
      </c>
      <c r="O5" s="9"/>
      <c r="P5" s="69"/>
      <c r="Q5" s="70"/>
      <c r="R5" s="1"/>
      <c r="S5" s="1"/>
      <c r="T5" s="1"/>
    </row>
    <row r="6" spans="2:21">
      <c r="B6" s="11"/>
      <c r="C6" s="14"/>
      <c r="D6" s="15"/>
      <c r="E6" s="12"/>
      <c r="F6" s="11"/>
      <c r="G6" s="12"/>
      <c r="H6" s="11"/>
      <c r="I6" s="17"/>
      <c r="J6" s="11"/>
      <c r="K6" s="11"/>
      <c r="L6" s="12"/>
      <c r="M6" s="12"/>
      <c r="N6" s="13"/>
      <c r="O6" s="13"/>
      <c r="P6" s="10"/>
      <c r="Q6" s="42"/>
      <c r="R6" s="1"/>
      <c r="S6" s="1"/>
      <c r="T6" s="1"/>
    </row>
    <row r="7" spans="2:21">
      <c r="B7" s="71" t="s">
        <v>21</v>
      </c>
      <c r="C7" s="73" t="s">
        <v>22</v>
      </c>
      <c r="D7" s="74"/>
      <c r="E7" s="77" t="s">
        <v>23</v>
      </c>
      <c r="F7" s="78"/>
      <c r="G7" s="78"/>
      <c r="H7" s="78"/>
      <c r="I7" s="61"/>
      <c r="J7" s="79" t="s">
        <v>24</v>
      </c>
      <c r="K7" s="80"/>
      <c r="L7" s="63"/>
      <c r="M7" s="81" t="s">
        <v>25</v>
      </c>
      <c r="N7" s="56" t="s">
        <v>26</v>
      </c>
      <c r="O7" s="57"/>
      <c r="P7" s="57"/>
      <c r="Q7" s="58"/>
      <c r="R7" s="59" t="s">
        <v>27</v>
      </c>
      <c r="S7" s="59"/>
      <c r="T7" s="59"/>
      <c r="U7" s="59"/>
    </row>
    <row r="8" spans="2:21">
      <c r="B8" s="72"/>
      <c r="C8" s="75"/>
      <c r="D8" s="76"/>
      <c r="E8" s="19" t="s">
        <v>28</v>
      </c>
      <c r="F8" s="19" t="s">
        <v>29</v>
      </c>
      <c r="G8" s="19" t="s">
        <v>30</v>
      </c>
      <c r="H8" s="60" t="s">
        <v>31</v>
      </c>
      <c r="I8" s="61"/>
      <c r="J8" s="4" t="s">
        <v>32</v>
      </c>
      <c r="K8" s="62" t="s">
        <v>33</v>
      </c>
      <c r="L8" s="63"/>
      <c r="M8" s="81"/>
      <c r="N8" s="5" t="s">
        <v>28</v>
      </c>
      <c r="O8" s="5" t="s">
        <v>29</v>
      </c>
      <c r="P8" s="64" t="s">
        <v>31</v>
      </c>
      <c r="Q8" s="58"/>
      <c r="R8" s="59" t="s">
        <v>34</v>
      </c>
      <c r="S8" s="59"/>
      <c r="T8" s="59" t="s">
        <v>32</v>
      </c>
      <c r="U8" s="59"/>
    </row>
    <row r="9" spans="2:21">
      <c r="B9" s="39">
        <v>1</v>
      </c>
      <c r="C9" s="52">
        <v>1000000</v>
      </c>
      <c r="D9" s="52"/>
      <c r="E9" s="39">
        <v>2014</v>
      </c>
      <c r="F9" s="8">
        <v>42335</v>
      </c>
      <c r="G9" s="39" t="s">
        <v>3</v>
      </c>
      <c r="H9" s="53">
        <v>1.2479100000000001</v>
      </c>
      <c r="I9" s="53"/>
      <c r="J9" s="39">
        <v>19</v>
      </c>
      <c r="K9" s="52">
        <f t="shared" ref="K9:K72" si="0">IF(F9="","",C9*0.03)</f>
        <v>30000</v>
      </c>
      <c r="L9" s="52"/>
      <c r="M9" s="6">
        <f>IF(J9="","",ROUNDDOWN(K9/(J9/81)/100000,2))</f>
        <v>1.27</v>
      </c>
      <c r="N9" s="39">
        <v>2014</v>
      </c>
      <c r="O9" s="8">
        <v>42335</v>
      </c>
      <c r="P9" s="53">
        <v>1.24444</v>
      </c>
      <c r="Q9" s="53"/>
      <c r="R9" s="54">
        <f t="shared" ref="R9:R72" si="1">IF(O9="","",ROUNDDOWN((IF(G9="売",H9-P9,P9-H9))*M9*1000000000/81,0))</f>
        <v>54406</v>
      </c>
      <c r="S9" s="54"/>
      <c r="T9" s="55">
        <f t="shared" ref="T9:T18" si="2">IF(O9="","",IF(R9&lt;0,J9*(-1),IF(G9="買",(P9-H9)*10000,(H9-P9)*10000)))</f>
        <v>34.700000000000841</v>
      </c>
      <c r="U9" s="55"/>
    </row>
    <row r="10" spans="2:21">
      <c r="B10" s="39">
        <v>2</v>
      </c>
      <c r="C10" s="52">
        <f t="shared" ref="C10:C73" si="3">IF(R9="","",C9+R9)</f>
        <v>1054406</v>
      </c>
      <c r="D10" s="52"/>
      <c r="E10" s="39">
        <v>2014</v>
      </c>
      <c r="F10" s="8">
        <v>42336</v>
      </c>
      <c r="G10" s="39" t="s">
        <v>3</v>
      </c>
      <c r="H10" s="53">
        <v>1.2476</v>
      </c>
      <c r="I10" s="53"/>
      <c r="J10" s="39">
        <v>12</v>
      </c>
      <c r="K10" s="52">
        <f t="shared" si="0"/>
        <v>31632.18</v>
      </c>
      <c r="L10" s="52"/>
      <c r="M10" s="6">
        <f t="shared" ref="M10:M73" si="4">IF(J10="","",ROUNDDOWN(K10/(J10/81)/100000,2))</f>
        <v>2.13</v>
      </c>
      <c r="N10" s="39">
        <v>2014</v>
      </c>
      <c r="O10" s="8">
        <v>42336</v>
      </c>
      <c r="P10" s="53">
        <v>1.2444500000000001</v>
      </c>
      <c r="Q10" s="53"/>
      <c r="R10" s="54">
        <f t="shared" si="1"/>
        <v>82833</v>
      </c>
      <c r="S10" s="54"/>
      <c r="T10" s="55">
        <f t="shared" si="2"/>
        <v>31.499999999999861</v>
      </c>
      <c r="U10" s="55"/>
    </row>
    <row r="11" spans="2:21">
      <c r="B11" s="39">
        <v>3</v>
      </c>
      <c r="C11" s="52">
        <f t="shared" si="3"/>
        <v>1137239</v>
      </c>
      <c r="D11" s="52"/>
      <c r="E11" s="39">
        <v>2014</v>
      </c>
      <c r="F11" s="8">
        <v>42340</v>
      </c>
      <c r="G11" s="39" t="s">
        <v>3</v>
      </c>
      <c r="H11" s="53">
        <v>1.24356</v>
      </c>
      <c r="I11" s="53"/>
      <c r="J11" s="39">
        <v>12</v>
      </c>
      <c r="K11" s="52">
        <f t="shared" si="0"/>
        <v>34117.17</v>
      </c>
      <c r="L11" s="52"/>
      <c r="M11" s="6">
        <f>IF(J11="","",ROUNDDOWN(K11/(J11/81)/100000,2))</f>
        <v>2.2999999999999998</v>
      </c>
      <c r="N11" s="39">
        <v>2014</v>
      </c>
      <c r="O11" s="8">
        <v>42342</v>
      </c>
      <c r="P11" s="53">
        <v>1.2346200000000001</v>
      </c>
      <c r="Q11" s="53"/>
      <c r="R11" s="54">
        <f t="shared" si="1"/>
        <v>253851</v>
      </c>
      <c r="S11" s="54"/>
      <c r="T11" s="55">
        <f t="shared" si="2"/>
        <v>89.39999999999948</v>
      </c>
      <c r="U11" s="55"/>
    </row>
    <row r="12" spans="2:21">
      <c r="B12" s="39">
        <v>4</v>
      </c>
      <c r="C12" s="52">
        <f t="shared" si="3"/>
        <v>1391090</v>
      </c>
      <c r="D12" s="52"/>
      <c r="E12" s="39">
        <v>2014</v>
      </c>
      <c r="F12" s="8">
        <v>42346</v>
      </c>
      <c r="G12" s="39" t="s">
        <v>3</v>
      </c>
      <c r="H12" s="53">
        <v>1.22908</v>
      </c>
      <c r="I12" s="53"/>
      <c r="J12" s="39">
        <v>12</v>
      </c>
      <c r="K12" s="52">
        <f t="shared" si="0"/>
        <v>41732.699999999997</v>
      </c>
      <c r="L12" s="52"/>
      <c r="M12" s="6">
        <f t="shared" si="4"/>
        <v>2.81</v>
      </c>
      <c r="N12" s="39">
        <v>2014</v>
      </c>
      <c r="O12" s="8">
        <v>42346</v>
      </c>
      <c r="P12" s="53">
        <v>1.2276400000000001</v>
      </c>
      <c r="Q12" s="53"/>
      <c r="R12" s="54">
        <f t="shared" si="1"/>
        <v>49955</v>
      </c>
      <c r="S12" s="54"/>
      <c r="T12" s="55">
        <f t="shared" si="2"/>
        <v>14.399999999998858</v>
      </c>
      <c r="U12" s="55"/>
    </row>
    <row r="13" spans="2:21">
      <c r="B13" s="39">
        <v>5</v>
      </c>
      <c r="C13" s="52">
        <f t="shared" si="3"/>
        <v>1441045</v>
      </c>
      <c r="D13" s="52"/>
      <c r="E13" s="39">
        <v>2014</v>
      </c>
      <c r="F13" s="8">
        <v>42347</v>
      </c>
      <c r="G13" s="39" t="s">
        <v>4</v>
      </c>
      <c r="H13" s="53">
        <v>1.2317100000000001</v>
      </c>
      <c r="I13" s="53"/>
      <c r="J13" s="39">
        <v>26</v>
      </c>
      <c r="K13" s="52">
        <f t="shared" si="0"/>
        <v>43231.35</v>
      </c>
      <c r="L13" s="52"/>
      <c r="M13" s="6">
        <f t="shared" si="4"/>
        <v>1.34</v>
      </c>
      <c r="N13" s="39">
        <v>2014</v>
      </c>
      <c r="O13" s="8">
        <v>42347</v>
      </c>
      <c r="P13" s="53">
        <v>1.2363900000000001</v>
      </c>
      <c r="Q13" s="53"/>
      <c r="R13" s="54">
        <f t="shared" si="1"/>
        <v>77422</v>
      </c>
      <c r="S13" s="54"/>
      <c r="T13" s="55">
        <f t="shared" si="2"/>
        <v>46.800000000000175</v>
      </c>
      <c r="U13" s="55"/>
    </row>
    <row r="14" spans="2:21">
      <c r="B14" s="39">
        <v>6</v>
      </c>
      <c r="C14" s="52">
        <f t="shared" si="3"/>
        <v>1518467</v>
      </c>
      <c r="D14" s="52"/>
      <c r="E14" s="39">
        <v>2014</v>
      </c>
      <c r="F14" s="8">
        <v>42347</v>
      </c>
      <c r="G14" s="39" t="s">
        <v>4</v>
      </c>
      <c r="H14" s="53">
        <v>1.2392000000000001</v>
      </c>
      <c r="I14" s="53"/>
      <c r="J14" s="39">
        <v>30</v>
      </c>
      <c r="K14" s="52">
        <f t="shared" si="0"/>
        <v>45554.009999999995</v>
      </c>
      <c r="L14" s="52"/>
      <c r="M14" s="6">
        <f t="shared" si="4"/>
        <v>1.22</v>
      </c>
      <c r="N14" s="39">
        <v>2014</v>
      </c>
      <c r="O14" s="8">
        <v>42347</v>
      </c>
      <c r="P14" s="53">
        <v>1.24447</v>
      </c>
      <c r="Q14" s="53"/>
      <c r="R14" s="54">
        <f t="shared" si="1"/>
        <v>79375</v>
      </c>
      <c r="S14" s="54"/>
      <c r="T14" s="55">
        <f t="shared" si="2"/>
        <v>52.699999999998859</v>
      </c>
      <c r="U14" s="55"/>
    </row>
    <row r="15" spans="2:21">
      <c r="B15" s="39">
        <v>7</v>
      </c>
      <c r="C15" s="52">
        <f t="shared" si="3"/>
        <v>1597842</v>
      </c>
      <c r="D15" s="52"/>
      <c r="E15" s="39">
        <v>2014</v>
      </c>
      <c r="F15" s="8">
        <v>42350</v>
      </c>
      <c r="G15" s="39" t="s">
        <v>4</v>
      </c>
      <c r="H15" s="53">
        <v>1.2453000000000001</v>
      </c>
      <c r="I15" s="53"/>
      <c r="J15" s="39">
        <v>32</v>
      </c>
      <c r="K15" s="52">
        <f t="shared" si="0"/>
        <v>47935.259999999995</v>
      </c>
      <c r="L15" s="52"/>
      <c r="M15" s="6">
        <f t="shared" si="4"/>
        <v>1.21</v>
      </c>
      <c r="N15" s="39">
        <v>2014</v>
      </c>
      <c r="O15" s="8">
        <v>42350</v>
      </c>
      <c r="P15" s="53">
        <v>1.2422599999999999</v>
      </c>
      <c r="Q15" s="53"/>
      <c r="R15" s="54">
        <f t="shared" si="1"/>
        <v>-45412</v>
      </c>
      <c r="S15" s="54"/>
      <c r="T15" s="55">
        <f t="shared" si="2"/>
        <v>-32</v>
      </c>
      <c r="U15" s="55"/>
    </row>
    <row r="16" spans="2:21">
      <c r="B16" s="39">
        <v>8</v>
      </c>
      <c r="C16" s="52">
        <f t="shared" si="3"/>
        <v>1552430</v>
      </c>
      <c r="D16" s="52"/>
      <c r="E16" s="39">
        <v>2014</v>
      </c>
      <c r="F16" s="8">
        <v>42350</v>
      </c>
      <c r="G16" s="39" t="s">
        <v>4</v>
      </c>
      <c r="H16" s="53">
        <v>1.24569</v>
      </c>
      <c r="I16" s="53"/>
      <c r="J16" s="39">
        <v>14</v>
      </c>
      <c r="K16" s="52">
        <f t="shared" si="0"/>
        <v>46572.9</v>
      </c>
      <c r="L16" s="52"/>
      <c r="M16" s="6">
        <f t="shared" si="4"/>
        <v>2.69</v>
      </c>
      <c r="N16" s="39">
        <v>2014</v>
      </c>
      <c r="O16" s="8">
        <v>42353</v>
      </c>
      <c r="P16" s="53">
        <v>1.24427</v>
      </c>
      <c r="Q16" s="53"/>
      <c r="R16" s="54">
        <f t="shared" si="1"/>
        <v>-47158</v>
      </c>
      <c r="S16" s="54"/>
      <c r="T16" s="55">
        <f t="shared" si="2"/>
        <v>-14</v>
      </c>
      <c r="U16" s="55"/>
    </row>
    <row r="17" spans="2:21">
      <c r="B17" s="39">
        <v>9</v>
      </c>
      <c r="C17" s="52">
        <f t="shared" si="3"/>
        <v>1505272</v>
      </c>
      <c r="D17" s="52"/>
      <c r="E17" s="39">
        <v>2014</v>
      </c>
      <c r="F17" s="8">
        <v>42353</v>
      </c>
      <c r="G17" s="39" t="s">
        <v>3</v>
      </c>
      <c r="H17" s="53">
        <v>1.24481</v>
      </c>
      <c r="I17" s="53"/>
      <c r="J17" s="39">
        <v>24</v>
      </c>
      <c r="K17" s="52">
        <f t="shared" si="0"/>
        <v>45158.159999999996</v>
      </c>
      <c r="L17" s="52"/>
      <c r="M17" s="6">
        <f t="shared" si="4"/>
        <v>1.52</v>
      </c>
      <c r="N17" s="39">
        <v>2014</v>
      </c>
      <c r="O17" s="8">
        <v>42353</v>
      </c>
      <c r="P17" s="53">
        <v>1.2446999999999999</v>
      </c>
      <c r="Q17" s="53"/>
      <c r="R17" s="54">
        <f t="shared" si="1"/>
        <v>2064</v>
      </c>
      <c r="S17" s="54"/>
      <c r="T17" s="55">
        <f t="shared" si="2"/>
        <v>1.100000000000545</v>
      </c>
      <c r="U17" s="55"/>
    </row>
    <row r="18" spans="2:21">
      <c r="B18" s="39">
        <v>10</v>
      </c>
      <c r="C18" s="52">
        <f t="shared" si="3"/>
        <v>1507336</v>
      </c>
      <c r="D18" s="52"/>
      <c r="E18" s="39">
        <v>2014</v>
      </c>
      <c r="F18" s="8">
        <v>42355</v>
      </c>
      <c r="G18" s="39" t="s">
        <v>3</v>
      </c>
      <c r="H18" s="53">
        <v>1.2515000000000001</v>
      </c>
      <c r="I18" s="53"/>
      <c r="J18" s="39">
        <v>18</v>
      </c>
      <c r="K18" s="52">
        <f t="shared" si="0"/>
        <v>45220.08</v>
      </c>
      <c r="L18" s="52"/>
      <c r="M18" s="6">
        <f t="shared" si="4"/>
        <v>2.0299999999999998</v>
      </c>
      <c r="N18" s="39">
        <v>2014</v>
      </c>
      <c r="O18" s="8">
        <v>42357</v>
      </c>
      <c r="P18" s="53">
        <v>1.2301599999999999</v>
      </c>
      <c r="Q18" s="53"/>
      <c r="R18" s="54">
        <f t="shared" si="1"/>
        <v>534817</v>
      </c>
      <c r="S18" s="54"/>
      <c r="T18" s="55">
        <f t="shared" si="2"/>
        <v>213.40000000000137</v>
      </c>
      <c r="U18" s="55"/>
    </row>
    <row r="19" spans="2:21">
      <c r="B19" s="39">
        <v>11</v>
      </c>
      <c r="C19" s="52">
        <f t="shared" si="3"/>
        <v>2042153</v>
      </c>
      <c r="D19" s="52"/>
      <c r="E19" s="39">
        <v>2014</v>
      </c>
      <c r="F19" s="8">
        <v>42362</v>
      </c>
      <c r="G19" s="39" t="s">
        <v>3</v>
      </c>
      <c r="H19" s="53">
        <v>1.2199899999999999</v>
      </c>
      <c r="I19" s="53"/>
      <c r="J19" s="39">
        <v>20</v>
      </c>
      <c r="K19" s="52">
        <f t="shared" si="0"/>
        <v>61264.59</v>
      </c>
      <c r="L19" s="52"/>
      <c r="M19" s="6">
        <f t="shared" si="4"/>
        <v>2.48</v>
      </c>
      <c r="N19" s="39">
        <v>2014</v>
      </c>
      <c r="O19" s="8">
        <v>42367</v>
      </c>
      <c r="P19" s="53">
        <v>1.22193</v>
      </c>
      <c r="Q19" s="53"/>
      <c r="R19" s="54">
        <f t="shared" si="1"/>
        <v>-59397</v>
      </c>
      <c r="S19" s="54"/>
      <c r="T19" s="55">
        <f>IF(O19="","",IF(R19&lt;0,J19*(-1),IF(G19="買",(P19-H19)*10000,(H19-P19)*10000)))</f>
        <v>-20</v>
      </c>
      <c r="U19" s="55"/>
    </row>
    <row r="20" spans="2:21">
      <c r="B20" s="39">
        <v>12</v>
      </c>
      <c r="C20" s="52">
        <f t="shared" si="3"/>
        <v>1982756</v>
      </c>
      <c r="D20" s="52"/>
      <c r="E20" s="39">
        <v>2015</v>
      </c>
      <c r="F20" s="8">
        <v>42009</v>
      </c>
      <c r="G20" s="39" t="s">
        <v>3</v>
      </c>
      <c r="H20" s="53">
        <v>1.1950700000000001</v>
      </c>
      <c r="I20" s="53"/>
      <c r="J20" s="39">
        <v>25</v>
      </c>
      <c r="K20" s="52">
        <f t="shared" si="0"/>
        <v>59482.68</v>
      </c>
      <c r="L20" s="52"/>
      <c r="M20" s="6">
        <f t="shared" si="4"/>
        <v>1.92</v>
      </c>
      <c r="N20" s="39">
        <v>2015</v>
      </c>
      <c r="O20" s="8">
        <v>42009</v>
      </c>
      <c r="P20" s="53">
        <v>1.1933800000000001</v>
      </c>
      <c r="Q20" s="53"/>
      <c r="R20" s="54">
        <f t="shared" si="1"/>
        <v>40059</v>
      </c>
      <c r="S20" s="54"/>
      <c r="T20" s="55">
        <f t="shared" ref="T20:T27" si="5">IF(O20="","",IF(R20&lt;0,J20*(-1),IF(G20="買",(P20-H20)*10000,(H20-P20)*10000)))</f>
        <v>16.899999999999693</v>
      </c>
      <c r="U20" s="55"/>
    </row>
    <row r="21" spans="2:21">
      <c r="B21" s="39">
        <v>13</v>
      </c>
      <c r="C21" s="52">
        <f t="shared" si="3"/>
        <v>2022815</v>
      </c>
      <c r="D21" s="52"/>
      <c r="E21" s="39">
        <v>2015</v>
      </c>
      <c r="F21" s="8">
        <v>42010</v>
      </c>
      <c r="G21" s="39" t="s">
        <v>4</v>
      </c>
      <c r="H21" s="53">
        <v>1.1908300000000001</v>
      </c>
      <c r="I21" s="53"/>
      <c r="J21" s="39">
        <v>22</v>
      </c>
      <c r="K21" s="52">
        <f t="shared" si="0"/>
        <v>60684.45</v>
      </c>
      <c r="L21" s="52"/>
      <c r="M21" s="6">
        <f t="shared" si="4"/>
        <v>2.23</v>
      </c>
      <c r="N21" s="39">
        <v>2015</v>
      </c>
      <c r="O21" s="8">
        <v>42010</v>
      </c>
      <c r="P21" s="53">
        <v>1.1886699999999999</v>
      </c>
      <c r="Q21" s="53"/>
      <c r="R21" s="54">
        <f t="shared" si="1"/>
        <v>-59466</v>
      </c>
      <c r="S21" s="54"/>
      <c r="T21" s="55">
        <f t="shared" si="5"/>
        <v>-22</v>
      </c>
      <c r="U21" s="55"/>
    </row>
    <row r="22" spans="2:21">
      <c r="B22" s="39">
        <v>14</v>
      </c>
      <c r="C22" s="52">
        <f t="shared" si="3"/>
        <v>1963349</v>
      </c>
      <c r="D22" s="52"/>
      <c r="E22" s="39">
        <v>2015</v>
      </c>
      <c r="F22" s="8">
        <v>42012</v>
      </c>
      <c r="G22" s="39" t="s">
        <v>4</v>
      </c>
      <c r="H22" s="53">
        <v>1.18136</v>
      </c>
      <c r="I22" s="53"/>
      <c r="J22" s="39">
        <v>24</v>
      </c>
      <c r="K22" s="52">
        <f t="shared" si="0"/>
        <v>58900.47</v>
      </c>
      <c r="L22" s="52"/>
      <c r="M22" s="6">
        <f t="shared" si="4"/>
        <v>1.98</v>
      </c>
      <c r="N22" s="39">
        <v>2015</v>
      </c>
      <c r="O22" s="8">
        <v>42012</v>
      </c>
      <c r="P22" s="53">
        <v>1.1790400000000001</v>
      </c>
      <c r="Q22" s="53"/>
      <c r="R22" s="54">
        <f t="shared" si="1"/>
        <v>-56711</v>
      </c>
      <c r="S22" s="54"/>
      <c r="T22" s="55">
        <f t="shared" si="5"/>
        <v>-24</v>
      </c>
      <c r="U22" s="55"/>
    </row>
    <row r="23" spans="2:21">
      <c r="B23" s="39">
        <v>15</v>
      </c>
      <c r="C23" s="52">
        <f t="shared" si="3"/>
        <v>1906638</v>
      </c>
      <c r="D23" s="52"/>
      <c r="E23" s="39">
        <v>2015</v>
      </c>
      <c r="F23" s="8">
        <v>42017</v>
      </c>
      <c r="G23" s="39" t="s">
        <v>3</v>
      </c>
      <c r="H23" s="53">
        <v>1.18442</v>
      </c>
      <c r="I23" s="53"/>
      <c r="J23" s="39">
        <v>15</v>
      </c>
      <c r="K23" s="52">
        <f t="shared" si="0"/>
        <v>57199.14</v>
      </c>
      <c r="L23" s="52"/>
      <c r="M23" s="6">
        <f t="shared" si="4"/>
        <v>3.08</v>
      </c>
      <c r="N23" s="39">
        <v>2015</v>
      </c>
      <c r="O23" s="8">
        <v>42017</v>
      </c>
      <c r="P23" s="53">
        <v>1.17991</v>
      </c>
      <c r="Q23" s="53"/>
      <c r="R23" s="54">
        <f t="shared" si="1"/>
        <v>171491</v>
      </c>
      <c r="S23" s="54"/>
      <c r="T23" s="55">
        <f t="shared" si="5"/>
        <v>45.100000000000136</v>
      </c>
      <c r="U23" s="55"/>
    </row>
    <row r="24" spans="2:21">
      <c r="B24" s="39">
        <v>16</v>
      </c>
      <c r="C24" s="52">
        <f t="shared" si="3"/>
        <v>2078129</v>
      </c>
      <c r="D24" s="52"/>
      <c r="E24" s="39">
        <v>2015</v>
      </c>
      <c r="F24" s="8">
        <v>42024</v>
      </c>
      <c r="G24" s="39" t="s">
        <v>4</v>
      </c>
      <c r="H24" s="53">
        <v>1.1591800000000001</v>
      </c>
      <c r="I24" s="53"/>
      <c r="J24" s="39">
        <v>21</v>
      </c>
      <c r="K24" s="52">
        <f t="shared" si="0"/>
        <v>62343.869999999995</v>
      </c>
      <c r="L24" s="52"/>
      <c r="M24" s="6">
        <f t="shared" si="4"/>
        <v>2.4</v>
      </c>
      <c r="N24" s="39">
        <v>2015</v>
      </c>
      <c r="O24" s="8">
        <v>42024</v>
      </c>
      <c r="P24" s="53">
        <v>1.15713</v>
      </c>
      <c r="Q24" s="53"/>
      <c r="R24" s="54">
        <f t="shared" si="1"/>
        <v>-60740</v>
      </c>
      <c r="S24" s="54"/>
      <c r="T24" s="55">
        <f t="shared" si="5"/>
        <v>-21</v>
      </c>
      <c r="U24" s="55"/>
    </row>
    <row r="25" spans="2:21">
      <c r="B25" s="39">
        <v>17</v>
      </c>
      <c r="C25" s="52">
        <f t="shared" si="3"/>
        <v>2017389</v>
      </c>
      <c r="D25" s="52"/>
      <c r="E25" s="39">
        <v>2015</v>
      </c>
      <c r="F25" s="8">
        <v>42025</v>
      </c>
      <c r="G25" s="39" t="s">
        <v>3</v>
      </c>
      <c r="H25" s="53">
        <v>1.15618</v>
      </c>
      <c r="I25" s="53"/>
      <c r="J25" s="39">
        <v>13</v>
      </c>
      <c r="K25" s="52">
        <f t="shared" si="0"/>
        <v>60521.67</v>
      </c>
      <c r="L25" s="52"/>
      <c r="M25" s="6">
        <f t="shared" si="4"/>
        <v>3.77</v>
      </c>
      <c r="N25" s="39">
        <v>2015</v>
      </c>
      <c r="O25" s="8">
        <v>42025</v>
      </c>
      <c r="P25" s="53">
        <v>1.15747</v>
      </c>
      <c r="Q25" s="53"/>
      <c r="R25" s="54">
        <f t="shared" si="1"/>
        <v>-60040</v>
      </c>
      <c r="S25" s="54"/>
      <c r="T25" s="55">
        <f t="shared" si="5"/>
        <v>-13</v>
      </c>
      <c r="U25" s="55"/>
    </row>
    <row r="26" spans="2:21">
      <c r="B26" s="39">
        <v>18</v>
      </c>
      <c r="C26" s="52">
        <f t="shared" si="3"/>
        <v>1957349</v>
      </c>
      <c r="D26" s="52"/>
      <c r="E26" s="39">
        <v>2015</v>
      </c>
      <c r="F26" s="8">
        <v>42033</v>
      </c>
      <c r="G26" s="39" t="s">
        <v>4</v>
      </c>
      <c r="H26" s="53">
        <v>1.1315900000000001</v>
      </c>
      <c r="I26" s="53"/>
      <c r="J26" s="39">
        <v>26</v>
      </c>
      <c r="K26" s="52">
        <f t="shared" si="0"/>
        <v>58720.47</v>
      </c>
      <c r="L26" s="52"/>
      <c r="M26" s="6">
        <f t="shared" si="4"/>
        <v>1.82</v>
      </c>
      <c r="N26" s="39">
        <v>2015</v>
      </c>
      <c r="O26" s="8">
        <v>42039</v>
      </c>
      <c r="P26" s="53">
        <v>1.14517</v>
      </c>
      <c r="Q26" s="53"/>
      <c r="R26" s="54">
        <f t="shared" si="1"/>
        <v>305130</v>
      </c>
      <c r="S26" s="54"/>
      <c r="T26" s="55">
        <f t="shared" si="5"/>
        <v>135.79999999999924</v>
      </c>
      <c r="U26" s="55"/>
    </row>
    <row r="27" spans="2:21">
      <c r="B27" s="39">
        <v>19</v>
      </c>
      <c r="C27" s="52">
        <f t="shared" si="3"/>
        <v>2262479</v>
      </c>
      <c r="D27" s="52"/>
      <c r="E27" s="39"/>
      <c r="F27" s="8"/>
      <c r="G27" s="39" t="s">
        <v>3</v>
      </c>
      <c r="H27" s="53"/>
      <c r="I27" s="53"/>
      <c r="J27" s="39"/>
      <c r="K27" s="52" t="str">
        <f t="shared" si="0"/>
        <v/>
      </c>
      <c r="L27" s="52"/>
      <c r="M27" s="6" t="str">
        <f t="shared" si="4"/>
        <v/>
      </c>
      <c r="N27" s="39"/>
      <c r="O27" s="8"/>
      <c r="P27" s="53"/>
      <c r="Q27" s="53"/>
      <c r="R27" s="54" t="str">
        <f t="shared" si="1"/>
        <v/>
      </c>
      <c r="S27" s="54"/>
      <c r="T27" s="55" t="str">
        <f t="shared" si="5"/>
        <v/>
      </c>
      <c r="U27" s="55"/>
    </row>
    <row r="28" spans="2:21">
      <c r="B28" s="39">
        <v>20</v>
      </c>
      <c r="C28" s="52" t="str">
        <f t="shared" si="3"/>
        <v/>
      </c>
      <c r="D28" s="52"/>
      <c r="E28" s="39"/>
      <c r="F28" s="8"/>
      <c r="G28" s="39" t="s">
        <v>4</v>
      </c>
      <c r="H28" s="53"/>
      <c r="I28" s="53"/>
      <c r="J28" s="39"/>
      <c r="K28" s="52" t="str">
        <f t="shared" si="0"/>
        <v/>
      </c>
      <c r="L28" s="52"/>
      <c r="M28" s="6" t="str">
        <f t="shared" si="4"/>
        <v/>
      </c>
      <c r="N28" s="39"/>
      <c r="O28" s="8"/>
      <c r="P28" s="53"/>
      <c r="Q28" s="53"/>
      <c r="R28" s="54" t="str">
        <f t="shared" si="1"/>
        <v/>
      </c>
      <c r="S28" s="54"/>
      <c r="T28" s="55" t="str">
        <f>IF(O28="","",IF(R28&lt;0,J28*(-1),IF(G28="買",(P28-H28)*10000,(H28-P28)*10000)))</f>
        <v/>
      </c>
      <c r="U28" s="55"/>
    </row>
    <row r="29" spans="2:21">
      <c r="B29" s="39">
        <v>21</v>
      </c>
      <c r="C29" s="52" t="str">
        <f t="shared" si="3"/>
        <v/>
      </c>
      <c r="D29" s="52"/>
      <c r="E29" s="39"/>
      <c r="F29" s="8"/>
      <c r="G29" s="39" t="s">
        <v>3</v>
      </c>
      <c r="H29" s="53"/>
      <c r="I29" s="53"/>
      <c r="J29" s="39"/>
      <c r="K29" s="52" t="str">
        <f t="shared" si="0"/>
        <v/>
      </c>
      <c r="L29" s="52"/>
      <c r="M29" s="6" t="str">
        <f t="shared" si="4"/>
        <v/>
      </c>
      <c r="N29" s="39"/>
      <c r="O29" s="8"/>
      <c r="P29" s="53"/>
      <c r="Q29" s="53"/>
      <c r="R29" s="54" t="str">
        <f t="shared" si="1"/>
        <v/>
      </c>
      <c r="S29" s="54"/>
      <c r="T29" s="55" t="str">
        <f>IF(O29="","",IF(R29&lt;0,J29*(-1),IF(G29="買",(P29-H29)*10000,(H29-P29)*10000)))</f>
        <v/>
      </c>
      <c r="U29" s="55"/>
    </row>
    <row r="30" spans="2:21">
      <c r="B30" s="39">
        <v>22</v>
      </c>
      <c r="C30" s="52" t="str">
        <f t="shared" si="3"/>
        <v/>
      </c>
      <c r="D30" s="52"/>
      <c r="E30" s="39"/>
      <c r="F30" s="8"/>
      <c r="G30" s="39" t="s">
        <v>3</v>
      </c>
      <c r="H30" s="53"/>
      <c r="I30" s="53"/>
      <c r="J30" s="39"/>
      <c r="K30" s="52" t="str">
        <f t="shared" si="0"/>
        <v/>
      </c>
      <c r="L30" s="52"/>
      <c r="M30" s="6" t="str">
        <f t="shared" si="4"/>
        <v/>
      </c>
      <c r="N30" s="39"/>
      <c r="O30" s="8"/>
      <c r="P30" s="53"/>
      <c r="Q30" s="53"/>
      <c r="R30" s="54" t="str">
        <f t="shared" si="1"/>
        <v/>
      </c>
      <c r="S30" s="54"/>
      <c r="T30" s="55" t="str">
        <f t="shared" ref="T30:T51" si="6">IF(O30="","",IF(R30&lt;0,J30*(-1),IF(G30="買",(P30-H30)*10000,(H30-P30)*10000)))</f>
        <v/>
      </c>
      <c r="U30" s="55"/>
    </row>
    <row r="31" spans="2:21">
      <c r="B31" s="39">
        <v>23</v>
      </c>
      <c r="C31" s="52" t="str">
        <f t="shared" si="3"/>
        <v/>
      </c>
      <c r="D31" s="52"/>
      <c r="E31" s="39"/>
      <c r="F31" s="8"/>
      <c r="G31" s="39" t="s">
        <v>3</v>
      </c>
      <c r="H31" s="53"/>
      <c r="I31" s="53"/>
      <c r="J31" s="39"/>
      <c r="K31" s="52" t="str">
        <f t="shared" si="0"/>
        <v/>
      </c>
      <c r="L31" s="52"/>
      <c r="M31" s="6" t="str">
        <f t="shared" si="4"/>
        <v/>
      </c>
      <c r="N31" s="39"/>
      <c r="O31" s="8"/>
      <c r="P31" s="53"/>
      <c r="Q31" s="53"/>
      <c r="R31" s="54" t="str">
        <f t="shared" si="1"/>
        <v/>
      </c>
      <c r="S31" s="54"/>
      <c r="T31" s="55" t="str">
        <f t="shared" si="6"/>
        <v/>
      </c>
      <c r="U31" s="55"/>
    </row>
    <row r="32" spans="2:21">
      <c r="B32" s="39">
        <v>24</v>
      </c>
      <c r="C32" s="52" t="str">
        <f t="shared" si="3"/>
        <v/>
      </c>
      <c r="D32" s="52"/>
      <c r="E32" s="39"/>
      <c r="F32" s="8"/>
      <c r="G32" s="39" t="s">
        <v>3</v>
      </c>
      <c r="H32" s="53"/>
      <c r="I32" s="53"/>
      <c r="J32" s="39"/>
      <c r="K32" s="52" t="str">
        <f t="shared" si="0"/>
        <v/>
      </c>
      <c r="L32" s="52"/>
      <c r="M32" s="6" t="str">
        <f t="shared" si="4"/>
        <v/>
      </c>
      <c r="N32" s="39"/>
      <c r="O32" s="8"/>
      <c r="P32" s="53"/>
      <c r="Q32" s="53"/>
      <c r="R32" s="54" t="str">
        <f t="shared" si="1"/>
        <v/>
      </c>
      <c r="S32" s="54"/>
      <c r="T32" s="55" t="str">
        <f t="shared" si="6"/>
        <v/>
      </c>
      <c r="U32" s="55"/>
    </row>
    <row r="33" spans="2:21">
      <c r="B33" s="39">
        <v>25</v>
      </c>
      <c r="C33" s="52" t="str">
        <f t="shared" si="3"/>
        <v/>
      </c>
      <c r="D33" s="52"/>
      <c r="E33" s="39"/>
      <c r="F33" s="8"/>
      <c r="G33" s="39" t="s">
        <v>4</v>
      </c>
      <c r="H33" s="53"/>
      <c r="I33" s="53"/>
      <c r="J33" s="39"/>
      <c r="K33" s="52" t="str">
        <f t="shared" si="0"/>
        <v/>
      </c>
      <c r="L33" s="52"/>
      <c r="M33" s="6" t="str">
        <f t="shared" si="4"/>
        <v/>
      </c>
      <c r="N33" s="39"/>
      <c r="O33" s="8"/>
      <c r="P33" s="53"/>
      <c r="Q33" s="53"/>
      <c r="R33" s="54" t="str">
        <f t="shared" si="1"/>
        <v/>
      </c>
      <c r="S33" s="54"/>
      <c r="T33" s="55" t="str">
        <f t="shared" si="6"/>
        <v/>
      </c>
      <c r="U33" s="55"/>
    </row>
    <row r="34" spans="2:21">
      <c r="B34" s="39">
        <v>26</v>
      </c>
      <c r="C34" s="52" t="str">
        <f t="shared" si="3"/>
        <v/>
      </c>
      <c r="D34" s="52"/>
      <c r="E34" s="39"/>
      <c r="F34" s="8"/>
      <c r="G34" s="39" t="s">
        <v>3</v>
      </c>
      <c r="H34" s="53"/>
      <c r="I34" s="53"/>
      <c r="J34" s="39"/>
      <c r="K34" s="52" t="str">
        <f t="shared" si="0"/>
        <v/>
      </c>
      <c r="L34" s="52"/>
      <c r="M34" s="6" t="str">
        <f t="shared" si="4"/>
        <v/>
      </c>
      <c r="N34" s="39"/>
      <c r="O34" s="8"/>
      <c r="P34" s="53"/>
      <c r="Q34" s="53"/>
      <c r="R34" s="54" t="str">
        <f t="shared" si="1"/>
        <v/>
      </c>
      <c r="S34" s="54"/>
      <c r="T34" s="55" t="str">
        <f t="shared" si="6"/>
        <v/>
      </c>
      <c r="U34" s="55"/>
    </row>
    <row r="35" spans="2:21">
      <c r="B35" s="39">
        <v>27</v>
      </c>
      <c r="C35" s="52" t="str">
        <f t="shared" si="3"/>
        <v/>
      </c>
      <c r="D35" s="52"/>
      <c r="E35" s="39"/>
      <c r="F35" s="8"/>
      <c r="G35" s="39" t="s">
        <v>3</v>
      </c>
      <c r="H35" s="53"/>
      <c r="I35" s="53"/>
      <c r="J35" s="39"/>
      <c r="K35" s="52" t="str">
        <f t="shared" si="0"/>
        <v/>
      </c>
      <c r="L35" s="52"/>
      <c r="M35" s="6" t="str">
        <f t="shared" si="4"/>
        <v/>
      </c>
      <c r="N35" s="39"/>
      <c r="O35" s="8"/>
      <c r="P35" s="53"/>
      <c r="Q35" s="53"/>
      <c r="R35" s="54" t="str">
        <f t="shared" si="1"/>
        <v/>
      </c>
      <c r="S35" s="54"/>
      <c r="T35" s="55" t="str">
        <f t="shared" si="6"/>
        <v/>
      </c>
      <c r="U35" s="55"/>
    </row>
    <row r="36" spans="2:21">
      <c r="B36" s="39">
        <v>28</v>
      </c>
      <c r="C36" s="52" t="str">
        <f t="shared" si="3"/>
        <v/>
      </c>
      <c r="D36" s="52"/>
      <c r="E36" s="39"/>
      <c r="F36" s="8"/>
      <c r="G36" s="39" t="s">
        <v>3</v>
      </c>
      <c r="H36" s="53"/>
      <c r="I36" s="53"/>
      <c r="J36" s="39"/>
      <c r="K36" s="52" t="str">
        <f t="shared" si="0"/>
        <v/>
      </c>
      <c r="L36" s="52"/>
      <c r="M36" s="6" t="str">
        <f t="shared" si="4"/>
        <v/>
      </c>
      <c r="N36" s="39"/>
      <c r="O36" s="8"/>
      <c r="P36" s="53"/>
      <c r="Q36" s="53"/>
      <c r="R36" s="54" t="str">
        <f t="shared" si="1"/>
        <v/>
      </c>
      <c r="S36" s="54"/>
      <c r="T36" s="55" t="str">
        <f t="shared" si="6"/>
        <v/>
      </c>
      <c r="U36" s="55"/>
    </row>
    <row r="37" spans="2:21">
      <c r="B37" s="39">
        <v>29</v>
      </c>
      <c r="C37" s="52" t="str">
        <f t="shared" si="3"/>
        <v/>
      </c>
      <c r="D37" s="52"/>
      <c r="E37" s="39"/>
      <c r="F37" s="8"/>
      <c r="G37" s="39" t="s">
        <v>3</v>
      </c>
      <c r="H37" s="53"/>
      <c r="I37" s="53"/>
      <c r="J37" s="39"/>
      <c r="K37" s="52" t="str">
        <f t="shared" si="0"/>
        <v/>
      </c>
      <c r="L37" s="52"/>
      <c r="M37" s="6" t="str">
        <f t="shared" si="4"/>
        <v/>
      </c>
      <c r="N37" s="39"/>
      <c r="O37" s="8"/>
      <c r="P37" s="53"/>
      <c r="Q37" s="53"/>
      <c r="R37" s="54" t="str">
        <f t="shared" si="1"/>
        <v/>
      </c>
      <c r="S37" s="54"/>
      <c r="T37" s="55" t="str">
        <f t="shared" si="6"/>
        <v/>
      </c>
      <c r="U37" s="55"/>
    </row>
    <row r="38" spans="2:21">
      <c r="B38" s="39">
        <v>30</v>
      </c>
      <c r="C38" s="52" t="str">
        <f t="shared" si="3"/>
        <v/>
      </c>
      <c r="D38" s="52"/>
      <c r="E38" s="39"/>
      <c r="F38" s="8"/>
      <c r="G38" s="39" t="s">
        <v>4</v>
      </c>
      <c r="H38" s="53"/>
      <c r="I38" s="53"/>
      <c r="J38" s="39"/>
      <c r="K38" s="52" t="str">
        <f t="shared" si="0"/>
        <v/>
      </c>
      <c r="L38" s="52"/>
      <c r="M38" s="6" t="str">
        <f t="shared" si="4"/>
        <v/>
      </c>
      <c r="N38" s="39"/>
      <c r="O38" s="8"/>
      <c r="P38" s="53"/>
      <c r="Q38" s="53"/>
      <c r="R38" s="54" t="str">
        <f t="shared" si="1"/>
        <v/>
      </c>
      <c r="S38" s="54"/>
      <c r="T38" s="55" t="str">
        <f t="shared" si="6"/>
        <v/>
      </c>
      <c r="U38" s="55"/>
    </row>
    <row r="39" spans="2:21">
      <c r="B39" s="39">
        <v>31</v>
      </c>
      <c r="C39" s="52" t="str">
        <f t="shared" si="3"/>
        <v/>
      </c>
      <c r="D39" s="52"/>
      <c r="E39" s="39"/>
      <c r="F39" s="8"/>
      <c r="G39" s="39" t="s">
        <v>4</v>
      </c>
      <c r="H39" s="53"/>
      <c r="I39" s="53"/>
      <c r="J39" s="39"/>
      <c r="K39" s="52" t="str">
        <f t="shared" si="0"/>
        <v/>
      </c>
      <c r="L39" s="52"/>
      <c r="M39" s="6" t="str">
        <f t="shared" si="4"/>
        <v/>
      </c>
      <c r="N39" s="39"/>
      <c r="O39" s="8"/>
      <c r="P39" s="53"/>
      <c r="Q39" s="53"/>
      <c r="R39" s="54" t="str">
        <f t="shared" si="1"/>
        <v/>
      </c>
      <c r="S39" s="54"/>
      <c r="T39" s="55" t="str">
        <f t="shared" si="6"/>
        <v/>
      </c>
      <c r="U39" s="55"/>
    </row>
    <row r="40" spans="2:21">
      <c r="B40" s="39">
        <v>32</v>
      </c>
      <c r="C40" s="52" t="str">
        <f t="shared" si="3"/>
        <v/>
      </c>
      <c r="D40" s="52"/>
      <c r="E40" s="39"/>
      <c r="F40" s="8"/>
      <c r="G40" s="39" t="s">
        <v>4</v>
      </c>
      <c r="H40" s="53"/>
      <c r="I40" s="53"/>
      <c r="J40" s="39"/>
      <c r="K40" s="52" t="str">
        <f t="shared" si="0"/>
        <v/>
      </c>
      <c r="L40" s="52"/>
      <c r="M40" s="6" t="str">
        <f t="shared" si="4"/>
        <v/>
      </c>
      <c r="N40" s="39"/>
      <c r="O40" s="8"/>
      <c r="P40" s="53"/>
      <c r="Q40" s="53"/>
      <c r="R40" s="54" t="str">
        <f t="shared" si="1"/>
        <v/>
      </c>
      <c r="S40" s="54"/>
      <c r="T40" s="55" t="str">
        <f t="shared" si="6"/>
        <v/>
      </c>
      <c r="U40" s="55"/>
    </row>
    <row r="41" spans="2:21">
      <c r="B41" s="39">
        <v>33</v>
      </c>
      <c r="C41" s="52" t="str">
        <f t="shared" si="3"/>
        <v/>
      </c>
      <c r="D41" s="52"/>
      <c r="E41" s="39"/>
      <c r="F41" s="8"/>
      <c r="G41" s="39" t="s">
        <v>3</v>
      </c>
      <c r="H41" s="53"/>
      <c r="I41" s="53"/>
      <c r="J41" s="39"/>
      <c r="K41" s="52" t="str">
        <f t="shared" si="0"/>
        <v/>
      </c>
      <c r="L41" s="52"/>
      <c r="M41" s="6" t="str">
        <f t="shared" si="4"/>
        <v/>
      </c>
      <c r="N41" s="39"/>
      <c r="O41" s="8"/>
      <c r="P41" s="53"/>
      <c r="Q41" s="53"/>
      <c r="R41" s="54" t="str">
        <f t="shared" si="1"/>
        <v/>
      </c>
      <c r="S41" s="54"/>
      <c r="T41" s="55" t="str">
        <f t="shared" si="6"/>
        <v/>
      </c>
      <c r="U41" s="55"/>
    </row>
    <row r="42" spans="2:21">
      <c r="B42" s="39">
        <v>34</v>
      </c>
      <c r="C42" s="52" t="str">
        <f t="shared" si="3"/>
        <v/>
      </c>
      <c r="D42" s="52"/>
      <c r="E42" s="39"/>
      <c r="F42" s="8"/>
      <c r="G42" s="39" t="s">
        <v>4</v>
      </c>
      <c r="H42" s="53"/>
      <c r="I42" s="53"/>
      <c r="J42" s="39"/>
      <c r="K42" s="52" t="str">
        <f t="shared" si="0"/>
        <v/>
      </c>
      <c r="L42" s="52"/>
      <c r="M42" s="6" t="str">
        <f t="shared" si="4"/>
        <v/>
      </c>
      <c r="N42" s="39"/>
      <c r="O42" s="8"/>
      <c r="P42" s="53"/>
      <c r="Q42" s="53"/>
      <c r="R42" s="54" t="str">
        <f t="shared" si="1"/>
        <v/>
      </c>
      <c r="S42" s="54"/>
      <c r="T42" s="55" t="str">
        <f t="shared" si="6"/>
        <v/>
      </c>
      <c r="U42" s="55"/>
    </row>
    <row r="43" spans="2:21">
      <c r="B43" s="39">
        <v>35</v>
      </c>
      <c r="C43" s="52" t="str">
        <f t="shared" si="3"/>
        <v/>
      </c>
      <c r="D43" s="52"/>
      <c r="E43" s="39"/>
      <c r="F43" s="8"/>
      <c r="G43" s="39" t="s">
        <v>3</v>
      </c>
      <c r="H43" s="53"/>
      <c r="I43" s="53"/>
      <c r="J43" s="39"/>
      <c r="K43" s="52" t="str">
        <f t="shared" si="0"/>
        <v/>
      </c>
      <c r="L43" s="52"/>
      <c r="M43" s="6" t="str">
        <f t="shared" si="4"/>
        <v/>
      </c>
      <c r="N43" s="39"/>
      <c r="O43" s="8"/>
      <c r="P43" s="53"/>
      <c r="Q43" s="53"/>
      <c r="R43" s="54" t="str">
        <f t="shared" si="1"/>
        <v/>
      </c>
      <c r="S43" s="54"/>
      <c r="T43" s="55" t="str">
        <f t="shared" si="6"/>
        <v/>
      </c>
      <c r="U43" s="55"/>
    </row>
    <row r="44" spans="2:21">
      <c r="B44" s="39">
        <v>36</v>
      </c>
      <c r="C44" s="52" t="str">
        <f t="shared" si="3"/>
        <v/>
      </c>
      <c r="D44" s="52"/>
      <c r="E44" s="39"/>
      <c r="F44" s="8"/>
      <c r="G44" s="39" t="s">
        <v>4</v>
      </c>
      <c r="H44" s="53"/>
      <c r="I44" s="53"/>
      <c r="J44" s="39"/>
      <c r="K44" s="52" t="str">
        <f t="shared" si="0"/>
        <v/>
      </c>
      <c r="L44" s="52"/>
      <c r="M44" s="6" t="str">
        <f t="shared" si="4"/>
        <v/>
      </c>
      <c r="N44" s="39"/>
      <c r="O44" s="8"/>
      <c r="P44" s="53"/>
      <c r="Q44" s="53"/>
      <c r="R44" s="54" t="str">
        <f t="shared" si="1"/>
        <v/>
      </c>
      <c r="S44" s="54"/>
      <c r="T44" s="55" t="str">
        <f t="shared" si="6"/>
        <v/>
      </c>
      <c r="U44" s="55"/>
    </row>
    <row r="45" spans="2:21">
      <c r="B45" s="39">
        <v>37</v>
      </c>
      <c r="C45" s="52" t="str">
        <f t="shared" si="3"/>
        <v/>
      </c>
      <c r="D45" s="52"/>
      <c r="E45" s="39"/>
      <c r="F45" s="8"/>
      <c r="G45" s="39" t="s">
        <v>3</v>
      </c>
      <c r="H45" s="53"/>
      <c r="I45" s="53"/>
      <c r="J45" s="39"/>
      <c r="K45" s="52" t="str">
        <f t="shared" si="0"/>
        <v/>
      </c>
      <c r="L45" s="52"/>
      <c r="M45" s="6" t="str">
        <f t="shared" si="4"/>
        <v/>
      </c>
      <c r="N45" s="39"/>
      <c r="O45" s="8"/>
      <c r="P45" s="53"/>
      <c r="Q45" s="53"/>
      <c r="R45" s="54" t="str">
        <f t="shared" si="1"/>
        <v/>
      </c>
      <c r="S45" s="54"/>
      <c r="T45" s="55" t="str">
        <f t="shared" si="6"/>
        <v/>
      </c>
      <c r="U45" s="55"/>
    </row>
    <row r="46" spans="2:21">
      <c r="B46" s="39">
        <v>38</v>
      </c>
      <c r="C46" s="52" t="str">
        <f t="shared" si="3"/>
        <v/>
      </c>
      <c r="D46" s="52"/>
      <c r="E46" s="39"/>
      <c r="F46" s="8"/>
      <c r="G46" s="39" t="s">
        <v>4</v>
      </c>
      <c r="H46" s="53"/>
      <c r="I46" s="53"/>
      <c r="J46" s="39"/>
      <c r="K46" s="52" t="str">
        <f t="shared" si="0"/>
        <v/>
      </c>
      <c r="L46" s="52"/>
      <c r="M46" s="6" t="str">
        <f t="shared" si="4"/>
        <v/>
      </c>
      <c r="N46" s="39"/>
      <c r="O46" s="8"/>
      <c r="P46" s="53"/>
      <c r="Q46" s="53"/>
      <c r="R46" s="54" t="str">
        <f t="shared" si="1"/>
        <v/>
      </c>
      <c r="S46" s="54"/>
      <c r="T46" s="55" t="str">
        <f t="shared" si="6"/>
        <v/>
      </c>
      <c r="U46" s="55"/>
    </row>
    <row r="47" spans="2:21">
      <c r="B47" s="39">
        <v>39</v>
      </c>
      <c r="C47" s="52" t="str">
        <f t="shared" si="3"/>
        <v/>
      </c>
      <c r="D47" s="52"/>
      <c r="E47" s="39"/>
      <c r="F47" s="8"/>
      <c r="G47" s="39" t="s">
        <v>4</v>
      </c>
      <c r="H47" s="53"/>
      <c r="I47" s="53"/>
      <c r="J47" s="39"/>
      <c r="K47" s="52" t="str">
        <f t="shared" si="0"/>
        <v/>
      </c>
      <c r="L47" s="52"/>
      <c r="M47" s="6" t="str">
        <f t="shared" si="4"/>
        <v/>
      </c>
      <c r="N47" s="39"/>
      <c r="O47" s="8"/>
      <c r="P47" s="53"/>
      <c r="Q47" s="53"/>
      <c r="R47" s="54" t="str">
        <f t="shared" si="1"/>
        <v/>
      </c>
      <c r="S47" s="54"/>
      <c r="T47" s="55" t="str">
        <f t="shared" si="6"/>
        <v/>
      </c>
      <c r="U47" s="55"/>
    </row>
    <row r="48" spans="2:21">
      <c r="B48" s="39">
        <v>40</v>
      </c>
      <c r="C48" s="52" t="str">
        <f t="shared" si="3"/>
        <v/>
      </c>
      <c r="D48" s="52"/>
      <c r="E48" s="39"/>
      <c r="F48" s="8"/>
      <c r="G48" s="39" t="s">
        <v>37</v>
      </c>
      <c r="H48" s="53"/>
      <c r="I48" s="53"/>
      <c r="J48" s="39"/>
      <c r="K48" s="52" t="str">
        <f t="shared" si="0"/>
        <v/>
      </c>
      <c r="L48" s="52"/>
      <c r="M48" s="6" t="str">
        <f t="shared" si="4"/>
        <v/>
      </c>
      <c r="N48" s="39"/>
      <c r="O48" s="8"/>
      <c r="P48" s="53"/>
      <c r="Q48" s="53"/>
      <c r="R48" s="54" t="str">
        <f t="shared" si="1"/>
        <v/>
      </c>
      <c r="S48" s="54"/>
      <c r="T48" s="55" t="str">
        <f t="shared" si="6"/>
        <v/>
      </c>
      <c r="U48" s="55"/>
    </row>
    <row r="49" spans="2:21">
      <c r="B49" s="39">
        <v>41</v>
      </c>
      <c r="C49" s="52" t="str">
        <f t="shared" si="3"/>
        <v/>
      </c>
      <c r="D49" s="52"/>
      <c r="E49" s="39"/>
      <c r="F49" s="8"/>
      <c r="G49" s="39" t="s">
        <v>4</v>
      </c>
      <c r="H49" s="53"/>
      <c r="I49" s="53"/>
      <c r="J49" s="39"/>
      <c r="K49" s="52" t="str">
        <f t="shared" si="0"/>
        <v/>
      </c>
      <c r="L49" s="52"/>
      <c r="M49" s="6" t="str">
        <f t="shared" si="4"/>
        <v/>
      </c>
      <c r="N49" s="39"/>
      <c r="O49" s="8"/>
      <c r="P49" s="53"/>
      <c r="Q49" s="53"/>
      <c r="R49" s="54" t="str">
        <f t="shared" si="1"/>
        <v/>
      </c>
      <c r="S49" s="54"/>
      <c r="T49" s="55" t="str">
        <f t="shared" si="6"/>
        <v/>
      </c>
      <c r="U49" s="55"/>
    </row>
    <row r="50" spans="2:21">
      <c r="B50" s="39">
        <v>42</v>
      </c>
      <c r="C50" s="52" t="str">
        <f t="shared" si="3"/>
        <v/>
      </c>
      <c r="D50" s="52"/>
      <c r="E50" s="39"/>
      <c r="F50" s="8"/>
      <c r="G50" s="39" t="s">
        <v>4</v>
      </c>
      <c r="H50" s="53"/>
      <c r="I50" s="53"/>
      <c r="J50" s="39"/>
      <c r="K50" s="52" t="str">
        <f t="shared" si="0"/>
        <v/>
      </c>
      <c r="L50" s="52"/>
      <c r="M50" s="6" t="str">
        <f t="shared" si="4"/>
        <v/>
      </c>
      <c r="N50" s="39"/>
      <c r="O50" s="8"/>
      <c r="P50" s="53"/>
      <c r="Q50" s="53"/>
      <c r="R50" s="54" t="str">
        <f t="shared" si="1"/>
        <v/>
      </c>
      <c r="S50" s="54"/>
      <c r="T50" s="55" t="str">
        <f t="shared" si="6"/>
        <v/>
      </c>
      <c r="U50" s="55"/>
    </row>
    <row r="51" spans="2:21">
      <c r="B51" s="39">
        <v>43</v>
      </c>
      <c r="C51" s="52" t="str">
        <f t="shared" si="3"/>
        <v/>
      </c>
      <c r="D51" s="52"/>
      <c r="E51" s="39"/>
      <c r="F51" s="8"/>
      <c r="G51" s="39" t="s">
        <v>3</v>
      </c>
      <c r="H51" s="53"/>
      <c r="I51" s="53"/>
      <c r="J51" s="39"/>
      <c r="K51" s="52" t="str">
        <f t="shared" si="0"/>
        <v/>
      </c>
      <c r="L51" s="52"/>
      <c r="M51" s="6" t="str">
        <f t="shared" si="4"/>
        <v/>
      </c>
      <c r="N51" s="39"/>
      <c r="O51" s="8"/>
      <c r="P51" s="53"/>
      <c r="Q51" s="53"/>
      <c r="R51" s="54" t="str">
        <f t="shared" si="1"/>
        <v/>
      </c>
      <c r="S51" s="54"/>
      <c r="T51" s="55" t="str">
        <f t="shared" si="6"/>
        <v/>
      </c>
      <c r="U51" s="55"/>
    </row>
    <row r="52" spans="2:21">
      <c r="B52" s="39">
        <v>44</v>
      </c>
      <c r="C52" s="52" t="str">
        <f t="shared" si="3"/>
        <v/>
      </c>
      <c r="D52" s="52"/>
      <c r="E52" s="39"/>
      <c r="F52" s="8"/>
      <c r="G52" s="39" t="s">
        <v>3</v>
      </c>
      <c r="H52" s="53"/>
      <c r="I52" s="53"/>
      <c r="J52" s="39"/>
      <c r="K52" s="52" t="str">
        <f t="shared" si="0"/>
        <v/>
      </c>
      <c r="L52" s="52"/>
      <c r="M52" s="6" t="str">
        <f t="shared" si="4"/>
        <v/>
      </c>
      <c r="N52" s="39"/>
      <c r="O52" s="8"/>
      <c r="P52" s="53"/>
      <c r="Q52" s="53"/>
      <c r="R52" s="54" t="str">
        <f t="shared" si="1"/>
        <v/>
      </c>
      <c r="S52" s="54"/>
      <c r="T52" s="55"/>
      <c r="U52" s="55"/>
    </row>
    <row r="53" spans="2:21">
      <c r="B53" s="39">
        <v>45</v>
      </c>
      <c r="C53" s="52" t="str">
        <f t="shared" si="3"/>
        <v/>
      </c>
      <c r="D53" s="52"/>
      <c r="E53" s="39"/>
      <c r="F53" s="8"/>
      <c r="G53" s="39" t="s">
        <v>4</v>
      </c>
      <c r="H53" s="53"/>
      <c r="I53" s="53"/>
      <c r="J53" s="39"/>
      <c r="K53" s="52" t="str">
        <f t="shared" si="0"/>
        <v/>
      </c>
      <c r="L53" s="52"/>
      <c r="M53" s="6" t="str">
        <f t="shared" si="4"/>
        <v/>
      </c>
      <c r="N53" s="39"/>
      <c r="O53" s="8"/>
      <c r="P53" s="53"/>
      <c r="Q53" s="53"/>
      <c r="R53" s="54" t="str">
        <f t="shared" si="1"/>
        <v/>
      </c>
      <c r="S53" s="54"/>
      <c r="T53" s="55"/>
      <c r="U53" s="55"/>
    </row>
    <row r="54" spans="2:21">
      <c r="B54" s="39">
        <v>46</v>
      </c>
      <c r="C54" s="52" t="str">
        <f t="shared" si="3"/>
        <v/>
      </c>
      <c r="D54" s="52"/>
      <c r="E54" s="39"/>
      <c r="F54" s="8"/>
      <c r="G54" s="39" t="s">
        <v>4</v>
      </c>
      <c r="H54" s="53"/>
      <c r="I54" s="53"/>
      <c r="J54" s="39"/>
      <c r="K54" s="52" t="str">
        <f t="shared" si="0"/>
        <v/>
      </c>
      <c r="L54" s="52"/>
      <c r="M54" s="6" t="str">
        <f t="shared" si="4"/>
        <v/>
      </c>
      <c r="N54" s="39"/>
      <c r="O54" s="8"/>
      <c r="P54" s="53"/>
      <c r="Q54" s="53"/>
      <c r="R54" s="54" t="str">
        <f t="shared" si="1"/>
        <v/>
      </c>
      <c r="S54" s="54"/>
      <c r="T54" s="55"/>
      <c r="U54" s="55"/>
    </row>
    <row r="55" spans="2:21">
      <c r="B55" s="39">
        <v>47</v>
      </c>
      <c r="C55" s="52" t="str">
        <f t="shared" si="3"/>
        <v/>
      </c>
      <c r="D55" s="52"/>
      <c r="E55" s="39"/>
      <c r="F55" s="8"/>
      <c r="G55" s="39" t="s">
        <v>3</v>
      </c>
      <c r="H55" s="53"/>
      <c r="I55" s="53"/>
      <c r="J55" s="39"/>
      <c r="K55" s="52" t="str">
        <f t="shared" si="0"/>
        <v/>
      </c>
      <c r="L55" s="52"/>
      <c r="M55" s="6" t="str">
        <f t="shared" si="4"/>
        <v/>
      </c>
      <c r="N55" s="39"/>
      <c r="O55" s="8"/>
      <c r="P55" s="53"/>
      <c r="Q55" s="53"/>
      <c r="R55" s="54" t="str">
        <f t="shared" si="1"/>
        <v/>
      </c>
      <c r="S55" s="54"/>
      <c r="T55" s="55"/>
      <c r="U55" s="55"/>
    </row>
    <row r="56" spans="2:21">
      <c r="B56" s="39">
        <v>48</v>
      </c>
      <c r="C56" s="52" t="str">
        <f t="shared" si="3"/>
        <v/>
      </c>
      <c r="D56" s="52"/>
      <c r="E56" s="39"/>
      <c r="F56" s="8"/>
      <c r="G56" s="39" t="s">
        <v>3</v>
      </c>
      <c r="H56" s="53"/>
      <c r="I56" s="53"/>
      <c r="J56" s="39"/>
      <c r="K56" s="52" t="str">
        <f t="shared" si="0"/>
        <v/>
      </c>
      <c r="L56" s="52"/>
      <c r="M56" s="6" t="str">
        <f t="shared" si="4"/>
        <v/>
      </c>
      <c r="N56" s="39"/>
      <c r="O56" s="8"/>
      <c r="P56" s="53"/>
      <c r="Q56" s="53"/>
      <c r="R56" s="54" t="str">
        <f t="shared" si="1"/>
        <v/>
      </c>
      <c r="S56" s="54"/>
      <c r="T56" s="55" t="str">
        <f t="shared" ref="T56:T83" si="7">IF(O56="","",IF(R56&lt;0,J56*(-1),IF(G56="買",(P56-H56)*10000,(H56-P56)*10000)))</f>
        <v/>
      </c>
      <c r="U56" s="55"/>
    </row>
    <row r="57" spans="2:21">
      <c r="B57" s="39">
        <v>49</v>
      </c>
      <c r="C57" s="52" t="str">
        <f t="shared" si="3"/>
        <v/>
      </c>
      <c r="D57" s="52"/>
      <c r="E57" s="39"/>
      <c r="F57" s="8"/>
      <c r="G57" s="39" t="s">
        <v>3</v>
      </c>
      <c r="H57" s="53"/>
      <c r="I57" s="53"/>
      <c r="J57" s="39"/>
      <c r="K57" s="52" t="str">
        <f t="shared" si="0"/>
        <v/>
      </c>
      <c r="L57" s="52"/>
      <c r="M57" s="6" t="str">
        <f t="shared" si="4"/>
        <v/>
      </c>
      <c r="N57" s="39"/>
      <c r="O57" s="8"/>
      <c r="P57" s="53"/>
      <c r="Q57" s="53"/>
      <c r="R57" s="54" t="str">
        <f t="shared" si="1"/>
        <v/>
      </c>
      <c r="S57" s="54"/>
      <c r="T57" s="55" t="str">
        <f t="shared" si="7"/>
        <v/>
      </c>
      <c r="U57" s="55"/>
    </row>
    <row r="58" spans="2:21">
      <c r="B58" s="39">
        <v>50</v>
      </c>
      <c r="C58" s="52" t="str">
        <f t="shared" si="3"/>
        <v/>
      </c>
      <c r="D58" s="52"/>
      <c r="E58" s="39"/>
      <c r="F58" s="8"/>
      <c r="G58" s="39" t="s">
        <v>3</v>
      </c>
      <c r="H58" s="53"/>
      <c r="I58" s="53"/>
      <c r="J58" s="39"/>
      <c r="K58" s="52" t="str">
        <f t="shared" si="0"/>
        <v/>
      </c>
      <c r="L58" s="52"/>
      <c r="M58" s="6" t="str">
        <f t="shared" si="4"/>
        <v/>
      </c>
      <c r="N58" s="39"/>
      <c r="O58" s="8"/>
      <c r="P58" s="53"/>
      <c r="Q58" s="53"/>
      <c r="R58" s="54" t="str">
        <f t="shared" si="1"/>
        <v/>
      </c>
      <c r="S58" s="54"/>
      <c r="T58" s="55" t="str">
        <f t="shared" si="7"/>
        <v/>
      </c>
      <c r="U58" s="55"/>
    </row>
    <row r="59" spans="2:21">
      <c r="B59" s="39">
        <v>51</v>
      </c>
      <c r="C59" s="52" t="str">
        <f t="shared" si="3"/>
        <v/>
      </c>
      <c r="D59" s="52"/>
      <c r="E59" s="39"/>
      <c r="F59" s="8"/>
      <c r="G59" s="39" t="s">
        <v>3</v>
      </c>
      <c r="H59" s="53"/>
      <c r="I59" s="53"/>
      <c r="J59" s="39"/>
      <c r="K59" s="52" t="str">
        <f t="shared" si="0"/>
        <v/>
      </c>
      <c r="L59" s="52"/>
      <c r="M59" s="6" t="str">
        <f t="shared" si="4"/>
        <v/>
      </c>
      <c r="N59" s="39"/>
      <c r="O59" s="8"/>
      <c r="P59" s="53"/>
      <c r="Q59" s="53"/>
      <c r="R59" s="54" t="str">
        <f t="shared" si="1"/>
        <v/>
      </c>
      <c r="S59" s="54"/>
      <c r="T59" s="55" t="str">
        <f t="shared" si="7"/>
        <v/>
      </c>
      <c r="U59" s="55"/>
    </row>
    <row r="60" spans="2:21">
      <c r="B60" s="39">
        <v>52</v>
      </c>
      <c r="C60" s="52" t="str">
        <f t="shared" si="3"/>
        <v/>
      </c>
      <c r="D60" s="52"/>
      <c r="E60" s="39"/>
      <c r="F60" s="8"/>
      <c r="G60" s="39" t="s">
        <v>3</v>
      </c>
      <c r="H60" s="53"/>
      <c r="I60" s="53"/>
      <c r="J60" s="39"/>
      <c r="K60" s="52" t="str">
        <f t="shared" si="0"/>
        <v/>
      </c>
      <c r="L60" s="52"/>
      <c r="M60" s="6" t="str">
        <f t="shared" si="4"/>
        <v/>
      </c>
      <c r="N60" s="39"/>
      <c r="O60" s="8"/>
      <c r="P60" s="53"/>
      <c r="Q60" s="53"/>
      <c r="R60" s="54" t="str">
        <f t="shared" si="1"/>
        <v/>
      </c>
      <c r="S60" s="54"/>
      <c r="T60" s="55" t="str">
        <f t="shared" si="7"/>
        <v/>
      </c>
      <c r="U60" s="55"/>
    </row>
    <row r="61" spans="2:21">
      <c r="B61" s="39">
        <v>53</v>
      </c>
      <c r="C61" s="52" t="str">
        <f t="shared" si="3"/>
        <v/>
      </c>
      <c r="D61" s="52"/>
      <c r="E61" s="39"/>
      <c r="F61" s="8"/>
      <c r="G61" s="39" t="s">
        <v>3</v>
      </c>
      <c r="H61" s="53"/>
      <c r="I61" s="53"/>
      <c r="J61" s="39"/>
      <c r="K61" s="52" t="str">
        <f t="shared" si="0"/>
        <v/>
      </c>
      <c r="L61" s="52"/>
      <c r="M61" s="6" t="str">
        <f t="shared" si="4"/>
        <v/>
      </c>
      <c r="N61" s="39"/>
      <c r="O61" s="8"/>
      <c r="P61" s="53"/>
      <c r="Q61" s="53"/>
      <c r="R61" s="54" t="str">
        <f t="shared" si="1"/>
        <v/>
      </c>
      <c r="S61" s="54"/>
      <c r="T61" s="55" t="str">
        <f t="shared" si="7"/>
        <v/>
      </c>
      <c r="U61" s="55"/>
    </row>
    <row r="62" spans="2:21">
      <c r="B62" s="39">
        <v>54</v>
      </c>
      <c r="C62" s="52" t="str">
        <f t="shared" si="3"/>
        <v/>
      </c>
      <c r="D62" s="52"/>
      <c r="E62" s="39"/>
      <c r="F62" s="8"/>
      <c r="G62" s="39" t="s">
        <v>3</v>
      </c>
      <c r="H62" s="53"/>
      <c r="I62" s="53"/>
      <c r="J62" s="39"/>
      <c r="K62" s="52" t="str">
        <f t="shared" si="0"/>
        <v/>
      </c>
      <c r="L62" s="52"/>
      <c r="M62" s="6" t="str">
        <f t="shared" si="4"/>
        <v/>
      </c>
      <c r="N62" s="39"/>
      <c r="O62" s="8"/>
      <c r="P62" s="53"/>
      <c r="Q62" s="53"/>
      <c r="R62" s="54" t="str">
        <f t="shared" si="1"/>
        <v/>
      </c>
      <c r="S62" s="54"/>
      <c r="T62" s="55" t="str">
        <f t="shared" si="7"/>
        <v/>
      </c>
      <c r="U62" s="55"/>
    </row>
    <row r="63" spans="2:21">
      <c r="B63" s="39">
        <v>55</v>
      </c>
      <c r="C63" s="52" t="str">
        <f t="shared" si="3"/>
        <v/>
      </c>
      <c r="D63" s="52"/>
      <c r="E63" s="39"/>
      <c r="F63" s="8"/>
      <c r="G63" s="39" t="s">
        <v>4</v>
      </c>
      <c r="H63" s="53"/>
      <c r="I63" s="53"/>
      <c r="J63" s="39"/>
      <c r="K63" s="52" t="str">
        <f t="shared" si="0"/>
        <v/>
      </c>
      <c r="L63" s="52"/>
      <c r="M63" s="6" t="str">
        <f t="shared" si="4"/>
        <v/>
      </c>
      <c r="N63" s="39"/>
      <c r="O63" s="8"/>
      <c r="P63" s="53"/>
      <c r="Q63" s="53"/>
      <c r="R63" s="54" t="str">
        <f t="shared" si="1"/>
        <v/>
      </c>
      <c r="S63" s="54"/>
      <c r="T63" s="55" t="str">
        <f t="shared" si="7"/>
        <v/>
      </c>
      <c r="U63" s="55"/>
    </row>
    <row r="64" spans="2:21">
      <c r="B64" s="39">
        <v>56</v>
      </c>
      <c r="C64" s="52" t="str">
        <f t="shared" si="3"/>
        <v/>
      </c>
      <c r="D64" s="52"/>
      <c r="E64" s="39"/>
      <c r="F64" s="8"/>
      <c r="G64" s="39" t="s">
        <v>3</v>
      </c>
      <c r="H64" s="53"/>
      <c r="I64" s="53"/>
      <c r="J64" s="39"/>
      <c r="K64" s="52" t="str">
        <f t="shared" si="0"/>
        <v/>
      </c>
      <c r="L64" s="52"/>
      <c r="M64" s="6" t="str">
        <f t="shared" si="4"/>
        <v/>
      </c>
      <c r="N64" s="39"/>
      <c r="O64" s="8"/>
      <c r="P64" s="53"/>
      <c r="Q64" s="53"/>
      <c r="R64" s="54" t="str">
        <f t="shared" si="1"/>
        <v/>
      </c>
      <c r="S64" s="54"/>
      <c r="T64" s="55" t="str">
        <f t="shared" si="7"/>
        <v/>
      </c>
      <c r="U64" s="55"/>
    </row>
    <row r="65" spans="2:21">
      <c r="B65" s="39">
        <v>57</v>
      </c>
      <c r="C65" s="52" t="str">
        <f t="shared" si="3"/>
        <v/>
      </c>
      <c r="D65" s="52"/>
      <c r="E65" s="39"/>
      <c r="F65" s="8"/>
      <c r="G65" s="39" t="s">
        <v>3</v>
      </c>
      <c r="H65" s="53"/>
      <c r="I65" s="53"/>
      <c r="J65" s="39"/>
      <c r="K65" s="52" t="str">
        <f t="shared" si="0"/>
        <v/>
      </c>
      <c r="L65" s="52"/>
      <c r="M65" s="6" t="str">
        <f t="shared" si="4"/>
        <v/>
      </c>
      <c r="N65" s="39"/>
      <c r="O65" s="8"/>
      <c r="P65" s="53"/>
      <c r="Q65" s="53"/>
      <c r="R65" s="54" t="str">
        <f t="shared" si="1"/>
        <v/>
      </c>
      <c r="S65" s="54"/>
      <c r="T65" s="55" t="str">
        <f t="shared" si="7"/>
        <v/>
      </c>
      <c r="U65" s="55"/>
    </row>
    <row r="66" spans="2:21">
      <c r="B66" s="39">
        <v>58</v>
      </c>
      <c r="C66" s="52" t="str">
        <f t="shared" si="3"/>
        <v/>
      </c>
      <c r="D66" s="52"/>
      <c r="E66" s="39"/>
      <c r="F66" s="8"/>
      <c r="G66" s="39" t="s">
        <v>3</v>
      </c>
      <c r="H66" s="53"/>
      <c r="I66" s="53"/>
      <c r="J66" s="39"/>
      <c r="K66" s="52" t="str">
        <f t="shared" si="0"/>
        <v/>
      </c>
      <c r="L66" s="52"/>
      <c r="M66" s="6" t="str">
        <f t="shared" si="4"/>
        <v/>
      </c>
      <c r="N66" s="39"/>
      <c r="O66" s="8"/>
      <c r="P66" s="53"/>
      <c r="Q66" s="53"/>
      <c r="R66" s="54" t="str">
        <f t="shared" si="1"/>
        <v/>
      </c>
      <c r="S66" s="54"/>
      <c r="T66" s="55" t="str">
        <f t="shared" si="7"/>
        <v/>
      </c>
      <c r="U66" s="55"/>
    </row>
    <row r="67" spans="2:21">
      <c r="B67" s="39">
        <v>59</v>
      </c>
      <c r="C67" s="52" t="str">
        <f t="shared" si="3"/>
        <v/>
      </c>
      <c r="D67" s="52"/>
      <c r="E67" s="39"/>
      <c r="F67" s="8"/>
      <c r="G67" s="39" t="s">
        <v>3</v>
      </c>
      <c r="H67" s="53"/>
      <c r="I67" s="53"/>
      <c r="J67" s="39"/>
      <c r="K67" s="52" t="str">
        <f t="shared" si="0"/>
        <v/>
      </c>
      <c r="L67" s="52"/>
      <c r="M67" s="6" t="str">
        <f t="shared" si="4"/>
        <v/>
      </c>
      <c r="N67" s="39"/>
      <c r="O67" s="8"/>
      <c r="P67" s="53"/>
      <c r="Q67" s="53"/>
      <c r="R67" s="54" t="str">
        <f t="shared" si="1"/>
        <v/>
      </c>
      <c r="S67" s="54"/>
      <c r="T67" s="55" t="str">
        <f t="shared" si="7"/>
        <v/>
      </c>
      <c r="U67" s="55"/>
    </row>
    <row r="68" spans="2:21">
      <c r="B68" s="39">
        <v>60</v>
      </c>
      <c r="C68" s="52" t="str">
        <f t="shared" si="3"/>
        <v/>
      </c>
      <c r="D68" s="52"/>
      <c r="E68" s="39"/>
      <c r="F68" s="8"/>
      <c r="G68" s="39" t="s">
        <v>4</v>
      </c>
      <c r="H68" s="53"/>
      <c r="I68" s="53"/>
      <c r="J68" s="39"/>
      <c r="K68" s="52" t="str">
        <f t="shared" si="0"/>
        <v/>
      </c>
      <c r="L68" s="52"/>
      <c r="M68" s="6" t="str">
        <f t="shared" si="4"/>
        <v/>
      </c>
      <c r="N68" s="39"/>
      <c r="O68" s="8"/>
      <c r="P68" s="53"/>
      <c r="Q68" s="53"/>
      <c r="R68" s="54" t="str">
        <f t="shared" si="1"/>
        <v/>
      </c>
      <c r="S68" s="54"/>
      <c r="T68" s="55" t="str">
        <f t="shared" si="7"/>
        <v/>
      </c>
      <c r="U68" s="55"/>
    </row>
    <row r="69" spans="2:21">
      <c r="B69" s="39">
        <v>61</v>
      </c>
      <c r="C69" s="52" t="str">
        <f t="shared" si="3"/>
        <v/>
      </c>
      <c r="D69" s="52"/>
      <c r="E69" s="39"/>
      <c r="F69" s="8"/>
      <c r="G69" s="39" t="s">
        <v>4</v>
      </c>
      <c r="H69" s="53"/>
      <c r="I69" s="53"/>
      <c r="J69" s="39"/>
      <c r="K69" s="52" t="str">
        <f t="shared" si="0"/>
        <v/>
      </c>
      <c r="L69" s="52"/>
      <c r="M69" s="6" t="str">
        <f t="shared" si="4"/>
        <v/>
      </c>
      <c r="N69" s="39"/>
      <c r="O69" s="8"/>
      <c r="P69" s="53"/>
      <c r="Q69" s="53"/>
      <c r="R69" s="54" t="str">
        <f t="shared" si="1"/>
        <v/>
      </c>
      <c r="S69" s="54"/>
      <c r="T69" s="55" t="str">
        <f t="shared" si="7"/>
        <v/>
      </c>
      <c r="U69" s="55"/>
    </row>
    <row r="70" spans="2:21">
      <c r="B70" s="39">
        <v>62</v>
      </c>
      <c r="C70" s="52" t="str">
        <f t="shared" si="3"/>
        <v/>
      </c>
      <c r="D70" s="52"/>
      <c r="E70" s="39"/>
      <c r="F70" s="8"/>
      <c r="G70" s="39" t="s">
        <v>3</v>
      </c>
      <c r="H70" s="53"/>
      <c r="I70" s="53"/>
      <c r="J70" s="39"/>
      <c r="K70" s="52" t="str">
        <f t="shared" si="0"/>
        <v/>
      </c>
      <c r="L70" s="52"/>
      <c r="M70" s="6" t="str">
        <f t="shared" si="4"/>
        <v/>
      </c>
      <c r="N70" s="39"/>
      <c r="O70" s="8"/>
      <c r="P70" s="53"/>
      <c r="Q70" s="53"/>
      <c r="R70" s="54" t="str">
        <f t="shared" si="1"/>
        <v/>
      </c>
      <c r="S70" s="54"/>
      <c r="T70" s="55" t="str">
        <f t="shared" si="7"/>
        <v/>
      </c>
      <c r="U70" s="55"/>
    </row>
    <row r="71" spans="2:21">
      <c r="B71" s="39">
        <v>63</v>
      </c>
      <c r="C71" s="52" t="str">
        <f t="shared" si="3"/>
        <v/>
      </c>
      <c r="D71" s="52"/>
      <c r="E71" s="39"/>
      <c r="F71" s="8"/>
      <c r="G71" s="39" t="s">
        <v>4</v>
      </c>
      <c r="H71" s="53"/>
      <c r="I71" s="53"/>
      <c r="J71" s="39"/>
      <c r="K71" s="52" t="str">
        <f t="shared" si="0"/>
        <v/>
      </c>
      <c r="L71" s="52"/>
      <c r="M71" s="6" t="str">
        <f t="shared" si="4"/>
        <v/>
      </c>
      <c r="N71" s="39"/>
      <c r="O71" s="8"/>
      <c r="P71" s="53"/>
      <c r="Q71" s="53"/>
      <c r="R71" s="54" t="str">
        <f t="shared" si="1"/>
        <v/>
      </c>
      <c r="S71" s="54"/>
      <c r="T71" s="55" t="str">
        <f t="shared" si="7"/>
        <v/>
      </c>
      <c r="U71" s="55"/>
    </row>
    <row r="72" spans="2:21">
      <c r="B72" s="39">
        <v>64</v>
      </c>
      <c r="C72" s="52" t="str">
        <f t="shared" si="3"/>
        <v/>
      </c>
      <c r="D72" s="52"/>
      <c r="E72" s="39"/>
      <c r="F72" s="8"/>
      <c r="G72" s="39" t="s">
        <v>3</v>
      </c>
      <c r="H72" s="53"/>
      <c r="I72" s="53"/>
      <c r="J72" s="39"/>
      <c r="K72" s="52" t="str">
        <f t="shared" si="0"/>
        <v/>
      </c>
      <c r="L72" s="52"/>
      <c r="M72" s="6" t="str">
        <f t="shared" si="4"/>
        <v/>
      </c>
      <c r="N72" s="39"/>
      <c r="O72" s="8"/>
      <c r="P72" s="53"/>
      <c r="Q72" s="53"/>
      <c r="R72" s="54" t="str">
        <f t="shared" si="1"/>
        <v/>
      </c>
      <c r="S72" s="54"/>
      <c r="T72" s="55" t="str">
        <f t="shared" si="7"/>
        <v/>
      </c>
      <c r="U72" s="55"/>
    </row>
    <row r="73" spans="2:21">
      <c r="B73" s="39">
        <v>65</v>
      </c>
      <c r="C73" s="52" t="str">
        <f t="shared" si="3"/>
        <v/>
      </c>
      <c r="D73" s="52"/>
      <c r="E73" s="39"/>
      <c r="F73" s="8"/>
      <c r="G73" s="39" t="s">
        <v>4</v>
      </c>
      <c r="H73" s="53"/>
      <c r="I73" s="53"/>
      <c r="J73" s="39"/>
      <c r="K73" s="52" t="str">
        <f t="shared" ref="K73:K108" si="8">IF(F73="","",C73*0.03)</f>
        <v/>
      </c>
      <c r="L73" s="52"/>
      <c r="M73" s="6" t="str">
        <f t="shared" si="4"/>
        <v/>
      </c>
      <c r="N73" s="39"/>
      <c r="O73" s="8"/>
      <c r="P73" s="53"/>
      <c r="Q73" s="53"/>
      <c r="R73" s="54" t="str">
        <f t="shared" ref="R73:R108" si="9">IF(O73="","",ROUNDDOWN((IF(G73="売",H73-P73,P73-H73))*M73*1000000000/81,0))</f>
        <v/>
      </c>
      <c r="S73" s="54"/>
      <c r="T73" s="55" t="str">
        <f t="shared" si="7"/>
        <v/>
      </c>
      <c r="U73" s="55"/>
    </row>
    <row r="74" spans="2:21">
      <c r="B74" s="39">
        <v>66</v>
      </c>
      <c r="C74" s="52" t="str">
        <f t="shared" ref="C74:C108" si="10">IF(R73="","",C73+R73)</f>
        <v/>
      </c>
      <c r="D74" s="52"/>
      <c r="E74" s="39"/>
      <c r="F74" s="8"/>
      <c r="G74" s="39" t="s">
        <v>4</v>
      </c>
      <c r="H74" s="53"/>
      <c r="I74" s="53"/>
      <c r="J74" s="39"/>
      <c r="K74" s="52" t="str">
        <f t="shared" si="8"/>
        <v/>
      </c>
      <c r="L74" s="52"/>
      <c r="M74" s="6" t="str">
        <f t="shared" ref="M74:M108" si="11">IF(J74="","",ROUNDDOWN(K74/(J74/81)/100000,2))</f>
        <v/>
      </c>
      <c r="N74" s="39"/>
      <c r="O74" s="8"/>
      <c r="P74" s="53"/>
      <c r="Q74" s="53"/>
      <c r="R74" s="54" t="str">
        <f t="shared" si="9"/>
        <v/>
      </c>
      <c r="S74" s="54"/>
      <c r="T74" s="55" t="str">
        <f t="shared" si="7"/>
        <v/>
      </c>
      <c r="U74" s="55"/>
    </row>
    <row r="75" spans="2:21">
      <c r="B75" s="39">
        <v>67</v>
      </c>
      <c r="C75" s="52" t="str">
        <f t="shared" si="10"/>
        <v/>
      </c>
      <c r="D75" s="52"/>
      <c r="E75" s="39"/>
      <c r="F75" s="8"/>
      <c r="G75" s="39" t="s">
        <v>3</v>
      </c>
      <c r="H75" s="53"/>
      <c r="I75" s="53"/>
      <c r="J75" s="39"/>
      <c r="K75" s="52" t="str">
        <f t="shared" si="8"/>
        <v/>
      </c>
      <c r="L75" s="52"/>
      <c r="M75" s="6" t="str">
        <f t="shared" si="11"/>
        <v/>
      </c>
      <c r="N75" s="39"/>
      <c r="O75" s="8"/>
      <c r="P75" s="53"/>
      <c r="Q75" s="53"/>
      <c r="R75" s="54" t="str">
        <f t="shared" si="9"/>
        <v/>
      </c>
      <c r="S75" s="54"/>
      <c r="T75" s="55" t="str">
        <f t="shared" si="7"/>
        <v/>
      </c>
      <c r="U75" s="55"/>
    </row>
    <row r="76" spans="2:21">
      <c r="B76" s="39">
        <v>68</v>
      </c>
      <c r="C76" s="52" t="str">
        <f t="shared" si="10"/>
        <v/>
      </c>
      <c r="D76" s="52"/>
      <c r="E76" s="39"/>
      <c r="F76" s="8"/>
      <c r="G76" s="39" t="s">
        <v>3</v>
      </c>
      <c r="H76" s="53"/>
      <c r="I76" s="53"/>
      <c r="J76" s="39"/>
      <c r="K76" s="52" t="str">
        <f t="shared" si="8"/>
        <v/>
      </c>
      <c r="L76" s="52"/>
      <c r="M76" s="6" t="str">
        <f t="shared" si="11"/>
        <v/>
      </c>
      <c r="N76" s="39"/>
      <c r="O76" s="8"/>
      <c r="P76" s="53"/>
      <c r="Q76" s="53"/>
      <c r="R76" s="54" t="str">
        <f t="shared" si="9"/>
        <v/>
      </c>
      <c r="S76" s="54"/>
      <c r="T76" s="55" t="str">
        <f t="shared" si="7"/>
        <v/>
      </c>
      <c r="U76" s="55"/>
    </row>
    <row r="77" spans="2:21">
      <c r="B77" s="39">
        <v>69</v>
      </c>
      <c r="C77" s="52" t="str">
        <f t="shared" si="10"/>
        <v/>
      </c>
      <c r="D77" s="52"/>
      <c r="E77" s="39"/>
      <c r="F77" s="8"/>
      <c r="G77" s="39" t="s">
        <v>3</v>
      </c>
      <c r="H77" s="53"/>
      <c r="I77" s="53"/>
      <c r="J77" s="39"/>
      <c r="K77" s="52" t="str">
        <f t="shared" si="8"/>
        <v/>
      </c>
      <c r="L77" s="52"/>
      <c r="M77" s="6" t="str">
        <f t="shared" si="11"/>
        <v/>
      </c>
      <c r="N77" s="39"/>
      <c r="O77" s="8"/>
      <c r="P77" s="53"/>
      <c r="Q77" s="53"/>
      <c r="R77" s="54" t="str">
        <f t="shared" si="9"/>
        <v/>
      </c>
      <c r="S77" s="54"/>
      <c r="T77" s="55" t="str">
        <f t="shared" si="7"/>
        <v/>
      </c>
      <c r="U77" s="55"/>
    </row>
    <row r="78" spans="2:21">
      <c r="B78" s="39">
        <v>70</v>
      </c>
      <c r="C78" s="52" t="str">
        <f t="shared" si="10"/>
        <v/>
      </c>
      <c r="D78" s="52"/>
      <c r="E78" s="39"/>
      <c r="F78" s="8"/>
      <c r="G78" s="39" t="s">
        <v>4</v>
      </c>
      <c r="H78" s="53"/>
      <c r="I78" s="53"/>
      <c r="J78" s="39"/>
      <c r="K78" s="52" t="str">
        <f t="shared" si="8"/>
        <v/>
      </c>
      <c r="L78" s="52"/>
      <c r="M78" s="6" t="str">
        <f t="shared" si="11"/>
        <v/>
      </c>
      <c r="N78" s="39"/>
      <c r="O78" s="8"/>
      <c r="P78" s="53"/>
      <c r="Q78" s="53"/>
      <c r="R78" s="54" t="str">
        <f t="shared" si="9"/>
        <v/>
      </c>
      <c r="S78" s="54"/>
      <c r="T78" s="55" t="str">
        <f t="shared" si="7"/>
        <v/>
      </c>
      <c r="U78" s="55"/>
    </row>
    <row r="79" spans="2:21">
      <c r="B79" s="39">
        <v>71</v>
      </c>
      <c r="C79" s="52" t="str">
        <f t="shared" si="10"/>
        <v/>
      </c>
      <c r="D79" s="52"/>
      <c r="E79" s="39"/>
      <c r="F79" s="8"/>
      <c r="G79" s="39" t="s">
        <v>3</v>
      </c>
      <c r="H79" s="53"/>
      <c r="I79" s="53"/>
      <c r="J79" s="39"/>
      <c r="K79" s="52" t="str">
        <f t="shared" si="8"/>
        <v/>
      </c>
      <c r="L79" s="52"/>
      <c r="M79" s="6" t="str">
        <f t="shared" si="11"/>
        <v/>
      </c>
      <c r="N79" s="39"/>
      <c r="O79" s="8"/>
      <c r="P79" s="53"/>
      <c r="Q79" s="53"/>
      <c r="R79" s="54" t="str">
        <f t="shared" si="9"/>
        <v/>
      </c>
      <c r="S79" s="54"/>
      <c r="T79" s="55" t="str">
        <f t="shared" si="7"/>
        <v/>
      </c>
      <c r="U79" s="55"/>
    </row>
    <row r="80" spans="2:21">
      <c r="B80" s="39">
        <v>72</v>
      </c>
      <c r="C80" s="52" t="str">
        <f t="shared" si="10"/>
        <v/>
      </c>
      <c r="D80" s="52"/>
      <c r="E80" s="39"/>
      <c r="F80" s="8"/>
      <c r="G80" s="39" t="s">
        <v>4</v>
      </c>
      <c r="H80" s="53"/>
      <c r="I80" s="53"/>
      <c r="J80" s="39"/>
      <c r="K80" s="52" t="str">
        <f t="shared" si="8"/>
        <v/>
      </c>
      <c r="L80" s="52"/>
      <c r="M80" s="6" t="str">
        <f t="shared" si="11"/>
        <v/>
      </c>
      <c r="N80" s="39"/>
      <c r="O80" s="8"/>
      <c r="P80" s="53"/>
      <c r="Q80" s="53"/>
      <c r="R80" s="54" t="str">
        <f t="shared" si="9"/>
        <v/>
      </c>
      <c r="S80" s="54"/>
      <c r="T80" s="55" t="str">
        <f t="shared" si="7"/>
        <v/>
      </c>
      <c r="U80" s="55"/>
    </row>
    <row r="81" spans="2:21">
      <c r="B81" s="39">
        <v>73</v>
      </c>
      <c r="C81" s="52" t="str">
        <f t="shared" si="10"/>
        <v/>
      </c>
      <c r="D81" s="52"/>
      <c r="E81" s="39"/>
      <c r="F81" s="8"/>
      <c r="G81" s="39" t="s">
        <v>3</v>
      </c>
      <c r="H81" s="53"/>
      <c r="I81" s="53"/>
      <c r="J81" s="39"/>
      <c r="K81" s="52" t="str">
        <f t="shared" si="8"/>
        <v/>
      </c>
      <c r="L81" s="52"/>
      <c r="M81" s="6" t="str">
        <f t="shared" si="11"/>
        <v/>
      </c>
      <c r="N81" s="39"/>
      <c r="O81" s="8"/>
      <c r="P81" s="53"/>
      <c r="Q81" s="53"/>
      <c r="R81" s="54" t="str">
        <f t="shared" si="9"/>
        <v/>
      </c>
      <c r="S81" s="54"/>
      <c r="T81" s="55" t="str">
        <f t="shared" si="7"/>
        <v/>
      </c>
      <c r="U81" s="55"/>
    </row>
    <row r="82" spans="2:21">
      <c r="B82" s="39">
        <v>74</v>
      </c>
      <c r="C82" s="52" t="str">
        <f t="shared" si="10"/>
        <v/>
      </c>
      <c r="D82" s="52"/>
      <c r="E82" s="39"/>
      <c r="F82" s="8"/>
      <c r="G82" s="39" t="s">
        <v>3</v>
      </c>
      <c r="H82" s="53"/>
      <c r="I82" s="53"/>
      <c r="J82" s="39"/>
      <c r="K82" s="52" t="str">
        <f t="shared" si="8"/>
        <v/>
      </c>
      <c r="L82" s="52"/>
      <c r="M82" s="6" t="str">
        <f t="shared" si="11"/>
        <v/>
      </c>
      <c r="N82" s="39"/>
      <c r="O82" s="8"/>
      <c r="P82" s="53"/>
      <c r="Q82" s="53"/>
      <c r="R82" s="54" t="str">
        <f t="shared" si="9"/>
        <v/>
      </c>
      <c r="S82" s="54"/>
      <c r="T82" s="55" t="str">
        <f t="shared" si="7"/>
        <v/>
      </c>
      <c r="U82" s="55"/>
    </row>
    <row r="83" spans="2:21">
      <c r="B83" s="39">
        <v>75</v>
      </c>
      <c r="C83" s="52" t="str">
        <f t="shared" si="10"/>
        <v/>
      </c>
      <c r="D83" s="52"/>
      <c r="E83" s="39"/>
      <c r="F83" s="8"/>
      <c r="G83" s="39" t="s">
        <v>3</v>
      </c>
      <c r="H83" s="53"/>
      <c r="I83" s="53"/>
      <c r="J83" s="39"/>
      <c r="K83" s="52" t="str">
        <f t="shared" si="8"/>
        <v/>
      </c>
      <c r="L83" s="52"/>
      <c r="M83" s="6" t="str">
        <f t="shared" si="11"/>
        <v/>
      </c>
      <c r="N83" s="39"/>
      <c r="O83" s="8"/>
      <c r="P83" s="53"/>
      <c r="Q83" s="53"/>
      <c r="R83" s="54" t="str">
        <f t="shared" si="9"/>
        <v/>
      </c>
      <c r="S83" s="54"/>
      <c r="T83" s="55" t="str">
        <f t="shared" si="7"/>
        <v/>
      </c>
      <c r="U83" s="55"/>
    </row>
    <row r="84" spans="2:21">
      <c r="B84" s="39">
        <v>76</v>
      </c>
      <c r="C84" s="52" t="str">
        <f t="shared" si="10"/>
        <v/>
      </c>
      <c r="D84" s="52"/>
      <c r="E84" s="39"/>
      <c r="F84" s="8"/>
      <c r="G84" s="39" t="s">
        <v>3</v>
      </c>
      <c r="H84" s="53"/>
      <c r="I84" s="53"/>
      <c r="J84" s="39"/>
      <c r="K84" s="52" t="str">
        <f t="shared" si="8"/>
        <v/>
      </c>
      <c r="L84" s="52"/>
      <c r="M84" s="6" t="str">
        <f t="shared" si="11"/>
        <v/>
      </c>
      <c r="N84" s="39"/>
      <c r="O84" s="8"/>
      <c r="P84" s="53"/>
      <c r="Q84" s="53"/>
      <c r="R84" s="54" t="str">
        <f t="shared" si="9"/>
        <v/>
      </c>
      <c r="S84" s="54"/>
      <c r="T84" s="55" t="str">
        <f>IF(O84="","",IF(R84&lt;0,J84*(-1),IF(G84="買",(P84-H84)*10000,(H84-P84)*10000)))</f>
        <v/>
      </c>
      <c r="U84" s="55"/>
    </row>
    <row r="85" spans="2:21">
      <c r="B85" s="39">
        <v>77</v>
      </c>
      <c r="C85" s="52" t="str">
        <f t="shared" si="10"/>
        <v/>
      </c>
      <c r="D85" s="52"/>
      <c r="E85" s="39"/>
      <c r="F85" s="8"/>
      <c r="G85" s="39" t="s">
        <v>4</v>
      </c>
      <c r="H85" s="53"/>
      <c r="I85" s="53"/>
      <c r="J85" s="39"/>
      <c r="K85" s="52" t="str">
        <f t="shared" si="8"/>
        <v/>
      </c>
      <c r="L85" s="52"/>
      <c r="M85" s="6" t="str">
        <f t="shared" si="11"/>
        <v/>
      </c>
      <c r="N85" s="39"/>
      <c r="O85" s="8"/>
      <c r="P85" s="53"/>
      <c r="Q85" s="53"/>
      <c r="R85" s="54" t="str">
        <f t="shared" si="9"/>
        <v/>
      </c>
      <c r="S85" s="54"/>
      <c r="T85" s="55" t="str">
        <f t="shared" ref="T85:T91" si="12">IF(O85="","",IF(R85&lt;0,J85*(-1),IF(G85="買",(P85-H85)*10000,(H85-P85)*10000)))</f>
        <v/>
      </c>
      <c r="U85" s="55"/>
    </row>
    <row r="86" spans="2:21">
      <c r="B86" s="39">
        <v>78</v>
      </c>
      <c r="C86" s="52" t="str">
        <f t="shared" si="10"/>
        <v/>
      </c>
      <c r="D86" s="52"/>
      <c r="E86" s="39"/>
      <c r="F86" s="8"/>
      <c r="G86" s="39" t="s">
        <v>3</v>
      </c>
      <c r="H86" s="53"/>
      <c r="I86" s="53"/>
      <c r="J86" s="39"/>
      <c r="K86" s="52" t="str">
        <f t="shared" si="8"/>
        <v/>
      </c>
      <c r="L86" s="52"/>
      <c r="M86" s="6" t="str">
        <f t="shared" si="11"/>
        <v/>
      </c>
      <c r="N86" s="39"/>
      <c r="O86" s="8"/>
      <c r="P86" s="53"/>
      <c r="Q86" s="53"/>
      <c r="R86" s="54" t="str">
        <f t="shared" si="9"/>
        <v/>
      </c>
      <c r="S86" s="54"/>
      <c r="T86" s="55" t="str">
        <f t="shared" si="12"/>
        <v/>
      </c>
      <c r="U86" s="55"/>
    </row>
    <row r="87" spans="2:21">
      <c r="B87" s="39">
        <v>79</v>
      </c>
      <c r="C87" s="52" t="str">
        <f t="shared" si="10"/>
        <v/>
      </c>
      <c r="D87" s="52"/>
      <c r="E87" s="39"/>
      <c r="F87" s="8"/>
      <c r="G87" s="39" t="s">
        <v>4</v>
      </c>
      <c r="H87" s="53"/>
      <c r="I87" s="53"/>
      <c r="J87" s="39"/>
      <c r="K87" s="52" t="str">
        <f t="shared" si="8"/>
        <v/>
      </c>
      <c r="L87" s="52"/>
      <c r="M87" s="6" t="str">
        <f t="shared" si="11"/>
        <v/>
      </c>
      <c r="N87" s="39"/>
      <c r="O87" s="8"/>
      <c r="P87" s="53"/>
      <c r="Q87" s="53"/>
      <c r="R87" s="54" t="str">
        <f t="shared" si="9"/>
        <v/>
      </c>
      <c r="S87" s="54"/>
      <c r="T87" s="55" t="str">
        <f t="shared" si="12"/>
        <v/>
      </c>
      <c r="U87" s="55"/>
    </row>
    <row r="88" spans="2:21">
      <c r="B88" s="39">
        <v>80</v>
      </c>
      <c r="C88" s="52" t="str">
        <f t="shared" si="10"/>
        <v/>
      </c>
      <c r="D88" s="52"/>
      <c r="E88" s="39"/>
      <c r="F88" s="8"/>
      <c r="G88" s="39" t="s">
        <v>4</v>
      </c>
      <c r="H88" s="53"/>
      <c r="I88" s="53"/>
      <c r="J88" s="39"/>
      <c r="K88" s="52" t="str">
        <f t="shared" si="8"/>
        <v/>
      </c>
      <c r="L88" s="52"/>
      <c r="M88" s="6" t="str">
        <f t="shared" si="11"/>
        <v/>
      </c>
      <c r="N88" s="39"/>
      <c r="O88" s="8"/>
      <c r="P88" s="53"/>
      <c r="Q88" s="53"/>
      <c r="R88" s="54" t="str">
        <f t="shared" si="9"/>
        <v/>
      </c>
      <c r="S88" s="54"/>
      <c r="T88" s="55" t="str">
        <f t="shared" si="12"/>
        <v/>
      </c>
      <c r="U88" s="55"/>
    </row>
    <row r="89" spans="2:21">
      <c r="B89" s="39">
        <v>81</v>
      </c>
      <c r="C89" s="52" t="str">
        <f t="shared" si="10"/>
        <v/>
      </c>
      <c r="D89" s="52"/>
      <c r="E89" s="39"/>
      <c r="F89" s="8"/>
      <c r="G89" s="39" t="s">
        <v>4</v>
      </c>
      <c r="H89" s="53"/>
      <c r="I89" s="53"/>
      <c r="J89" s="39"/>
      <c r="K89" s="52" t="str">
        <f t="shared" si="8"/>
        <v/>
      </c>
      <c r="L89" s="52"/>
      <c r="M89" s="6" t="str">
        <f t="shared" si="11"/>
        <v/>
      </c>
      <c r="N89" s="39"/>
      <c r="O89" s="8"/>
      <c r="P89" s="53"/>
      <c r="Q89" s="53"/>
      <c r="R89" s="54" t="str">
        <f t="shared" si="9"/>
        <v/>
      </c>
      <c r="S89" s="54"/>
      <c r="T89" s="55" t="str">
        <f t="shared" si="12"/>
        <v/>
      </c>
      <c r="U89" s="55"/>
    </row>
    <row r="90" spans="2:21">
      <c r="B90" s="39">
        <v>82</v>
      </c>
      <c r="C90" s="52" t="str">
        <f t="shared" si="10"/>
        <v/>
      </c>
      <c r="D90" s="52"/>
      <c r="E90" s="39"/>
      <c r="F90" s="8"/>
      <c r="G90" s="39" t="s">
        <v>4</v>
      </c>
      <c r="H90" s="53"/>
      <c r="I90" s="53"/>
      <c r="J90" s="39"/>
      <c r="K90" s="52" t="str">
        <f t="shared" si="8"/>
        <v/>
      </c>
      <c r="L90" s="52"/>
      <c r="M90" s="6" t="str">
        <f t="shared" si="11"/>
        <v/>
      </c>
      <c r="N90" s="39"/>
      <c r="O90" s="8"/>
      <c r="P90" s="53"/>
      <c r="Q90" s="53"/>
      <c r="R90" s="54" t="str">
        <f t="shared" si="9"/>
        <v/>
      </c>
      <c r="S90" s="54"/>
      <c r="T90" s="55" t="str">
        <f t="shared" si="12"/>
        <v/>
      </c>
      <c r="U90" s="55"/>
    </row>
    <row r="91" spans="2:21">
      <c r="B91" s="39">
        <v>83</v>
      </c>
      <c r="C91" s="52" t="str">
        <f t="shared" si="10"/>
        <v/>
      </c>
      <c r="D91" s="52"/>
      <c r="E91" s="39"/>
      <c r="F91" s="8"/>
      <c r="G91" s="39" t="s">
        <v>4</v>
      </c>
      <c r="H91" s="53"/>
      <c r="I91" s="53"/>
      <c r="J91" s="39"/>
      <c r="K91" s="52" t="str">
        <f t="shared" si="8"/>
        <v/>
      </c>
      <c r="L91" s="52"/>
      <c r="M91" s="6" t="str">
        <f t="shared" si="11"/>
        <v/>
      </c>
      <c r="N91" s="39"/>
      <c r="O91" s="8"/>
      <c r="P91" s="53"/>
      <c r="Q91" s="53"/>
      <c r="R91" s="54" t="str">
        <f t="shared" si="9"/>
        <v/>
      </c>
      <c r="S91" s="54"/>
      <c r="T91" s="55" t="str">
        <f t="shared" si="12"/>
        <v/>
      </c>
      <c r="U91" s="55"/>
    </row>
    <row r="92" spans="2:21">
      <c r="B92" s="39">
        <v>84</v>
      </c>
      <c r="C92" s="52" t="str">
        <f t="shared" si="10"/>
        <v/>
      </c>
      <c r="D92" s="52"/>
      <c r="E92" s="39"/>
      <c r="F92" s="8"/>
      <c r="G92" s="39" t="s">
        <v>3</v>
      </c>
      <c r="H92" s="53"/>
      <c r="I92" s="53"/>
      <c r="J92" s="39"/>
      <c r="K92" s="52" t="str">
        <f t="shared" si="8"/>
        <v/>
      </c>
      <c r="L92" s="52"/>
      <c r="M92" s="6" t="str">
        <f t="shared" si="11"/>
        <v/>
      </c>
      <c r="N92" s="39"/>
      <c r="O92" s="8"/>
      <c r="P92" s="53"/>
      <c r="Q92" s="53"/>
      <c r="R92" s="54" t="str">
        <f t="shared" si="9"/>
        <v/>
      </c>
      <c r="S92" s="54"/>
      <c r="T92" s="55" t="str">
        <f>IF(O92="","",IF(R92&lt;0,J92*(-1),IF(G92="買",(P92-H92)*10000,(H92-P92)*10000)))</f>
        <v/>
      </c>
      <c r="U92" s="55"/>
    </row>
    <row r="93" spans="2:21">
      <c r="B93" s="39">
        <v>85</v>
      </c>
      <c r="C93" s="52" t="str">
        <f t="shared" si="10"/>
        <v/>
      </c>
      <c r="D93" s="52"/>
      <c r="E93" s="39"/>
      <c r="F93" s="8"/>
      <c r="G93" s="39" t="s">
        <v>4</v>
      </c>
      <c r="H93" s="53"/>
      <c r="I93" s="53"/>
      <c r="J93" s="39"/>
      <c r="K93" s="52" t="str">
        <f t="shared" si="8"/>
        <v/>
      </c>
      <c r="L93" s="52"/>
      <c r="M93" s="6" t="str">
        <f t="shared" si="11"/>
        <v/>
      </c>
      <c r="N93" s="39"/>
      <c r="O93" s="8"/>
      <c r="P93" s="53"/>
      <c r="Q93" s="53"/>
      <c r="R93" s="54" t="str">
        <f t="shared" si="9"/>
        <v/>
      </c>
      <c r="S93" s="54"/>
      <c r="T93" s="55" t="str">
        <f>IF(O93="","",IF(R93&lt;0,J93*(-1),IF(G93="買",(P93-H93)*10000,(H93-P93)*10000)))</f>
        <v/>
      </c>
      <c r="U93" s="55"/>
    </row>
    <row r="94" spans="2:21">
      <c r="B94" s="39">
        <v>86</v>
      </c>
      <c r="C94" s="52" t="str">
        <f t="shared" si="10"/>
        <v/>
      </c>
      <c r="D94" s="52"/>
      <c r="E94" s="39"/>
      <c r="F94" s="8"/>
      <c r="G94" s="39" t="s">
        <v>3</v>
      </c>
      <c r="H94" s="53"/>
      <c r="I94" s="53"/>
      <c r="J94" s="39"/>
      <c r="K94" s="52" t="str">
        <f t="shared" si="8"/>
        <v/>
      </c>
      <c r="L94" s="52"/>
      <c r="M94" s="6" t="str">
        <f t="shared" si="11"/>
        <v/>
      </c>
      <c r="N94" s="39"/>
      <c r="O94" s="8"/>
      <c r="P94" s="53"/>
      <c r="Q94" s="53"/>
      <c r="R94" s="54" t="str">
        <f t="shared" si="9"/>
        <v/>
      </c>
      <c r="S94" s="54"/>
      <c r="T94" s="55" t="str">
        <f>IF(O94="","",IF(R94&lt;0,J94*(-1),IF(G94="買",(P94-H94)*10000,(H94-P94)*10000)))</f>
        <v/>
      </c>
      <c r="U94" s="55"/>
    </row>
    <row r="95" spans="2:21">
      <c r="B95" s="39">
        <v>87</v>
      </c>
      <c r="C95" s="52" t="str">
        <f t="shared" si="10"/>
        <v/>
      </c>
      <c r="D95" s="52"/>
      <c r="E95" s="39"/>
      <c r="F95" s="8"/>
      <c r="G95" s="39" t="s">
        <v>4</v>
      </c>
      <c r="H95" s="53"/>
      <c r="I95" s="53"/>
      <c r="J95" s="39"/>
      <c r="K95" s="52" t="str">
        <f t="shared" si="8"/>
        <v/>
      </c>
      <c r="L95" s="52"/>
      <c r="M95" s="6" t="str">
        <f t="shared" si="11"/>
        <v/>
      </c>
      <c r="N95" s="39"/>
      <c r="O95" s="8"/>
      <c r="P95" s="53"/>
      <c r="Q95" s="53"/>
      <c r="R95" s="54" t="str">
        <f t="shared" si="9"/>
        <v/>
      </c>
      <c r="S95" s="54"/>
      <c r="T95" s="55" t="str">
        <f>IF(O95="","",IF(R95&lt;0,J95*(-1),IF(G95="買",(P95-H95)*10000,(H95-P95)*10000)))</f>
        <v/>
      </c>
      <c r="U95" s="55"/>
    </row>
    <row r="96" spans="2:21">
      <c r="B96" s="39">
        <v>88</v>
      </c>
      <c r="C96" s="52" t="str">
        <f t="shared" si="10"/>
        <v/>
      </c>
      <c r="D96" s="52"/>
      <c r="E96" s="39"/>
      <c r="F96" s="8"/>
      <c r="G96" s="39" t="s">
        <v>3</v>
      </c>
      <c r="H96" s="53"/>
      <c r="I96" s="53"/>
      <c r="J96" s="39"/>
      <c r="K96" s="52" t="str">
        <f t="shared" si="8"/>
        <v/>
      </c>
      <c r="L96" s="52"/>
      <c r="M96" s="6" t="str">
        <f t="shared" si="11"/>
        <v/>
      </c>
      <c r="N96" s="39"/>
      <c r="O96" s="8"/>
      <c r="P96" s="53"/>
      <c r="Q96" s="53"/>
      <c r="R96" s="54" t="str">
        <f t="shared" si="9"/>
        <v/>
      </c>
      <c r="S96" s="54"/>
      <c r="T96" s="55" t="str">
        <f>IF(O96="","",IF(R96&lt;0,J96*(-1),IF(G96="買",(P96-H96)*10000,(H96-P96)*10000)))</f>
        <v/>
      </c>
      <c r="U96" s="55"/>
    </row>
    <row r="97" spans="2:21">
      <c r="B97" s="39">
        <v>89</v>
      </c>
      <c r="C97" s="52" t="str">
        <f t="shared" si="10"/>
        <v/>
      </c>
      <c r="D97" s="52"/>
      <c r="E97" s="39"/>
      <c r="F97" s="8"/>
      <c r="G97" s="39" t="s">
        <v>4</v>
      </c>
      <c r="H97" s="53"/>
      <c r="I97" s="53"/>
      <c r="J97" s="39"/>
      <c r="K97" s="52" t="str">
        <f t="shared" si="8"/>
        <v/>
      </c>
      <c r="L97" s="52"/>
      <c r="M97" s="6" t="str">
        <f t="shared" si="11"/>
        <v/>
      </c>
      <c r="N97" s="39"/>
      <c r="O97" s="8"/>
      <c r="P97" s="53"/>
      <c r="Q97" s="53"/>
      <c r="R97" s="54" t="str">
        <f t="shared" si="9"/>
        <v/>
      </c>
      <c r="S97" s="54"/>
      <c r="T97" s="55" t="str">
        <f t="shared" ref="T97:T108" si="13">IF(O97="","",IF(R97&lt;0,J97*(-1),IF(G97="買",(P97-H97)*10000,(H97-P97)*10000)))</f>
        <v/>
      </c>
      <c r="U97" s="55"/>
    </row>
    <row r="98" spans="2:21">
      <c r="B98" s="39">
        <v>90</v>
      </c>
      <c r="C98" s="52" t="str">
        <f t="shared" si="10"/>
        <v/>
      </c>
      <c r="D98" s="52"/>
      <c r="E98" s="39"/>
      <c r="F98" s="8"/>
      <c r="G98" s="39" t="s">
        <v>3</v>
      </c>
      <c r="H98" s="53"/>
      <c r="I98" s="53"/>
      <c r="J98" s="39"/>
      <c r="K98" s="52" t="str">
        <f t="shared" si="8"/>
        <v/>
      </c>
      <c r="L98" s="52"/>
      <c r="M98" s="6" t="str">
        <f t="shared" si="11"/>
        <v/>
      </c>
      <c r="N98" s="39"/>
      <c r="O98" s="8"/>
      <c r="P98" s="53"/>
      <c r="Q98" s="53"/>
      <c r="R98" s="54" t="str">
        <f t="shared" si="9"/>
        <v/>
      </c>
      <c r="S98" s="54"/>
      <c r="T98" s="55" t="str">
        <f t="shared" si="13"/>
        <v/>
      </c>
      <c r="U98" s="55"/>
    </row>
    <row r="99" spans="2:21">
      <c r="B99" s="39">
        <v>91</v>
      </c>
      <c r="C99" s="52" t="str">
        <f t="shared" si="10"/>
        <v/>
      </c>
      <c r="D99" s="52"/>
      <c r="E99" s="39"/>
      <c r="F99" s="8"/>
      <c r="G99" s="39" t="s">
        <v>4</v>
      </c>
      <c r="H99" s="53"/>
      <c r="I99" s="53"/>
      <c r="J99" s="39"/>
      <c r="K99" s="52" t="str">
        <f t="shared" si="8"/>
        <v/>
      </c>
      <c r="L99" s="52"/>
      <c r="M99" s="6" t="str">
        <f t="shared" si="11"/>
        <v/>
      </c>
      <c r="N99" s="39"/>
      <c r="O99" s="8"/>
      <c r="P99" s="53"/>
      <c r="Q99" s="53"/>
      <c r="R99" s="54" t="str">
        <f t="shared" si="9"/>
        <v/>
      </c>
      <c r="S99" s="54"/>
      <c r="T99" s="55" t="str">
        <f t="shared" si="13"/>
        <v/>
      </c>
      <c r="U99" s="55"/>
    </row>
    <row r="100" spans="2:21">
      <c r="B100" s="39">
        <v>92</v>
      </c>
      <c r="C100" s="52" t="str">
        <f t="shared" si="10"/>
        <v/>
      </c>
      <c r="D100" s="52"/>
      <c r="E100" s="39"/>
      <c r="F100" s="8"/>
      <c r="G100" s="39" t="s">
        <v>4</v>
      </c>
      <c r="H100" s="53"/>
      <c r="I100" s="53"/>
      <c r="J100" s="39"/>
      <c r="K100" s="52" t="str">
        <f t="shared" si="8"/>
        <v/>
      </c>
      <c r="L100" s="52"/>
      <c r="M100" s="6" t="str">
        <f t="shared" si="11"/>
        <v/>
      </c>
      <c r="N100" s="39"/>
      <c r="O100" s="8"/>
      <c r="P100" s="53"/>
      <c r="Q100" s="53"/>
      <c r="R100" s="54" t="str">
        <f t="shared" si="9"/>
        <v/>
      </c>
      <c r="S100" s="54"/>
      <c r="T100" s="55" t="str">
        <f t="shared" si="13"/>
        <v/>
      </c>
      <c r="U100" s="55"/>
    </row>
    <row r="101" spans="2:21">
      <c r="B101" s="39">
        <v>93</v>
      </c>
      <c r="C101" s="52" t="str">
        <f t="shared" si="10"/>
        <v/>
      </c>
      <c r="D101" s="52"/>
      <c r="E101" s="39"/>
      <c r="F101" s="8"/>
      <c r="G101" s="39" t="s">
        <v>3</v>
      </c>
      <c r="H101" s="53"/>
      <c r="I101" s="53"/>
      <c r="J101" s="39"/>
      <c r="K101" s="52" t="str">
        <f t="shared" si="8"/>
        <v/>
      </c>
      <c r="L101" s="52"/>
      <c r="M101" s="6" t="str">
        <f t="shared" si="11"/>
        <v/>
      </c>
      <c r="N101" s="39"/>
      <c r="O101" s="8"/>
      <c r="P101" s="53"/>
      <c r="Q101" s="53"/>
      <c r="R101" s="54" t="str">
        <f t="shared" si="9"/>
        <v/>
      </c>
      <c r="S101" s="54"/>
      <c r="T101" s="55" t="str">
        <f t="shared" si="13"/>
        <v/>
      </c>
      <c r="U101" s="55"/>
    </row>
    <row r="102" spans="2:21">
      <c r="B102" s="39">
        <v>94</v>
      </c>
      <c r="C102" s="52" t="str">
        <f t="shared" si="10"/>
        <v/>
      </c>
      <c r="D102" s="52"/>
      <c r="E102" s="39"/>
      <c r="F102" s="8"/>
      <c r="G102" s="39" t="s">
        <v>3</v>
      </c>
      <c r="H102" s="53"/>
      <c r="I102" s="53"/>
      <c r="J102" s="39"/>
      <c r="K102" s="52" t="str">
        <f t="shared" si="8"/>
        <v/>
      </c>
      <c r="L102" s="52"/>
      <c r="M102" s="6" t="str">
        <f t="shared" si="11"/>
        <v/>
      </c>
      <c r="N102" s="39"/>
      <c r="O102" s="8"/>
      <c r="P102" s="53"/>
      <c r="Q102" s="53"/>
      <c r="R102" s="54" t="str">
        <f t="shared" si="9"/>
        <v/>
      </c>
      <c r="S102" s="54"/>
      <c r="T102" s="55" t="str">
        <f t="shared" si="13"/>
        <v/>
      </c>
      <c r="U102" s="55"/>
    </row>
    <row r="103" spans="2:21">
      <c r="B103" s="39">
        <v>95</v>
      </c>
      <c r="C103" s="52" t="str">
        <f t="shared" si="10"/>
        <v/>
      </c>
      <c r="D103" s="52"/>
      <c r="E103" s="39"/>
      <c r="F103" s="8"/>
      <c r="G103" s="39" t="s">
        <v>3</v>
      </c>
      <c r="H103" s="53"/>
      <c r="I103" s="53"/>
      <c r="J103" s="39"/>
      <c r="K103" s="52" t="str">
        <f t="shared" si="8"/>
        <v/>
      </c>
      <c r="L103" s="52"/>
      <c r="M103" s="6" t="str">
        <f t="shared" si="11"/>
        <v/>
      </c>
      <c r="N103" s="39"/>
      <c r="O103" s="8"/>
      <c r="P103" s="53"/>
      <c r="Q103" s="53"/>
      <c r="R103" s="54" t="str">
        <f t="shared" si="9"/>
        <v/>
      </c>
      <c r="S103" s="54"/>
      <c r="T103" s="55" t="str">
        <f t="shared" si="13"/>
        <v/>
      </c>
      <c r="U103" s="55"/>
    </row>
    <row r="104" spans="2:21">
      <c r="B104" s="39">
        <v>96</v>
      </c>
      <c r="C104" s="52" t="str">
        <f t="shared" si="10"/>
        <v/>
      </c>
      <c r="D104" s="52"/>
      <c r="E104" s="39"/>
      <c r="F104" s="8"/>
      <c r="G104" s="39" t="s">
        <v>4</v>
      </c>
      <c r="H104" s="53"/>
      <c r="I104" s="53"/>
      <c r="J104" s="39"/>
      <c r="K104" s="52" t="str">
        <f t="shared" si="8"/>
        <v/>
      </c>
      <c r="L104" s="52"/>
      <c r="M104" s="6" t="str">
        <f t="shared" si="11"/>
        <v/>
      </c>
      <c r="N104" s="39"/>
      <c r="O104" s="8"/>
      <c r="P104" s="53"/>
      <c r="Q104" s="53"/>
      <c r="R104" s="54" t="str">
        <f t="shared" si="9"/>
        <v/>
      </c>
      <c r="S104" s="54"/>
      <c r="T104" s="55" t="str">
        <f t="shared" si="13"/>
        <v/>
      </c>
      <c r="U104" s="55"/>
    </row>
    <row r="105" spans="2:21">
      <c r="B105" s="39">
        <v>97</v>
      </c>
      <c r="C105" s="52" t="str">
        <f t="shared" si="10"/>
        <v/>
      </c>
      <c r="D105" s="52"/>
      <c r="E105" s="39"/>
      <c r="F105" s="8"/>
      <c r="G105" s="39" t="s">
        <v>3</v>
      </c>
      <c r="H105" s="53"/>
      <c r="I105" s="53"/>
      <c r="J105" s="39"/>
      <c r="K105" s="52" t="str">
        <f t="shared" si="8"/>
        <v/>
      </c>
      <c r="L105" s="52"/>
      <c r="M105" s="6" t="str">
        <f t="shared" si="11"/>
        <v/>
      </c>
      <c r="N105" s="39"/>
      <c r="O105" s="8"/>
      <c r="P105" s="53"/>
      <c r="Q105" s="53"/>
      <c r="R105" s="54" t="str">
        <f t="shared" si="9"/>
        <v/>
      </c>
      <c r="S105" s="54"/>
      <c r="T105" s="55" t="str">
        <f t="shared" si="13"/>
        <v/>
      </c>
      <c r="U105" s="55"/>
    </row>
    <row r="106" spans="2:21">
      <c r="B106" s="39">
        <v>98</v>
      </c>
      <c r="C106" s="52" t="str">
        <f t="shared" si="10"/>
        <v/>
      </c>
      <c r="D106" s="52"/>
      <c r="E106" s="39"/>
      <c r="F106" s="8"/>
      <c r="G106" s="39" t="s">
        <v>4</v>
      </c>
      <c r="H106" s="53"/>
      <c r="I106" s="53"/>
      <c r="J106" s="39"/>
      <c r="K106" s="52" t="str">
        <f t="shared" si="8"/>
        <v/>
      </c>
      <c r="L106" s="52"/>
      <c r="M106" s="6" t="str">
        <f t="shared" si="11"/>
        <v/>
      </c>
      <c r="N106" s="39"/>
      <c r="O106" s="8"/>
      <c r="P106" s="53"/>
      <c r="Q106" s="53"/>
      <c r="R106" s="54" t="str">
        <f t="shared" si="9"/>
        <v/>
      </c>
      <c r="S106" s="54"/>
      <c r="T106" s="55" t="str">
        <f t="shared" si="13"/>
        <v/>
      </c>
      <c r="U106" s="55"/>
    </row>
    <row r="107" spans="2:21">
      <c r="B107" s="39">
        <v>99</v>
      </c>
      <c r="C107" s="52" t="str">
        <f t="shared" si="10"/>
        <v/>
      </c>
      <c r="D107" s="52"/>
      <c r="E107" s="39"/>
      <c r="F107" s="8"/>
      <c r="G107" s="39" t="s">
        <v>4</v>
      </c>
      <c r="H107" s="53"/>
      <c r="I107" s="53"/>
      <c r="J107" s="39"/>
      <c r="K107" s="52" t="str">
        <f t="shared" si="8"/>
        <v/>
      </c>
      <c r="L107" s="52"/>
      <c r="M107" s="6" t="str">
        <f t="shared" si="11"/>
        <v/>
      </c>
      <c r="N107" s="39"/>
      <c r="O107" s="8"/>
      <c r="P107" s="53"/>
      <c r="Q107" s="53"/>
      <c r="R107" s="54" t="str">
        <f t="shared" si="9"/>
        <v/>
      </c>
      <c r="S107" s="54"/>
      <c r="T107" s="55" t="str">
        <f t="shared" si="13"/>
        <v/>
      </c>
      <c r="U107" s="55"/>
    </row>
    <row r="108" spans="2:21">
      <c r="B108" s="39">
        <v>100</v>
      </c>
      <c r="C108" s="52" t="str">
        <f t="shared" si="10"/>
        <v/>
      </c>
      <c r="D108" s="52"/>
      <c r="E108" s="39"/>
      <c r="F108" s="8"/>
      <c r="G108" s="39" t="s">
        <v>3</v>
      </c>
      <c r="H108" s="53"/>
      <c r="I108" s="53"/>
      <c r="J108" s="39"/>
      <c r="K108" s="52" t="str">
        <f t="shared" si="8"/>
        <v/>
      </c>
      <c r="L108" s="52"/>
      <c r="M108" s="6" t="str">
        <f t="shared" si="11"/>
        <v/>
      </c>
      <c r="N108" s="39"/>
      <c r="O108" s="8"/>
      <c r="P108" s="53"/>
      <c r="Q108" s="53"/>
      <c r="R108" s="54" t="str">
        <f t="shared" si="9"/>
        <v/>
      </c>
      <c r="S108" s="54"/>
      <c r="T108" s="55" t="str">
        <f t="shared" si="13"/>
        <v/>
      </c>
      <c r="U108" s="55"/>
    </row>
    <row r="109" spans="2:21">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39" priority="1" stopIfTrue="1" operator="equal">
      <formula>"買"</formula>
    </cfRule>
    <cfRule type="cellIs" dxfId="38" priority="2" stopIfTrue="1" operator="equal">
      <formula>"売"</formula>
    </cfRule>
  </conditionalFormatting>
  <conditionalFormatting sqref="G9:G11 G14:G45 G47:G108">
    <cfRule type="cellIs" dxfId="37" priority="7" stopIfTrue="1" operator="equal">
      <formula>"買"</formula>
    </cfRule>
    <cfRule type="cellIs" dxfId="36" priority="8" stopIfTrue="1" operator="equal">
      <formula>"売"</formula>
    </cfRule>
  </conditionalFormatting>
  <conditionalFormatting sqref="G12">
    <cfRule type="cellIs" dxfId="35" priority="5" stopIfTrue="1" operator="equal">
      <formula>"買"</formula>
    </cfRule>
    <cfRule type="cellIs" dxfId="34" priority="6" stopIfTrue="1" operator="equal">
      <formula>"売"</formula>
    </cfRule>
  </conditionalFormatting>
  <conditionalFormatting sqref="G13">
    <cfRule type="cellIs" dxfId="33" priority="3" stopIfTrue="1" operator="equal">
      <formula>"買"</formula>
    </cfRule>
    <cfRule type="cellIs" dxfId="32"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78" activePane="bottomLeft" state="frozen"/>
      <selection pane="bottomLeft" activeCell="K28" sqref="K28:L28"/>
    </sheetView>
  </sheetViews>
  <sheetFormatPr defaultRowHeight="13.5"/>
  <cols>
    <col min="1" max="1" width="2.875" customWidth="1"/>
    <col min="2" max="18" width="6.625" customWidth="1"/>
    <col min="22" max="22" width="10.875" style="23" bestFit="1" customWidth="1"/>
  </cols>
  <sheetData>
    <row r="2" spans="2:21">
      <c r="B2" s="68" t="s">
        <v>5</v>
      </c>
      <c r="C2" s="68"/>
      <c r="D2" s="83" t="s">
        <v>52</v>
      </c>
      <c r="E2" s="83"/>
      <c r="F2" s="68" t="s">
        <v>6</v>
      </c>
      <c r="G2" s="68"/>
      <c r="H2" s="83" t="s">
        <v>36</v>
      </c>
      <c r="I2" s="83"/>
      <c r="J2" s="68" t="s">
        <v>7</v>
      </c>
      <c r="K2" s="68"/>
      <c r="L2" s="84">
        <f>C9</f>
        <v>1000000</v>
      </c>
      <c r="M2" s="83"/>
      <c r="N2" s="68" t="s">
        <v>8</v>
      </c>
      <c r="O2" s="68"/>
      <c r="P2" s="84" t="e">
        <f>C108+R108</f>
        <v>#VALUE!</v>
      </c>
      <c r="Q2" s="83"/>
      <c r="R2" s="1"/>
      <c r="S2" s="1"/>
      <c r="T2" s="1"/>
    </row>
    <row r="3" spans="2:21" ht="57" customHeight="1">
      <c r="B3" s="68" t="s">
        <v>9</v>
      </c>
      <c r="C3" s="68"/>
      <c r="D3" s="85" t="s">
        <v>38</v>
      </c>
      <c r="E3" s="85"/>
      <c r="F3" s="85"/>
      <c r="G3" s="85"/>
      <c r="H3" s="85"/>
      <c r="I3" s="85"/>
      <c r="J3" s="68" t="s">
        <v>10</v>
      </c>
      <c r="K3" s="68"/>
      <c r="L3" s="85" t="s">
        <v>35</v>
      </c>
      <c r="M3" s="86"/>
      <c r="N3" s="86"/>
      <c r="O3" s="86"/>
      <c r="P3" s="86"/>
      <c r="Q3" s="86"/>
      <c r="R3" s="1"/>
      <c r="S3" s="1"/>
    </row>
    <row r="4" spans="2:21">
      <c r="B4" s="68" t="s">
        <v>11</v>
      </c>
      <c r="C4" s="68"/>
      <c r="D4" s="66">
        <f>SUM($R$9:$S$993)</f>
        <v>-388685</v>
      </c>
      <c r="E4" s="66"/>
      <c r="F4" s="68" t="s">
        <v>12</v>
      </c>
      <c r="G4" s="68"/>
      <c r="H4" s="82">
        <f>SUM($T$9:$U$108)</f>
        <v>-309.49999999999557</v>
      </c>
      <c r="I4" s="83"/>
      <c r="J4" s="65" t="s">
        <v>13</v>
      </c>
      <c r="K4" s="65"/>
      <c r="L4" s="84">
        <f>MAX($C$9:$D$990)-C9</f>
        <v>0</v>
      </c>
      <c r="M4" s="84"/>
      <c r="N4" s="65" t="s">
        <v>14</v>
      </c>
      <c r="O4" s="65"/>
      <c r="P4" s="66">
        <f>MIN($C$9:$D$990)-C9</f>
        <v>-684972</v>
      </c>
      <c r="Q4" s="66"/>
      <c r="R4" s="1"/>
      <c r="S4" s="1"/>
      <c r="T4" s="1"/>
    </row>
    <row r="5" spans="2:21">
      <c r="B5" s="46" t="s">
        <v>15</v>
      </c>
      <c r="C5" s="45">
        <f>COUNTIF($R$9:$R$990,"&gt;0")</f>
        <v>15</v>
      </c>
      <c r="D5" s="44" t="s">
        <v>16</v>
      </c>
      <c r="E5" s="16">
        <f>COUNTIF($R$9:$R$990,"&lt;0")</f>
        <v>75</v>
      </c>
      <c r="F5" s="44" t="s">
        <v>17</v>
      </c>
      <c r="G5" s="45">
        <f>COUNTIF($R$9:$R$990,"=0")</f>
        <v>0</v>
      </c>
      <c r="H5" s="44" t="s">
        <v>18</v>
      </c>
      <c r="I5" s="3">
        <f>C5/SUM(C5,E5,G5)</f>
        <v>0.16666666666666666</v>
      </c>
      <c r="J5" s="67" t="s">
        <v>19</v>
      </c>
      <c r="K5" s="68"/>
      <c r="L5" s="69"/>
      <c r="M5" s="70"/>
      <c r="N5" s="18" t="s">
        <v>20</v>
      </c>
      <c r="O5" s="9"/>
      <c r="P5" s="69"/>
      <c r="Q5" s="70"/>
      <c r="R5" s="1"/>
      <c r="S5" s="1"/>
      <c r="T5" s="1"/>
    </row>
    <row r="6" spans="2:21">
      <c r="B6" s="11"/>
      <c r="C6" s="14"/>
      <c r="D6" s="15"/>
      <c r="E6" s="12"/>
      <c r="F6" s="11"/>
      <c r="G6" s="12"/>
      <c r="H6" s="11"/>
      <c r="I6" s="17"/>
      <c r="J6" s="11"/>
      <c r="K6" s="11"/>
      <c r="L6" s="12"/>
      <c r="M6" s="12"/>
      <c r="N6" s="13"/>
      <c r="O6" s="13"/>
      <c r="P6" s="10"/>
      <c r="Q6" s="47"/>
      <c r="R6" s="1"/>
      <c r="S6" s="1"/>
      <c r="T6" s="1"/>
    </row>
    <row r="7" spans="2:21">
      <c r="B7" s="71" t="s">
        <v>21</v>
      </c>
      <c r="C7" s="73" t="s">
        <v>22</v>
      </c>
      <c r="D7" s="74"/>
      <c r="E7" s="77" t="s">
        <v>23</v>
      </c>
      <c r="F7" s="78"/>
      <c r="G7" s="78"/>
      <c r="H7" s="78"/>
      <c r="I7" s="61"/>
      <c r="J7" s="79" t="s">
        <v>24</v>
      </c>
      <c r="K7" s="80"/>
      <c r="L7" s="63"/>
      <c r="M7" s="81" t="s">
        <v>25</v>
      </c>
      <c r="N7" s="56" t="s">
        <v>26</v>
      </c>
      <c r="O7" s="57"/>
      <c r="P7" s="57"/>
      <c r="Q7" s="58"/>
      <c r="R7" s="59" t="s">
        <v>27</v>
      </c>
      <c r="S7" s="59"/>
      <c r="T7" s="59"/>
      <c r="U7" s="59"/>
    </row>
    <row r="8" spans="2:21">
      <c r="B8" s="72"/>
      <c r="C8" s="75"/>
      <c r="D8" s="76"/>
      <c r="E8" s="19" t="s">
        <v>28</v>
      </c>
      <c r="F8" s="19" t="s">
        <v>29</v>
      </c>
      <c r="G8" s="19" t="s">
        <v>30</v>
      </c>
      <c r="H8" s="60" t="s">
        <v>31</v>
      </c>
      <c r="I8" s="61"/>
      <c r="J8" s="4" t="s">
        <v>32</v>
      </c>
      <c r="K8" s="62" t="s">
        <v>33</v>
      </c>
      <c r="L8" s="63"/>
      <c r="M8" s="81"/>
      <c r="N8" s="5" t="s">
        <v>28</v>
      </c>
      <c r="O8" s="5" t="s">
        <v>29</v>
      </c>
      <c r="P8" s="64" t="s">
        <v>31</v>
      </c>
      <c r="Q8" s="58"/>
      <c r="R8" s="59" t="s">
        <v>34</v>
      </c>
      <c r="S8" s="59"/>
      <c r="T8" s="59" t="s">
        <v>32</v>
      </c>
      <c r="U8" s="59"/>
    </row>
    <row r="9" spans="2:21">
      <c r="B9" s="48">
        <v>1</v>
      </c>
      <c r="C9" s="52">
        <v>1000000</v>
      </c>
      <c r="D9" s="52"/>
      <c r="E9" s="48">
        <v>2010</v>
      </c>
      <c r="F9" s="8">
        <v>42017</v>
      </c>
      <c r="G9" s="48" t="s">
        <v>4</v>
      </c>
      <c r="H9" s="53">
        <v>1.452</v>
      </c>
      <c r="I9" s="53"/>
      <c r="J9" s="48">
        <v>57</v>
      </c>
      <c r="K9" s="52">
        <f t="shared" ref="K9:K72" si="0">IF(F9="","",C9*0.03)</f>
        <v>30000</v>
      </c>
      <c r="L9" s="52"/>
      <c r="M9" s="6">
        <f>IF(J9="","",ROUNDDOWN(K9/(J9/81)/100000,2))</f>
        <v>0.42</v>
      </c>
      <c r="N9" s="48">
        <v>2010</v>
      </c>
      <c r="O9" s="8">
        <v>42018</v>
      </c>
      <c r="P9" s="53">
        <v>1.4462999999999999</v>
      </c>
      <c r="Q9" s="53"/>
      <c r="R9" s="54">
        <f t="shared" ref="R9:R72" si="1">IF(O9="","",ROUNDDOWN((IF(G9="売",H9-P9,P9-H9))*M9*1000000000/81,0))</f>
        <v>-29555</v>
      </c>
      <c r="S9" s="54"/>
      <c r="T9" s="55">
        <f t="shared" ref="T9:T18" si="2">IF(O9="","",IF(R9&lt;0,J9*(-1),IF(G9="買",(P9-H9)*10000,(H9-P9)*10000)))</f>
        <v>-57</v>
      </c>
      <c r="U9" s="55"/>
    </row>
    <row r="10" spans="2:21">
      <c r="B10" s="48">
        <v>2</v>
      </c>
      <c r="C10" s="52">
        <f t="shared" ref="C10:C73" si="3">IF(R9="","",C9+R9)</f>
        <v>970445</v>
      </c>
      <c r="D10" s="52"/>
      <c r="E10" s="48">
        <v>2010</v>
      </c>
      <c r="F10" s="8">
        <v>42065</v>
      </c>
      <c r="G10" s="48" t="s">
        <v>3</v>
      </c>
      <c r="H10" s="53">
        <v>1.3520000000000001</v>
      </c>
      <c r="I10" s="53"/>
      <c r="J10" s="48">
        <v>78</v>
      </c>
      <c r="K10" s="52">
        <f t="shared" si="0"/>
        <v>29113.35</v>
      </c>
      <c r="L10" s="52"/>
      <c r="M10" s="6">
        <f t="shared" ref="M10:M73" si="4">IF(J10="","",ROUNDDOWN(K10/(J10/81)/100000,2))</f>
        <v>0.3</v>
      </c>
      <c r="N10" s="48">
        <v>2010</v>
      </c>
      <c r="O10" s="8">
        <v>42065</v>
      </c>
      <c r="P10" s="53">
        <v>1.3597999999999999</v>
      </c>
      <c r="Q10" s="53"/>
      <c r="R10" s="54">
        <f t="shared" si="1"/>
        <v>-28888</v>
      </c>
      <c r="S10" s="54"/>
      <c r="T10" s="55">
        <f t="shared" si="2"/>
        <v>-78</v>
      </c>
      <c r="U10" s="55"/>
    </row>
    <row r="11" spans="2:21">
      <c r="B11" s="48">
        <v>3</v>
      </c>
      <c r="C11" s="52">
        <f t="shared" si="3"/>
        <v>941557</v>
      </c>
      <c r="D11" s="52"/>
      <c r="E11" s="48">
        <v>2010</v>
      </c>
      <c r="F11" s="8">
        <v>42072</v>
      </c>
      <c r="G11" s="48" t="s">
        <v>3</v>
      </c>
      <c r="H11" s="53">
        <v>1.3599000000000001</v>
      </c>
      <c r="I11" s="53"/>
      <c r="J11" s="48">
        <v>35</v>
      </c>
      <c r="K11" s="52">
        <f t="shared" si="0"/>
        <v>28246.71</v>
      </c>
      <c r="L11" s="52"/>
      <c r="M11" s="6">
        <f>IF(J11="","",ROUNDDOWN(K11/(J11/81)/100000,2))</f>
        <v>0.65</v>
      </c>
      <c r="N11" s="48">
        <v>2010</v>
      </c>
      <c r="O11" s="8">
        <v>42073</v>
      </c>
      <c r="P11" s="53">
        <v>1.3633999999999999</v>
      </c>
      <c r="Q11" s="53"/>
      <c r="R11" s="54">
        <f t="shared" si="1"/>
        <v>-28086</v>
      </c>
      <c r="S11" s="54"/>
      <c r="T11" s="55">
        <f t="shared" si="2"/>
        <v>-35</v>
      </c>
      <c r="U11" s="55"/>
    </row>
    <row r="12" spans="2:21">
      <c r="B12" s="48">
        <v>4</v>
      </c>
      <c r="C12" s="52">
        <f t="shared" si="3"/>
        <v>913471</v>
      </c>
      <c r="D12" s="52"/>
      <c r="E12" s="48">
        <v>2010</v>
      </c>
      <c r="F12" s="8">
        <v>42079</v>
      </c>
      <c r="G12" s="48" t="s">
        <v>3</v>
      </c>
      <c r="H12" s="53">
        <v>1.3682000000000001</v>
      </c>
      <c r="I12" s="53"/>
      <c r="J12" s="48">
        <v>18</v>
      </c>
      <c r="K12" s="52">
        <f t="shared" si="0"/>
        <v>27404.129999999997</v>
      </c>
      <c r="L12" s="52"/>
      <c r="M12" s="6">
        <f t="shared" si="4"/>
        <v>1.23</v>
      </c>
      <c r="N12" s="48">
        <v>2010</v>
      </c>
      <c r="O12" s="8">
        <v>42079</v>
      </c>
      <c r="P12" s="53">
        <v>1.37</v>
      </c>
      <c r="Q12" s="53"/>
      <c r="R12" s="54">
        <f t="shared" si="1"/>
        <v>-27333</v>
      </c>
      <c r="S12" s="54"/>
      <c r="T12" s="55">
        <f t="shared" si="2"/>
        <v>-18</v>
      </c>
      <c r="U12" s="55"/>
    </row>
    <row r="13" spans="2:21">
      <c r="B13" s="48">
        <v>5</v>
      </c>
      <c r="C13" s="52">
        <f t="shared" si="3"/>
        <v>886138</v>
      </c>
      <c r="D13" s="52"/>
      <c r="E13" s="48">
        <v>2010</v>
      </c>
      <c r="F13" s="8">
        <v>42095</v>
      </c>
      <c r="G13" s="48" t="s">
        <v>4</v>
      </c>
      <c r="H13" s="53">
        <v>1.3512999999999999</v>
      </c>
      <c r="I13" s="53"/>
      <c r="J13" s="48">
        <v>37</v>
      </c>
      <c r="K13" s="52">
        <f t="shared" si="0"/>
        <v>26584.14</v>
      </c>
      <c r="L13" s="52"/>
      <c r="M13" s="6">
        <f t="shared" si="4"/>
        <v>0.57999999999999996</v>
      </c>
      <c r="N13" s="48">
        <v>2010</v>
      </c>
      <c r="O13" s="8">
        <v>42095</v>
      </c>
      <c r="P13" s="53">
        <v>1.3475999999999999</v>
      </c>
      <c r="Q13" s="53"/>
      <c r="R13" s="54">
        <f t="shared" si="1"/>
        <v>-26493</v>
      </c>
      <c r="S13" s="54"/>
      <c r="T13" s="55">
        <f t="shared" si="2"/>
        <v>-37</v>
      </c>
      <c r="U13" s="55"/>
    </row>
    <row r="14" spans="2:21">
      <c r="B14" s="48">
        <v>6</v>
      </c>
      <c r="C14" s="52">
        <f t="shared" si="3"/>
        <v>859645</v>
      </c>
      <c r="D14" s="52"/>
      <c r="E14" s="48">
        <v>2010</v>
      </c>
      <c r="F14" s="8">
        <v>42095</v>
      </c>
      <c r="G14" s="48" t="s">
        <v>4</v>
      </c>
      <c r="H14" s="53">
        <v>1.3519000000000001</v>
      </c>
      <c r="I14" s="53"/>
      <c r="J14" s="48">
        <v>59</v>
      </c>
      <c r="K14" s="52">
        <f t="shared" si="0"/>
        <v>25789.35</v>
      </c>
      <c r="L14" s="52"/>
      <c r="M14" s="6">
        <f t="shared" si="4"/>
        <v>0.35</v>
      </c>
      <c r="N14" s="48">
        <v>2010</v>
      </c>
      <c r="O14" s="8">
        <v>42099</v>
      </c>
      <c r="P14" s="53">
        <v>1.3460000000000001</v>
      </c>
      <c r="Q14" s="53"/>
      <c r="R14" s="54">
        <f t="shared" si="1"/>
        <v>-25493</v>
      </c>
      <c r="S14" s="54"/>
      <c r="T14" s="55">
        <f t="shared" si="2"/>
        <v>-59</v>
      </c>
      <c r="U14" s="55"/>
    </row>
    <row r="15" spans="2:21">
      <c r="B15" s="48">
        <v>7</v>
      </c>
      <c r="C15" s="52">
        <f t="shared" si="3"/>
        <v>834152</v>
      </c>
      <c r="D15" s="52"/>
      <c r="E15" s="48">
        <v>2010</v>
      </c>
      <c r="F15" s="8">
        <v>42122</v>
      </c>
      <c r="G15" s="48" t="s">
        <v>3</v>
      </c>
      <c r="H15" s="53">
        <v>1.3183</v>
      </c>
      <c r="I15" s="53"/>
      <c r="J15" s="48">
        <v>82</v>
      </c>
      <c r="K15" s="52">
        <f t="shared" si="0"/>
        <v>25024.559999999998</v>
      </c>
      <c r="L15" s="52"/>
      <c r="M15" s="6">
        <f t="shared" si="4"/>
        <v>0.24</v>
      </c>
      <c r="N15" s="48">
        <v>2010</v>
      </c>
      <c r="O15" s="8">
        <v>42123</v>
      </c>
      <c r="P15" s="53">
        <v>1.3265</v>
      </c>
      <c r="Q15" s="53"/>
      <c r="R15" s="54">
        <f t="shared" si="1"/>
        <v>-24296</v>
      </c>
      <c r="S15" s="54"/>
      <c r="T15" s="55">
        <f t="shared" si="2"/>
        <v>-82</v>
      </c>
      <c r="U15" s="55"/>
    </row>
    <row r="16" spans="2:21">
      <c r="B16" s="48">
        <v>8</v>
      </c>
      <c r="C16" s="52">
        <f t="shared" si="3"/>
        <v>809856</v>
      </c>
      <c r="D16" s="52"/>
      <c r="E16" s="48">
        <v>2010</v>
      </c>
      <c r="F16" s="8">
        <v>42163</v>
      </c>
      <c r="G16" s="48" t="s">
        <v>4</v>
      </c>
      <c r="H16" s="53">
        <v>1.2007000000000001</v>
      </c>
      <c r="I16" s="53"/>
      <c r="J16" s="48">
        <v>93</v>
      </c>
      <c r="K16" s="52">
        <f t="shared" si="0"/>
        <v>24295.68</v>
      </c>
      <c r="L16" s="52"/>
      <c r="M16" s="6">
        <f t="shared" si="4"/>
        <v>0.21</v>
      </c>
      <c r="N16" s="48">
        <v>2010</v>
      </c>
      <c r="O16" s="8">
        <v>42178</v>
      </c>
      <c r="P16" s="53">
        <v>1.2236199999999999</v>
      </c>
      <c r="Q16" s="53"/>
      <c r="R16" s="54">
        <f t="shared" si="1"/>
        <v>59422</v>
      </c>
      <c r="S16" s="54"/>
      <c r="T16" s="55">
        <f t="shared" si="2"/>
        <v>229.19999999999828</v>
      </c>
      <c r="U16" s="55"/>
    </row>
    <row r="17" spans="2:21">
      <c r="B17" s="48">
        <v>9</v>
      </c>
      <c r="C17" s="52">
        <f t="shared" si="3"/>
        <v>869278</v>
      </c>
      <c r="D17" s="52"/>
      <c r="E17" s="48">
        <v>2010</v>
      </c>
      <c r="F17" s="8">
        <v>42180</v>
      </c>
      <c r="G17" s="48" t="s">
        <v>4</v>
      </c>
      <c r="H17" s="53">
        <v>1.2330000000000001</v>
      </c>
      <c r="I17" s="53"/>
      <c r="J17" s="48">
        <v>27</v>
      </c>
      <c r="K17" s="52">
        <f t="shared" si="0"/>
        <v>26078.34</v>
      </c>
      <c r="L17" s="52"/>
      <c r="M17" s="6">
        <f t="shared" si="4"/>
        <v>0.78</v>
      </c>
      <c r="N17" s="48">
        <v>2010</v>
      </c>
      <c r="O17" s="8">
        <v>42180</v>
      </c>
      <c r="P17" s="53">
        <v>1.2302999999999999</v>
      </c>
      <c r="Q17" s="53"/>
      <c r="R17" s="54">
        <f t="shared" si="1"/>
        <v>-26000</v>
      </c>
      <c r="S17" s="54"/>
      <c r="T17" s="55">
        <f t="shared" si="2"/>
        <v>-27</v>
      </c>
      <c r="U17" s="55"/>
    </row>
    <row r="18" spans="2:21">
      <c r="B18" s="48">
        <v>10</v>
      </c>
      <c r="C18" s="52">
        <f t="shared" si="3"/>
        <v>843278</v>
      </c>
      <c r="D18" s="52"/>
      <c r="E18" s="48">
        <v>2010</v>
      </c>
      <c r="F18" s="8">
        <v>42204</v>
      </c>
      <c r="G18" s="48" t="s">
        <v>4</v>
      </c>
      <c r="H18" s="53">
        <v>1.2970999999999999</v>
      </c>
      <c r="I18" s="53"/>
      <c r="J18" s="48">
        <v>40</v>
      </c>
      <c r="K18" s="52">
        <f t="shared" si="0"/>
        <v>25298.34</v>
      </c>
      <c r="L18" s="52"/>
      <c r="M18" s="6">
        <f t="shared" si="4"/>
        <v>0.51</v>
      </c>
      <c r="N18" s="48">
        <v>2010</v>
      </c>
      <c r="O18" s="8">
        <v>42204</v>
      </c>
      <c r="P18" s="53">
        <v>1.2930999999999999</v>
      </c>
      <c r="Q18" s="53"/>
      <c r="R18" s="54">
        <f t="shared" si="1"/>
        <v>-25185</v>
      </c>
      <c r="S18" s="54"/>
      <c r="T18" s="55">
        <f t="shared" si="2"/>
        <v>-40</v>
      </c>
      <c r="U18" s="55"/>
    </row>
    <row r="19" spans="2:21">
      <c r="B19" s="48">
        <v>11</v>
      </c>
      <c r="C19" s="52">
        <f t="shared" si="3"/>
        <v>818093</v>
      </c>
      <c r="D19" s="52"/>
      <c r="E19" s="48">
        <v>2010</v>
      </c>
      <c r="F19" s="8">
        <v>42213</v>
      </c>
      <c r="G19" s="48" t="s">
        <v>4</v>
      </c>
      <c r="H19" s="53">
        <v>1.3021</v>
      </c>
      <c r="I19" s="53"/>
      <c r="J19" s="48">
        <v>47</v>
      </c>
      <c r="K19" s="52">
        <f t="shared" si="0"/>
        <v>24542.79</v>
      </c>
      <c r="L19" s="52"/>
      <c r="M19" s="6">
        <f t="shared" si="4"/>
        <v>0.42</v>
      </c>
      <c r="N19" s="48">
        <v>2010</v>
      </c>
      <c r="O19" s="8">
        <v>42213</v>
      </c>
      <c r="P19" s="53">
        <v>1.2974000000000001</v>
      </c>
      <c r="Q19" s="53"/>
      <c r="R19" s="54">
        <f t="shared" si="1"/>
        <v>-24370</v>
      </c>
      <c r="S19" s="54"/>
      <c r="T19" s="55">
        <f>IF(O19="","",IF(R19&lt;0,J19*(-1),IF(G19="買",(P19-H19)*10000,(H19-P19)*10000)))</f>
        <v>-47</v>
      </c>
      <c r="U19" s="55"/>
    </row>
    <row r="20" spans="2:21">
      <c r="B20" s="48">
        <v>12</v>
      </c>
      <c r="C20" s="52">
        <f t="shared" si="3"/>
        <v>793723</v>
      </c>
      <c r="D20" s="52"/>
      <c r="E20" s="48">
        <v>2010</v>
      </c>
      <c r="F20" s="8">
        <v>42221</v>
      </c>
      <c r="G20" s="48" t="s">
        <v>3</v>
      </c>
      <c r="H20" s="53">
        <v>1.3152999999999999</v>
      </c>
      <c r="I20" s="53"/>
      <c r="J20" s="48">
        <v>21</v>
      </c>
      <c r="K20" s="52">
        <f t="shared" si="0"/>
        <v>23811.69</v>
      </c>
      <c r="L20" s="52"/>
      <c r="M20" s="6">
        <f t="shared" si="4"/>
        <v>0.91</v>
      </c>
      <c r="N20" s="48">
        <v>2010</v>
      </c>
      <c r="O20" s="8">
        <v>42221</v>
      </c>
      <c r="P20" s="53">
        <v>1.3173999999999999</v>
      </c>
      <c r="Q20" s="53"/>
      <c r="R20" s="54">
        <f t="shared" si="1"/>
        <v>-23592</v>
      </c>
      <c r="S20" s="54"/>
      <c r="T20" s="55">
        <f t="shared" ref="T20:T27" si="5">IF(O20="","",IF(R20&lt;0,J20*(-1),IF(G20="買",(P20-H20)*10000,(H20-P20)*10000)))</f>
        <v>-21</v>
      </c>
      <c r="U20" s="55"/>
    </row>
    <row r="21" spans="2:21">
      <c r="B21" s="48">
        <v>13</v>
      </c>
      <c r="C21" s="52">
        <f t="shared" si="3"/>
        <v>770131</v>
      </c>
      <c r="D21" s="52"/>
      <c r="E21" s="48">
        <v>2010</v>
      </c>
      <c r="F21" s="8">
        <v>42243</v>
      </c>
      <c r="G21" s="48" t="s">
        <v>4</v>
      </c>
      <c r="H21" s="53">
        <v>1.2715000000000001</v>
      </c>
      <c r="I21" s="53"/>
      <c r="J21" s="48">
        <v>23</v>
      </c>
      <c r="K21" s="52">
        <f t="shared" si="0"/>
        <v>23103.93</v>
      </c>
      <c r="L21" s="52"/>
      <c r="M21" s="6">
        <f t="shared" si="4"/>
        <v>0.81</v>
      </c>
      <c r="N21" s="48">
        <v>2010</v>
      </c>
      <c r="O21" s="8">
        <v>42243</v>
      </c>
      <c r="P21" s="53">
        <v>1.2692000000000001</v>
      </c>
      <c r="Q21" s="53"/>
      <c r="R21" s="54">
        <f t="shared" si="1"/>
        <v>-22999</v>
      </c>
      <c r="S21" s="54"/>
      <c r="T21" s="55">
        <f t="shared" si="5"/>
        <v>-23</v>
      </c>
      <c r="U21" s="55"/>
    </row>
    <row r="22" spans="2:21">
      <c r="B22" s="48">
        <v>14</v>
      </c>
      <c r="C22" s="52">
        <f t="shared" si="3"/>
        <v>747132</v>
      </c>
      <c r="D22" s="52"/>
      <c r="E22" s="48">
        <v>2010</v>
      </c>
      <c r="F22" s="8">
        <v>42250</v>
      </c>
      <c r="G22" s="48" t="s">
        <v>4</v>
      </c>
      <c r="H22" s="53">
        <v>1.2828999999999999</v>
      </c>
      <c r="I22" s="53"/>
      <c r="J22" s="48">
        <v>18</v>
      </c>
      <c r="K22" s="52">
        <f t="shared" si="0"/>
        <v>22413.96</v>
      </c>
      <c r="L22" s="52"/>
      <c r="M22" s="6">
        <f t="shared" si="4"/>
        <v>1</v>
      </c>
      <c r="N22" s="48">
        <v>2010</v>
      </c>
      <c r="O22" s="8">
        <v>42250</v>
      </c>
      <c r="P22" s="53">
        <v>1.2810999999999999</v>
      </c>
      <c r="Q22" s="53"/>
      <c r="R22" s="54">
        <f t="shared" si="1"/>
        <v>-22222</v>
      </c>
      <c r="S22" s="54"/>
      <c r="T22" s="55">
        <f t="shared" si="5"/>
        <v>-18</v>
      </c>
      <c r="U22" s="55"/>
    </row>
    <row r="23" spans="2:21">
      <c r="B23" s="48">
        <v>15</v>
      </c>
      <c r="C23" s="52">
        <f t="shared" si="3"/>
        <v>724910</v>
      </c>
      <c r="D23" s="52"/>
      <c r="E23" s="48">
        <v>2010</v>
      </c>
      <c r="F23" s="8">
        <v>42283</v>
      </c>
      <c r="G23" s="48" t="s">
        <v>4</v>
      </c>
      <c r="H23" s="53">
        <v>1.3882000000000001</v>
      </c>
      <c r="I23" s="53"/>
      <c r="J23" s="48">
        <v>82</v>
      </c>
      <c r="K23" s="52">
        <f t="shared" si="0"/>
        <v>21747.3</v>
      </c>
      <c r="L23" s="52"/>
      <c r="M23" s="6">
        <f t="shared" si="4"/>
        <v>0.21</v>
      </c>
      <c r="N23" s="48">
        <v>2010</v>
      </c>
      <c r="O23" s="8">
        <v>42289</v>
      </c>
      <c r="P23" s="53">
        <v>1.38</v>
      </c>
      <c r="Q23" s="53"/>
      <c r="R23" s="54">
        <f t="shared" si="1"/>
        <v>-21259</v>
      </c>
      <c r="S23" s="54"/>
      <c r="T23" s="55">
        <f t="shared" si="5"/>
        <v>-82</v>
      </c>
      <c r="U23" s="55"/>
    </row>
    <row r="24" spans="2:21">
      <c r="B24" s="48">
        <v>16</v>
      </c>
      <c r="C24" s="52">
        <f t="shared" si="3"/>
        <v>703651</v>
      </c>
      <c r="D24" s="52"/>
      <c r="E24" s="48">
        <v>2010</v>
      </c>
      <c r="F24" s="8">
        <v>42309</v>
      </c>
      <c r="G24" s="48" t="s">
        <v>4</v>
      </c>
      <c r="H24" s="53">
        <v>1.3995</v>
      </c>
      <c r="I24" s="53"/>
      <c r="J24" s="48">
        <v>100</v>
      </c>
      <c r="K24" s="52">
        <f t="shared" si="0"/>
        <v>21109.53</v>
      </c>
      <c r="L24" s="52"/>
      <c r="M24" s="6">
        <f t="shared" si="4"/>
        <v>0.17</v>
      </c>
      <c r="N24" s="48">
        <v>2010</v>
      </c>
      <c r="O24" s="8">
        <v>42309</v>
      </c>
      <c r="P24" s="53">
        <v>1.3895</v>
      </c>
      <c r="Q24" s="53"/>
      <c r="R24" s="54">
        <f t="shared" si="1"/>
        <v>-20987</v>
      </c>
      <c r="S24" s="54"/>
      <c r="T24" s="55">
        <f t="shared" si="5"/>
        <v>-100</v>
      </c>
      <c r="U24" s="55"/>
    </row>
    <row r="25" spans="2:21">
      <c r="B25" s="48">
        <v>17</v>
      </c>
      <c r="C25" s="52">
        <f t="shared" si="3"/>
        <v>682664</v>
      </c>
      <c r="D25" s="52"/>
      <c r="E25" s="48">
        <v>2010</v>
      </c>
      <c r="F25" s="8">
        <v>42318</v>
      </c>
      <c r="G25" s="48" t="s">
        <v>3</v>
      </c>
      <c r="H25" s="53">
        <v>1.3765000000000001</v>
      </c>
      <c r="I25" s="53"/>
      <c r="J25" s="48">
        <v>37</v>
      </c>
      <c r="K25" s="52">
        <f t="shared" si="0"/>
        <v>20479.919999999998</v>
      </c>
      <c r="L25" s="52"/>
      <c r="M25" s="6">
        <f t="shared" si="4"/>
        <v>0.44</v>
      </c>
      <c r="N25" s="48">
        <v>2010</v>
      </c>
      <c r="O25" s="8">
        <v>42318</v>
      </c>
      <c r="P25" s="53">
        <v>1.3802000000000001</v>
      </c>
      <c r="Q25" s="53"/>
      <c r="R25" s="54">
        <f t="shared" si="1"/>
        <v>-20098</v>
      </c>
      <c r="S25" s="54"/>
      <c r="T25" s="55">
        <f t="shared" si="5"/>
        <v>-37</v>
      </c>
      <c r="U25" s="55"/>
    </row>
    <row r="26" spans="2:21">
      <c r="B26" s="48">
        <v>18</v>
      </c>
      <c r="C26" s="52">
        <f t="shared" si="3"/>
        <v>662566</v>
      </c>
      <c r="D26" s="52"/>
      <c r="E26" s="48">
        <v>2010</v>
      </c>
      <c r="F26" s="8">
        <v>42324</v>
      </c>
      <c r="G26" s="48" t="s">
        <v>3</v>
      </c>
      <c r="H26" s="53">
        <v>1.3573</v>
      </c>
      <c r="I26" s="53"/>
      <c r="J26" s="48">
        <v>67</v>
      </c>
      <c r="K26" s="52">
        <f t="shared" si="0"/>
        <v>19876.98</v>
      </c>
      <c r="L26" s="52"/>
      <c r="M26" s="6">
        <f t="shared" si="4"/>
        <v>0.24</v>
      </c>
      <c r="N26" s="48">
        <v>2010</v>
      </c>
      <c r="O26" s="8">
        <v>42326</v>
      </c>
      <c r="P26" s="53">
        <v>1.3640000000000001</v>
      </c>
      <c r="Q26" s="53"/>
      <c r="R26" s="54">
        <f t="shared" si="1"/>
        <v>-19851</v>
      </c>
      <c r="S26" s="54"/>
      <c r="T26" s="55">
        <f t="shared" si="5"/>
        <v>-67</v>
      </c>
      <c r="U26" s="55"/>
    </row>
    <row r="27" spans="2:21">
      <c r="B27" s="48">
        <v>19</v>
      </c>
      <c r="C27" s="52">
        <f t="shared" si="3"/>
        <v>642715</v>
      </c>
      <c r="D27" s="52"/>
      <c r="E27" s="48">
        <v>2010</v>
      </c>
      <c r="F27" s="8">
        <v>42340</v>
      </c>
      <c r="G27" s="48" t="s">
        <v>4</v>
      </c>
      <c r="H27" s="53">
        <v>1.3190999999999999</v>
      </c>
      <c r="I27" s="53"/>
      <c r="J27" s="48">
        <v>92</v>
      </c>
      <c r="K27" s="52">
        <f t="shared" si="0"/>
        <v>19281.45</v>
      </c>
      <c r="L27" s="52"/>
      <c r="M27" s="6">
        <f t="shared" si="4"/>
        <v>0.16</v>
      </c>
      <c r="N27" s="48">
        <v>2010</v>
      </c>
      <c r="O27" s="8">
        <v>42346</v>
      </c>
      <c r="P27" s="53">
        <v>1.32409</v>
      </c>
      <c r="Q27" s="53"/>
      <c r="R27" s="54">
        <f t="shared" si="1"/>
        <v>9856</v>
      </c>
      <c r="S27" s="54"/>
      <c r="T27" s="55">
        <f t="shared" si="5"/>
        <v>49.900000000000503</v>
      </c>
      <c r="U27" s="55"/>
    </row>
    <row r="28" spans="2:21">
      <c r="B28" s="48">
        <v>20</v>
      </c>
      <c r="C28" s="52">
        <f t="shared" si="3"/>
        <v>652571</v>
      </c>
      <c r="D28" s="52"/>
      <c r="E28" s="48">
        <v>2010</v>
      </c>
      <c r="F28" s="8">
        <v>42359</v>
      </c>
      <c r="G28" s="48" t="s">
        <v>3</v>
      </c>
      <c r="H28" s="53">
        <v>1.3142</v>
      </c>
      <c r="I28" s="53"/>
      <c r="J28" s="48">
        <v>47</v>
      </c>
      <c r="K28" s="52">
        <f t="shared" si="0"/>
        <v>19577.13</v>
      </c>
      <c r="L28" s="52"/>
      <c r="M28" s="6">
        <f t="shared" si="4"/>
        <v>0.33</v>
      </c>
      <c r="N28" s="48">
        <v>2010</v>
      </c>
      <c r="O28" s="8">
        <v>42366</v>
      </c>
      <c r="P28" s="53">
        <v>1.3189</v>
      </c>
      <c r="Q28" s="53"/>
      <c r="R28" s="54">
        <f t="shared" si="1"/>
        <v>-19148</v>
      </c>
      <c r="S28" s="54"/>
      <c r="T28" s="55">
        <f>IF(O28="","",IF(R28&lt;0,J28*(-1),IF(G28="買",(P28-H28)*10000,(H28-P28)*10000)))</f>
        <v>-47</v>
      </c>
      <c r="U28" s="55"/>
    </row>
    <row r="29" spans="2:21">
      <c r="B29" s="48">
        <v>21</v>
      </c>
      <c r="C29" s="52">
        <f t="shared" si="3"/>
        <v>633423</v>
      </c>
      <c r="D29" s="52"/>
      <c r="E29" s="48">
        <v>2011</v>
      </c>
      <c r="F29" s="8">
        <v>42015</v>
      </c>
      <c r="G29" s="48" t="s">
        <v>3</v>
      </c>
      <c r="H29" s="53">
        <v>1.2912999999999999</v>
      </c>
      <c r="I29" s="53"/>
      <c r="J29" s="48">
        <v>74</v>
      </c>
      <c r="K29" s="52">
        <f t="shared" si="0"/>
        <v>19002.689999999999</v>
      </c>
      <c r="L29" s="52"/>
      <c r="M29" s="6">
        <f t="shared" si="4"/>
        <v>0.2</v>
      </c>
      <c r="N29" s="48">
        <v>2011</v>
      </c>
      <c r="O29" s="8">
        <v>42015</v>
      </c>
      <c r="P29" s="53">
        <v>1.2981</v>
      </c>
      <c r="Q29" s="53"/>
      <c r="R29" s="54">
        <f t="shared" si="1"/>
        <v>-16790</v>
      </c>
      <c r="S29" s="54"/>
      <c r="T29" s="55">
        <f>IF(O29="","",IF(R29&lt;0,J29*(-1),IF(G29="買",(P29-H29)*10000,(H29-P29)*10000)))</f>
        <v>-74</v>
      </c>
      <c r="U29" s="55"/>
    </row>
    <row r="30" spans="2:21">
      <c r="B30" s="48">
        <v>22</v>
      </c>
      <c r="C30" s="52">
        <f t="shared" si="3"/>
        <v>616633</v>
      </c>
      <c r="D30" s="52"/>
      <c r="E30" s="48">
        <v>2011</v>
      </c>
      <c r="F30" s="8">
        <v>42064</v>
      </c>
      <c r="G30" s="48" t="s">
        <v>4</v>
      </c>
      <c r="H30" s="53">
        <v>1.3844000000000001</v>
      </c>
      <c r="I30" s="53"/>
      <c r="J30" s="48">
        <v>40</v>
      </c>
      <c r="K30" s="52">
        <f t="shared" si="0"/>
        <v>18498.989999999998</v>
      </c>
      <c r="L30" s="52"/>
      <c r="M30" s="6">
        <f t="shared" si="4"/>
        <v>0.37</v>
      </c>
      <c r="N30" s="48">
        <v>2011</v>
      </c>
      <c r="O30" s="8">
        <v>42064</v>
      </c>
      <c r="P30" s="53">
        <v>1.3805000000000001</v>
      </c>
      <c r="Q30" s="53"/>
      <c r="R30" s="54">
        <f t="shared" si="1"/>
        <v>-17814</v>
      </c>
      <c r="S30" s="54"/>
      <c r="T30" s="55">
        <f t="shared" ref="T30:T51" si="6">IF(O30="","",IF(R30&lt;0,J30*(-1),IF(G30="買",(P30-H30)*10000,(H30-P30)*10000)))</f>
        <v>-40</v>
      </c>
      <c r="U30" s="55"/>
    </row>
    <row r="31" spans="2:21">
      <c r="B31" s="48">
        <v>23</v>
      </c>
      <c r="C31" s="52">
        <f t="shared" si="3"/>
        <v>598819</v>
      </c>
      <c r="D31" s="52"/>
      <c r="E31" s="48">
        <v>2011</v>
      </c>
      <c r="F31" s="8">
        <v>42079</v>
      </c>
      <c r="G31" s="48" t="s">
        <v>3</v>
      </c>
      <c r="H31" s="53">
        <v>1.3886000000000001</v>
      </c>
      <c r="I31" s="53"/>
      <c r="J31" s="48">
        <v>81</v>
      </c>
      <c r="K31" s="52">
        <f t="shared" si="0"/>
        <v>17964.57</v>
      </c>
      <c r="L31" s="52"/>
      <c r="M31" s="6">
        <f t="shared" si="4"/>
        <v>0.17</v>
      </c>
      <c r="N31" s="48">
        <v>2011</v>
      </c>
      <c r="O31" s="8">
        <v>42079</v>
      </c>
      <c r="P31" s="53">
        <v>1.3967000000000001</v>
      </c>
      <c r="Q31" s="53"/>
      <c r="R31" s="54">
        <f t="shared" si="1"/>
        <v>-17000</v>
      </c>
      <c r="S31" s="54"/>
      <c r="T31" s="55">
        <f t="shared" si="6"/>
        <v>-81</v>
      </c>
      <c r="U31" s="55"/>
    </row>
    <row r="32" spans="2:21">
      <c r="B32" s="48">
        <v>24</v>
      </c>
      <c r="C32" s="52">
        <f t="shared" si="3"/>
        <v>581819</v>
      </c>
      <c r="D32" s="52"/>
      <c r="E32" s="48">
        <v>2011</v>
      </c>
      <c r="F32" s="8">
        <v>42087</v>
      </c>
      <c r="G32" s="48" t="s">
        <v>4</v>
      </c>
      <c r="H32" s="53">
        <v>1.4186000000000001</v>
      </c>
      <c r="I32" s="53"/>
      <c r="J32" s="48">
        <v>21</v>
      </c>
      <c r="K32" s="52">
        <f t="shared" si="0"/>
        <v>17454.57</v>
      </c>
      <c r="L32" s="52"/>
      <c r="M32" s="6">
        <f t="shared" si="4"/>
        <v>0.67</v>
      </c>
      <c r="N32" s="48">
        <v>2011</v>
      </c>
      <c r="O32" s="8">
        <v>42088</v>
      </c>
      <c r="P32" s="53">
        <v>1.4165000000000001</v>
      </c>
      <c r="Q32" s="53"/>
      <c r="R32" s="54">
        <f t="shared" si="1"/>
        <v>-17370</v>
      </c>
      <c r="S32" s="54"/>
      <c r="T32" s="55">
        <f t="shared" si="6"/>
        <v>-21</v>
      </c>
      <c r="U32" s="55"/>
    </row>
    <row r="33" spans="2:21">
      <c r="B33" s="48">
        <v>25</v>
      </c>
      <c r="C33" s="52">
        <f t="shared" si="3"/>
        <v>564449</v>
      </c>
      <c r="D33" s="52"/>
      <c r="E33" s="48">
        <v>2011</v>
      </c>
      <c r="F33" s="8">
        <v>42091</v>
      </c>
      <c r="G33" s="48" t="s">
        <v>3</v>
      </c>
      <c r="H33" s="53">
        <v>1.4078999999999999</v>
      </c>
      <c r="I33" s="53"/>
      <c r="J33" s="48">
        <v>19</v>
      </c>
      <c r="K33" s="52">
        <f t="shared" si="0"/>
        <v>16933.47</v>
      </c>
      <c r="L33" s="52"/>
      <c r="M33" s="6">
        <f t="shared" si="4"/>
        <v>0.72</v>
      </c>
      <c r="N33" s="48">
        <v>2011</v>
      </c>
      <c r="O33" s="8">
        <v>42092</v>
      </c>
      <c r="P33" s="53">
        <v>1.4097999999999999</v>
      </c>
      <c r="Q33" s="53"/>
      <c r="R33" s="54">
        <f t="shared" si="1"/>
        <v>-16888</v>
      </c>
      <c r="S33" s="54"/>
      <c r="T33" s="55">
        <f t="shared" si="6"/>
        <v>-19</v>
      </c>
      <c r="U33" s="55"/>
    </row>
    <row r="34" spans="2:21">
      <c r="B34" s="48">
        <v>26</v>
      </c>
      <c r="C34" s="52">
        <f t="shared" si="3"/>
        <v>547561</v>
      </c>
      <c r="D34" s="52"/>
      <c r="E34" s="48">
        <v>2011</v>
      </c>
      <c r="F34" s="8">
        <v>42143</v>
      </c>
      <c r="G34" s="48" t="s">
        <v>4</v>
      </c>
      <c r="H34" s="53">
        <v>1.42787</v>
      </c>
      <c r="I34" s="53"/>
      <c r="J34" s="48">
        <v>73</v>
      </c>
      <c r="K34" s="52">
        <f t="shared" si="0"/>
        <v>16426.829999999998</v>
      </c>
      <c r="L34" s="52"/>
      <c r="M34" s="6">
        <f t="shared" si="4"/>
        <v>0.18</v>
      </c>
      <c r="N34" s="48">
        <v>2011</v>
      </c>
      <c r="O34" s="8">
        <v>42144</v>
      </c>
      <c r="P34" s="53">
        <v>1.42058</v>
      </c>
      <c r="Q34" s="53"/>
      <c r="R34" s="54">
        <f t="shared" si="1"/>
        <v>-16200</v>
      </c>
      <c r="S34" s="54"/>
      <c r="T34" s="55">
        <f t="shared" si="6"/>
        <v>-73</v>
      </c>
      <c r="U34" s="55"/>
    </row>
    <row r="35" spans="2:21">
      <c r="B35" s="48">
        <v>27</v>
      </c>
      <c r="C35" s="52">
        <f t="shared" si="3"/>
        <v>531361</v>
      </c>
      <c r="D35" s="52"/>
      <c r="E35" s="48">
        <v>2011</v>
      </c>
      <c r="F35" s="8">
        <v>42179</v>
      </c>
      <c r="G35" s="48" t="s">
        <v>3</v>
      </c>
      <c r="H35" s="53">
        <v>1.4248499999999999</v>
      </c>
      <c r="I35" s="53"/>
      <c r="J35" s="48">
        <v>24</v>
      </c>
      <c r="K35" s="52">
        <f t="shared" si="0"/>
        <v>15940.83</v>
      </c>
      <c r="L35" s="52"/>
      <c r="M35" s="6">
        <f t="shared" si="4"/>
        <v>0.53</v>
      </c>
      <c r="N35" s="48">
        <v>2011</v>
      </c>
      <c r="O35" s="8">
        <v>42179</v>
      </c>
      <c r="P35" s="53">
        <v>1.4271</v>
      </c>
      <c r="Q35" s="53"/>
      <c r="R35" s="54">
        <f t="shared" si="1"/>
        <v>-14722</v>
      </c>
      <c r="S35" s="54"/>
      <c r="T35" s="55">
        <f t="shared" si="6"/>
        <v>-24</v>
      </c>
      <c r="U35" s="55"/>
    </row>
    <row r="36" spans="2:21">
      <c r="B36" s="48">
        <v>28</v>
      </c>
      <c r="C36" s="52">
        <f t="shared" si="3"/>
        <v>516639</v>
      </c>
      <c r="D36" s="52"/>
      <c r="E36" s="48">
        <v>2011</v>
      </c>
      <c r="F36" s="8">
        <v>42214</v>
      </c>
      <c r="G36" s="48" t="s">
        <v>3</v>
      </c>
      <c r="H36" s="53">
        <v>1.4280999999999999</v>
      </c>
      <c r="I36" s="53"/>
      <c r="J36" s="48">
        <v>82</v>
      </c>
      <c r="K36" s="52">
        <f t="shared" si="0"/>
        <v>15499.17</v>
      </c>
      <c r="L36" s="52"/>
      <c r="M36" s="6">
        <f t="shared" si="4"/>
        <v>0.15</v>
      </c>
      <c r="N36" s="48">
        <v>2011</v>
      </c>
      <c r="O36" s="8">
        <v>42214</v>
      </c>
      <c r="P36" s="53">
        <v>1.43625</v>
      </c>
      <c r="Q36" s="53"/>
      <c r="R36" s="54">
        <f t="shared" si="1"/>
        <v>-15092</v>
      </c>
      <c r="S36" s="54"/>
      <c r="T36" s="55">
        <f t="shared" si="6"/>
        <v>-82</v>
      </c>
      <c r="U36" s="55"/>
    </row>
    <row r="37" spans="2:21">
      <c r="B37" s="48">
        <v>29</v>
      </c>
      <c r="C37" s="52">
        <f t="shared" si="3"/>
        <v>501547</v>
      </c>
      <c r="D37" s="52"/>
      <c r="E37" s="48">
        <v>2011</v>
      </c>
      <c r="F37" s="8">
        <v>42227</v>
      </c>
      <c r="G37" s="48" t="s">
        <v>3</v>
      </c>
      <c r="H37" s="53">
        <v>1.4180299999999999</v>
      </c>
      <c r="I37" s="53"/>
      <c r="J37" s="48">
        <v>111</v>
      </c>
      <c r="K37" s="52">
        <f t="shared" si="0"/>
        <v>15046.41</v>
      </c>
      <c r="L37" s="52"/>
      <c r="M37" s="6">
        <f t="shared" si="4"/>
        <v>0.1</v>
      </c>
      <c r="N37" s="48">
        <v>2011</v>
      </c>
      <c r="O37" s="8">
        <v>42231</v>
      </c>
      <c r="P37" s="53">
        <v>1.4291199999999999</v>
      </c>
      <c r="Q37" s="53"/>
      <c r="R37" s="54">
        <f t="shared" si="1"/>
        <v>-13691</v>
      </c>
      <c r="S37" s="54"/>
      <c r="T37" s="55">
        <f t="shared" si="6"/>
        <v>-111</v>
      </c>
      <c r="U37" s="55"/>
    </row>
    <row r="38" spans="2:21">
      <c r="B38" s="48">
        <v>30</v>
      </c>
      <c r="C38" s="52">
        <f t="shared" si="3"/>
        <v>487856</v>
      </c>
      <c r="D38" s="52"/>
      <c r="E38" s="48">
        <v>2011</v>
      </c>
      <c r="F38" s="8">
        <v>42247</v>
      </c>
      <c r="G38" s="48" t="s">
        <v>3</v>
      </c>
      <c r="H38" s="53">
        <v>1.4418200000000001</v>
      </c>
      <c r="I38" s="53"/>
      <c r="J38" s="48">
        <v>51</v>
      </c>
      <c r="K38" s="52">
        <f t="shared" si="0"/>
        <v>14635.68</v>
      </c>
      <c r="L38" s="52"/>
      <c r="M38" s="6">
        <f t="shared" si="4"/>
        <v>0.23</v>
      </c>
      <c r="N38" s="48">
        <v>2011</v>
      </c>
      <c r="O38" s="8">
        <v>42274</v>
      </c>
      <c r="P38" s="53">
        <v>1.3534999999999999</v>
      </c>
      <c r="Q38" s="53"/>
      <c r="R38" s="54">
        <f t="shared" si="1"/>
        <v>250785</v>
      </c>
      <c r="S38" s="54"/>
      <c r="T38" s="55">
        <f t="shared" si="6"/>
        <v>883.20000000000175</v>
      </c>
      <c r="U38" s="55"/>
    </row>
    <row r="39" spans="2:21">
      <c r="B39" s="48">
        <v>31</v>
      </c>
      <c r="C39" s="52">
        <f t="shared" si="3"/>
        <v>738641</v>
      </c>
      <c r="D39" s="52"/>
      <c r="E39" s="48">
        <v>2011</v>
      </c>
      <c r="F39" s="8">
        <v>42274</v>
      </c>
      <c r="G39" s="48" t="s">
        <v>4</v>
      </c>
      <c r="H39" s="53">
        <v>1.3538399999999999</v>
      </c>
      <c r="I39" s="53"/>
      <c r="J39" s="48">
        <v>60</v>
      </c>
      <c r="K39" s="52">
        <f t="shared" si="0"/>
        <v>22159.23</v>
      </c>
      <c r="L39" s="52"/>
      <c r="M39" s="6">
        <f t="shared" si="4"/>
        <v>0.28999999999999998</v>
      </c>
      <c r="N39" s="48">
        <v>2011</v>
      </c>
      <c r="O39" s="8">
        <v>42275</v>
      </c>
      <c r="P39" s="53">
        <v>1.3534200000000001</v>
      </c>
      <c r="Q39" s="53"/>
      <c r="R39" s="54">
        <f t="shared" si="1"/>
        <v>-1503</v>
      </c>
      <c r="S39" s="54"/>
      <c r="T39" s="55">
        <f t="shared" si="6"/>
        <v>-60</v>
      </c>
      <c r="U39" s="55"/>
    </row>
    <row r="40" spans="2:21">
      <c r="B40" s="48">
        <v>32</v>
      </c>
      <c r="C40" s="52">
        <f t="shared" si="3"/>
        <v>737138</v>
      </c>
      <c r="D40" s="52"/>
      <c r="E40" s="48">
        <v>2011</v>
      </c>
      <c r="F40" s="8">
        <v>42283</v>
      </c>
      <c r="G40" s="48" t="s">
        <v>4</v>
      </c>
      <c r="H40" s="53">
        <v>1.3367</v>
      </c>
      <c r="I40" s="53"/>
      <c r="J40" s="48">
        <v>88</v>
      </c>
      <c r="K40" s="52">
        <f t="shared" si="0"/>
        <v>22114.14</v>
      </c>
      <c r="L40" s="52"/>
      <c r="M40" s="6">
        <f t="shared" si="4"/>
        <v>0.2</v>
      </c>
      <c r="N40" s="48">
        <v>2011</v>
      </c>
      <c r="O40" s="8">
        <v>42295</v>
      </c>
      <c r="P40" s="53">
        <v>1.3681700000000001</v>
      </c>
      <c r="Q40" s="53"/>
      <c r="R40" s="54">
        <f t="shared" si="1"/>
        <v>77703</v>
      </c>
      <c r="S40" s="54"/>
      <c r="T40" s="55">
        <f t="shared" si="6"/>
        <v>314.70000000000107</v>
      </c>
      <c r="U40" s="55"/>
    </row>
    <row r="41" spans="2:21">
      <c r="B41" s="48">
        <v>33</v>
      </c>
      <c r="C41" s="52">
        <f t="shared" si="3"/>
        <v>814841</v>
      </c>
      <c r="D41" s="52"/>
      <c r="E41" s="48">
        <v>2011</v>
      </c>
      <c r="F41" s="8">
        <v>42295</v>
      </c>
      <c r="G41" s="48" t="s">
        <v>3</v>
      </c>
      <c r="H41" s="53">
        <v>1.3727400000000001</v>
      </c>
      <c r="I41" s="53"/>
      <c r="J41" s="48">
        <v>89</v>
      </c>
      <c r="K41" s="52">
        <f t="shared" si="0"/>
        <v>24445.23</v>
      </c>
      <c r="L41" s="52"/>
      <c r="M41" s="6">
        <f t="shared" si="4"/>
        <v>0.22</v>
      </c>
      <c r="N41" s="48">
        <v>2011</v>
      </c>
      <c r="O41" s="8">
        <v>42295</v>
      </c>
      <c r="P41" s="53">
        <v>1.3816299999999999</v>
      </c>
      <c r="Q41" s="53"/>
      <c r="R41" s="54">
        <f t="shared" si="1"/>
        <v>-24145</v>
      </c>
      <c r="S41" s="54"/>
      <c r="T41" s="55">
        <f t="shared" si="6"/>
        <v>-89</v>
      </c>
      <c r="U41" s="55"/>
    </row>
    <row r="42" spans="2:21">
      <c r="B42" s="48">
        <v>34</v>
      </c>
      <c r="C42" s="52">
        <f t="shared" si="3"/>
        <v>790696</v>
      </c>
      <c r="D42" s="52"/>
      <c r="E42" s="48">
        <v>2011</v>
      </c>
      <c r="F42" s="8">
        <v>42312</v>
      </c>
      <c r="G42" s="48" t="s">
        <v>4</v>
      </c>
      <c r="H42" s="53">
        <v>1.37985</v>
      </c>
      <c r="I42" s="53"/>
      <c r="J42" s="48">
        <v>40</v>
      </c>
      <c r="K42" s="52">
        <f t="shared" si="0"/>
        <v>23720.879999999997</v>
      </c>
      <c r="L42" s="52"/>
      <c r="M42" s="6">
        <f t="shared" si="4"/>
        <v>0.48</v>
      </c>
      <c r="N42" s="48">
        <v>2011</v>
      </c>
      <c r="O42" s="8">
        <v>42312</v>
      </c>
      <c r="P42" s="53">
        <v>1.3758699999999999</v>
      </c>
      <c r="Q42" s="53"/>
      <c r="R42" s="54">
        <f t="shared" si="1"/>
        <v>-23585</v>
      </c>
      <c r="S42" s="54"/>
      <c r="T42" s="55">
        <f t="shared" si="6"/>
        <v>-40</v>
      </c>
      <c r="U42" s="55"/>
    </row>
    <row r="43" spans="2:21">
      <c r="B43" s="48">
        <v>35</v>
      </c>
      <c r="C43" s="52">
        <f t="shared" si="3"/>
        <v>767111</v>
      </c>
      <c r="D43" s="52"/>
      <c r="E43" s="48">
        <v>2011</v>
      </c>
      <c r="F43" s="8">
        <v>42316</v>
      </c>
      <c r="G43" s="48" t="s">
        <v>4</v>
      </c>
      <c r="H43" s="53">
        <v>1.3846400000000001</v>
      </c>
      <c r="I43" s="53"/>
      <c r="J43" s="48">
        <v>81</v>
      </c>
      <c r="K43" s="52">
        <f t="shared" si="0"/>
        <v>23013.329999999998</v>
      </c>
      <c r="L43" s="52"/>
      <c r="M43" s="6">
        <f t="shared" si="4"/>
        <v>0.23</v>
      </c>
      <c r="N43" s="48">
        <v>2011</v>
      </c>
      <c r="O43" s="8">
        <v>42316</v>
      </c>
      <c r="P43" s="53">
        <v>1.3766</v>
      </c>
      <c r="Q43" s="53"/>
      <c r="R43" s="54">
        <f t="shared" si="1"/>
        <v>-22829</v>
      </c>
      <c r="S43" s="54"/>
      <c r="T43" s="55">
        <f t="shared" si="6"/>
        <v>-81</v>
      </c>
      <c r="U43" s="55"/>
    </row>
    <row r="44" spans="2:21">
      <c r="B44" s="48">
        <v>36</v>
      </c>
      <c r="C44" s="52">
        <f t="shared" si="3"/>
        <v>744282</v>
      </c>
      <c r="D44" s="52"/>
      <c r="E44" s="48">
        <v>2011</v>
      </c>
      <c r="F44" s="8">
        <v>42318</v>
      </c>
      <c r="G44" s="48" t="s">
        <v>3</v>
      </c>
      <c r="H44" s="53">
        <v>1.3564499999999999</v>
      </c>
      <c r="I44" s="53"/>
      <c r="J44" s="48">
        <v>88</v>
      </c>
      <c r="K44" s="52">
        <f t="shared" si="0"/>
        <v>22328.46</v>
      </c>
      <c r="L44" s="52"/>
      <c r="M44" s="6">
        <f t="shared" si="4"/>
        <v>0.2</v>
      </c>
      <c r="N44" s="48">
        <v>2011</v>
      </c>
      <c r="O44" s="8">
        <v>42318</v>
      </c>
      <c r="P44" s="53">
        <v>1.3651800000000001</v>
      </c>
      <c r="Q44" s="53"/>
      <c r="R44" s="54">
        <f t="shared" si="1"/>
        <v>-21555</v>
      </c>
      <c r="S44" s="54"/>
      <c r="T44" s="55">
        <f t="shared" si="6"/>
        <v>-88</v>
      </c>
      <c r="U44" s="55"/>
    </row>
    <row r="45" spans="2:21">
      <c r="B45" s="48">
        <v>37</v>
      </c>
      <c r="C45" s="52">
        <f t="shared" si="3"/>
        <v>722727</v>
      </c>
      <c r="D45" s="52"/>
      <c r="E45" s="48">
        <v>2011</v>
      </c>
      <c r="F45" s="8">
        <v>42332</v>
      </c>
      <c r="G45" s="48" t="s">
        <v>3</v>
      </c>
      <c r="H45" s="53">
        <v>1.33548</v>
      </c>
      <c r="I45" s="53"/>
      <c r="J45" s="48">
        <v>57</v>
      </c>
      <c r="K45" s="52">
        <f t="shared" si="0"/>
        <v>21681.809999999998</v>
      </c>
      <c r="L45" s="52"/>
      <c r="M45" s="6">
        <f t="shared" si="4"/>
        <v>0.3</v>
      </c>
      <c r="N45" s="48">
        <v>2011</v>
      </c>
      <c r="O45" s="8">
        <v>42337</v>
      </c>
      <c r="P45" s="53">
        <v>1.3410899999999999</v>
      </c>
      <c r="Q45" s="53"/>
      <c r="R45" s="54">
        <f t="shared" si="1"/>
        <v>-20777</v>
      </c>
      <c r="S45" s="54"/>
      <c r="T45" s="55">
        <f t="shared" si="6"/>
        <v>-57</v>
      </c>
      <c r="U45" s="55"/>
    </row>
    <row r="46" spans="2:21">
      <c r="B46" s="48">
        <v>38</v>
      </c>
      <c r="C46" s="52">
        <f t="shared" si="3"/>
        <v>701950</v>
      </c>
      <c r="D46" s="52"/>
      <c r="E46" s="48">
        <v>2011</v>
      </c>
      <c r="F46" s="8">
        <v>42340</v>
      </c>
      <c r="G46" s="48" t="s">
        <v>4</v>
      </c>
      <c r="H46" s="53">
        <v>1.3470899999999999</v>
      </c>
      <c r="I46" s="53"/>
      <c r="J46" s="48">
        <v>23</v>
      </c>
      <c r="K46" s="52">
        <f t="shared" si="0"/>
        <v>21058.5</v>
      </c>
      <c r="L46" s="52"/>
      <c r="M46" s="6">
        <f t="shared" si="4"/>
        <v>0.74</v>
      </c>
      <c r="N46" s="48">
        <v>2011</v>
      </c>
      <c r="O46" s="8">
        <v>42340</v>
      </c>
      <c r="P46" s="53">
        <v>1.34483</v>
      </c>
      <c r="Q46" s="53"/>
      <c r="R46" s="54">
        <f t="shared" si="1"/>
        <v>-20646</v>
      </c>
      <c r="S46" s="54"/>
      <c r="T46" s="55">
        <f t="shared" si="6"/>
        <v>-23</v>
      </c>
      <c r="U46" s="55"/>
    </row>
    <row r="47" spans="2:21">
      <c r="B47" s="48">
        <v>39</v>
      </c>
      <c r="C47" s="52">
        <f t="shared" si="3"/>
        <v>681304</v>
      </c>
      <c r="D47" s="52"/>
      <c r="E47" s="48">
        <v>2011</v>
      </c>
      <c r="F47" s="8">
        <v>42358</v>
      </c>
      <c r="G47" s="48" t="s">
        <v>4</v>
      </c>
      <c r="H47" s="53">
        <v>1.30149</v>
      </c>
      <c r="I47" s="53"/>
      <c r="J47" s="48">
        <v>20</v>
      </c>
      <c r="K47" s="52">
        <f t="shared" si="0"/>
        <v>20439.12</v>
      </c>
      <c r="L47" s="52"/>
      <c r="M47" s="6">
        <f t="shared" si="4"/>
        <v>0.82</v>
      </c>
      <c r="N47" s="48">
        <v>2011</v>
      </c>
      <c r="O47" s="8">
        <v>42366</v>
      </c>
      <c r="P47" s="53">
        <v>1.2995000000000001</v>
      </c>
      <c r="Q47" s="53"/>
      <c r="R47" s="54">
        <f t="shared" si="1"/>
        <v>-20145</v>
      </c>
      <c r="S47" s="54"/>
      <c r="T47" s="55">
        <f t="shared" si="6"/>
        <v>-20</v>
      </c>
      <c r="U47" s="55"/>
    </row>
    <row r="48" spans="2:21">
      <c r="B48" s="48">
        <v>40</v>
      </c>
      <c r="C48" s="52">
        <f t="shared" si="3"/>
        <v>661159</v>
      </c>
      <c r="D48" s="52"/>
      <c r="E48" s="48">
        <v>2012</v>
      </c>
      <c r="F48" s="8">
        <v>42014</v>
      </c>
      <c r="G48" s="48" t="s">
        <v>4</v>
      </c>
      <c r="H48" s="53">
        <v>1.28088</v>
      </c>
      <c r="I48" s="53"/>
      <c r="J48" s="48">
        <v>67</v>
      </c>
      <c r="K48" s="52">
        <f t="shared" si="0"/>
        <v>19834.77</v>
      </c>
      <c r="L48" s="52"/>
      <c r="M48" s="6">
        <f t="shared" si="4"/>
        <v>0.23</v>
      </c>
      <c r="N48" s="48">
        <v>2012</v>
      </c>
      <c r="O48" s="8">
        <v>42014</v>
      </c>
      <c r="P48" s="53">
        <v>1.27424</v>
      </c>
      <c r="Q48" s="53"/>
      <c r="R48" s="54">
        <f t="shared" si="1"/>
        <v>-18854</v>
      </c>
      <c r="S48" s="54"/>
      <c r="T48" s="55">
        <f t="shared" si="6"/>
        <v>-67</v>
      </c>
      <c r="U48" s="55"/>
    </row>
    <row r="49" spans="2:21">
      <c r="B49" s="48">
        <v>41</v>
      </c>
      <c r="C49" s="52">
        <f t="shared" si="3"/>
        <v>642305</v>
      </c>
      <c r="D49" s="52"/>
      <c r="E49" s="48">
        <v>2012</v>
      </c>
      <c r="F49" s="8">
        <v>42031</v>
      </c>
      <c r="G49" s="48" t="s">
        <v>4</v>
      </c>
      <c r="H49" s="53">
        <v>1.3110999999999999</v>
      </c>
      <c r="I49" s="53"/>
      <c r="J49" s="48">
        <v>33</v>
      </c>
      <c r="K49" s="52">
        <f t="shared" si="0"/>
        <v>19269.149999999998</v>
      </c>
      <c r="L49" s="52"/>
      <c r="M49" s="6">
        <f t="shared" si="4"/>
        <v>0.47</v>
      </c>
      <c r="N49" s="48">
        <v>2012</v>
      </c>
      <c r="O49" s="8">
        <v>42035</v>
      </c>
      <c r="P49" s="53">
        <v>1.3077000000000001</v>
      </c>
      <c r="Q49" s="53"/>
      <c r="R49" s="54">
        <f t="shared" si="1"/>
        <v>-19728</v>
      </c>
      <c r="S49" s="54"/>
      <c r="T49" s="55">
        <f t="shared" si="6"/>
        <v>-33</v>
      </c>
      <c r="U49" s="55"/>
    </row>
    <row r="50" spans="2:21">
      <c r="B50" s="48">
        <v>42</v>
      </c>
      <c r="C50" s="52">
        <f t="shared" si="3"/>
        <v>622577</v>
      </c>
      <c r="D50" s="52"/>
      <c r="E50" s="48">
        <v>2012</v>
      </c>
      <c r="F50" s="8">
        <v>42037</v>
      </c>
      <c r="G50" s="48" t="s">
        <v>4</v>
      </c>
      <c r="H50" s="53">
        <v>1.3150999999999999</v>
      </c>
      <c r="I50" s="53"/>
      <c r="J50" s="48">
        <v>67</v>
      </c>
      <c r="K50" s="52">
        <f t="shared" si="0"/>
        <v>18677.309999999998</v>
      </c>
      <c r="L50" s="52"/>
      <c r="M50" s="6">
        <f t="shared" si="4"/>
        <v>0.22</v>
      </c>
      <c r="N50" s="48">
        <v>2012</v>
      </c>
      <c r="O50" s="8">
        <v>42038</v>
      </c>
      <c r="P50" s="53">
        <v>1.3084</v>
      </c>
      <c r="Q50" s="53"/>
      <c r="R50" s="54">
        <f t="shared" si="1"/>
        <v>-18197</v>
      </c>
      <c r="S50" s="54"/>
      <c r="T50" s="55">
        <f t="shared" si="6"/>
        <v>-67</v>
      </c>
      <c r="U50" s="55"/>
    </row>
    <row r="51" spans="2:21">
      <c r="B51" s="48">
        <v>43</v>
      </c>
      <c r="C51" s="52">
        <f t="shared" si="3"/>
        <v>604380</v>
      </c>
      <c r="D51" s="52"/>
      <c r="E51" s="48">
        <v>2012</v>
      </c>
      <c r="F51" s="8">
        <v>42044</v>
      </c>
      <c r="G51" s="48" t="s">
        <v>4</v>
      </c>
      <c r="H51" s="53">
        <v>1.3266</v>
      </c>
      <c r="I51" s="53"/>
      <c r="J51" s="48">
        <v>53</v>
      </c>
      <c r="K51" s="52">
        <f t="shared" si="0"/>
        <v>18131.399999999998</v>
      </c>
      <c r="L51" s="52"/>
      <c r="M51" s="6">
        <f t="shared" si="4"/>
        <v>0.27</v>
      </c>
      <c r="N51" s="48">
        <v>2012</v>
      </c>
      <c r="O51" s="8">
        <v>42044</v>
      </c>
      <c r="P51" s="53">
        <v>1.3212999999999999</v>
      </c>
      <c r="Q51" s="53"/>
      <c r="R51" s="54">
        <f t="shared" si="1"/>
        <v>-17666</v>
      </c>
      <c r="S51" s="54"/>
      <c r="T51" s="55">
        <f t="shared" si="6"/>
        <v>-53</v>
      </c>
      <c r="U51" s="55"/>
    </row>
    <row r="52" spans="2:21">
      <c r="B52" s="48">
        <v>44</v>
      </c>
      <c r="C52" s="52">
        <f t="shared" si="3"/>
        <v>586714</v>
      </c>
      <c r="D52" s="52"/>
      <c r="E52" s="48">
        <v>2012</v>
      </c>
      <c r="F52" s="8">
        <v>42085</v>
      </c>
      <c r="G52" s="48" t="s">
        <v>4</v>
      </c>
      <c r="H52" s="53">
        <v>1.32477</v>
      </c>
      <c r="I52" s="53"/>
      <c r="J52" s="48">
        <v>35</v>
      </c>
      <c r="K52" s="52">
        <f t="shared" si="0"/>
        <v>17601.419999999998</v>
      </c>
      <c r="L52" s="52"/>
      <c r="M52" s="6">
        <f t="shared" si="4"/>
        <v>0.4</v>
      </c>
      <c r="N52" s="48">
        <v>2012</v>
      </c>
      <c r="O52" s="8">
        <v>42085</v>
      </c>
      <c r="P52" s="53">
        <v>1.3213200000000001</v>
      </c>
      <c r="Q52" s="53"/>
      <c r="R52" s="54">
        <f t="shared" si="1"/>
        <v>-17037</v>
      </c>
      <c r="S52" s="54"/>
      <c r="T52" s="55">
        <f t="shared" ref="T52" si="7">IF(O52="","",IF(R52&lt;0,J52*(-1),IF(G52="買",(P52-H52)*10000,(H52-P52)*10000)))</f>
        <v>-35</v>
      </c>
      <c r="U52" s="55"/>
    </row>
    <row r="53" spans="2:21">
      <c r="B53" s="48">
        <v>45</v>
      </c>
      <c r="C53" s="52">
        <f t="shared" si="3"/>
        <v>569677</v>
      </c>
      <c r="D53" s="52"/>
      <c r="E53" s="48">
        <v>2012</v>
      </c>
      <c r="F53" s="8">
        <v>42086</v>
      </c>
      <c r="G53" s="48" t="s">
        <v>4</v>
      </c>
      <c r="H53" s="53">
        <v>1.32101</v>
      </c>
      <c r="I53" s="53"/>
      <c r="J53" s="48">
        <v>17</v>
      </c>
      <c r="K53" s="52">
        <f t="shared" si="0"/>
        <v>17090.309999999998</v>
      </c>
      <c r="L53" s="52"/>
      <c r="M53" s="6">
        <f t="shared" si="4"/>
        <v>0.81</v>
      </c>
      <c r="N53" s="48">
        <v>2012</v>
      </c>
      <c r="O53" s="8">
        <v>42086</v>
      </c>
      <c r="P53" s="53">
        <v>1.3193299999999999</v>
      </c>
      <c r="Q53" s="53"/>
      <c r="R53" s="54">
        <f t="shared" si="1"/>
        <v>-16800</v>
      </c>
      <c r="S53" s="54"/>
      <c r="T53" s="55">
        <f t="shared" ref="T53" si="8">IF(O53="","",IF(R53&lt;0,J53*(-1),IF(G53="買",(P53-H53)*10000,(H53-P53)*10000)))</f>
        <v>-17</v>
      </c>
      <c r="U53" s="55"/>
    </row>
    <row r="54" spans="2:21">
      <c r="B54" s="48">
        <v>46</v>
      </c>
      <c r="C54" s="52">
        <f t="shared" si="3"/>
        <v>552877</v>
      </c>
      <c r="D54" s="52"/>
      <c r="E54" s="48">
        <v>2012</v>
      </c>
      <c r="F54" s="8">
        <v>42105</v>
      </c>
      <c r="G54" s="48" t="s">
        <v>4</v>
      </c>
      <c r="H54" s="53">
        <v>1.31107</v>
      </c>
      <c r="I54" s="53"/>
      <c r="J54" s="48">
        <v>18</v>
      </c>
      <c r="K54" s="52">
        <f t="shared" si="0"/>
        <v>16586.309999999998</v>
      </c>
      <c r="L54" s="52"/>
      <c r="M54" s="6">
        <f t="shared" si="4"/>
        <v>0.74</v>
      </c>
      <c r="N54" s="48">
        <v>2012</v>
      </c>
      <c r="O54" s="8">
        <v>42107</v>
      </c>
      <c r="P54" s="53">
        <v>1.3092699999999999</v>
      </c>
      <c r="Q54" s="53"/>
      <c r="R54" s="54">
        <f t="shared" si="1"/>
        <v>-16444</v>
      </c>
      <c r="S54" s="54"/>
      <c r="T54" s="55">
        <f t="shared" ref="T54" si="9">IF(O54="","",IF(R54&lt;0,J54*(-1),IF(G54="買",(P54-H54)*10000,(H54-P54)*10000)))</f>
        <v>-18</v>
      </c>
      <c r="U54" s="55"/>
    </row>
    <row r="55" spans="2:21">
      <c r="B55" s="48">
        <v>47</v>
      </c>
      <c r="C55" s="52">
        <f t="shared" si="3"/>
        <v>536433</v>
      </c>
      <c r="D55" s="52"/>
      <c r="E55" s="48">
        <v>2012</v>
      </c>
      <c r="F55" s="8">
        <v>42113</v>
      </c>
      <c r="G55" s="48" t="s">
        <v>4</v>
      </c>
      <c r="H55" s="53">
        <v>1.31473</v>
      </c>
      <c r="I55" s="53"/>
      <c r="J55" s="48">
        <v>79</v>
      </c>
      <c r="K55" s="52">
        <f t="shared" si="0"/>
        <v>16092.99</v>
      </c>
      <c r="L55" s="52"/>
      <c r="M55" s="6">
        <f t="shared" si="4"/>
        <v>0.16</v>
      </c>
      <c r="N55" s="48">
        <v>2012</v>
      </c>
      <c r="O55" s="8">
        <v>42121</v>
      </c>
      <c r="P55" s="53">
        <v>1.31687</v>
      </c>
      <c r="Q55" s="53"/>
      <c r="R55" s="54">
        <f t="shared" si="1"/>
        <v>4227</v>
      </c>
      <c r="S55" s="54"/>
      <c r="T55" s="55">
        <f t="shared" ref="T55" si="10">IF(O55="","",IF(R55&lt;0,J55*(-1),IF(G55="買",(P55-H55)*10000,(H55-P55)*10000)))</f>
        <v>21.400000000000308</v>
      </c>
      <c r="U55" s="55"/>
    </row>
    <row r="56" spans="2:21">
      <c r="B56" s="48">
        <v>48</v>
      </c>
      <c r="C56" s="52">
        <f t="shared" si="3"/>
        <v>540660</v>
      </c>
      <c r="D56" s="52"/>
      <c r="E56" s="48">
        <v>2012</v>
      </c>
      <c r="F56" s="8">
        <v>42148</v>
      </c>
      <c r="G56" s="48" t="s">
        <v>3</v>
      </c>
      <c r="H56" s="53">
        <v>1.25542</v>
      </c>
      <c r="I56" s="53"/>
      <c r="J56" s="48">
        <v>65</v>
      </c>
      <c r="K56" s="52">
        <f t="shared" si="0"/>
        <v>16219.8</v>
      </c>
      <c r="L56" s="52"/>
      <c r="M56" s="6">
        <f t="shared" si="4"/>
        <v>0.2</v>
      </c>
      <c r="N56" s="48">
        <v>2012</v>
      </c>
      <c r="O56" s="8">
        <v>42148</v>
      </c>
      <c r="P56" s="53">
        <v>1.26183</v>
      </c>
      <c r="Q56" s="53"/>
      <c r="R56" s="54">
        <f t="shared" si="1"/>
        <v>-15827</v>
      </c>
      <c r="S56" s="54"/>
      <c r="T56" s="55">
        <f t="shared" ref="T56:T83" si="11">IF(O56="","",IF(R56&lt;0,J56*(-1),IF(G56="買",(P56-H56)*10000,(H56-P56)*10000)))</f>
        <v>-65</v>
      </c>
      <c r="U56" s="55"/>
    </row>
    <row r="57" spans="2:21">
      <c r="B57" s="48">
        <v>49</v>
      </c>
      <c r="C57" s="52">
        <f t="shared" si="3"/>
        <v>524833</v>
      </c>
      <c r="D57" s="52"/>
      <c r="E57" s="48">
        <v>2012</v>
      </c>
      <c r="F57" s="8">
        <v>42153</v>
      </c>
      <c r="G57" s="48" t="s">
        <v>3</v>
      </c>
      <c r="H57" s="53">
        <v>1.25203</v>
      </c>
      <c r="I57" s="53"/>
      <c r="J57" s="48">
        <v>54</v>
      </c>
      <c r="K57" s="52">
        <f t="shared" si="0"/>
        <v>15744.99</v>
      </c>
      <c r="L57" s="52"/>
      <c r="M57" s="6">
        <f t="shared" si="4"/>
        <v>0.23</v>
      </c>
      <c r="N57" s="48">
        <v>2012</v>
      </c>
      <c r="O57" s="8">
        <v>42156</v>
      </c>
      <c r="P57" s="53">
        <v>1.24594</v>
      </c>
      <c r="Q57" s="53"/>
      <c r="R57" s="54">
        <f t="shared" si="1"/>
        <v>17292</v>
      </c>
      <c r="S57" s="54"/>
      <c r="T57" s="55">
        <f t="shared" si="11"/>
        <v>60.899999999999288</v>
      </c>
      <c r="U57" s="55"/>
    </row>
    <row r="58" spans="2:21">
      <c r="B58" s="48">
        <v>50</v>
      </c>
      <c r="C58" s="52">
        <f t="shared" si="3"/>
        <v>542125</v>
      </c>
      <c r="D58" s="52"/>
      <c r="E58" s="48">
        <v>2012</v>
      </c>
      <c r="F58" s="8">
        <v>42161</v>
      </c>
      <c r="G58" s="48" t="s">
        <v>4</v>
      </c>
      <c r="H58" s="53">
        <v>1.2517199999999999</v>
      </c>
      <c r="I58" s="53"/>
      <c r="J58" s="48">
        <v>77</v>
      </c>
      <c r="K58" s="52">
        <f t="shared" si="0"/>
        <v>16263.75</v>
      </c>
      <c r="L58" s="52"/>
      <c r="M58" s="6">
        <f t="shared" si="4"/>
        <v>0.17</v>
      </c>
      <c r="N58" s="48">
        <v>2012</v>
      </c>
      <c r="O58" s="8">
        <v>42163</v>
      </c>
      <c r="P58" s="53">
        <v>1.2439899999999999</v>
      </c>
      <c r="Q58" s="53"/>
      <c r="R58" s="54">
        <f t="shared" si="1"/>
        <v>-16223</v>
      </c>
      <c r="S58" s="54"/>
      <c r="T58" s="55">
        <f t="shared" si="11"/>
        <v>-77</v>
      </c>
      <c r="U58" s="55"/>
    </row>
    <row r="59" spans="2:21">
      <c r="B59" s="48">
        <v>51</v>
      </c>
      <c r="C59" s="52">
        <f t="shared" si="3"/>
        <v>525902</v>
      </c>
      <c r="D59" s="52"/>
      <c r="E59" s="48">
        <v>2012</v>
      </c>
      <c r="F59" s="8">
        <v>42170</v>
      </c>
      <c r="G59" s="48" t="s">
        <v>4</v>
      </c>
      <c r="H59" s="53">
        <v>1.26251</v>
      </c>
      <c r="I59" s="53"/>
      <c r="J59" s="48">
        <v>35</v>
      </c>
      <c r="K59" s="52">
        <f t="shared" si="0"/>
        <v>15777.06</v>
      </c>
      <c r="L59" s="52"/>
      <c r="M59" s="6">
        <f t="shared" si="4"/>
        <v>0.36</v>
      </c>
      <c r="N59" s="48">
        <v>2012</v>
      </c>
      <c r="O59" s="8">
        <v>42173</v>
      </c>
      <c r="P59" s="53">
        <v>1.25908</v>
      </c>
      <c r="Q59" s="53"/>
      <c r="R59" s="54">
        <f t="shared" si="1"/>
        <v>-15244</v>
      </c>
      <c r="S59" s="54"/>
      <c r="T59" s="55">
        <f t="shared" si="11"/>
        <v>-35</v>
      </c>
      <c r="U59" s="55"/>
    </row>
    <row r="60" spans="2:21">
      <c r="B60" s="48">
        <v>52</v>
      </c>
      <c r="C60" s="52">
        <f t="shared" si="3"/>
        <v>510658</v>
      </c>
      <c r="D60" s="52"/>
      <c r="E60" s="48">
        <v>2012</v>
      </c>
      <c r="F60" s="8">
        <v>42181</v>
      </c>
      <c r="G60" s="48" t="s">
        <v>3</v>
      </c>
      <c r="H60" s="53">
        <v>1.24837</v>
      </c>
      <c r="I60" s="53"/>
      <c r="J60" s="48">
        <v>20</v>
      </c>
      <c r="K60" s="52">
        <f t="shared" si="0"/>
        <v>15319.74</v>
      </c>
      <c r="L60" s="52"/>
      <c r="M60" s="6">
        <f t="shared" si="4"/>
        <v>0.62</v>
      </c>
      <c r="N60" s="48">
        <v>2012</v>
      </c>
      <c r="O60" s="8">
        <v>42181</v>
      </c>
      <c r="P60" s="53">
        <v>1.2503500000000001</v>
      </c>
      <c r="Q60" s="53"/>
      <c r="R60" s="54">
        <f t="shared" si="1"/>
        <v>-15155</v>
      </c>
      <c r="S60" s="54"/>
      <c r="T60" s="55">
        <f t="shared" si="11"/>
        <v>-20</v>
      </c>
      <c r="U60" s="55"/>
    </row>
    <row r="61" spans="2:21">
      <c r="B61" s="48">
        <v>53</v>
      </c>
      <c r="C61" s="52">
        <f t="shared" si="3"/>
        <v>495503</v>
      </c>
      <c r="D61" s="52"/>
      <c r="E61" s="48">
        <v>2012</v>
      </c>
      <c r="F61" s="8">
        <v>42202</v>
      </c>
      <c r="G61" s="48" t="s">
        <v>4</v>
      </c>
      <c r="H61" s="53">
        <v>1.228</v>
      </c>
      <c r="I61" s="53"/>
      <c r="J61" s="48">
        <v>92</v>
      </c>
      <c r="K61" s="52">
        <f t="shared" si="0"/>
        <v>14865.09</v>
      </c>
      <c r="L61" s="52"/>
      <c r="M61" s="6">
        <f t="shared" si="4"/>
        <v>0.13</v>
      </c>
      <c r="N61" s="48">
        <v>2012</v>
      </c>
      <c r="O61" s="8">
        <v>42205</v>
      </c>
      <c r="P61" s="53">
        <v>1.2188000000000001</v>
      </c>
      <c r="Q61" s="53"/>
      <c r="R61" s="54">
        <f t="shared" si="1"/>
        <v>-14765</v>
      </c>
      <c r="S61" s="54"/>
      <c r="T61" s="55">
        <f t="shared" si="11"/>
        <v>-92</v>
      </c>
      <c r="U61" s="55"/>
    </row>
    <row r="62" spans="2:21">
      <c r="B62" s="48">
        <v>54</v>
      </c>
      <c r="C62" s="52">
        <f t="shared" si="3"/>
        <v>480738</v>
      </c>
      <c r="D62" s="52"/>
      <c r="E62" s="48">
        <v>2012</v>
      </c>
      <c r="F62" s="8">
        <v>42217</v>
      </c>
      <c r="G62" s="48" t="s">
        <v>4</v>
      </c>
      <c r="H62" s="53">
        <v>1.232</v>
      </c>
      <c r="I62" s="53"/>
      <c r="J62" s="48">
        <v>36</v>
      </c>
      <c r="K62" s="52">
        <f t="shared" si="0"/>
        <v>14422.14</v>
      </c>
      <c r="L62" s="52"/>
      <c r="M62" s="6">
        <f t="shared" si="4"/>
        <v>0.32</v>
      </c>
      <c r="N62" s="48">
        <v>2012</v>
      </c>
      <c r="O62" s="8">
        <v>42217</v>
      </c>
      <c r="P62" s="53">
        <v>1.2283999999999999</v>
      </c>
      <c r="Q62" s="53"/>
      <c r="R62" s="54">
        <f t="shared" si="1"/>
        <v>-14222</v>
      </c>
      <c r="S62" s="54"/>
      <c r="T62" s="55">
        <f t="shared" si="11"/>
        <v>-36</v>
      </c>
      <c r="U62" s="55"/>
    </row>
    <row r="63" spans="2:21">
      <c r="B63" s="48">
        <v>55</v>
      </c>
      <c r="C63" s="52">
        <f t="shared" si="3"/>
        <v>466516</v>
      </c>
      <c r="D63" s="52"/>
      <c r="E63" s="48">
        <v>2012</v>
      </c>
      <c r="F63" s="8">
        <v>42229</v>
      </c>
      <c r="G63" s="48" t="s">
        <v>4</v>
      </c>
      <c r="H63" s="53">
        <v>1.2302</v>
      </c>
      <c r="I63" s="53"/>
      <c r="J63" s="48">
        <v>21</v>
      </c>
      <c r="K63" s="52">
        <f t="shared" si="0"/>
        <v>13995.48</v>
      </c>
      <c r="L63" s="52"/>
      <c r="M63" s="6">
        <f t="shared" si="4"/>
        <v>0.53</v>
      </c>
      <c r="N63" s="48">
        <v>2012</v>
      </c>
      <c r="O63" s="8">
        <v>42229</v>
      </c>
      <c r="P63" s="53">
        <v>1.2281</v>
      </c>
      <c r="Q63" s="53"/>
      <c r="R63" s="54">
        <f t="shared" si="1"/>
        <v>-13740</v>
      </c>
      <c r="S63" s="54"/>
      <c r="T63" s="55">
        <f t="shared" si="11"/>
        <v>-21</v>
      </c>
      <c r="U63" s="55"/>
    </row>
    <row r="64" spans="2:21">
      <c r="B64" s="48">
        <v>56</v>
      </c>
      <c r="C64" s="52">
        <f t="shared" si="3"/>
        <v>452776</v>
      </c>
      <c r="D64" s="52"/>
      <c r="E64" s="48">
        <v>2012</v>
      </c>
      <c r="F64" s="8">
        <v>42238</v>
      </c>
      <c r="G64" s="48" t="s">
        <v>4</v>
      </c>
      <c r="H64" s="53">
        <v>1.2483</v>
      </c>
      <c r="I64" s="53"/>
      <c r="J64" s="48">
        <v>53</v>
      </c>
      <c r="K64" s="52">
        <f t="shared" si="0"/>
        <v>13583.279999999999</v>
      </c>
      <c r="L64" s="52"/>
      <c r="M64" s="6">
        <f t="shared" si="4"/>
        <v>0.2</v>
      </c>
      <c r="N64" s="48">
        <v>2012</v>
      </c>
      <c r="O64" s="8">
        <v>42278</v>
      </c>
      <c r="P64" s="53">
        <v>1.28074</v>
      </c>
      <c r="Q64" s="53"/>
      <c r="R64" s="54">
        <f t="shared" si="1"/>
        <v>80098</v>
      </c>
      <c r="S64" s="54"/>
      <c r="T64" s="55">
        <f t="shared" si="11"/>
        <v>324.40000000000026</v>
      </c>
      <c r="U64" s="55"/>
    </row>
    <row r="65" spans="2:21">
      <c r="B65" s="48">
        <v>57</v>
      </c>
      <c r="C65" s="52">
        <f t="shared" si="3"/>
        <v>532874</v>
      </c>
      <c r="D65" s="52"/>
      <c r="E65" s="48">
        <v>2012</v>
      </c>
      <c r="F65" s="8">
        <v>42323</v>
      </c>
      <c r="G65" s="48" t="s">
        <v>4</v>
      </c>
      <c r="H65" s="53">
        <v>1.27396</v>
      </c>
      <c r="I65" s="53"/>
      <c r="J65" s="48">
        <v>23</v>
      </c>
      <c r="K65" s="52">
        <f t="shared" si="0"/>
        <v>15986.22</v>
      </c>
      <c r="L65" s="52"/>
      <c r="M65" s="6">
        <f t="shared" si="4"/>
        <v>0.56000000000000005</v>
      </c>
      <c r="N65" s="48">
        <v>2012</v>
      </c>
      <c r="O65" s="8">
        <v>42324</v>
      </c>
      <c r="P65" s="53">
        <v>1.2716000000000001</v>
      </c>
      <c r="Q65" s="53"/>
      <c r="R65" s="54">
        <f t="shared" si="1"/>
        <v>-16316</v>
      </c>
      <c r="S65" s="54"/>
      <c r="T65" s="55">
        <f t="shared" si="11"/>
        <v>-23</v>
      </c>
      <c r="U65" s="55"/>
    </row>
    <row r="66" spans="2:21">
      <c r="B66" s="48">
        <v>58</v>
      </c>
      <c r="C66" s="52">
        <f t="shared" si="3"/>
        <v>516558</v>
      </c>
      <c r="D66" s="52"/>
      <c r="E66" s="48">
        <v>2013</v>
      </c>
      <c r="F66" s="8">
        <v>42026</v>
      </c>
      <c r="G66" s="48" t="s">
        <v>3</v>
      </c>
      <c r="H66" s="53">
        <v>1.3302700000000001</v>
      </c>
      <c r="I66" s="53"/>
      <c r="J66" s="48">
        <v>65</v>
      </c>
      <c r="K66" s="52">
        <f t="shared" si="0"/>
        <v>15496.74</v>
      </c>
      <c r="L66" s="52"/>
      <c r="M66" s="6">
        <f t="shared" si="4"/>
        <v>0.19</v>
      </c>
      <c r="N66" s="48">
        <v>2013</v>
      </c>
      <c r="O66" s="8">
        <v>42026</v>
      </c>
      <c r="P66" s="53">
        <v>1.3366499999999999</v>
      </c>
      <c r="Q66" s="53"/>
      <c r="R66" s="54">
        <f t="shared" si="1"/>
        <v>-14965</v>
      </c>
      <c r="S66" s="54"/>
      <c r="T66" s="55">
        <f t="shared" si="11"/>
        <v>-65</v>
      </c>
      <c r="U66" s="55"/>
    </row>
    <row r="67" spans="2:21">
      <c r="B67" s="48">
        <v>59</v>
      </c>
      <c r="C67" s="52">
        <f t="shared" si="3"/>
        <v>501593</v>
      </c>
      <c r="D67" s="52"/>
      <c r="E67" s="48">
        <v>2013</v>
      </c>
      <c r="F67" s="8">
        <v>42032</v>
      </c>
      <c r="G67" s="48" t="s">
        <v>4</v>
      </c>
      <c r="H67" s="53">
        <v>1.3459300000000001</v>
      </c>
      <c r="I67" s="53"/>
      <c r="J67" s="48">
        <v>35</v>
      </c>
      <c r="K67" s="52">
        <f t="shared" si="0"/>
        <v>15047.789999999999</v>
      </c>
      <c r="L67" s="52"/>
      <c r="M67" s="6">
        <f t="shared" si="4"/>
        <v>0.34</v>
      </c>
      <c r="N67" s="48">
        <v>2013</v>
      </c>
      <c r="O67" s="8">
        <v>42032</v>
      </c>
      <c r="P67" s="53">
        <v>1.3424400000000001</v>
      </c>
      <c r="Q67" s="53"/>
      <c r="R67" s="54">
        <f t="shared" si="1"/>
        <v>-14649</v>
      </c>
      <c r="S67" s="54"/>
      <c r="T67" s="55">
        <f t="shared" si="11"/>
        <v>-35</v>
      </c>
      <c r="U67" s="55"/>
    </row>
    <row r="68" spans="2:21">
      <c r="B68" s="48">
        <v>60</v>
      </c>
      <c r="C68" s="52">
        <f t="shared" si="3"/>
        <v>486944</v>
      </c>
      <c r="D68" s="52"/>
      <c r="E68" s="48">
        <v>2013</v>
      </c>
      <c r="F68" s="8">
        <v>42035</v>
      </c>
      <c r="G68" s="48" t="s">
        <v>4</v>
      </c>
      <c r="H68" s="53">
        <v>1.357</v>
      </c>
      <c r="I68" s="53"/>
      <c r="J68" s="48">
        <v>30</v>
      </c>
      <c r="K68" s="52">
        <f t="shared" si="0"/>
        <v>14608.32</v>
      </c>
      <c r="L68" s="52"/>
      <c r="M68" s="6">
        <f t="shared" si="4"/>
        <v>0.39</v>
      </c>
      <c r="N68" s="48">
        <v>2013</v>
      </c>
      <c r="O68" s="8">
        <v>42039</v>
      </c>
      <c r="P68" s="53">
        <v>1.35409</v>
      </c>
      <c r="Q68" s="53"/>
      <c r="R68" s="54">
        <f t="shared" si="1"/>
        <v>-14011</v>
      </c>
      <c r="S68" s="54"/>
      <c r="T68" s="55">
        <f t="shared" si="11"/>
        <v>-30</v>
      </c>
      <c r="U68" s="55"/>
    </row>
    <row r="69" spans="2:21">
      <c r="B69" s="48">
        <v>61</v>
      </c>
      <c r="C69" s="52">
        <f t="shared" si="3"/>
        <v>472933</v>
      </c>
      <c r="D69" s="52"/>
      <c r="E69" s="48">
        <v>2013</v>
      </c>
      <c r="F69" s="8">
        <v>42040</v>
      </c>
      <c r="G69" s="48" t="s">
        <v>3</v>
      </c>
      <c r="H69" s="53">
        <v>1.35083</v>
      </c>
      <c r="I69" s="53"/>
      <c r="J69" s="48">
        <v>60</v>
      </c>
      <c r="K69" s="52">
        <f t="shared" si="0"/>
        <v>14187.99</v>
      </c>
      <c r="L69" s="52"/>
      <c r="M69" s="6">
        <f t="shared" si="4"/>
        <v>0.19</v>
      </c>
      <c r="N69" s="48">
        <v>2013</v>
      </c>
      <c r="O69" s="8">
        <v>42040</v>
      </c>
      <c r="P69" s="53">
        <v>1.3568</v>
      </c>
      <c r="Q69" s="53"/>
      <c r="R69" s="54">
        <f t="shared" si="1"/>
        <v>-14003</v>
      </c>
      <c r="S69" s="54"/>
      <c r="T69" s="55">
        <f t="shared" si="11"/>
        <v>-60</v>
      </c>
      <c r="U69" s="55"/>
    </row>
    <row r="70" spans="2:21">
      <c r="B70" s="48">
        <v>62</v>
      </c>
      <c r="C70" s="52">
        <f t="shared" si="3"/>
        <v>458930</v>
      </c>
      <c r="D70" s="52"/>
      <c r="E70" s="48">
        <v>2013</v>
      </c>
      <c r="F70" s="8">
        <v>42167</v>
      </c>
      <c r="G70" s="48" t="s">
        <v>4</v>
      </c>
      <c r="H70" s="53">
        <v>1.3297699999999999</v>
      </c>
      <c r="I70" s="53"/>
      <c r="J70" s="48">
        <v>33</v>
      </c>
      <c r="K70" s="52">
        <f t="shared" si="0"/>
        <v>13767.9</v>
      </c>
      <c r="L70" s="52"/>
      <c r="M70" s="6">
        <f t="shared" si="4"/>
        <v>0.33</v>
      </c>
      <c r="N70" s="48">
        <v>2013</v>
      </c>
      <c r="O70" s="8">
        <v>42169</v>
      </c>
      <c r="P70" s="53">
        <v>1.33196</v>
      </c>
      <c r="Q70" s="53"/>
      <c r="R70" s="54">
        <f t="shared" si="1"/>
        <v>8922</v>
      </c>
      <c r="S70" s="54"/>
      <c r="T70" s="55">
        <f t="shared" si="11"/>
        <v>21.900000000001363</v>
      </c>
      <c r="U70" s="55"/>
    </row>
    <row r="71" spans="2:21">
      <c r="B71" s="48">
        <v>63</v>
      </c>
      <c r="C71" s="52">
        <f t="shared" si="3"/>
        <v>467852</v>
      </c>
      <c r="D71" s="52"/>
      <c r="E71" s="48">
        <v>2013</v>
      </c>
      <c r="F71" s="8">
        <v>42228</v>
      </c>
      <c r="G71" s="48" t="s">
        <v>3</v>
      </c>
      <c r="H71" s="53">
        <v>1.33202</v>
      </c>
      <c r="I71" s="53"/>
      <c r="J71" s="48">
        <v>24</v>
      </c>
      <c r="K71" s="52">
        <f t="shared" si="0"/>
        <v>14035.56</v>
      </c>
      <c r="L71" s="52"/>
      <c r="M71" s="6">
        <f t="shared" si="4"/>
        <v>0.47</v>
      </c>
      <c r="N71" s="48">
        <v>2013</v>
      </c>
      <c r="O71" s="8">
        <v>42231</v>
      </c>
      <c r="P71" s="53">
        <v>1.3319099999999999</v>
      </c>
      <c r="Q71" s="53"/>
      <c r="R71" s="54">
        <f t="shared" si="1"/>
        <v>638</v>
      </c>
      <c r="S71" s="54"/>
      <c r="T71" s="55">
        <f t="shared" si="11"/>
        <v>1.100000000000545</v>
      </c>
      <c r="U71" s="55"/>
    </row>
    <row r="72" spans="2:21">
      <c r="B72" s="48">
        <v>64</v>
      </c>
      <c r="C72" s="52">
        <f t="shared" si="3"/>
        <v>468490</v>
      </c>
      <c r="D72" s="52"/>
      <c r="E72" s="48">
        <v>2013</v>
      </c>
      <c r="F72" s="8">
        <v>42252</v>
      </c>
      <c r="G72" s="48" t="s">
        <v>4</v>
      </c>
      <c r="H72" s="53">
        <v>1.31941</v>
      </c>
      <c r="I72" s="53"/>
      <c r="J72" s="48">
        <v>31</v>
      </c>
      <c r="K72" s="52">
        <f t="shared" si="0"/>
        <v>14054.699999999999</v>
      </c>
      <c r="L72" s="52"/>
      <c r="M72" s="6">
        <f t="shared" si="4"/>
        <v>0.36</v>
      </c>
      <c r="N72" s="48">
        <v>2013</v>
      </c>
      <c r="O72" s="8">
        <v>42252</v>
      </c>
      <c r="P72" s="53">
        <v>1.3163499999999999</v>
      </c>
      <c r="Q72" s="53"/>
      <c r="R72" s="54">
        <f t="shared" si="1"/>
        <v>-13600</v>
      </c>
      <c r="S72" s="54"/>
      <c r="T72" s="55">
        <f t="shared" si="11"/>
        <v>-31</v>
      </c>
      <c r="U72" s="55"/>
    </row>
    <row r="73" spans="2:21">
      <c r="B73" s="48">
        <v>65</v>
      </c>
      <c r="C73" s="52">
        <f t="shared" si="3"/>
        <v>454890</v>
      </c>
      <c r="D73" s="52"/>
      <c r="E73" s="48">
        <v>2013</v>
      </c>
      <c r="F73" s="8">
        <v>42271</v>
      </c>
      <c r="G73" s="48" t="s">
        <v>3</v>
      </c>
      <c r="H73" s="53">
        <v>1.34907</v>
      </c>
      <c r="I73" s="53"/>
      <c r="J73" s="48">
        <v>40</v>
      </c>
      <c r="K73" s="52">
        <f t="shared" ref="K73:K108" si="12">IF(F73="","",C73*0.03)</f>
        <v>13646.699999999999</v>
      </c>
      <c r="L73" s="52"/>
      <c r="M73" s="6">
        <f t="shared" si="4"/>
        <v>0.27</v>
      </c>
      <c r="N73" s="48">
        <v>2013</v>
      </c>
      <c r="O73" s="8">
        <v>42272</v>
      </c>
      <c r="P73" s="53">
        <v>1.3518600000000001</v>
      </c>
      <c r="Q73" s="53"/>
      <c r="R73" s="54">
        <f t="shared" ref="R73:R108" si="13">IF(O73="","",ROUNDDOWN((IF(G73="売",H73-P73,P73-H73))*M73*1000000000/81,0))</f>
        <v>-9300</v>
      </c>
      <c r="S73" s="54"/>
      <c r="T73" s="55">
        <f t="shared" si="11"/>
        <v>-40</v>
      </c>
      <c r="U73" s="55"/>
    </row>
    <row r="74" spans="2:21">
      <c r="B74" s="48">
        <v>66</v>
      </c>
      <c r="C74" s="52">
        <f t="shared" ref="C74:C108" si="14">IF(R73="","",C73+R73)</f>
        <v>445590</v>
      </c>
      <c r="D74" s="52"/>
      <c r="E74" s="48">
        <v>2013</v>
      </c>
      <c r="F74" s="8">
        <v>42305</v>
      </c>
      <c r="G74" s="48" t="s">
        <v>3</v>
      </c>
      <c r="H74" s="53">
        <v>1.37818</v>
      </c>
      <c r="I74" s="53"/>
      <c r="J74" s="48">
        <v>28</v>
      </c>
      <c r="K74" s="52">
        <f t="shared" si="12"/>
        <v>13367.699999999999</v>
      </c>
      <c r="L74" s="52"/>
      <c r="M74" s="6">
        <f t="shared" ref="M74:M108" si="15">IF(J74="","",ROUNDDOWN(K74/(J74/81)/100000,2))</f>
        <v>0.38</v>
      </c>
      <c r="N74" s="48">
        <v>2013</v>
      </c>
      <c r="O74" s="8">
        <v>42306</v>
      </c>
      <c r="P74" s="53">
        <v>1.3809</v>
      </c>
      <c r="Q74" s="53"/>
      <c r="R74" s="54">
        <f t="shared" si="13"/>
        <v>-12760</v>
      </c>
      <c r="S74" s="54"/>
      <c r="T74" s="55">
        <f t="shared" si="11"/>
        <v>-28</v>
      </c>
      <c r="U74" s="55"/>
    </row>
    <row r="75" spans="2:21">
      <c r="B75" s="48">
        <v>67</v>
      </c>
      <c r="C75" s="52">
        <f t="shared" si="14"/>
        <v>432830</v>
      </c>
      <c r="D75" s="52"/>
      <c r="E75" s="48">
        <v>2013</v>
      </c>
      <c r="F75" s="8">
        <v>42321</v>
      </c>
      <c r="G75" s="48" t="s">
        <v>4</v>
      </c>
      <c r="H75" s="53">
        <v>1.3469599999999999</v>
      </c>
      <c r="I75" s="53"/>
      <c r="J75" s="48">
        <v>80</v>
      </c>
      <c r="K75" s="52">
        <f t="shared" si="12"/>
        <v>12984.9</v>
      </c>
      <c r="L75" s="52"/>
      <c r="M75" s="6">
        <f t="shared" si="15"/>
        <v>0.13</v>
      </c>
      <c r="N75" s="48">
        <v>2013</v>
      </c>
      <c r="O75" s="8">
        <v>42340</v>
      </c>
      <c r="P75" s="53">
        <v>1.3554999999999999</v>
      </c>
      <c r="Q75" s="53"/>
      <c r="R75" s="54">
        <f t="shared" si="13"/>
        <v>13706</v>
      </c>
      <c r="S75" s="54"/>
      <c r="T75" s="55">
        <f t="shared" si="11"/>
        <v>85.39999999999992</v>
      </c>
      <c r="U75" s="55"/>
    </row>
    <row r="76" spans="2:21">
      <c r="B76" s="48">
        <v>68</v>
      </c>
      <c r="C76" s="52">
        <f t="shared" si="14"/>
        <v>446536</v>
      </c>
      <c r="D76" s="52"/>
      <c r="E76" s="48">
        <v>2013</v>
      </c>
      <c r="F76" s="8">
        <v>42342</v>
      </c>
      <c r="G76" s="48" t="s">
        <v>4</v>
      </c>
      <c r="H76" s="53">
        <v>1.3590199999999999</v>
      </c>
      <c r="I76" s="53"/>
      <c r="J76" s="48">
        <v>25</v>
      </c>
      <c r="K76" s="52">
        <f t="shared" si="12"/>
        <v>13396.08</v>
      </c>
      <c r="L76" s="52"/>
      <c r="M76" s="6">
        <f t="shared" si="15"/>
        <v>0.43</v>
      </c>
      <c r="N76" s="48">
        <v>2013</v>
      </c>
      <c r="O76" s="8">
        <v>42342</v>
      </c>
      <c r="P76" s="53">
        <v>1.3566499999999999</v>
      </c>
      <c r="Q76" s="53"/>
      <c r="R76" s="54">
        <f t="shared" si="13"/>
        <v>-12581</v>
      </c>
      <c r="S76" s="54"/>
      <c r="T76" s="55">
        <f t="shared" si="11"/>
        <v>-25</v>
      </c>
      <c r="U76" s="55"/>
    </row>
    <row r="77" spans="2:21">
      <c r="B77" s="48">
        <v>69</v>
      </c>
      <c r="C77" s="52">
        <f t="shared" si="14"/>
        <v>433955</v>
      </c>
      <c r="D77" s="52"/>
      <c r="E77" s="48">
        <v>2013</v>
      </c>
      <c r="F77" s="8">
        <v>42344</v>
      </c>
      <c r="G77" s="48" t="s">
        <v>4</v>
      </c>
      <c r="H77" s="53">
        <v>1.3677299999999999</v>
      </c>
      <c r="I77" s="53"/>
      <c r="J77" s="48">
        <v>50</v>
      </c>
      <c r="K77" s="52">
        <f t="shared" si="12"/>
        <v>13018.65</v>
      </c>
      <c r="L77" s="52"/>
      <c r="M77" s="6">
        <f t="shared" si="15"/>
        <v>0.21</v>
      </c>
      <c r="N77" s="48">
        <v>2013</v>
      </c>
      <c r="O77" s="8">
        <v>42350</v>
      </c>
      <c r="P77" s="53">
        <v>1.37364</v>
      </c>
      <c r="Q77" s="53"/>
      <c r="R77" s="54">
        <f t="shared" si="13"/>
        <v>15322</v>
      </c>
      <c r="S77" s="54"/>
      <c r="T77" s="55">
        <f t="shared" si="11"/>
        <v>59.100000000000819</v>
      </c>
      <c r="U77" s="55"/>
    </row>
    <row r="78" spans="2:21">
      <c r="B78" s="48">
        <v>70</v>
      </c>
      <c r="C78" s="52">
        <f t="shared" si="14"/>
        <v>449277</v>
      </c>
      <c r="D78" s="52"/>
      <c r="E78" s="48">
        <v>2013</v>
      </c>
      <c r="F78" s="8">
        <v>42351</v>
      </c>
      <c r="G78" s="48" t="s">
        <v>3</v>
      </c>
      <c r="H78" s="53">
        <v>1.3746700000000001</v>
      </c>
      <c r="I78" s="53"/>
      <c r="J78" s="48">
        <v>23</v>
      </c>
      <c r="K78" s="52">
        <f t="shared" si="12"/>
        <v>13478.31</v>
      </c>
      <c r="L78" s="52"/>
      <c r="M78" s="6">
        <f t="shared" si="15"/>
        <v>0.47</v>
      </c>
      <c r="N78" s="48">
        <v>2013</v>
      </c>
      <c r="O78" s="8">
        <v>42354</v>
      </c>
      <c r="P78" s="53">
        <v>1.37683</v>
      </c>
      <c r="Q78" s="53"/>
      <c r="R78" s="54">
        <f t="shared" si="13"/>
        <v>-12533</v>
      </c>
      <c r="S78" s="54"/>
      <c r="T78" s="55">
        <f t="shared" si="11"/>
        <v>-23</v>
      </c>
      <c r="U78" s="55"/>
    </row>
    <row r="79" spans="2:21">
      <c r="B79" s="48">
        <v>71</v>
      </c>
      <c r="C79" s="52">
        <f t="shared" si="14"/>
        <v>436744</v>
      </c>
      <c r="D79" s="52"/>
      <c r="E79" s="48">
        <v>2013</v>
      </c>
      <c r="F79" s="8">
        <v>42355</v>
      </c>
      <c r="G79" s="48" t="s">
        <v>4</v>
      </c>
      <c r="H79" s="53">
        <v>1.3762099999999999</v>
      </c>
      <c r="I79" s="53"/>
      <c r="J79" s="48">
        <v>11</v>
      </c>
      <c r="K79" s="52">
        <f t="shared" si="12"/>
        <v>13102.32</v>
      </c>
      <c r="L79" s="52"/>
      <c r="M79" s="6">
        <f t="shared" si="15"/>
        <v>0.96</v>
      </c>
      <c r="N79" s="48">
        <v>2013</v>
      </c>
      <c r="O79" s="8">
        <v>42355</v>
      </c>
      <c r="P79" s="53">
        <v>1.3751100000000001</v>
      </c>
      <c r="Q79" s="53"/>
      <c r="R79" s="54">
        <f t="shared" si="13"/>
        <v>-13037</v>
      </c>
      <c r="S79" s="54"/>
      <c r="T79" s="55">
        <f t="shared" si="11"/>
        <v>-11</v>
      </c>
      <c r="U79" s="55"/>
    </row>
    <row r="80" spans="2:21">
      <c r="B80" s="48">
        <v>72</v>
      </c>
      <c r="C80" s="52">
        <f t="shared" si="14"/>
        <v>423707</v>
      </c>
      <c r="D80" s="52"/>
      <c r="E80" s="48">
        <v>2014</v>
      </c>
      <c r="F80" s="8">
        <v>42027</v>
      </c>
      <c r="G80" s="48" t="s">
        <v>4</v>
      </c>
      <c r="H80" s="53">
        <v>1.3555999999999999</v>
      </c>
      <c r="I80" s="53"/>
      <c r="J80" s="48">
        <v>19</v>
      </c>
      <c r="K80" s="52">
        <f t="shared" si="12"/>
        <v>12711.21</v>
      </c>
      <c r="L80" s="52"/>
      <c r="M80" s="6">
        <f t="shared" si="15"/>
        <v>0.54</v>
      </c>
      <c r="N80" s="48">
        <v>2014</v>
      </c>
      <c r="O80" s="8">
        <v>42035</v>
      </c>
      <c r="P80" s="53">
        <v>1.35371</v>
      </c>
      <c r="Q80" s="53"/>
      <c r="R80" s="54">
        <f t="shared" si="13"/>
        <v>-12599</v>
      </c>
      <c r="S80" s="54"/>
      <c r="T80" s="55">
        <f t="shared" si="11"/>
        <v>-19</v>
      </c>
      <c r="U80" s="55"/>
    </row>
    <row r="81" spans="2:21">
      <c r="B81" s="48">
        <v>73</v>
      </c>
      <c r="C81" s="52">
        <f t="shared" si="14"/>
        <v>411108</v>
      </c>
      <c r="D81" s="52"/>
      <c r="E81" s="48">
        <v>2014</v>
      </c>
      <c r="F81" s="8">
        <v>42069</v>
      </c>
      <c r="G81" s="48" t="s">
        <v>3</v>
      </c>
      <c r="H81" s="53">
        <v>1.37259</v>
      </c>
      <c r="I81" s="53"/>
      <c r="J81" s="48">
        <v>10</v>
      </c>
      <c r="K81" s="52">
        <f t="shared" si="12"/>
        <v>12333.24</v>
      </c>
      <c r="L81" s="52"/>
      <c r="M81" s="6">
        <f t="shared" si="15"/>
        <v>0.99</v>
      </c>
      <c r="N81" s="48">
        <v>2014</v>
      </c>
      <c r="O81" s="8">
        <v>42069</v>
      </c>
      <c r="P81" s="53">
        <v>1.37358</v>
      </c>
      <c r="Q81" s="53"/>
      <c r="R81" s="54">
        <f t="shared" si="13"/>
        <v>-12100</v>
      </c>
      <c r="S81" s="54"/>
      <c r="T81" s="55">
        <f t="shared" si="11"/>
        <v>-10</v>
      </c>
      <c r="U81" s="55"/>
    </row>
    <row r="82" spans="2:21">
      <c r="B82" s="48">
        <v>74</v>
      </c>
      <c r="C82" s="52">
        <f t="shared" si="14"/>
        <v>399008</v>
      </c>
      <c r="D82" s="52"/>
      <c r="E82" s="48">
        <v>2014</v>
      </c>
      <c r="F82" s="8">
        <v>42249</v>
      </c>
      <c r="G82" s="48" t="s">
        <v>3</v>
      </c>
      <c r="H82" s="53">
        <v>1.31142</v>
      </c>
      <c r="I82" s="53"/>
      <c r="J82" s="48">
        <v>22</v>
      </c>
      <c r="K82" s="52">
        <f t="shared" si="12"/>
        <v>11970.24</v>
      </c>
      <c r="L82" s="52"/>
      <c r="M82" s="6">
        <f t="shared" si="15"/>
        <v>0.44</v>
      </c>
      <c r="N82" s="48">
        <v>2014</v>
      </c>
      <c r="O82" s="8">
        <v>42249</v>
      </c>
      <c r="P82" s="53">
        <v>1.31359</v>
      </c>
      <c r="Q82" s="53"/>
      <c r="R82" s="54">
        <f t="shared" si="13"/>
        <v>-11787</v>
      </c>
      <c r="S82" s="54"/>
      <c r="T82" s="55">
        <f t="shared" si="11"/>
        <v>-22</v>
      </c>
      <c r="U82" s="55"/>
    </row>
    <row r="83" spans="2:21">
      <c r="B83" s="48">
        <v>75</v>
      </c>
      <c r="C83" s="52">
        <f t="shared" si="14"/>
        <v>387221</v>
      </c>
      <c r="D83" s="52"/>
      <c r="E83" s="48">
        <v>2014</v>
      </c>
      <c r="F83" s="8">
        <v>42271</v>
      </c>
      <c r="G83" s="48" t="s">
        <v>3</v>
      </c>
      <c r="H83" s="53">
        <v>1.2845200000000001</v>
      </c>
      <c r="I83" s="53"/>
      <c r="J83" s="48">
        <v>14</v>
      </c>
      <c r="K83" s="52">
        <f t="shared" si="12"/>
        <v>11616.63</v>
      </c>
      <c r="L83" s="52"/>
      <c r="M83" s="6">
        <f t="shared" si="15"/>
        <v>0.67</v>
      </c>
      <c r="N83" s="48">
        <v>2014</v>
      </c>
      <c r="O83" s="8">
        <v>42271</v>
      </c>
      <c r="P83" s="53">
        <v>1.28592</v>
      </c>
      <c r="Q83" s="53"/>
      <c r="R83" s="54">
        <f t="shared" si="13"/>
        <v>-11580</v>
      </c>
      <c r="S83" s="54"/>
      <c r="T83" s="55">
        <f t="shared" si="11"/>
        <v>-14</v>
      </c>
      <c r="U83" s="55"/>
    </row>
    <row r="84" spans="2:21">
      <c r="B84" s="48">
        <v>76</v>
      </c>
      <c r="C84" s="52">
        <f t="shared" si="14"/>
        <v>375641</v>
      </c>
      <c r="D84" s="52"/>
      <c r="E84" s="48">
        <v>2014</v>
      </c>
      <c r="F84" s="8">
        <v>42277</v>
      </c>
      <c r="G84" s="48" t="s">
        <v>3</v>
      </c>
      <c r="H84" s="53">
        <v>1.2680800000000001</v>
      </c>
      <c r="I84" s="53"/>
      <c r="J84" s="48">
        <v>10</v>
      </c>
      <c r="K84" s="52">
        <f t="shared" si="12"/>
        <v>11269.23</v>
      </c>
      <c r="L84" s="52"/>
      <c r="M84" s="6">
        <f t="shared" si="15"/>
        <v>0.91</v>
      </c>
      <c r="N84" s="48">
        <v>2014</v>
      </c>
      <c r="O84" s="8">
        <v>42277</v>
      </c>
      <c r="P84" s="53">
        <v>1.26905</v>
      </c>
      <c r="Q84" s="53"/>
      <c r="R84" s="54">
        <f t="shared" si="13"/>
        <v>-10897</v>
      </c>
      <c r="S84" s="54"/>
      <c r="T84" s="55">
        <f>IF(O84="","",IF(R84&lt;0,J84*(-1),IF(G84="買",(P84-H84)*10000,(H84-P84)*10000)))</f>
        <v>-10</v>
      </c>
      <c r="U84" s="55"/>
    </row>
    <row r="85" spans="2:21">
      <c r="B85" s="48">
        <v>77</v>
      </c>
      <c r="C85" s="52">
        <f t="shared" si="14"/>
        <v>364744</v>
      </c>
      <c r="D85" s="52"/>
      <c r="E85" s="48">
        <v>2014</v>
      </c>
      <c r="F85" s="8">
        <v>42348</v>
      </c>
      <c r="G85" s="48" t="s">
        <v>4</v>
      </c>
      <c r="H85" s="53">
        <v>1.2397400000000001</v>
      </c>
      <c r="I85" s="53"/>
      <c r="J85" s="48">
        <v>33</v>
      </c>
      <c r="K85" s="52">
        <f t="shared" si="12"/>
        <v>10942.32</v>
      </c>
      <c r="L85" s="52"/>
      <c r="M85" s="6">
        <f t="shared" si="15"/>
        <v>0.26</v>
      </c>
      <c r="N85" s="48">
        <v>2014</v>
      </c>
      <c r="O85" s="8">
        <v>42355</v>
      </c>
      <c r="P85" s="53">
        <v>1.2410300000000001</v>
      </c>
      <c r="Q85" s="53"/>
      <c r="R85" s="54">
        <f t="shared" si="13"/>
        <v>4140</v>
      </c>
      <c r="S85" s="54"/>
      <c r="T85" s="55">
        <f t="shared" ref="T85:T91" si="16">IF(O85="","",IF(R85&lt;0,J85*(-1),IF(G85="買",(P85-H85)*10000,(H85-P85)*10000)))</f>
        <v>12.900000000000134</v>
      </c>
      <c r="U85" s="55"/>
    </row>
    <row r="86" spans="2:21">
      <c r="B86" s="48">
        <v>78</v>
      </c>
      <c r="C86" s="52">
        <f t="shared" si="14"/>
        <v>368884</v>
      </c>
      <c r="D86" s="52"/>
      <c r="E86" s="48">
        <v>2015</v>
      </c>
      <c r="F86" s="8">
        <v>42032</v>
      </c>
      <c r="G86" s="48" t="s">
        <v>4</v>
      </c>
      <c r="H86" s="53">
        <v>1.13619</v>
      </c>
      <c r="I86" s="53"/>
      <c r="J86" s="48">
        <v>56</v>
      </c>
      <c r="K86" s="52">
        <f t="shared" si="12"/>
        <v>11066.52</v>
      </c>
      <c r="L86" s="52"/>
      <c r="M86" s="6">
        <f t="shared" si="15"/>
        <v>0.16</v>
      </c>
      <c r="N86" s="48">
        <v>2015</v>
      </c>
      <c r="O86" s="8">
        <v>42032</v>
      </c>
      <c r="P86" s="53">
        <v>1.1306</v>
      </c>
      <c r="Q86" s="53"/>
      <c r="R86" s="54">
        <f t="shared" si="13"/>
        <v>-11041</v>
      </c>
      <c r="S86" s="54"/>
      <c r="T86" s="55">
        <f t="shared" si="16"/>
        <v>-56</v>
      </c>
      <c r="U86" s="55"/>
    </row>
    <row r="87" spans="2:21">
      <c r="B87" s="48">
        <v>79</v>
      </c>
      <c r="C87" s="52">
        <f t="shared" si="14"/>
        <v>357843</v>
      </c>
      <c r="D87" s="52"/>
      <c r="E87" s="48">
        <v>2015</v>
      </c>
      <c r="F87" s="8">
        <v>42054</v>
      </c>
      <c r="G87" s="48" t="s">
        <v>3</v>
      </c>
      <c r="H87" s="53">
        <v>1.13646</v>
      </c>
      <c r="I87" s="53"/>
      <c r="J87" s="48">
        <v>31</v>
      </c>
      <c r="K87" s="52">
        <f t="shared" si="12"/>
        <v>10735.289999999999</v>
      </c>
      <c r="L87" s="52"/>
      <c r="M87" s="6">
        <f t="shared" si="15"/>
        <v>0.28000000000000003</v>
      </c>
      <c r="N87" s="48">
        <v>2015</v>
      </c>
      <c r="O87" s="8">
        <v>42055</v>
      </c>
      <c r="P87" s="53">
        <v>1.13958</v>
      </c>
      <c r="Q87" s="53"/>
      <c r="R87" s="54">
        <f t="shared" si="13"/>
        <v>-10785</v>
      </c>
      <c r="S87" s="54"/>
      <c r="T87" s="55">
        <f t="shared" si="16"/>
        <v>-31</v>
      </c>
      <c r="U87" s="55"/>
    </row>
    <row r="88" spans="2:21">
      <c r="B88" s="48">
        <v>80</v>
      </c>
      <c r="C88" s="52">
        <f t="shared" si="14"/>
        <v>347058</v>
      </c>
      <c r="D88" s="52"/>
      <c r="E88" s="48">
        <v>2015</v>
      </c>
      <c r="F88" s="8">
        <v>42058</v>
      </c>
      <c r="G88" s="48" t="s">
        <v>3</v>
      </c>
      <c r="H88" s="53">
        <v>1.1326700000000001</v>
      </c>
      <c r="I88" s="53"/>
      <c r="J88" s="48">
        <v>25</v>
      </c>
      <c r="K88" s="52">
        <f t="shared" si="12"/>
        <v>10411.74</v>
      </c>
      <c r="L88" s="52"/>
      <c r="M88" s="6">
        <f t="shared" si="15"/>
        <v>0.33</v>
      </c>
      <c r="N88" s="48">
        <v>2015</v>
      </c>
      <c r="O88" s="8">
        <v>42059</v>
      </c>
      <c r="P88" s="53">
        <v>1.1350899999999999</v>
      </c>
      <c r="Q88" s="53"/>
      <c r="R88" s="54">
        <f t="shared" si="13"/>
        <v>-9859</v>
      </c>
      <c r="S88" s="54"/>
      <c r="T88" s="55">
        <f t="shared" si="16"/>
        <v>-25</v>
      </c>
      <c r="U88" s="55"/>
    </row>
    <row r="89" spans="2:21">
      <c r="B89" s="48">
        <v>81</v>
      </c>
      <c r="C89" s="52">
        <f t="shared" si="14"/>
        <v>337199</v>
      </c>
      <c r="D89" s="52"/>
      <c r="E89" s="48">
        <v>2015</v>
      </c>
      <c r="F89" s="8">
        <v>42068</v>
      </c>
      <c r="G89" s="48" t="s">
        <v>3</v>
      </c>
      <c r="H89" s="53">
        <v>1.10273</v>
      </c>
      <c r="I89" s="53"/>
      <c r="J89" s="48">
        <v>87</v>
      </c>
      <c r="K89" s="52">
        <f t="shared" si="12"/>
        <v>10115.969999999999</v>
      </c>
      <c r="L89" s="52"/>
      <c r="M89" s="6">
        <f t="shared" si="15"/>
        <v>0.09</v>
      </c>
      <c r="N89" s="48">
        <v>2015</v>
      </c>
      <c r="O89" s="8">
        <v>42081</v>
      </c>
      <c r="P89" s="53">
        <v>1.069</v>
      </c>
      <c r="Q89" s="53"/>
      <c r="R89" s="54">
        <f t="shared" si="13"/>
        <v>37477</v>
      </c>
      <c r="S89" s="54"/>
      <c r="T89" s="55">
        <f t="shared" si="16"/>
        <v>337.30000000000035</v>
      </c>
      <c r="U89" s="55"/>
    </row>
    <row r="90" spans="2:21">
      <c r="B90" s="48">
        <v>82</v>
      </c>
      <c r="C90" s="52">
        <f t="shared" si="14"/>
        <v>374676</v>
      </c>
      <c r="D90" s="52"/>
      <c r="E90" s="48">
        <v>2015</v>
      </c>
      <c r="F90" s="8">
        <v>42117</v>
      </c>
      <c r="G90" s="48" t="s">
        <v>3</v>
      </c>
      <c r="H90" s="53">
        <v>1.07212</v>
      </c>
      <c r="I90" s="53"/>
      <c r="J90" s="48">
        <v>21</v>
      </c>
      <c r="K90" s="52">
        <f t="shared" si="12"/>
        <v>11240.279999999999</v>
      </c>
      <c r="L90" s="52"/>
      <c r="M90" s="6">
        <f t="shared" si="15"/>
        <v>0.43</v>
      </c>
      <c r="N90" s="48">
        <v>2015</v>
      </c>
      <c r="O90" s="8">
        <v>42117</v>
      </c>
      <c r="P90" s="53">
        <v>1.07423</v>
      </c>
      <c r="Q90" s="53"/>
      <c r="R90" s="54">
        <f t="shared" si="13"/>
        <v>-11201</v>
      </c>
      <c r="S90" s="54"/>
      <c r="T90" s="55">
        <f t="shared" si="16"/>
        <v>-21</v>
      </c>
      <c r="U90" s="55"/>
    </row>
    <row r="91" spans="2:21">
      <c r="B91" s="48">
        <v>83</v>
      </c>
      <c r="C91" s="52">
        <f t="shared" si="14"/>
        <v>363475</v>
      </c>
      <c r="D91" s="52"/>
      <c r="E91" s="48">
        <v>2015</v>
      </c>
      <c r="F91" s="8">
        <v>42158</v>
      </c>
      <c r="G91" s="48" t="s">
        <v>4</v>
      </c>
      <c r="H91" s="53">
        <v>1.1141300000000001</v>
      </c>
      <c r="I91" s="53"/>
      <c r="J91" s="48">
        <v>64</v>
      </c>
      <c r="K91" s="52">
        <f t="shared" si="12"/>
        <v>10904.25</v>
      </c>
      <c r="L91" s="52"/>
      <c r="M91" s="6">
        <f t="shared" si="15"/>
        <v>0.13</v>
      </c>
      <c r="N91" s="48">
        <v>2015</v>
      </c>
      <c r="O91" s="8">
        <v>42160</v>
      </c>
      <c r="P91" s="53">
        <v>1.1078600000000001</v>
      </c>
      <c r="Q91" s="53"/>
      <c r="R91" s="54">
        <f t="shared" si="13"/>
        <v>-10062</v>
      </c>
      <c r="S91" s="54"/>
      <c r="T91" s="55">
        <f t="shared" si="16"/>
        <v>-64</v>
      </c>
      <c r="U91" s="55"/>
    </row>
    <row r="92" spans="2:21">
      <c r="B92" s="48">
        <v>84</v>
      </c>
      <c r="C92" s="52">
        <f t="shared" si="14"/>
        <v>353413</v>
      </c>
      <c r="D92" s="52"/>
      <c r="E92" s="48">
        <v>2015</v>
      </c>
      <c r="F92" s="8">
        <v>42165</v>
      </c>
      <c r="G92" s="48" t="s">
        <v>4</v>
      </c>
      <c r="H92" s="53">
        <v>1.1177699999999999</v>
      </c>
      <c r="I92" s="53"/>
      <c r="J92" s="48">
        <v>91</v>
      </c>
      <c r="K92" s="52">
        <f t="shared" si="12"/>
        <v>10602.39</v>
      </c>
      <c r="L92" s="52"/>
      <c r="M92" s="6">
        <f t="shared" si="15"/>
        <v>0.09</v>
      </c>
      <c r="N92" s="48">
        <v>2015</v>
      </c>
      <c r="O92" s="8">
        <v>42165</v>
      </c>
      <c r="P92" s="53">
        <v>1.12121</v>
      </c>
      <c r="Q92" s="53"/>
      <c r="R92" s="54">
        <f t="shared" si="13"/>
        <v>3822</v>
      </c>
      <c r="S92" s="54"/>
      <c r="T92" s="55">
        <f>IF(O92="","",IF(R92&lt;0,J92*(-1),IF(G92="買",(P92-H92)*10000,(H92-P92)*10000)))</f>
        <v>34.4000000000011</v>
      </c>
      <c r="U92" s="55"/>
    </row>
    <row r="93" spans="2:21">
      <c r="B93" s="48">
        <v>85</v>
      </c>
      <c r="C93" s="52">
        <f t="shared" si="14"/>
        <v>357235</v>
      </c>
      <c r="D93" s="52"/>
      <c r="E93" s="48">
        <v>2015</v>
      </c>
      <c r="F93" s="8">
        <v>42172</v>
      </c>
      <c r="G93" s="48" t="s">
        <v>4</v>
      </c>
      <c r="H93" s="53">
        <v>1.1277200000000001</v>
      </c>
      <c r="I93" s="53"/>
      <c r="J93" s="48">
        <v>43</v>
      </c>
      <c r="K93" s="52">
        <f t="shared" si="12"/>
        <v>10717.05</v>
      </c>
      <c r="L93" s="52"/>
      <c r="M93" s="6">
        <f t="shared" si="15"/>
        <v>0.2</v>
      </c>
      <c r="N93" s="48">
        <v>2015</v>
      </c>
      <c r="O93" s="8">
        <v>42172</v>
      </c>
      <c r="P93" s="53">
        <v>1.1224000000000001</v>
      </c>
      <c r="Q93" s="53"/>
      <c r="R93" s="54">
        <f t="shared" si="13"/>
        <v>-13135</v>
      </c>
      <c r="S93" s="54"/>
      <c r="T93" s="55">
        <f>IF(O93="","",IF(R93&lt;0,J93*(-1),IF(G93="買",(P93-H93)*10000,(H93-P93)*10000)))</f>
        <v>-43</v>
      </c>
      <c r="U93" s="55"/>
    </row>
    <row r="94" spans="2:21">
      <c r="B94" s="48">
        <v>86</v>
      </c>
      <c r="C94" s="52">
        <f t="shared" si="14"/>
        <v>344100</v>
      </c>
      <c r="D94" s="52"/>
      <c r="E94" s="48">
        <v>2015</v>
      </c>
      <c r="F94" s="8">
        <v>42230</v>
      </c>
      <c r="G94" s="48" t="s">
        <v>4</v>
      </c>
      <c r="H94" s="53">
        <v>1.1159300000000001</v>
      </c>
      <c r="I94" s="53"/>
      <c r="J94" s="48">
        <v>23</v>
      </c>
      <c r="K94" s="52">
        <f t="shared" si="12"/>
        <v>10323</v>
      </c>
      <c r="L94" s="52"/>
      <c r="M94" s="6">
        <f t="shared" si="15"/>
        <v>0.36</v>
      </c>
      <c r="N94" s="48">
        <v>2015</v>
      </c>
      <c r="O94" s="8">
        <v>42230</v>
      </c>
      <c r="P94" s="53">
        <v>1.1136699999999999</v>
      </c>
      <c r="Q94" s="53"/>
      <c r="R94" s="54">
        <f t="shared" si="13"/>
        <v>-10044</v>
      </c>
      <c r="S94" s="54"/>
      <c r="T94" s="55">
        <f>IF(O94="","",IF(R94&lt;0,J94*(-1),IF(G94="買",(P94-H94)*10000,(H94-P94)*10000)))</f>
        <v>-23</v>
      </c>
      <c r="U94" s="55"/>
    </row>
    <row r="95" spans="2:21">
      <c r="B95" s="48">
        <v>87</v>
      </c>
      <c r="C95" s="52">
        <f t="shared" si="14"/>
        <v>334056</v>
      </c>
      <c r="D95" s="52"/>
      <c r="E95" s="48">
        <v>2015</v>
      </c>
      <c r="F95" s="8">
        <v>42249</v>
      </c>
      <c r="G95" s="48" t="s">
        <v>4</v>
      </c>
      <c r="H95" s="53">
        <v>1.1290800000000001</v>
      </c>
      <c r="I95" s="53"/>
      <c r="J95" s="48">
        <v>50</v>
      </c>
      <c r="K95" s="52">
        <f t="shared" si="12"/>
        <v>10021.68</v>
      </c>
      <c r="L95" s="52"/>
      <c r="M95" s="6">
        <f t="shared" si="15"/>
        <v>0.16</v>
      </c>
      <c r="N95" s="48">
        <v>2015</v>
      </c>
      <c r="O95" s="8">
        <v>42249</v>
      </c>
      <c r="P95" s="53">
        <v>1.12415</v>
      </c>
      <c r="Q95" s="53"/>
      <c r="R95" s="54">
        <f t="shared" si="13"/>
        <v>-9738</v>
      </c>
      <c r="S95" s="54"/>
      <c r="T95" s="55">
        <f>IF(O95="","",IF(R95&lt;0,J95*(-1),IF(G95="買",(P95-H95)*10000,(H95-P95)*10000)))</f>
        <v>-50</v>
      </c>
      <c r="U95" s="55"/>
    </row>
    <row r="96" spans="2:21">
      <c r="B96" s="48">
        <v>88</v>
      </c>
      <c r="C96" s="52">
        <f t="shared" si="14"/>
        <v>324318</v>
      </c>
      <c r="D96" s="52"/>
      <c r="E96" s="48">
        <v>2015</v>
      </c>
      <c r="F96" s="8">
        <v>42272</v>
      </c>
      <c r="G96" s="48" t="s">
        <v>3</v>
      </c>
      <c r="H96" s="53">
        <v>1.1166</v>
      </c>
      <c r="I96" s="53"/>
      <c r="J96" s="48">
        <v>18</v>
      </c>
      <c r="K96" s="52">
        <f t="shared" si="12"/>
        <v>9729.5399999999991</v>
      </c>
      <c r="L96" s="52"/>
      <c r="M96" s="6">
        <f t="shared" si="15"/>
        <v>0.43</v>
      </c>
      <c r="N96" s="48">
        <v>2015</v>
      </c>
      <c r="O96" s="8">
        <v>42272</v>
      </c>
      <c r="P96" s="53">
        <v>1.11835</v>
      </c>
      <c r="Q96" s="53"/>
      <c r="R96" s="54">
        <f t="shared" si="13"/>
        <v>-9290</v>
      </c>
      <c r="S96" s="54"/>
      <c r="T96" s="55">
        <f>IF(O96="","",IF(R96&lt;0,J96*(-1),IF(G96="買",(P96-H96)*10000,(H96-P96)*10000)))</f>
        <v>-18</v>
      </c>
      <c r="U96" s="55"/>
    </row>
    <row r="97" spans="2:21">
      <c r="B97" s="48">
        <v>89</v>
      </c>
      <c r="C97" s="52">
        <f t="shared" si="14"/>
        <v>315028</v>
      </c>
      <c r="D97" s="52"/>
      <c r="E97" s="48">
        <v>2015</v>
      </c>
      <c r="F97" s="8">
        <v>42299</v>
      </c>
      <c r="G97" s="48" t="s">
        <v>3</v>
      </c>
      <c r="H97" s="53">
        <v>1.1334599999999999</v>
      </c>
      <c r="I97" s="53"/>
      <c r="J97" s="48">
        <v>16</v>
      </c>
      <c r="K97" s="52">
        <f t="shared" si="12"/>
        <v>9450.84</v>
      </c>
      <c r="L97" s="52"/>
      <c r="M97" s="6">
        <f t="shared" si="15"/>
        <v>0.47</v>
      </c>
      <c r="N97" s="48">
        <v>2015</v>
      </c>
      <c r="O97" s="8">
        <v>42320</v>
      </c>
      <c r="P97" s="53">
        <v>1.07969</v>
      </c>
      <c r="Q97" s="53"/>
      <c r="R97" s="54">
        <f t="shared" si="13"/>
        <v>311998</v>
      </c>
      <c r="S97" s="54"/>
      <c r="T97" s="55">
        <f t="shared" ref="T97:T108" si="17">IF(O97="","",IF(R97&lt;0,J97*(-1),IF(G97="買",(P97-H97)*10000,(H97-P97)*10000)))</f>
        <v>537.69999999999868</v>
      </c>
      <c r="U97" s="55"/>
    </row>
    <row r="98" spans="2:21">
      <c r="B98" s="48">
        <v>90</v>
      </c>
      <c r="C98" s="52">
        <f t="shared" si="14"/>
        <v>627026</v>
      </c>
      <c r="D98" s="52"/>
      <c r="E98" s="48">
        <v>2015</v>
      </c>
      <c r="F98" s="8">
        <v>42324</v>
      </c>
      <c r="G98" s="48" t="s">
        <v>3</v>
      </c>
      <c r="H98" s="53">
        <v>1.0714900000000001</v>
      </c>
      <c r="I98" s="53"/>
      <c r="J98" s="48">
        <v>12</v>
      </c>
      <c r="K98" s="52">
        <f t="shared" si="12"/>
        <v>18810.78</v>
      </c>
      <c r="L98" s="52"/>
      <c r="M98" s="6">
        <f t="shared" si="15"/>
        <v>1.26</v>
      </c>
      <c r="N98" s="48">
        <v>2015</v>
      </c>
      <c r="O98" s="8">
        <v>42327</v>
      </c>
      <c r="P98" s="53">
        <v>1.0725</v>
      </c>
      <c r="Q98" s="53"/>
      <c r="R98" s="54">
        <f t="shared" si="13"/>
        <v>-15711</v>
      </c>
      <c r="S98" s="54"/>
      <c r="T98" s="55">
        <f t="shared" si="17"/>
        <v>-12</v>
      </c>
      <c r="U98" s="55"/>
    </row>
    <row r="99" spans="2:21">
      <c r="B99" s="48">
        <v>91</v>
      </c>
      <c r="C99" s="52">
        <f t="shared" si="14"/>
        <v>611315</v>
      </c>
      <c r="D99" s="52"/>
      <c r="E99" s="48">
        <v>2015</v>
      </c>
      <c r="F99" s="8"/>
      <c r="G99" s="48" t="s">
        <v>4</v>
      </c>
      <c r="H99" s="53"/>
      <c r="I99" s="53"/>
      <c r="J99" s="48"/>
      <c r="K99" s="52" t="str">
        <f t="shared" si="12"/>
        <v/>
      </c>
      <c r="L99" s="52"/>
      <c r="M99" s="6" t="str">
        <f t="shared" si="15"/>
        <v/>
      </c>
      <c r="N99" s="48">
        <v>2015</v>
      </c>
      <c r="O99" s="8"/>
      <c r="P99" s="53"/>
      <c r="Q99" s="53"/>
      <c r="R99" s="54" t="str">
        <f t="shared" si="13"/>
        <v/>
      </c>
      <c r="S99" s="54"/>
      <c r="T99" s="55" t="str">
        <f t="shared" si="17"/>
        <v/>
      </c>
      <c r="U99" s="55"/>
    </row>
    <row r="100" spans="2:21">
      <c r="B100" s="48">
        <v>92</v>
      </c>
      <c r="C100" s="52" t="str">
        <f t="shared" si="14"/>
        <v/>
      </c>
      <c r="D100" s="52"/>
      <c r="E100" s="48">
        <v>2015</v>
      </c>
      <c r="F100" s="8"/>
      <c r="G100" s="48" t="s">
        <v>4</v>
      </c>
      <c r="H100" s="53"/>
      <c r="I100" s="53"/>
      <c r="J100" s="48"/>
      <c r="K100" s="52" t="str">
        <f t="shared" si="12"/>
        <v/>
      </c>
      <c r="L100" s="52"/>
      <c r="M100" s="6" t="str">
        <f t="shared" si="15"/>
        <v/>
      </c>
      <c r="N100" s="48">
        <v>2015</v>
      </c>
      <c r="O100" s="8"/>
      <c r="P100" s="53"/>
      <c r="Q100" s="53"/>
      <c r="R100" s="54" t="str">
        <f t="shared" si="13"/>
        <v/>
      </c>
      <c r="S100" s="54"/>
      <c r="T100" s="55" t="str">
        <f t="shared" si="17"/>
        <v/>
      </c>
      <c r="U100" s="55"/>
    </row>
    <row r="101" spans="2:21">
      <c r="B101" s="48">
        <v>93</v>
      </c>
      <c r="C101" s="52" t="str">
        <f t="shared" si="14"/>
        <v/>
      </c>
      <c r="D101" s="52"/>
      <c r="E101" s="48">
        <v>2015</v>
      </c>
      <c r="F101" s="8"/>
      <c r="G101" s="48" t="s">
        <v>3</v>
      </c>
      <c r="H101" s="53"/>
      <c r="I101" s="53"/>
      <c r="J101" s="48"/>
      <c r="K101" s="52" t="str">
        <f t="shared" si="12"/>
        <v/>
      </c>
      <c r="L101" s="52"/>
      <c r="M101" s="6" t="str">
        <f t="shared" si="15"/>
        <v/>
      </c>
      <c r="N101" s="48">
        <v>2015</v>
      </c>
      <c r="O101" s="8"/>
      <c r="P101" s="53"/>
      <c r="Q101" s="53"/>
      <c r="R101" s="54" t="str">
        <f t="shared" si="13"/>
        <v/>
      </c>
      <c r="S101" s="54"/>
      <c r="T101" s="55" t="str">
        <f t="shared" si="17"/>
        <v/>
      </c>
      <c r="U101" s="55"/>
    </row>
    <row r="102" spans="2:21">
      <c r="B102" s="48">
        <v>94</v>
      </c>
      <c r="C102" s="52" t="str">
        <f t="shared" si="14"/>
        <v/>
      </c>
      <c r="D102" s="52"/>
      <c r="E102" s="48">
        <v>2015</v>
      </c>
      <c r="F102" s="8"/>
      <c r="G102" s="48" t="s">
        <v>3</v>
      </c>
      <c r="H102" s="53"/>
      <c r="I102" s="53"/>
      <c r="J102" s="48"/>
      <c r="K102" s="52" t="str">
        <f t="shared" si="12"/>
        <v/>
      </c>
      <c r="L102" s="52"/>
      <c r="M102" s="6" t="str">
        <f t="shared" si="15"/>
        <v/>
      </c>
      <c r="N102" s="48">
        <v>2015</v>
      </c>
      <c r="O102" s="8"/>
      <c r="P102" s="53"/>
      <c r="Q102" s="53"/>
      <c r="R102" s="54" t="str">
        <f t="shared" si="13"/>
        <v/>
      </c>
      <c r="S102" s="54"/>
      <c r="T102" s="55" t="str">
        <f t="shared" si="17"/>
        <v/>
      </c>
      <c r="U102" s="55"/>
    </row>
    <row r="103" spans="2:21">
      <c r="B103" s="48">
        <v>95</v>
      </c>
      <c r="C103" s="52" t="str">
        <f t="shared" si="14"/>
        <v/>
      </c>
      <c r="D103" s="52"/>
      <c r="E103" s="48">
        <v>2015</v>
      </c>
      <c r="F103" s="8"/>
      <c r="G103" s="48" t="s">
        <v>3</v>
      </c>
      <c r="H103" s="53"/>
      <c r="I103" s="53"/>
      <c r="J103" s="48"/>
      <c r="K103" s="52" t="str">
        <f t="shared" si="12"/>
        <v/>
      </c>
      <c r="L103" s="52"/>
      <c r="M103" s="6" t="str">
        <f t="shared" si="15"/>
        <v/>
      </c>
      <c r="N103" s="48">
        <v>2015</v>
      </c>
      <c r="O103" s="8"/>
      <c r="P103" s="53"/>
      <c r="Q103" s="53"/>
      <c r="R103" s="54" t="str">
        <f t="shared" si="13"/>
        <v/>
      </c>
      <c r="S103" s="54"/>
      <c r="T103" s="55" t="str">
        <f t="shared" si="17"/>
        <v/>
      </c>
      <c r="U103" s="55"/>
    </row>
    <row r="104" spans="2:21">
      <c r="B104" s="48">
        <v>96</v>
      </c>
      <c r="C104" s="52" t="str">
        <f t="shared" si="14"/>
        <v/>
      </c>
      <c r="D104" s="52"/>
      <c r="E104" s="48">
        <v>2015</v>
      </c>
      <c r="F104" s="8"/>
      <c r="G104" s="48" t="s">
        <v>4</v>
      </c>
      <c r="H104" s="53"/>
      <c r="I104" s="53"/>
      <c r="J104" s="48"/>
      <c r="K104" s="52" t="str">
        <f t="shared" si="12"/>
        <v/>
      </c>
      <c r="L104" s="52"/>
      <c r="M104" s="6" t="str">
        <f t="shared" si="15"/>
        <v/>
      </c>
      <c r="N104" s="48">
        <v>2015</v>
      </c>
      <c r="O104" s="8"/>
      <c r="P104" s="53"/>
      <c r="Q104" s="53"/>
      <c r="R104" s="54" t="str">
        <f t="shared" si="13"/>
        <v/>
      </c>
      <c r="S104" s="54"/>
      <c r="T104" s="55" t="str">
        <f t="shared" si="17"/>
        <v/>
      </c>
      <c r="U104" s="55"/>
    </row>
    <row r="105" spans="2:21">
      <c r="B105" s="48">
        <v>97</v>
      </c>
      <c r="C105" s="52" t="str">
        <f t="shared" si="14"/>
        <v/>
      </c>
      <c r="D105" s="52"/>
      <c r="E105" s="48">
        <v>2015</v>
      </c>
      <c r="F105" s="8"/>
      <c r="G105" s="48" t="s">
        <v>3</v>
      </c>
      <c r="H105" s="53"/>
      <c r="I105" s="53"/>
      <c r="J105" s="48"/>
      <c r="K105" s="52" t="str">
        <f t="shared" si="12"/>
        <v/>
      </c>
      <c r="L105" s="52"/>
      <c r="M105" s="6" t="str">
        <f t="shared" si="15"/>
        <v/>
      </c>
      <c r="N105" s="48">
        <v>2015</v>
      </c>
      <c r="O105" s="8"/>
      <c r="P105" s="53"/>
      <c r="Q105" s="53"/>
      <c r="R105" s="54" t="str">
        <f t="shared" si="13"/>
        <v/>
      </c>
      <c r="S105" s="54"/>
      <c r="T105" s="55" t="str">
        <f t="shared" si="17"/>
        <v/>
      </c>
      <c r="U105" s="55"/>
    </row>
    <row r="106" spans="2:21">
      <c r="B106" s="48">
        <v>98</v>
      </c>
      <c r="C106" s="52" t="str">
        <f t="shared" si="14"/>
        <v/>
      </c>
      <c r="D106" s="52"/>
      <c r="E106" s="48">
        <v>2015</v>
      </c>
      <c r="F106" s="8"/>
      <c r="G106" s="48" t="s">
        <v>4</v>
      </c>
      <c r="H106" s="53"/>
      <c r="I106" s="53"/>
      <c r="J106" s="48"/>
      <c r="K106" s="52" t="str">
        <f t="shared" si="12"/>
        <v/>
      </c>
      <c r="L106" s="52"/>
      <c r="M106" s="6" t="str">
        <f t="shared" si="15"/>
        <v/>
      </c>
      <c r="N106" s="48">
        <v>2015</v>
      </c>
      <c r="O106" s="8"/>
      <c r="P106" s="53"/>
      <c r="Q106" s="53"/>
      <c r="R106" s="54" t="str">
        <f t="shared" si="13"/>
        <v/>
      </c>
      <c r="S106" s="54"/>
      <c r="T106" s="55" t="str">
        <f t="shared" si="17"/>
        <v/>
      </c>
      <c r="U106" s="55"/>
    </row>
    <row r="107" spans="2:21">
      <c r="B107" s="48">
        <v>99</v>
      </c>
      <c r="C107" s="52" t="str">
        <f t="shared" si="14"/>
        <v/>
      </c>
      <c r="D107" s="52"/>
      <c r="E107" s="48">
        <v>2015</v>
      </c>
      <c r="F107" s="8"/>
      <c r="G107" s="48" t="s">
        <v>4</v>
      </c>
      <c r="H107" s="53"/>
      <c r="I107" s="53"/>
      <c r="J107" s="48"/>
      <c r="K107" s="52" t="str">
        <f t="shared" si="12"/>
        <v/>
      </c>
      <c r="L107" s="52"/>
      <c r="M107" s="6" t="str">
        <f t="shared" si="15"/>
        <v/>
      </c>
      <c r="N107" s="48">
        <v>2015</v>
      </c>
      <c r="O107" s="8"/>
      <c r="P107" s="53"/>
      <c r="Q107" s="53"/>
      <c r="R107" s="54" t="str">
        <f t="shared" si="13"/>
        <v/>
      </c>
      <c r="S107" s="54"/>
      <c r="T107" s="55" t="str">
        <f t="shared" si="17"/>
        <v/>
      </c>
      <c r="U107" s="55"/>
    </row>
    <row r="108" spans="2:21">
      <c r="B108" s="48">
        <v>100</v>
      </c>
      <c r="C108" s="52" t="str">
        <f t="shared" si="14"/>
        <v/>
      </c>
      <c r="D108" s="52"/>
      <c r="E108" s="48">
        <v>2015</v>
      </c>
      <c r="F108" s="8"/>
      <c r="G108" s="48" t="s">
        <v>3</v>
      </c>
      <c r="H108" s="53"/>
      <c r="I108" s="53"/>
      <c r="J108" s="48"/>
      <c r="K108" s="52" t="str">
        <f t="shared" si="12"/>
        <v/>
      </c>
      <c r="L108" s="52"/>
      <c r="M108" s="6" t="str">
        <f t="shared" si="15"/>
        <v/>
      </c>
      <c r="N108" s="48">
        <v>2015</v>
      </c>
      <c r="O108" s="8"/>
      <c r="P108" s="53"/>
      <c r="Q108" s="53"/>
      <c r="R108" s="54" t="str">
        <f t="shared" si="13"/>
        <v/>
      </c>
      <c r="S108" s="54"/>
      <c r="T108" s="55" t="str">
        <f t="shared" si="17"/>
        <v/>
      </c>
      <c r="U108" s="55"/>
    </row>
    <row r="109" spans="2:21">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1" stopIfTrue="1" operator="equal">
      <formula>"買"</formula>
    </cfRule>
    <cfRule type="cellIs" dxfId="30" priority="2"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5" stopIfTrue="1" operator="equal">
      <formula>"買"</formula>
    </cfRule>
    <cfRule type="cellIs" dxfId="26" priority="6" stopIfTrue="1" operator="equal">
      <formula>"売"</formula>
    </cfRule>
  </conditionalFormatting>
  <conditionalFormatting sqref="G13">
    <cfRule type="cellIs" dxfId="25" priority="3" stopIfTrue="1" operator="equal">
      <formula>"買"</formula>
    </cfRule>
    <cfRule type="cellIs" dxfId="24"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75" activePane="bottomLeft" state="frozen"/>
      <selection pane="bottomLeft" activeCell="J92" sqref="J92"/>
    </sheetView>
  </sheetViews>
  <sheetFormatPr defaultRowHeight="13.5"/>
  <cols>
    <col min="1" max="1" width="2.875" customWidth="1"/>
    <col min="2" max="18" width="6.625" customWidth="1"/>
    <col min="22" max="22" width="10.875" style="23" bestFit="1" customWidth="1"/>
  </cols>
  <sheetData>
    <row r="2" spans="2:21">
      <c r="B2" s="68" t="s">
        <v>5</v>
      </c>
      <c r="C2" s="68"/>
      <c r="D2" s="83" t="s">
        <v>52</v>
      </c>
      <c r="E2" s="83"/>
      <c r="F2" s="68" t="s">
        <v>6</v>
      </c>
      <c r="G2" s="68"/>
      <c r="H2" s="83" t="s">
        <v>53</v>
      </c>
      <c r="I2" s="83"/>
      <c r="J2" s="68" t="s">
        <v>7</v>
      </c>
      <c r="K2" s="68"/>
      <c r="L2" s="84">
        <f>C9</f>
        <v>1000000</v>
      </c>
      <c r="M2" s="83"/>
      <c r="N2" s="68" t="s">
        <v>8</v>
      </c>
      <c r="O2" s="68"/>
      <c r="P2" s="84" t="e">
        <f>C108+R108</f>
        <v>#VALUE!</v>
      </c>
      <c r="Q2" s="83"/>
      <c r="R2" s="1"/>
      <c r="S2" s="1"/>
      <c r="T2" s="1"/>
    </row>
    <row r="3" spans="2:21" ht="57" customHeight="1">
      <c r="B3" s="68" t="s">
        <v>9</v>
      </c>
      <c r="C3" s="68"/>
      <c r="D3" s="85" t="s">
        <v>54</v>
      </c>
      <c r="E3" s="85"/>
      <c r="F3" s="85"/>
      <c r="G3" s="85"/>
      <c r="H3" s="85"/>
      <c r="I3" s="85"/>
      <c r="J3" s="68" t="s">
        <v>10</v>
      </c>
      <c r="K3" s="68"/>
      <c r="L3" s="85" t="s">
        <v>35</v>
      </c>
      <c r="M3" s="86"/>
      <c r="N3" s="86"/>
      <c r="O3" s="86"/>
      <c r="P3" s="86"/>
      <c r="Q3" s="86"/>
      <c r="R3" s="1"/>
      <c r="S3" s="1"/>
    </row>
    <row r="4" spans="2:21">
      <c r="B4" s="68" t="s">
        <v>11</v>
      </c>
      <c r="C4" s="68"/>
      <c r="D4" s="66">
        <f>SUM($R$9:$S$993)</f>
        <v>1847103</v>
      </c>
      <c r="E4" s="66"/>
      <c r="F4" s="68" t="s">
        <v>12</v>
      </c>
      <c r="G4" s="68"/>
      <c r="H4" s="82">
        <f>SUM($T$9:$U$108)</f>
        <v>161.529999999994</v>
      </c>
      <c r="I4" s="83"/>
      <c r="J4" s="65" t="s">
        <v>13</v>
      </c>
      <c r="K4" s="65"/>
      <c r="L4" s="84">
        <f>MAX($C$9:$D$990)-C9</f>
        <v>2286368</v>
      </c>
      <c r="M4" s="84"/>
      <c r="N4" s="65" t="s">
        <v>14</v>
      </c>
      <c r="O4" s="65"/>
      <c r="P4" s="66">
        <f>MIN($C$9:$D$990)-C9</f>
        <v>-135518</v>
      </c>
      <c r="Q4" s="66"/>
      <c r="R4" s="1"/>
      <c r="S4" s="1"/>
      <c r="T4" s="1"/>
    </row>
    <row r="5" spans="2:21">
      <c r="B5" s="46" t="s">
        <v>15</v>
      </c>
      <c r="C5" s="45">
        <f>COUNTIF($R$9:$R$990,"&gt;0")</f>
        <v>17</v>
      </c>
      <c r="D5" s="44" t="s">
        <v>16</v>
      </c>
      <c r="E5" s="16">
        <f>COUNTIF($R$9:$R$990,"&lt;0")</f>
        <v>63</v>
      </c>
      <c r="F5" s="44" t="s">
        <v>17</v>
      </c>
      <c r="G5" s="45">
        <f>COUNTIF($R$9:$R$990,"=0")</f>
        <v>0</v>
      </c>
      <c r="H5" s="44" t="s">
        <v>18</v>
      </c>
      <c r="I5" s="3">
        <f>C5/SUM(C5,E5,G5)</f>
        <v>0.21249999999999999</v>
      </c>
      <c r="J5" s="67" t="s">
        <v>19</v>
      </c>
      <c r="K5" s="68"/>
      <c r="L5" s="69"/>
      <c r="M5" s="70"/>
      <c r="N5" s="18" t="s">
        <v>20</v>
      </c>
      <c r="O5" s="9"/>
      <c r="P5" s="69"/>
      <c r="Q5" s="70"/>
      <c r="R5" s="1"/>
      <c r="S5" s="1"/>
      <c r="T5" s="1"/>
    </row>
    <row r="6" spans="2:21">
      <c r="B6" s="11"/>
      <c r="C6" s="14"/>
      <c r="D6" s="15"/>
      <c r="E6" s="12"/>
      <c r="F6" s="11"/>
      <c r="G6" s="12"/>
      <c r="H6" s="11"/>
      <c r="I6" s="17"/>
      <c r="J6" s="11"/>
      <c r="K6" s="11"/>
      <c r="L6" s="12"/>
      <c r="M6" s="12"/>
      <c r="N6" s="13"/>
      <c r="O6" s="13"/>
      <c r="P6" s="10"/>
      <c r="Q6" s="47"/>
      <c r="R6" s="1"/>
      <c r="S6" s="1"/>
      <c r="T6" s="1"/>
    </row>
    <row r="7" spans="2:21">
      <c r="B7" s="71" t="s">
        <v>21</v>
      </c>
      <c r="C7" s="73" t="s">
        <v>22</v>
      </c>
      <c r="D7" s="74"/>
      <c r="E7" s="77" t="s">
        <v>23</v>
      </c>
      <c r="F7" s="78"/>
      <c r="G7" s="78"/>
      <c r="H7" s="78"/>
      <c r="I7" s="61"/>
      <c r="J7" s="79" t="s">
        <v>24</v>
      </c>
      <c r="K7" s="80"/>
      <c r="L7" s="63"/>
      <c r="M7" s="81" t="s">
        <v>25</v>
      </c>
      <c r="N7" s="56" t="s">
        <v>26</v>
      </c>
      <c r="O7" s="57"/>
      <c r="P7" s="57"/>
      <c r="Q7" s="58"/>
      <c r="R7" s="59" t="s">
        <v>27</v>
      </c>
      <c r="S7" s="59"/>
      <c r="T7" s="59"/>
      <c r="U7" s="59"/>
    </row>
    <row r="8" spans="2:21">
      <c r="B8" s="72"/>
      <c r="C8" s="75"/>
      <c r="D8" s="76"/>
      <c r="E8" s="19" t="s">
        <v>28</v>
      </c>
      <c r="F8" s="19" t="s">
        <v>29</v>
      </c>
      <c r="G8" s="19" t="s">
        <v>30</v>
      </c>
      <c r="H8" s="60" t="s">
        <v>31</v>
      </c>
      <c r="I8" s="61"/>
      <c r="J8" s="4" t="s">
        <v>32</v>
      </c>
      <c r="K8" s="62" t="s">
        <v>33</v>
      </c>
      <c r="L8" s="63"/>
      <c r="M8" s="81"/>
      <c r="N8" s="5" t="s">
        <v>28</v>
      </c>
      <c r="O8" s="5" t="s">
        <v>29</v>
      </c>
      <c r="P8" s="64" t="s">
        <v>31</v>
      </c>
      <c r="Q8" s="58"/>
      <c r="R8" s="59" t="s">
        <v>34</v>
      </c>
      <c r="S8" s="59"/>
      <c r="T8" s="59" t="s">
        <v>32</v>
      </c>
      <c r="U8" s="59"/>
    </row>
    <row r="9" spans="2:21">
      <c r="B9" s="48">
        <v>1</v>
      </c>
      <c r="C9" s="52">
        <v>1000000</v>
      </c>
      <c r="D9" s="52"/>
      <c r="E9" s="48">
        <v>2014</v>
      </c>
      <c r="F9" s="8">
        <v>42327</v>
      </c>
      <c r="G9" s="48" t="s">
        <v>4</v>
      </c>
      <c r="H9" s="53">
        <v>1.2541800000000001</v>
      </c>
      <c r="I9" s="53"/>
      <c r="J9" s="48">
        <v>19</v>
      </c>
      <c r="K9" s="52">
        <f t="shared" ref="K9:K72" si="0">IF(F9="","",C9*0.03)</f>
        <v>30000</v>
      </c>
      <c r="L9" s="52"/>
      <c r="M9" s="6">
        <f>IF(J9="","",ROUNDDOWN(K9/(J9/81)/100000,2))</f>
        <v>1.27</v>
      </c>
      <c r="N9" s="48">
        <v>2014</v>
      </c>
      <c r="O9" s="8">
        <v>42327</v>
      </c>
      <c r="P9" s="53">
        <v>1.25234</v>
      </c>
      <c r="Q9" s="53"/>
      <c r="R9" s="54">
        <f t="shared" ref="R9:R72" si="1">IF(O9="","",ROUNDDOWN((IF(G9="売",H9-P9,P9-H9))*M9*1000000000/81,0))</f>
        <v>-28849</v>
      </c>
      <c r="S9" s="54"/>
      <c r="T9" s="55">
        <f t="shared" ref="T9:T18" si="2">IF(O9="","",IF(R9&lt;0,J9*(-1),IF(G9="買",(P9-H9)*10000,(H9-P9)*10000)))</f>
        <v>-19</v>
      </c>
      <c r="U9" s="55"/>
    </row>
    <row r="10" spans="2:21">
      <c r="B10" s="48">
        <v>2</v>
      </c>
      <c r="C10" s="52">
        <f t="shared" ref="C10:C73" si="3">IF(R9="","",C9+R9)</f>
        <v>971151</v>
      </c>
      <c r="D10" s="52"/>
      <c r="E10" s="48">
        <v>2014</v>
      </c>
      <c r="F10" s="8">
        <v>42329</v>
      </c>
      <c r="G10" s="48" t="s">
        <v>4</v>
      </c>
      <c r="H10" s="53">
        <v>1.2544500000000001</v>
      </c>
      <c r="I10" s="53"/>
      <c r="J10" s="48">
        <v>12</v>
      </c>
      <c r="K10" s="52">
        <f t="shared" si="0"/>
        <v>29134.53</v>
      </c>
      <c r="L10" s="52"/>
      <c r="M10" s="6">
        <f t="shared" ref="M10:M73" si="4">IF(J10="","",ROUNDDOWN(K10/(J10/81)/100000,2))</f>
        <v>1.96</v>
      </c>
      <c r="N10" s="48">
        <v>2014</v>
      </c>
      <c r="O10" s="8">
        <v>42329</v>
      </c>
      <c r="P10" s="53">
        <v>1.2533700000000001</v>
      </c>
      <c r="Q10" s="53"/>
      <c r="R10" s="54">
        <f t="shared" si="1"/>
        <v>-26133</v>
      </c>
      <c r="S10" s="54"/>
      <c r="T10" s="55">
        <f t="shared" si="2"/>
        <v>-12</v>
      </c>
      <c r="U10" s="55"/>
    </row>
    <row r="11" spans="2:21">
      <c r="B11" s="48">
        <v>3</v>
      </c>
      <c r="C11" s="52">
        <f t="shared" si="3"/>
        <v>945018</v>
      </c>
      <c r="D11" s="52"/>
      <c r="E11" s="48">
        <v>2014</v>
      </c>
      <c r="F11" s="8">
        <v>42333</v>
      </c>
      <c r="G11" s="48" t="s">
        <v>3</v>
      </c>
      <c r="H11" s="53">
        <v>1.24196</v>
      </c>
      <c r="I11" s="53"/>
      <c r="J11" s="48">
        <v>8</v>
      </c>
      <c r="K11" s="52">
        <f t="shared" si="0"/>
        <v>28350.539999999997</v>
      </c>
      <c r="L11" s="52"/>
      <c r="M11" s="6">
        <f>IF(J11="","",ROUNDDOWN(K11/(J11/81)/100000,2))</f>
        <v>2.87</v>
      </c>
      <c r="N11" s="48">
        <v>2014</v>
      </c>
      <c r="O11" s="8">
        <v>42333</v>
      </c>
      <c r="P11" s="53">
        <v>1.2427299999999999</v>
      </c>
      <c r="Q11" s="53"/>
      <c r="R11" s="54">
        <f t="shared" si="1"/>
        <v>-27282</v>
      </c>
      <c r="S11" s="54"/>
      <c r="T11" s="55">
        <f t="shared" si="2"/>
        <v>-8</v>
      </c>
      <c r="U11" s="55"/>
    </row>
    <row r="12" spans="2:21">
      <c r="B12" s="48">
        <v>4</v>
      </c>
      <c r="C12" s="52">
        <f t="shared" si="3"/>
        <v>917736</v>
      </c>
      <c r="D12" s="52"/>
      <c r="E12" s="48">
        <v>2014</v>
      </c>
      <c r="F12" s="8">
        <v>42333</v>
      </c>
      <c r="G12" s="48" t="s">
        <v>4</v>
      </c>
      <c r="H12" s="53">
        <v>1.24379</v>
      </c>
      <c r="I12" s="53"/>
      <c r="J12" s="48">
        <v>14</v>
      </c>
      <c r="K12" s="52">
        <f t="shared" si="0"/>
        <v>27532.079999999998</v>
      </c>
      <c r="L12" s="52"/>
      <c r="M12" s="6">
        <f t="shared" si="4"/>
        <v>1.59</v>
      </c>
      <c r="N12" s="48">
        <v>2014</v>
      </c>
      <c r="O12" s="8">
        <v>42333</v>
      </c>
      <c r="P12" s="53">
        <v>1.24241</v>
      </c>
      <c r="Q12" s="53"/>
      <c r="R12" s="54">
        <f t="shared" si="1"/>
        <v>-27088</v>
      </c>
      <c r="S12" s="54"/>
      <c r="T12" s="55">
        <f t="shared" si="2"/>
        <v>-14</v>
      </c>
      <c r="U12" s="55"/>
    </row>
    <row r="13" spans="2:21">
      <c r="B13" s="48">
        <v>5</v>
      </c>
      <c r="C13" s="52">
        <f t="shared" si="3"/>
        <v>890648</v>
      </c>
      <c r="D13" s="52"/>
      <c r="E13" s="48">
        <v>2014</v>
      </c>
      <c r="F13" s="8">
        <v>42335</v>
      </c>
      <c r="G13" s="48" t="s">
        <v>4</v>
      </c>
      <c r="H13" s="53">
        <v>1.2496700000000001</v>
      </c>
      <c r="I13" s="53"/>
      <c r="J13" s="48">
        <v>16</v>
      </c>
      <c r="K13" s="52">
        <f t="shared" si="0"/>
        <v>26719.439999999999</v>
      </c>
      <c r="L13" s="52"/>
      <c r="M13" s="6">
        <f t="shared" si="4"/>
        <v>1.35</v>
      </c>
      <c r="N13" s="48">
        <v>2014</v>
      </c>
      <c r="O13" s="8">
        <v>42335</v>
      </c>
      <c r="P13" s="53">
        <v>1.2481</v>
      </c>
      <c r="Q13" s="53"/>
      <c r="R13" s="54">
        <f t="shared" si="1"/>
        <v>-26166</v>
      </c>
      <c r="S13" s="54"/>
      <c r="T13" s="55">
        <f t="shared" si="2"/>
        <v>-16</v>
      </c>
      <c r="U13" s="55"/>
    </row>
    <row r="14" spans="2:21">
      <c r="B14" s="48">
        <v>6</v>
      </c>
      <c r="C14" s="52">
        <f t="shared" si="3"/>
        <v>864482</v>
      </c>
      <c r="D14" s="52"/>
      <c r="E14" s="48">
        <v>2014</v>
      </c>
      <c r="F14" s="8">
        <v>42340</v>
      </c>
      <c r="G14" s="48" t="s">
        <v>3</v>
      </c>
      <c r="H14" s="53">
        <v>1.24637</v>
      </c>
      <c r="I14" s="53"/>
      <c r="J14" s="48">
        <v>6</v>
      </c>
      <c r="K14" s="52">
        <f t="shared" si="0"/>
        <v>25934.46</v>
      </c>
      <c r="L14" s="52"/>
      <c r="M14" s="6">
        <f t="shared" si="4"/>
        <v>3.5</v>
      </c>
      <c r="N14" s="48">
        <v>2014</v>
      </c>
      <c r="O14" s="8">
        <v>42342</v>
      </c>
      <c r="P14" s="53">
        <v>1.23451</v>
      </c>
      <c r="Q14" s="53"/>
      <c r="R14" s="54">
        <f t="shared" si="1"/>
        <v>512469</v>
      </c>
      <c r="S14" s="54"/>
      <c r="T14" s="55">
        <f t="shared" si="2"/>
        <v>118.59999999999982</v>
      </c>
      <c r="U14" s="55"/>
    </row>
    <row r="15" spans="2:21">
      <c r="B15" s="48">
        <v>7</v>
      </c>
      <c r="C15" s="52">
        <f t="shared" si="3"/>
        <v>1376951</v>
      </c>
      <c r="D15" s="52"/>
      <c r="E15" s="48">
        <v>2014</v>
      </c>
      <c r="F15" s="8">
        <v>42346</v>
      </c>
      <c r="G15" s="48" t="s">
        <v>3</v>
      </c>
      <c r="H15" s="53">
        <v>1.2284299999999999</v>
      </c>
      <c r="I15" s="53"/>
      <c r="J15" s="48">
        <v>6</v>
      </c>
      <c r="K15" s="52">
        <f t="shared" si="0"/>
        <v>41308.53</v>
      </c>
      <c r="L15" s="52"/>
      <c r="M15" s="6">
        <f t="shared" si="4"/>
        <v>5.57</v>
      </c>
      <c r="N15" s="48">
        <v>2014</v>
      </c>
      <c r="O15" s="8">
        <v>42346</v>
      </c>
      <c r="P15" s="53">
        <v>1.2290000000000001</v>
      </c>
      <c r="Q15" s="53"/>
      <c r="R15" s="54">
        <f t="shared" si="1"/>
        <v>-39196</v>
      </c>
      <c r="S15" s="54"/>
      <c r="T15" s="55">
        <f t="shared" si="2"/>
        <v>-6</v>
      </c>
      <c r="U15" s="55"/>
    </row>
    <row r="16" spans="2:21">
      <c r="B16" s="48">
        <v>8</v>
      </c>
      <c r="C16" s="52">
        <f t="shared" si="3"/>
        <v>1337755</v>
      </c>
      <c r="D16" s="52"/>
      <c r="E16" s="48">
        <v>2014</v>
      </c>
      <c r="F16" s="8">
        <v>42348</v>
      </c>
      <c r="G16" s="48" t="s">
        <v>4</v>
      </c>
      <c r="H16" s="53">
        <v>1.2392000000000001</v>
      </c>
      <c r="I16" s="53"/>
      <c r="J16" s="48">
        <v>30</v>
      </c>
      <c r="K16" s="52">
        <f t="shared" si="0"/>
        <v>40132.65</v>
      </c>
      <c r="L16" s="52"/>
      <c r="M16" s="6">
        <f t="shared" si="4"/>
        <v>1.08</v>
      </c>
      <c r="N16" s="48">
        <v>2014</v>
      </c>
      <c r="O16" s="8">
        <v>42348</v>
      </c>
      <c r="P16" s="53">
        <v>1.2422800000000001</v>
      </c>
      <c r="Q16" s="53"/>
      <c r="R16" s="54">
        <f t="shared" si="1"/>
        <v>41066</v>
      </c>
      <c r="S16" s="54"/>
      <c r="T16" s="55">
        <f t="shared" si="2"/>
        <v>30.799999999999716</v>
      </c>
      <c r="U16" s="55"/>
    </row>
    <row r="17" spans="2:21">
      <c r="B17" s="48">
        <v>9</v>
      </c>
      <c r="C17" s="52">
        <f t="shared" si="3"/>
        <v>1378821</v>
      </c>
      <c r="D17" s="52"/>
      <c r="E17" s="48">
        <v>2014</v>
      </c>
      <c r="F17" s="8">
        <v>42350</v>
      </c>
      <c r="G17" s="48" t="s">
        <v>4</v>
      </c>
      <c r="H17" s="53">
        <v>1.24569</v>
      </c>
      <c r="I17" s="53"/>
      <c r="J17" s="48">
        <v>15</v>
      </c>
      <c r="K17" s="52">
        <f t="shared" si="0"/>
        <v>41364.629999999997</v>
      </c>
      <c r="L17" s="52"/>
      <c r="M17" s="6">
        <f t="shared" si="4"/>
        <v>2.23</v>
      </c>
      <c r="N17" s="48">
        <v>2014</v>
      </c>
      <c r="O17" s="8">
        <v>42353</v>
      </c>
      <c r="P17" s="53">
        <v>1.24427</v>
      </c>
      <c r="Q17" s="53"/>
      <c r="R17" s="54">
        <f t="shared" si="1"/>
        <v>-39093</v>
      </c>
      <c r="S17" s="54"/>
      <c r="T17" s="55">
        <f t="shared" si="2"/>
        <v>-15</v>
      </c>
      <c r="U17" s="55"/>
    </row>
    <row r="18" spans="2:21">
      <c r="B18" s="48">
        <v>10</v>
      </c>
      <c r="C18" s="52">
        <f t="shared" si="3"/>
        <v>1339728</v>
      </c>
      <c r="D18" s="52"/>
      <c r="E18" s="48">
        <v>2014</v>
      </c>
      <c r="F18" s="8">
        <v>42353</v>
      </c>
      <c r="G18" s="48" t="s">
        <v>3</v>
      </c>
      <c r="H18" s="53">
        <v>1.24333</v>
      </c>
      <c r="I18" s="53"/>
      <c r="J18" s="48">
        <v>9</v>
      </c>
      <c r="K18" s="52">
        <f t="shared" si="0"/>
        <v>40191.839999999997</v>
      </c>
      <c r="L18" s="52"/>
      <c r="M18" s="6">
        <f t="shared" si="4"/>
        <v>3.61</v>
      </c>
      <c r="N18" s="48">
        <v>2014</v>
      </c>
      <c r="O18" s="8">
        <v>42354</v>
      </c>
      <c r="P18" s="53">
        <v>1.2441500000000001</v>
      </c>
      <c r="Q18" s="53"/>
      <c r="R18" s="54">
        <f t="shared" si="1"/>
        <v>-36545</v>
      </c>
      <c r="S18" s="54"/>
      <c r="T18" s="55">
        <f t="shared" si="2"/>
        <v>-9</v>
      </c>
      <c r="U18" s="55"/>
    </row>
    <row r="19" spans="2:21">
      <c r="B19" s="48">
        <v>11</v>
      </c>
      <c r="C19" s="52">
        <f t="shared" si="3"/>
        <v>1303183</v>
      </c>
      <c r="D19" s="52"/>
      <c r="E19" s="48">
        <v>2014</v>
      </c>
      <c r="F19" s="8">
        <v>42354</v>
      </c>
      <c r="G19" s="48" t="s">
        <v>4</v>
      </c>
      <c r="H19" s="53">
        <v>1.2442899999999999</v>
      </c>
      <c r="I19" s="53"/>
      <c r="J19" s="48">
        <v>10</v>
      </c>
      <c r="K19" s="52">
        <f t="shared" si="0"/>
        <v>39095.49</v>
      </c>
      <c r="L19" s="52"/>
      <c r="M19" s="6">
        <f t="shared" si="4"/>
        <v>3.16</v>
      </c>
      <c r="N19" s="48">
        <v>2014</v>
      </c>
      <c r="O19" s="8">
        <v>42355</v>
      </c>
      <c r="P19" s="53">
        <v>1.2476</v>
      </c>
      <c r="Q19" s="53"/>
      <c r="R19" s="54">
        <f t="shared" si="1"/>
        <v>129130</v>
      </c>
      <c r="S19" s="54"/>
      <c r="T19" s="55">
        <f>IF(O19="","",IF(R19&lt;0,J19*(-1),IF(G19="買",(P19-H19)*10000,(H19-P19)*10000)))</f>
        <v>33.100000000001458</v>
      </c>
      <c r="U19" s="55"/>
    </row>
    <row r="20" spans="2:21">
      <c r="B20" s="48">
        <v>12</v>
      </c>
      <c r="C20" s="52">
        <f t="shared" si="3"/>
        <v>1432313</v>
      </c>
      <c r="D20" s="52"/>
      <c r="E20" s="48">
        <v>2015</v>
      </c>
      <c r="F20" s="8">
        <v>5</v>
      </c>
      <c r="G20" s="48" t="s">
        <v>3</v>
      </c>
      <c r="H20" s="53">
        <v>1.1772899999999999</v>
      </c>
      <c r="I20" s="53"/>
      <c r="J20" s="48">
        <v>9</v>
      </c>
      <c r="K20" s="52">
        <f t="shared" si="0"/>
        <v>42969.39</v>
      </c>
      <c r="L20" s="52"/>
      <c r="M20" s="6">
        <f t="shared" si="4"/>
        <v>3.86</v>
      </c>
      <c r="N20" s="48">
        <v>2015</v>
      </c>
      <c r="O20" s="8">
        <v>42023</v>
      </c>
      <c r="P20" s="53">
        <v>1.1640600000000001</v>
      </c>
      <c r="Q20" s="53"/>
      <c r="R20" s="54">
        <f t="shared" si="1"/>
        <v>630466</v>
      </c>
      <c r="S20" s="54"/>
      <c r="T20" s="55">
        <f t="shared" ref="T20:T27" si="5">IF(O20="","",IF(R20&lt;0,J20*(-1),IF(G20="買",(P20-H20)*10000,(H20-P20)*10000)))</f>
        <v>132.29999999999853</v>
      </c>
      <c r="U20" s="55"/>
    </row>
    <row r="21" spans="2:21">
      <c r="B21" s="48">
        <v>13</v>
      </c>
      <c r="C21" s="52">
        <f t="shared" si="3"/>
        <v>2062779</v>
      </c>
      <c r="D21" s="52"/>
      <c r="E21" s="48">
        <v>2015</v>
      </c>
      <c r="F21" s="8">
        <v>42026</v>
      </c>
      <c r="G21" s="48" t="s">
        <v>4</v>
      </c>
      <c r="H21" s="53">
        <v>1.16065</v>
      </c>
      <c r="I21" s="53"/>
      <c r="J21" s="48">
        <v>10</v>
      </c>
      <c r="K21" s="52">
        <f t="shared" si="0"/>
        <v>61883.369999999995</v>
      </c>
      <c r="L21" s="52"/>
      <c r="M21" s="6">
        <f t="shared" si="4"/>
        <v>5.01</v>
      </c>
      <c r="N21" s="48">
        <v>2015</v>
      </c>
      <c r="O21" s="8">
        <v>42026</v>
      </c>
      <c r="P21" s="53">
        <v>1.15968</v>
      </c>
      <c r="Q21" s="53"/>
      <c r="R21" s="54">
        <f t="shared" si="1"/>
        <v>-59996</v>
      </c>
      <c r="S21" s="54"/>
      <c r="T21" s="55">
        <f t="shared" si="5"/>
        <v>-10</v>
      </c>
      <c r="U21" s="55"/>
    </row>
    <row r="22" spans="2:21">
      <c r="B22" s="48">
        <v>14</v>
      </c>
      <c r="C22" s="52">
        <f t="shared" si="3"/>
        <v>2002783</v>
      </c>
      <c r="D22" s="52"/>
      <c r="E22" s="48">
        <v>2015</v>
      </c>
      <c r="F22" s="8">
        <v>42027</v>
      </c>
      <c r="G22" s="48" t="s">
        <v>3</v>
      </c>
      <c r="H22" s="53">
        <v>1.135853</v>
      </c>
      <c r="I22" s="53"/>
      <c r="J22" s="48">
        <v>15</v>
      </c>
      <c r="K22" s="52">
        <f t="shared" si="0"/>
        <v>60083.49</v>
      </c>
      <c r="L22" s="52"/>
      <c r="M22" s="6">
        <f t="shared" si="4"/>
        <v>3.24</v>
      </c>
      <c r="N22" s="48">
        <v>2015</v>
      </c>
      <c r="O22" s="8">
        <v>42030</v>
      </c>
      <c r="P22" s="53">
        <v>1.12944</v>
      </c>
      <c r="Q22" s="53"/>
      <c r="R22" s="54">
        <f t="shared" si="1"/>
        <v>256520</v>
      </c>
      <c r="S22" s="54"/>
      <c r="T22" s="55">
        <f t="shared" si="5"/>
        <v>64.130000000000024</v>
      </c>
      <c r="U22" s="55"/>
    </row>
    <row r="23" spans="2:21">
      <c r="B23" s="48">
        <v>15</v>
      </c>
      <c r="C23" s="52">
        <f t="shared" si="3"/>
        <v>2259303</v>
      </c>
      <c r="D23" s="52"/>
      <c r="E23" s="48">
        <v>2015</v>
      </c>
      <c r="F23" s="8">
        <v>42034</v>
      </c>
      <c r="G23" s="48" t="s">
        <v>4</v>
      </c>
      <c r="H23" s="53">
        <v>1.1327400000000001</v>
      </c>
      <c r="I23" s="53"/>
      <c r="J23" s="48">
        <v>7</v>
      </c>
      <c r="K23" s="52">
        <f t="shared" si="0"/>
        <v>67779.09</v>
      </c>
      <c r="L23" s="52"/>
      <c r="M23" s="6">
        <f t="shared" si="4"/>
        <v>7.84</v>
      </c>
      <c r="N23" s="48">
        <v>2015</v>
      </c>
      <c r="O23" s="8">
        <v>42034</v>
      </c>
      <c r="P23" s="53">
        <v>1.13209</v>
      </c>
      <c r="Q23" s="53"/>
      <c r="R23" s="54">
        <f t="shared" si="1"/>
        <v>-62913</v>
      </c>
      <c r="S23" s="54"/>
      <c r="T23" s="55">
        <f t="shared" si="5"/>
        <v>-7</v>
      </c>
      <c r="U23" s="55"/>
    </row>
    <row r="24" spans="2:21">
      <c r="B24" s="48">
        <v>16</v>
      </c>
      <c r="C24" s="52">
        <f t="shared" si="3"/>
        <v>2196390</v>
      </c>
      <c r="D24" s="52"/>
      <c r="E24" s="48">
        <v>2015</v>
      </c>
      <c r="F24" s="8">
        <v>42034</v>
      </c>
      <c r="G24" s="48" t="s">
        <v>4</v>
      </c>
      <c r="H24" s="53">
        <v>1.1339399999999999</v>
      </c>
      <c r="I24" s="53"/>
      <c r="J24" s="48">
        <v>20</v>
      </c>
      <c r="K24" s="52">
        <f t="shared" si="0"/>
        <v>65891.7</v>
      </c>
      <c r="L24" s="52"/>
      <c r="M24" s="6">
        <f t="shared" si="4"/>
        <v>2.66</v>
      </c>
      <c r="N24" s="48">
        <v>2015</v>
      </c>
      <c r="O24" s="8">
        <v>42034</v>
      </c>
      <c r="P24" s="53">
        <v>1.1319900000000001</v>
      </c>
      <c r="Q24" s="53"/>
      <c r="R24" s="54">
        <f t="shared" si="1"/>
        <v>-64037</v>
      </c>
      <c r="S24" s="54"/>
      <c r="T24" s="55">
        <f t="shared" si="5"/>
        <v>-20</v>
      </c>
      <c r="U24" s="55"/>
    </row>
    <row r="25" spans="2:21">
      <c r="B25" s="48">
        <v>17</v>
      </c>
      <c r="C25" s="52">
        <f t="shared" si="3"/>
        <v>2132353</v>
      </c>
      <c r="D25" s="52"/>
      <c r="E25" s="48">
        <v>2015</v>
      </c>
      <c r="F25" s="8">
        <v>42039</v>
      </c>
      <c r="G25" s="48" t="s">
        <v>3</v>
      </c>
      <c r="H25" s="53">
        <v>1.1440600000000001</v>
      </c>
      <c r="I25" s="53"/>
      <c r="J25" s="48">
        <v>23</v>
      </c>
      <c r="K25" s="52">
        <f t="shared" si="0"/>
        <v>63970.59</v>
      </c>
      <c r="L25" s="52"/>
      <c r="M25" s="6">
        <f t="shared" si="4"/>
        <v>2.25</v>
      </c>
      <c r="N25" s="48">
        <v>2015</v>
      </c>
      <c r="O25" s="8">
        <v>42040</v>
      </c>
      <c r="P25" s="53">
        <v>1.14622</v>
      </c>
      <c r="Q25" s="53"/>
      <c r="R25" s="54">
        <f t="shared" si="1"/>
        <v>-59999</v>
      </c>
      <c r="S25" s="54"/>
      <c r="T25" s="55">
        <f t="shared" si="5"/>
        <v>-23</v>
      </c>
      <c r="U25" s="55"/>
    </row>
    <row r="26" spans="2:21">
      <c r="B26" s="48">
        <v>18</v>
      </c>
      <c r="C26" s="52">
        <f t="shared" si="3"/>
        <v>2072354</v>
      </c>
      <c r="D26" s="52"/>
      <c r="E26" s="48">
        <v>2015</v>
      </c>
      <c r="F26" s="8">
        <v>42044</v>
      </c>
      <c r="G26" s="48" t="s">
        <v>3</v>
      </c>
      <c r="H26" s="53">
        <v>1.1309100000000001</v>
      </c>
      <c r="I26" s="53"/>
      <c r="J26" s="48">
        <v>26</v>
      </c>
      <c r="K26" s="52">
        <f t="shared" si="0"/>
        <v>62170.619999999995</v>
      </c>
      <c r="L26" s="52"/>
      <c r="M26" s="6">
        <f t="shared" si="4"/>
        <v>1.93</v>
      </c>
      <c r="N26" s="48">
        <v>2015</v>
      </c>
      <c r="O26" s="8">
        <v>42044</v>
      </c>
      <c r="P26" s="53">
        <v>1.13246</v>
      </c>
      <c r="Q26" s="53"/>
      <c r="R26" s="54">
        <f t="shared" si="1"/>
        <v>-36932</v>
      </c>
      <c r="S26" s="54"/>
      <c r="T26" s="55">
        <f t="shared" si="5"/>
        <v>-26</v>
      </c>
      <c r="U26" s="55"/>
    </row>
    <row r="27" spans="2:21">
      <c r="B27" s="48">
        <v>19</v>
      </c>
      <c r="C27" s="52">
        <f t="shared" si="3"/>
        <v>2035422</v>
      </c>
      <c r="D27" s="52"/>
      <c r="E27" s="48">
        <v>2015</v>
      </c>
      <c r="F27" s="8">
        <v>42045</v>
      </c>
      <c r="G27" s="48" t="s">
        <v>3</v>
      </c>
      <c r="H27" s="53">
        <v>1.1322700000000001</v>
      </c>
      <c r="I27" s="53"/>
      <c r="J27" s="48">
        <v>11</v>
      </c>
      <c r="K27" s="52">
        <f t="shared" si="0"/>
        <v>61062.659999999996</v>
      </c>
      <c r="L27" s="52"/>
      <c r="M27" s="6">
        <f t="shared" si="4"/>
        <v>4.49</v>
      </c>
      <c r="N27" s="48">
        <v>2015</v>
      </c>
      <c r="O27" s="8">
        <v>42045</v>
      </c>
      <c r="P27" s="53">
        <v>1.13337</v>
      </c>
      <c r="Q27" s="53"/>
      <c r="R27" s="54">
        <f t="shared" si="1"/>
        <v>-60975</v>
      </c>
      <c r="S27" s="54"/>
      <c r="T27" s="55">
        <f t="shared" si="5"/>
        <v>-11</v>
      </c>
      <c r="U27" s="55"/>
    </row>
    <row r="28" spans="2:21">
      <c r="B28" s="48">
        <v>20</v>
      </c>
      <c r="C28" s="52">
        <f t="shared" si="3"/>
        <v>1974447</v>
      </c>
      <c r="D28" s="52"/>
      <c r="E28" s="48">
        <v>2015</v>
      </c>
      <c r="F28" s="8">
        <v>42046</v>
      </c>
      <c r="G28" s="48" t="s">
        <v>4</v>
      </c>
      <c r="H28" s="53">
        <v>1.1319900000000001</v>
      </c>
      <c r="I28" s="53"/>
      <c r="J28" s="48">
        <v>18</v>
      </c>
      <c r="K28" s="52">
        <f t="shared" si="0"/>
        <v>59233.409999999996</v>
      </c>
      <c r="L28" s="52"/>
      <c r="M28" s="6">
        <f t="shared" si="4"/>
        <v>2.66</v>
      </c>
      <c r="N28" s="48">
        <v>2015</v>
      </c>
      <c r="O28" s="8">
        <v>42046</v>
      </c>
      <c r="P28" s="53">
        <v>1.13019</v>
      </c>
      <c r="Q28" s="53"/>
      <c r="R28" s="54">
        <f t="shared" si="1"/>
        <v>-59111</v>
      </c>
      <c r="S28" s="54"/>
      <c r="T28" s="55">
        <f>IF(O28="","",IF(R28&lt;0,J28*(-1),IF(G28="買",(P28-H28)*10000,(H28-P28)*10000)))</f>
        <v>-18</v>
      </c>
      <c r="U28" s="55"/>
    </row>
    <row r="29" spans="2:21">
      <c r="B29" s="48">
        <v>21</v>
      </c>
      <c r="C29" s="52">
        <f t="shared" si="3"/>
        <v>1915336</v>
      </c>
      <c r="D29" s="52"/>
      <c r="E29" s="48">
        <v>2015</v>
      </c>
      <c r="F29" s="8">
        <v>42047</v>
      </c>
      <c r="G29" s="48" t="s">
        <v>4</v>
      </c>
      <c r="H29" s="53">
        <v>1.1313500000000001</v>
      </c>
      <c r="I29" s="53"/>
      <c r="J29" s="48">
        <v>13</v>
      </c>
      <c r="K29" s="52">
        <f t="shared" si="0"/>
        <v>57460.079999999994</v>
      </c>
      <c r="L29" s="52"/>
      <c r="M29" s="6">
        <f t="shared" si="4"/>
        <v>3.58</v>
      </c>
      <c r="N29" s="48">
        <v>2015</v>
      </c>
      <c r="O29" s="8">
        <v>42048</v>
      </c>
      <c r="P29" s="53">
        <v>1.1391100000000001</v>
      </c>
      <c r="Q29" s="53"/>
      <c r="R29" s="54">
        <f t="shared" si="1"/>
        <v>342972</v>
      </c>
      <c r="S29" s="54"/>
      <c r="T29" s="55">
        <f>IF(O29="","",IF(R29&lt;0,J29*(-1),IF(G29="買",(P29-H29)*10000,(H29-P29)*10000)))</f>
        <v>77.599999999999895</v>
      </c>
      <c r="U29" s="55"/>
    </row>
    <row r="30" spans="2:21">
      <c r="B30" s="48">
        <v>22</v>
      </c>
      <c r="C30" s="52">
        <f t="shared" si="3"/>
        <v>2258308</v>
      </c>
      <c r="D30" s="52"/>
      <c r="E30" s="48">
        <v>2015</v>
      </c>
      <c r="F30" s="8">
        <v>42048</v>
      </c>
      <c r="G30" s="48" t="s">
        <v>3</v>
      </c>
      <c r="H30" s="53">
        <v>1.1397600000000001</v>
      </c>
      <c r="I30" s="53"/>
      <c r="J30" s="48">
        <v>25</v>
      </c>
      <c r="K30" s="52">
        <f t="shared" si="0"/>
        <v>67749.239999999991</v>
      </c>
      <c r="L30" s="52"/>
      <c r="M30" s="6">
        <f t="shared" si="4"/>
        <v>2.19</v>
      </c>
      <c r="N30" s="48">
        <v>2015</v>
      </c>
      <c r="O30" s="8">
        <v>42051</v>
      </c>
      <c r="P30" s="53">
        <v>1.1409400000000001</v>
      </c>
      <c r="Q30" s="53"/>
      <c r="R30" s="54">
        <f t="shared" si="1"/>
        <v>-31903</v>
      </c>
      <c r="S30" s="54"/>
      <c r="T30" s="55">
        <f t="shared" ref="T30:T51" si="6">IF(O30="","",IF(R30&lt;0,J30*(-1),IF(G30="買",(P30-H30)*10000,(H30-P30)*10000)))</f>
        <v>-25</v>
      </c>
      <c r="U30" s="55"/>
    </row>
    <row r="31" spans="2:21">
      <c r="B31" s="48">
        <v>23</v>
      </c>
      <c r="C31" s="52">
        <f t="shared" si="3"/>
        <v>2226405</v>
      </c>
      <c r="D31" s="52"/>
      <c r="E31" s="48">
        <v>2015</v>
      </c>
      <c r="F31" s="8">
        <v>42051</v>
      </c>
      <c r="G31" s="48" t="s">
        <v>4</v>
      </c>
      <c r="H31" s="53">
        <v>1.1409400000000001</v>
      </c>
      <c r="I31" s="53"/>
      <c r="J31" s="48">
        <v>7</v>
      </c>
      <c r="K31" s="52">
        <f t="shared" si="0"/>
        <v>66792.149999999994</v>
      </c>
      <c r="L31" s="52"/>
      <c r="M31" s="6">
        <f t="shared" si="4"/>
        <v>7.72</v>
      </c>
      <c r="N31" s="48">
        <v>2015</v>
      </c>
      <c r="O31" s="8">
        <v>42051</v>
      </c>
      <c r="P31" s="53">
        <v>1.1402600000000001</v>
      </c>
      <c r="Q31" s="53"/>
      <c r="R31" s="54">
        <f t="shared" si="1"/>
        <v>-64809</v>
      </c>
      <c r="S31" s="54"/>
      <c r="T31" s="55">
        <f t="shared" si="6"/>
        <v>-7</v>
      </c>
      <c r="U31" s="55"/>
    </row>
    <row r="32" spans="2:21">
      <c r="B32" s="48">
        <v>24</v>
      </c>
      <c r="C32" s="52">
        <f t="shared" si="3"/>
        <v>2161596</v>
      </c>
      <c r="D32" s="52"/>
      <c r="E32" s="48">
        <v>2015</v>
      </c>
      <c r="F32" s="8">
        <v>42052</v>
      </c>
      <c r="G32" s="48" t="s">
        <v>4</v>
      </c>
      <c r="H32" s="53">
        <v>1.14036</v>
      </c>
      <c r="I32" s="53"/>
      <c r="J32" s="48">
        <v>23</v>
      </c>
      <c r="K32" s="52">
        <f t="shared" si="0"/>
        <v>64847.88</v>
      </c>
      <c r="L32" s="52"/>
      <c r="M32" s="6">
        <f t="shared" si="4"/>
        <v>2.2799999999999998</v>
      </c>
      <c r="N32" s="48">
        <v>2015</v>
      </c>
      <c r="O32" s="8">
        <v>42053</v>
      </c>
      <c r="P32" s="53">
        <v>1.13805</v>
      </c>
      <c r="Q32" s="53"/>
      <c r="R32" s="54">
        <f t="shared" si="1"/>
        <v>-65022</v>
      </c>
      <c r="S32" s="54"/>
      <c r="T32" s="55">
        <f t="shared" si="6"/>
        <v>-23</v>
      </c>
      <c r="U32" s="55"/>
    </row>
    <row r="33" spans="2:21">
      <c r="B33" s="48">
        <v>25</v>
      </c>
      <c r="C33" s="52">
        <f t="shared" si="3"/>
        <v>2096574</v>
      </c>
      <c r="D33" s="52"/>
      <c r="E33" s="48">
        <v>2015</v>
      </c>
      <c r="F33" s="8">
        <v>42060</v>
      </c>
      <c r="G33" s="48" t="s">
        <v>4</v>
      </c>
      <c r="H33" s="53">
        <v>1.1357999999999999</v>
      </c>
      <c r="I33" s="53"/>
      <c r="J33" s="48">
        <v>22</v>
      </c>
      <c r="K33" s="52">
        <f t="shared" si="0"/>
        <v>62897.22</v>
      </c>
      <c r="L33" s="52"/>
      <c r="M33" s="6">
        <f t="shared" si="4"/>
        <v>2.31</v>
      </c>
      <c r="N33" s="48">
        <v>2015</v>
      </c>
      <c r="O33" s="8">
        <v>42060</v>
      </c>
      <c r="P33" s="53">
        <v>1.13368</v>
      </c>
      <c r="Q33" s="53"/>
      <c r="R33" s="54">
        <f t="shared" si="1"/>
        <v>-60459</v>
      </c>
      <c r="S33" s="54"/>
      <c r="T33" s="55">
        <f t="shared" si="6"/>
        <v>-22</v>
      </c>
      <c r="U33" s="55"/>
    </row>
    <row r="34" spans="2:21">
      <c r="B34" s="48">
        <v>26</v>
      </c>
      <c r="C34" s="52">
        <f t="shared" si="3"/>
        <v>2036115</v>
      </c>
      <c r="D34" s="52"/>
      <c r="E34" s="48">
        <v>2015</v>
      </c>
      <c r="F34" s="8">
        <v>42060</v>
      </c>
      <c r="G34" s="48" t="s">
        <v>4</v>
      </c>
      <c r="H34" s="53">
        <v>1.1363300000000001</v>
      </c>
      <c r="I34" s="53"/>
      <c r="J34" s="48">
        <v>10</v>
      </c>
      <c r="K34" s="52">
        <f t="shared" si="0"/>
        <v>61083.45</v>
      </c>
      <c r="L34" s="52"/>
      <c r="M34" s="6">
        <f t="shared" si="4"/>
        <v>4.9400000000000004</v>
      </c>
      <c r="N34" s="48">
        <v>2015</v>
      </c>
      <c r="O34" s="8">
        <v>42061</v>
      </c>
      <c r="P34" s="53">
        <v>1.13533</v>
      </c>
      <c r="Q34" s="53"/>
      <c r="R34" s="54">
        <f t="shared" si="1"/>
        <v>-60987</v>
      </c>
      <c r="S34" s="54"/>
      <c r="T34" s="55">
        <f t="shared" si="6"/>
        <v>-10</v>
      </c>
      <c r="U34" s="55"/>
    </row>
    <row r="35" spans="2:21">
      <c r="B35" s="48">
        <v>27</v>
      </c>
      <c r="C35" s="52">
        <f t="shared" si="3"/>
        <v>1975128</v>
      </c>
      <c r="D35" s="52"/>
      <c r="E35" s="48">
        <v>2015</v>
      </c>
      <c r="F35" s="8">
        <v>42061</v>
      </c>
      <c r="G35" s="48" t="s">
        <v>3</v>
      </c>
      <c r="H35" s="53">
        <v>1.13487</v>
      </c>
      <c r="I35" s="53"/>
      <c r="J35" s="48">
        <v>18</v>
      </c>
      <c r="K35" s="52">
        <f t="shared" si="0"/>
        <v>59253.84</v>
      </c>
      <c r="L35" s="52"/>
      <c r="M35" s="6">
        <f t="shared" si="4"/>
        <v>2.66</v>
      </c>
      <c r="N35" s="48">
        <v>2015</v>
      </c>
      <c r="O35" s="8">
        <v>42061</v>
      </c>
      <c r="P35" s="53">
        <v>1.1366099999999999</v>
      </c>
      <c r="Q35" s="53"/>
      <c r="R35" s="54">
        <f t="shared" si="1"/>
        <v>-57140</v>
      </c>
      <c r="S35" s="54"/>
      <c r="T35" s="55">
        <f t="shared" si="6"/>
        <v>-18</v>
      </c>
      <c r="U35" s="55"/>
    </row>
    <row r="36" spans="2:21">
      <c r="B36" s="48">
        <v>28</v>
      </c>
      <c r="C36" s="52">
        <f t="shared" si="3"/>
        <v>1917988</v>
      </c>
      <c r="D36" s="52"/>
      <c r="E36" s="48">
        <v>2015</v>
      </c>
      <c r="F36" s="8">
        <v>42073</v>
      </c>
      <c r="G36" s="48" t="s">
        <v>3</v>
      </c>
      <c r="H36" s="53">
        <v>1.07918</v>
      </c>
      <c r="I36" s="53"/>
      <c r="J36" s="48">
        <v>32</v>
      </c>
      <c r="K36" s="52">
        <f t="shared" si="0"/>
        <v>57539.64</v>
      </c>
      <c r="L36" s="52"/>
      <c r="M36" s="6">
        <f t="shared" si="4"/>
        <v>1.45</v>
      </c>
      <c r="N36" s="48">
        <v>2015</v>
      </c>
      <c r="O36" s="8">
        <v>42075</v>
      </c>
      <c r="P36" s="53">
        <v>1.0632299999999999</v>
      </c>
      <c r="Q36" s="53"/>
      <c r="R36" s="54">
        <f t="shared" si="1"/>
        <v>285524</v>
      </c>
      <c r="S36" s="54"/>
      <c r="T36" s="55">
        <f t="shared" si="6"/>
        <v>159.50000000000131</v>
      </c>
      <c r="U36" s="55"/>
    </row>
    <row r="37" spans="2:21">
      <c r="B37" s="48">
        <v>29</v>
      </c>
      <c r="C37" s="52">
        <f t="shared" si="3"/>
        <v>2203512</v>
      </c>
      <c r="D37" s="52"/>
      <c r="E37" s="48">
        <v>2015</v>
      </c>
      <c r="F37" s="8">
        <v>42081</v>
      </c>
      <c r="G37" s="48" t="s">
        <v>4</v>
      </c>
      <c r="H37" s="53">
        <v>1.06131</v>
      </c>
      <c r="I37" s="53"/>
      <c r="J37" s="48">
        <v>22</v>
      </c>
      <c r="K37" s="52">
        <f t="shared" si="0"/>
        <v>66105.36</v>
      </c>
      <c r="L37" s="52"/>
      <c r="M37" s="6">
        <f t="shared" si="4"/>
        <v>2.4300000000000002</v>
      </c>
      <c r="N37" s="48">
        <v>2015</v>
      </c>
      <c r="O37" s="8">
        <v>42081</v>
      </c>
      <c r="P37" s="53">
        <v>1.0591600000000001</v>
      </c>
      <c r="Q37" s="53"/>
      <c r="R37" s="54">
        <f t="shared" si="1"/>
        <v>-64499</v>
      </c>
      <c r="S37" s="54"/>
      <c r="T37" s="55">
        <f t="shared" si="6"/>
        <v>-22</v>
      </c>
      <c r="U37" s="55"/>
    </row>
    <row r="38" spans="2:21">
      <c r="B38" s="48">
        <v>30</v>
      </c>
      <c r="C38" s="52">
        <f t="shared" si="3"/>
        <v>2139013</v>
      </c>
      <c r="D38" s="52"/>
      <c r="E38" s="48">
        <v>2015</v>
      </c>
      <c r="F38" s="8">
        <v>42082</v>
      </c>
      <c r="G38" s="48" t="s">
        <v>3</v>
      </c>
      <c r="H38" s="53">
        <v>1.0686500000000001</v>
      </c>
      <c r="I38" s="53"/>
      <c r="J38" s="48">
        <v>50</v>
      </c>
      <c r="K38" s="52">
        <f t="shared" si="0"/>
        <v>64170.39</v>
      </c>
      <c r="L38" s="52"/>
      <c r="M38" s="6">
        <f t="shared" si="4"/>
        <v>1.03</v>
      </c>
      <c r="N38" s="48">
        <v>2015</v>
      </c>
      <c r="O38" s="8">
        <v>42083</v>
      </c>
      <c r="P38" s="53">
        <v>1.0736300000000001</v>
      </c>
      <c r="Q38" s="53"/>
      <c r="R38" s="54">
        <f t="shared" si="1"/>
        <v>-63325</v>
      </c>
      <c r="S38" s="54"/>
      <c r="T38" s="55">
        <f t="shared" si="6"/>
        <v>-50</v>
      </c>
      <c r="U38" s="55"/>
    </row>
    <row r="39" spans="2:21">
      <c r="B39" s="48">
        <v>31</v>
      </c>
      <c r="C39" s="52">
        <f t="shared" si="3"/>
        <v>2075688</v>
      </c>
      <c r="D39" s="52"/>
      <c r="E39" s="48">
        <v>2015</v>
      </c>
      <c r="F39" s="8">
        <v>42090</v>
      </c>
      <c r="G39" s="48" t="s">
        <v>4</v>
      </c>
      <c r="H39" s="53">
        <v>1.0882700000000001</v>
      </c>
      <c r="I39" s="53"/>
      <c r="J39" s="48">
        <v>29</v>
      </c>
      <c r="K39" s="52">
        <f t="shared" si="0"/>
        <v>62270.64</v>
      </c>
      <c r="L39" s="52"/>
      <c r="M39" s="6">
        <f t="shared" si="4"/>
        <v>1.73</v>
      </c>
      <c r="N39" s="48">
        <v>2015</v>
      </c>
      <c r="O39" s="8">
        <v>42093</v>
      </c>
      <c r="P39" s="53">
        <v>1.0853699999999999</v>
      </c>
      <c r="Q39" s="53"/>
      <c r="R39" s="54">
        <f t="shared" si="1"/>
        <v>-61938</v>
      </c>
      <c r="S39" s="54"/>
      <c r="T39" s="55">
        <f t="shared" si="6"/>
        <v>-29</v>
      </c>
      <c r="U39" s="55"/>
    </row>
    <row r="40" spans="2:21">
      <c r="B40" s="48">
        <v>32</v>
      </c>
      <c r="C40" s="52">
        <f t="shared" si="3"/>
        <v>2013750</v>
      </c>
      <c r="D40" s="52"/>
      <c r="E40" s="48">
        <v>2015</v>
      </c>
      <c r="F40" s="8">
        <v>42093</v>
      </c>
      <c r="G40" s="48" t="s">
        <v>3</v>
      </c>
      <c r="H40" s="53">
        <v>1.0819700000000001</v>
      </c>
      <c r="I40" s="53"/>
      <c r="J40" s="48">
        <v>36</v>
      </c>
      <c r="K40" s="52">
        <f t="shared" si="0"/>
        <v>60412.5</v>
      </c>
      <c r="L40" s="52"/>
      <c r="M40" s="6">
        <f t="shared" si="4"/>
        <v>1.35</v>
      </c>
      <c r="N40" s="48">
        <v>2015</v>
      </c>
      <c r="O40" s="8">
        <v>42093</v>
      </c>
      <c r="P40" s="53">
        <v>1.08446</v>
      </c>
      <c r="Q40" s="53"/>
      <c r="R40" s="54">
        <f t="shared" si="1"/>
        <v>-41499</v>
      </c>
      <c r="S40" s="54"/>
      <c r="T40" s="55">
        <f t="shared" si="6"/>
        <v>-36</v>
      </c>
      <c r="U40" s="55"/>
    </row>
    <row r="41" spans="2:21">
      <c r="B41" s="48">
        <v>33</v>
      </c>
      <c r="C41" s="52">
        <f t="shared" si="3"/>
        <v>1972251</v>
      </c>
      <c r="D41" s="52"/>
      <c r="E41" s="48">
        <v>2015</v>
      </c>
      <c r="F41" s="8">
        <v>42097</v>
      </c>
      <c r="G41" s="48" t="s">
        <v>4</v>
      </c>
      <c r="H41" s="53">
        <v>1.08809</v>
      </c>
      <c r="I41" s="53"/>
      <c r="J41" s="48">
        <v>8</v>
      </c>
      <c r="K41" s="52">
        <f t="shared" si="0"/>
        <v>59167.53</v>
      </c>
      <c r="L41" s="52"/>
      <c r="M41" s="6">
        <f t="shared" si="4"/>
        <v>5.99</v>
      </c>
      <c r="N41" s="48">
        <v>2015</v>
      </c>
      <c r="O41" s="8">
        <v>42100</v>
      </c>
      <c r="P41" s="53">
        <v>1.09612</v>
      </c>
      <c r="Q41" s="53"/>
      <c r="R41" s="54">
        <f t="shared" si="1"/>
        <v>593823</v>
      </c>
      <c r="S41" s="54"/>
      <c r="T41" s="55">
        <f t="shared" si="6"/>
        <v>80.299999999999812</v>
      </c>
      <c r="U41" s="55"/>
    </row>
    <row r="42" spans="2:21">
      <c r="B42" s="48">
        <v>34</v>
      </c>
      <c r="C42" s="52">
        <f t="shared" si="3"/>
        <v>2566074</v>
      </c>
      <c r="D42" s="52"/>
      <c r="E42" s="48">
        <v>2015</v>
      </c>
      <c r="F42" s="8">
        <v>42101</v>
      </c>
      <c r="G42" s="48" t="s">
        <v>3</v>
      </c>
      <c r="H42" s="53">
        <v>1.0916399999999999</v>
      </c>
      <c r="I42" s="53"/>
      <c r="J42" s="48">
        <v>35</v>
      </c>
      <c r="K42" s="52">
        <f t="shared" si="0"/>
        <v>76982.22</v>
      </c>
      <c r="L42" s="52"/>
      <c r="M42" s="6">
        <f t="shared" si="4"/>
        <v>1.78</v>
      </c>
      <c r="N42" s="48">
        <v>2015</v>
      </c>
      <c r="O42" s="8">
        <v>42102</v>
      </c>
      <c r="P42" s="53">
        <v>1.08867</v>
      </c>
      <c r="Q42" s="53"/>
      <c r="R42" s="54">
        <f t="shared" si="1"/>
        <v>65266</v>
      </c>
      <c r="S42" s="54"/>
      <c r="T42" s="55">
        <f t="shared" si="6"/>
        <v>29.699999999999172</v>
      </c>
      <c r="U42" s="55"/>
    </row>
    <row r="43" spans="2:21">
      <c r="B43" s="48">
        <v>35</v>
      </c>
      <c r="C43" s="52">
        <f t="shared" si="3"/>
        <v>2631340</v>
      </c>
      <c r="D43" s="52"/>
      <c r="E43" s="48">
        <v>2015</v>
      </c>
      <c r="F43" s="8">
        <v>42108</v>
      </c>
      <c r="G43" s="48" t="s">
        <v>3</v>
      </c>
      <c r="H43" s="53">
        <v>1.0565800000000001</v>
      </c>
      <c r="I43" s="53"/>
      <c r="J43" s="48">
        <v>7</v>
      </c>
      <c r="K43" s="52">
        <f t="shared" si="0"/>
        <v>78940.2</v>
      </c>
      <c r="L43" s="52"/>
      <c r="M43" s="6">
        <f t="shared" si="4"/>
        <v>9.1300000000000008</v>
      </c>
      <c r="N43" s="48">
        <v>2015</v>
      </c>
      <c r="O43" s="8">
        <v>42108</v>
      </c>
      <c r="P43" s="53">
        <v>1.05724</v>
      </c>
      <c r="Q43" s="53"/>
      <c r="R43" s="54">
        <f t="shared" si="1"/>
        <v>-74392</v>
      </c>
      <c r="S43" s="54"/>
      <c r="T43" s="55">
        <f t="shared" si="6"/>
        <v>-7</v>
      </c>
      <c r="U43" s="55"/>
    </row>
    <row r="44" spans="2:21">
      <c r="B44" s="48">
        <v>36</v>
      </c>
      <c r="C44" s="52">
        <f t="shared" si="3"/>
        <v>2556948</v>
      </c>
      <c r="D44" s="52"/>
      <c r="E44" s="48">
        <v>2015</v>
      </c>
      <c r="F44" s="8">
        <v>42114</v>
      </c>
      <c r="G44" s="48" t="s">
        <v>3</v>
      </c>
      <c r="H44" s="53">
        <v>1.07345</v>
      </c>
      <c r="I44" s="53"/>
      <c r="J44" s="48">
        <v>12</v>
      </c>
      <c r="K44" s="52">
        <f t="shared" si="0"/>
        <v>76708.44</v>
      </c>
      <c r="L44" s="52"/>
      <c r="M44" s="6">
        <f t="shared" si="4"/>
        <v>5.17</v>
      </c>
      <c r="N44" s="48">
        <v>2015</v>
      </c>
      <c r="O44" s="8">
        <v>42114</v>
      </c>
      <c r="P44" s="53">
        <v>1.07433</v>
      </c>
      <c r="Q44" s="53"/>
      <c r="R44" s="54">
        <f t="shared" si="1"/>
        <v>-56167</v>
      </c>
      <c r="S44" s="54"/>
      <c r="T44" s="55">
        <f t="shared" si="6"/>
        <v>-12</v>
      </c>
      <c r="U44" s="55"/>
    </row>
    <row r="45" spans="2:21">
      <c r="B45" s="48">
        <v>37</v>
      </c>
      <c r="C45" s="52">
        <f t="shared" si="3"/>
        <v>2500781</v>
      </c>
      <c r="D45" s="52"/>
      <c r="E45" s="48">
        <v>2015</v>
      </c>
      <c r="F45" s="8">
        <v>42116</v>
      </c>
      <c r="G45" s="48" t="s">
        <v>3</v>
      </c>
      <c r="H45" s="53">
        <v>1.0732699999999999</v>
      </c>
      <c r="I45" s="53"/>
      <c r="J45" s="48">
        <v>5</v>
      </c>
      <c r="K45" s="52">
        <f t="shared" si="0"/>
        <v>75023.429999999993</v>
      </c>
      <c r="L45" s="52"/>
      <c r="M45" s="6">
        <f t="shared" si="4"/>
        <v>12.15</v>
      </c>
      <c r="N45" s="48">
        <v>2015</v>
      </c>
      <c r="O45" s="8">
        <v>42116</v>
      </c>
      <c r="P45" s="53">
        <v>1.0737399999999999</v>
      </c>
      <c r="Q45" s="53"/>
      <c r="R45" s="54">
        <f t="shared" si="1"/>
        <v>-70499</v>
      </c>
      <c r="S45" s="54"/>
      <c r="T45" s="55">
        <f t="shared" si="6"/>
        <v>-5</v>
      </c>
      <c r="U45" s="55"/>
    </row>
    <row r="46" spans="2:21">
      <c r="B46" s="48">
        <v>38</v>
      </c>
      <c r="C46" s="52">
        <f t="shared" si="3"/>
        <v>2430282</v>
      </c>
      <c r="D46" s="52"/>
      <c r="E46" s="48">
        <v>2015</v>
      </c>
      <c r="F46" s="8">
        <v>42132</v>
      </c>
      <c r="G46" s="48" t="s">
        <v>3</v>
      </c>
      <c r="H46" s="53">
        <v>1.12093</v>
      </c>
      <c r="I46" s="53"/>
      <c r="J46" s="48">
        <v>28</v>
      </c>
      <c r="K46" s="52">
        <f t="shared" si="0"/>
        <v>72908.459999999992</v>
      </c>
      <c r="L46" s="52"/>
      <c r="M46" s="6">
        <f t="shared" si="4"/>
        <v>2.1</v>
      </c>
      <c r="N46" s="48">
        <v>2015</v>
      </c>
      <c r="O46" s="8">
        <v>42132</v>
      </c>
      <c r="P46" s="53">
        <v>1.1227</v>
      </c>
      <c r="Q46" s="53"/>
      <c r="R46" s="54">
        <f t="shared" si="1"/>
        <v>-45888</v>
      </c>
      <c r="S46" s="54"/>
      <c r="T46" s="55">
        <f t="shared" si="6"/>
        <v>-28</v>
      </c>
      <c r="U46" s="55"/>
    </row>
    <row r="47" spans="2:21">
      <c r="B47" s="48">
        <v>39</v>
      </c>
      <c r="C47" s="52">
        <f t="shared" si="3"/>
        <v>2384394</v>
      </c>
      <c r="D47" s="52"/>
      <c r="E47" s="48">
        <v>2015</v>
      </c>
      <c r="F47" s="8">
        <v>42142</v>
      </c>
      <c r="G47" s="48" t="s">
        <v>4</v>
      </c>
      <c r="H47" s="53">
        <v>1.1437999999999999</v>
      </c>
      <c r="I47" s="53"/>
      <c r="J47" s="48">
        <v>22</v>
      </c>
      <c r="K47" s="52">
        <f t="shared" si="0"/>
        <v>71531.819999999992</v>
      </c>
      <c r="L47" s="52"/>
      <c r="M47" s="6">
        <f t="shared" si="4"/>
        <v>2.63</v>
      </c>
      <c r="N47" s="48">
        <v>2015</v>
      </c>
      <c r="O47" s="8">
        <v>42142</v>
      </c>
      <c r="P47" s="53">
        <v>1.14168</v>
      </c>
      <c r="Q47" s="53"/>
      <c r="R47" s="54">
        <f t="shared" si="1"/>
        <v>-68834</v>
      </c>
      <c r="S47" s="54"/>
      <c r="T47" s="55">
        <f t="shared" si="6"/>
        <v>-22</v>
      </c>
      <c r="U47" s="55"/>
    </row>
    <row r="48" spans="2:21">
      <c r="B48" s="48">
        <v>40</v>
      </c>
      <c r="C48" s="52">
        <f t="shared" si="3"/>
        <v>2315560</v>
      </c>
      <c r="D48" s="52"/>
      <c r="E48" s="48">
        <v>2015</v>
      </c>
      <c r="F48" s="8">
        <v>42152</v>
      </c>
      <c r="G48" s="48" t="s">
        <v>4</v>
      </c>
      <c r="H48" s="53">
        <v>1.0944100000000001</v>
      </c>
      <c r="I48" s="53"/>
      <c r="J48" s="48">
        <v>35</v>
      </c>
      <c r="K48" s="52">
        <f t="shared" si="0"/>
        <v>69466.8</v>
      </c>
      <c r="L48" s="52"/>
      <c r="M48" s="6">
        <f t="shared" si="4"/>
        <v>1.6</v>
      </c>
      <c r="N48" s="48">
        <v>2015</v>
      </c>
      <c r="O48" s="8">
        <v>42152</v>
      </c>
      <c r="P48" s="53">
        <v>1.0909199999999999</v>
      </c>
      <c r="Q48" s="53"/>
      <c r="R48" s="54">
        <f t="shared" si="1"/>
        <v>-68938</v>
      </c>
      <c r="S48" s="54"/>
      <c r="T48" s="55">
        <f t="shared" si="6"/>
        <v>-35</v>
      </c>
      <c r="U48" s="55"/>
    </row>
    <row r="49" spans="2:21">
      <c r="B49" s="48">
        <v>41</v>
      </c>
      <c r="C49" s="52">
        <f t="shared" si="3"/>
        <v>2246622</v>
      </c>
      <c r="D49" s="52"/>
      <c r="E49" s="48">
        <v>2015</v>
      </c>
      <c r="F49" s="8">
        <v>42156</v>
      </c>
      <c r="G49" s="48" t="s">
        <v>4</v>
      </c>
      <c r="H49" s="53">
        <v>1.0936399999999999</v>
      </c>
      <c r="I49" s="53"/>
      <c r="J49" s="48">
        <v>22</v>
      </c>
      <c r="K49" s="52">
        <f t="shared" si="0"/>
        <v>67398.66</v>
      </c>
      <c r="L49" s="52"/>
      <c r="M49" s="6">
        <f t="shared" si="4"/>
        <v>2.48</v>
      </c>
      <c r="N49" s="48">
        <v>2015</v>
      </c>
      <c r="O49" s="8">
        <v>42156</v>
      </c>
      <c r="P49" s="53">
        <v>1.09158</v>
      </c>
      <c r="Q49" s="53"/>
      <c r="R49" s="54">
        <f t="shared" si="1"/>
        <v>-63071</v>
      </c>
      <c r="S49" s="54"/>
      <c r="T49" s="55">
        <f t="shared" si="6"/>
        <v>-22</v>
      </c>
      <c r="U49" s="55"/>
    </row>
    <row r="50" spans="2:21">
      <c r="B50" s="48">
        <v>42</v>
      </c>
      <c r="C50" s="52">
        <f t="shared" si="3"/>
        <v>2183551</v>
      </c>
      <c r="D50" s="52"/>
      <c r="E50" s="48">
        <v>2015</v>
      </c>
      <c r="F50" s="8">
        <v>42157</v>
      </c>
      <c r="G50" s="48" t="s">
        <v>4</v>
      </c>
      <c r="H50" s="53">
        <v>1.0927100000000001</v>
      </c>
      <c r="I50" s="53"/>
      <c r="J50" s="48">
        <v>12</v>
      </c>
      <c r="K50" s="52">
        <f t="shared" si="0"/>
        <v>65506.53</v>
      </c>
      <c r="L50" s="52"/>
      <c r="M50" s="6">
        <f t="shared" si="4"/>
        <v>4.42</v>
      </c>
      <c r="N50" s="48">
        <v>2015</v>
      </c>
      <c r="O50" s="8">
        <v>42158</v>
      </c>
      <c r="P50" s="53">
        <v>1.1129199999999999</v>
      </c>
      <c r="Q50" s="53"/>
      <c r="R50" s="54">
        <f t="shared" si="1"/>
        <v>1102817</v>
      </c>
      <c r="S50" s="54"/>
      <c r="T50" s="55">
        <f t="shared" si="6"/>
        <v>202.0999999999984</v>
      </c>
      <c r="U50" s="55"/>
    </row>
    <row r="51" spans="2:21">
      <c r="B51" s="48">
        <v>43</v>
      </c>
      <c r="C51" s="52">
        <f t="shared" si="3"/>
        <v>3286368</v>
      </c>
      <c r="D51" s="52"/>
      <c r="E51" s="48">
        <v>2015</v>
      </c>
      <c r="F51" s="8">
        <v>42166</v>
      </c>
      <c r="G51" s="48" t="s">
        <v>3</v>
      </c>
      <c r="H51" s="53">
        <v>1.12995</v>
      </c>
      <c r="I51" s="53"/>
      <c r="J51" s="48">
        <v>14</v>
      </c>
      <c r="K51" s="52">
        <f t="shared" si="0"/>
        <v>98591.039999999994</v>
      </c>
      <c r="L51" s="52"/>
      <c r="M51" s="6">
        <f t="shared" si="4"/>
        <v>5.7</v>
      </c>
      <c r="N51" s="48">
        <v>2015</v>
      </c>
      <c r="O51" s="8">
        <v>42166</v>
      </c>
      <c r="P51" s="53">
        <v>1.13131</v>
      </c>
      <c r="Q51" s="53"/>
      <c r="R51" s="54">
        <f t="shared" si="1"/>
        <v>-95703</v>
      </c>
      <c r="S51" s="54"/>
      <c r="T51" s="55">
        <f t="shared" si="6"/>
        <v>-14</v>
      </c>
      <c r="U51" s="55"/>
    </row>
    <row r="52" spans="2:21">
      <c r="B52" s="48">
        <v>44</v>
      </c>
      <c r="C52" s="52">
        <f t="shared" si="3"/>
        <v>3190665</v>
      </c>
      <c r="D52" s="52"/>
      <c r="E52" s="48">
        <v>2015</v>
      </c>
      <c r="F52" s="8">
        <v>42166</v>
      </c>
      <c r="G52" s="48" t="s">
        <v>3</v>
      </c>
      <c r="H52" s="53">
        <v>1.12917</v>
      </c>
      <c r="I52" s="53"/>
      <c r="J52" s="48">
        <v>40</v>
      </c>
      <c r="K52" s="52">
        <f t="shared" si="0"/>
        <v>95719.95</v>
      </c>
      <c r="L52" s="52"/>
      <c r="M52" s="6">
        <f t="shared" si="4"/>
        <v>1.93</v>
      </c>
      <c r="N52" s="48">
        <v>2015</v>
      </c>
      <c r="O52" s="8">
        <v>42167</v>
      </c>
      <c r="P52" s="53">
        <v>1.12802</v>
      </c>
      <c r="Q52" s="53"/>
      <c r="R52" s="54">
        <f t="shared" si="1"/>
        <v>27401</v>
      </c>
      <c r="S52" s="54"/>
      <c r="T52" s="55">
        <f t="shared" ref="T52" si="7">IF(O52="","",IF(R52&lt;0,J52*(-1),IF(G52="買",(P52-H52)*10000,(H52-P52)*10000)))</f>
        <v>11.499999999999844</v>
      </c>
      <c r="U52" s="55"/>
    </row>
    <row r="53" spans="2:21">
      <c r="B53" s="48">
        <v>45</v>
      </c>
      <c r="C53" s="52">
        <f t="shared" si="3"/>
        <v>3218066</v>
      </c>
      <c r="D53" s="52"/>
      <c r="E53" s="48">
        <v>2015</v>
      </c>
      <c r="F53" s="8">
        <v>42171</v>
      </c>
      <c r="G53" s="48" t="s">
        <v>4</v>
      </c>
      <c r="H53" s="53">
        <v>1.1281300000000001</v>
      </c>
      <c r="I53" s="53"/>
      <c r="J53" s="48">
        <v>14</v>
      </c>
      <c r="K53" s="52">
        <f t="shared" si="0"/>
        <v>96541.98</v>
      </c>
      <c r="L53" s="52"/>
      <c r="M53" s="6">
        <f t="shared" si="4"/>
        <v>5.58</v>
      </c>
      <c r="N53" s="48">
        <v>2015</v>
      </c>
      <c r="O53" s="8">
        <v>42171</v>
      </c>
      <c r="P53" s="53">
        <v>1.1267499999999999</v>
      </c>
      <c r="Q53" s="53"/>
      <c r="R53" s="54">
        <f t="shared" si="1"/>
        <v>-95066</v>
      </c>
      <c r="S53" s="54"/>
      <c r="T53" s="55">
        <f t="shared" ref="T53" si="8">IF(O53="","",IF(R53&lt;0,J53*(-1),IF(G53="買",(P53-H53)*10000,(H53-P53)*10000)))</f>
        <v>-14</v>
      </c>
      <c r="U53" s="55"/>
    </row>
    <row r="54" spans="2:21">
      <c r="B54" s="48">
        <v>46</v>
      </c>
      <c r="C54" s="52">
        <f t="shared" si="3"/>
        <v>3123000</v>
      </c>
      <c r="D54" s="52"/>
      <c r="E54" s="48">
        <v>2015</v>
      </c>
      <c r="F54" s="8">
        <v>42172</v>
      </c>
      <c r="G54" s="48" t="s">
        <v>4</v>
      </c>
      <c r="H54" s="53">
        <v>1.1267</v>
      </c>
      <c r="I54" s="53"/>
      <c r="J54" s="48">
        <v>19</v>
      </c>
      <c r="K54" s="52">
        <f t="shared" si="0"/>
        <v>93690</v>
      </c>
      <c r="L54" s="52"/>
      <c r="M54" s="6">
        <f t="shared" si="4"/>
        <v>3.99</v>
      </c>
      <c r="N54" s="48">
        <v>2015</v>
      </c>
      <c r="O54" s="8">
        <v>42172</v>
      </c>
      <c r="P54" s="53">
        <v>1.12514</v>
      </c>
      <c r="Q54" s="53"/>
      <c r="R54" s="54">
        <f t="shared" si="1"/>
        <v>-76844</v>
      </c>
      <c r="S54" s="54"/>
      <c r="T54" s="55">
        <f t="shared" ref="T54" si="9">IF(O54="","",IF(R54&lt;0,J54*(-1),IF(G54="買",(P54-H54)*10000,(H54-P54)*10000)))</f>
        <v>-19</v>
      </c>
      <c r="U54" s="55"/>
    </row>
    <row r="55" spans="2:21">
      <c r="B55" s="48">
        <v>47</v>
      </c>
      <c r="C55" s="52">
        <f t="shared" si="3"/>
        <v>3046156</v>
      </c>
      <c r="D55" s="52"/>
      <c r="E55" s="48">
        <v>2015</v>
      </c>
      <c r="F55" s="8">
        <v>42174</v>
      </c>
      <c r="G55" s="48" t="s">
        <v>3</v>
      </c>
      <c r="H55" s="53">
        <v>1.13642</v>
      </c>
      <c r="I55" s="53"/>
      <c r="J55" s="48">
        <v>32</v>
      </c>
      <c r="K55" s="52">
        <f t="shared" si="0"/>
        <v>91384.68</v>
      </c>
      <c r="L55" s="52"/>
      <c r="M55" s="6">
        <f t="shared" si="4"/>
        <v>2.31</v>
      </c>
      <c r="N55" s="48">
        <v>2015</v>
      </c>
      <c r="O55" s="8">
        <v>42177</v>
      </c>
      <c r="P55" s="53">
        <v>1.13957</v>
      </c>
      <c r="Q55" s="53"/>
      <c r="R55" s="54">
        <f t="shared" si="1"/>
        <v>-89833</v>
      </c>
      <c r="S55" s="54"/>
      <c r="T55" s="55">
        <f t="shared" ref="T55" si="10">IF(O55="","",IF(R55&lt;0,J55*(-1),IF(G55="買",(P55-H55)*10000,(H55-P55)*10000)))</f>
        <v>-32</v>
      </c>
      <c r="U55" s="55"/>
    </row>
    <row r="56" spans="2:21">
      <c r="B56" s="48">
        <v>48</v>
      </c>
      <c r="C56" s="52">
        <f t="shared" si="3"/>
        <v>2956323</v>
      </c>
      <c r="D56" s="52"/>
      <c r="E56" s="48">
        <v>2015</v>
      </c>
      <c r="F56" s="8">
        <v>42178</v>
      </c>
      <c r="G56" s="48" t="s">
        <v>3</v>
      </c>
      <c r="H56" s="53">
        <v>1.1163700000000001</v>
      </c>
      <c r="I56" s="53"/>
      <c r="J56" s="48">
        <v>15</v>
      </c>
      <c r="K56" s="52">
        <f t="shared" si="0"/>
        <v>88689.69</v>
      </c>
      <c r="L56" s="52"/>
      <c r="M56" s="6">
        <f t="shared" si="4"/>
        <v>4.78</v>
      </c>
      <c r="N56" s="48">
        <v>2015</v>
      </c>
      <c r="O56" s="8">
        <v>42179</v>
      </c>
      <c r="P56" s="53">
        <v>1.1178600000000001</v>
      </c>
      <c r="Q56" s="53"/>
      <c r="R56" s="54">
        <f t="shared" si="1"/>
        <v>-87928</v>
      </c>
      <c r="S56" s="54"/>
      <c r="T56" s="55">
        <f t="shared" ref="T56:T83" si="11">IF(O56="","",IF(R56&lt;0,J56*(-1),IF(G56="買",(P56-H56)*10000,(H56-P56)*10000)))</f>
        <v>-15</v>
      </c>
      <c r="U56" s="55"/>
    </row>
    <row r="57" spans="2:21">
      <c r="B57" s="48">
        <v>49</v>
      </c>
      <c r="C57" s="52">
        <f t="shared" si="3"/>
        <v>2868395</v>
      </c>
      <c r="D57" s="52"/>
      <c r="E57" s="48">
        <v>2015</v>
      </c>
      <c r="F57" s="8">
        <v>42179</v>
      </c>
      <c r="G57" s="48" t="s">
        <v>4</v>
      </c>
      <c r="H57" s="53">
        <v>1.12134</v>
      </c>
      <c r="I57" s="53"/>
      <c r="J57" s="48">
        <v>35</v>
      </c>
      <c r="K57" s="52">
        <f t="shared" si="0"/>
        <v>86051.849999999991</v>
      </c>
      <c r="L57" s="52"/>
      <c r="M57" s="6">
        <f t="shared" si="4"/>
        <v>1.99</v>
      </c>
      <c r="N57" s="48">
        <v>2015</v>
      </c>
      <c r="O57" s="8">
        <v>42179</v>
      </c>
      <c r="P57" s="53">
        <v>1.11785</v>
      </c>
      <c r="Q57" s="53"/>
      <c r="R57" s="54">
        <f t="shared" si="1"/>
        <v>-85741</v>
      </c>
      <c r="S57" s="54"/>
      <c r="T57" s="55">
        <f t="shared" si="11"/>
        <v>-35</v>
      </c>
      <c r="U57" s="55"/>
    </row>
    <row r="58" spans="2:21">
      <c r="B58" s="48">
        <v>50</v>
      </c>
      <c r="C58" s="52">
        <f t="shared" si="3"/>
        <v>2782654</v>
      </c>
      <c r="D58" s="52"/>
      <c r="E58" s="48">
        <v>2015</v>
      </c>
      <c r="F58" s="8">
        <v>42180</v>
      </c>
      <c r="G58" s="48" t="s">
        <v>4</v>
      </c>
      <c r="H58" s="53">
        <v>1.1204099999999999</v>
      </c>
      <c r="I58" s="53"/>
      <c r="J58" s="48">
        <v>11</v>
      </c>
      <c r="K58" s="52">
        <f t="shared" si="0"/>
        <v>83479.62</v>
      </c>
      <c r="L58" s="52"/>
      <c r="M58" s="6">
        <f t="shared" si="4"/>
        <v>6.14</v>
      </c>
      <c r="N58" s="48">
        <v>2015</v>
      </c>
      <c r="O58" s="8">
        <v>42181</v>
      </c>
      <c r="P58" s="53">
        <v>1.11947</v>
      </c>
      <c r="Q58" s="53"/>
      <c r="R58" s="54">
        <f t="shared" si="1"/>
        <v>-71254</v>
      </c>
      <c r="S58" s="54"/>
      <c r="T58" s="55">
        <f t="shared" si="11"/>
        <v>-11</v>
      </c>
      <c r="U58" s="55"/>
    </row>
    <row r="59" spans="2:21">
      <c r="B59" s="48">
        <v>51</v>
      </c>
      <c r="C59" s="52">
        <f t="shared" si="3"/>
        <v>2711400</v>
      </c>
      <c r="D59" s="52"/>
      <c r="E59" s="48">
        <v>2015</v>
      </c>
      <c r="F59" s="8">
        <v>42185</v>
      </c>
      <c r="G59" s="48" t="s">
        <v>3</v>
      </c>
      <c r="H59" s="53">
        <v>1.1154500000000001</v>
      </c>
      <c r="I59" s="53"/>
      <c r="J59" s="48">
        <v>47</v>
      </c>
      <c r="K59" s="52">
        <f t="shared" si="0"/>
        <v>81342</v>
      </c>
      <c r="L59" s="52"/>
      <c r="M59" s="6">
        <f t="shared" si="4"/>
        <v>1.4</v>
      </c>
      <c r="N59" s="48">
        <v>2015</v>
      </c>
      <c r="O59" s="8">
        <v>42185</v>
      </c>
      <c r="P59" s="53">
        <v>1.12002</v>
      </c>
      <c r="Q59" s="53"/>
      <c r="R59" s="54">
        <f t="shared" si="1"/>
        <v>-78987</v>
      </c>
      <c r="S59" s="54"/>
      <c r="T59" s="55">
        <f t="shared" si="11"/>
        <v>-47</v>
      </c>
      <c r="U59" s="55"/>
    </row>
    <row r="60" spans="2:21">
      <c r="B60" s="48">
        <v>52</v>
      </c>
      <c r="C60" s="52">
        <f t="shared" si="3"/>
        <v>2632413</v>
      </c>
      <c r="D60" s="52"/>
      <c r="E60" s="48">
        <v>2015</v>
      </c>
      <c r="F60" s="8">
        <v>42187</v>
      </c>
      <c r="G60" s="48" t="s">
        <v>4</v>
      </c>
      <c r="H60" s="53">
        <v>1.10731</v>
      </c>
      <c r="I60" s="53"/>
      <c r="J60" s="48">
        <v>10</v>
      </c>
      <c r="K60" s="52">
        <f t="shared" si="0"/>
        <v>78972.39</v>
      </c>
      <c r="L60" s="52"/>
      <c r="M60" s="6">
        <f t="shared" si="4"/>
        <v>6.39</v>
      </c>
      <c r="N60" s="48">
        <v>2015</v>
      </c>
      <c r="O60" s="8">
        <v>42187</v>
      </c>
      <c r="P60" s="53">
        <v>1.10632</v>
      </c>
      <c r="Q60" s="53"/>
      <c r="R60" s="54">
        <f t="shared" si="1"/>
        <v>-78100</v>
      </c>
      <c r="S60" s="54"/>
      <c r="T60" s="55">
        <f t="shared" si="11"/>
        <v>-10</v>
      </c>
      <c r="U60" s="55"/>
    </row>
    <row r="61" spans="2:21">
      <c r="B61" s="48">
        <v>53</v>
      </c>
      <c r="C61" s="52">
        <f t="shared" si="3"/>
        <v>2554313</v>
      </c>
      <c r="D61" s="52"/>
      <c r="E61" s="48">
        <v>2015</v>
      </c>
      <c r="F61" s="8">
        <v>42193</v>
      </c>
      <c r="G61" s="48" t="s">
        <v>4</v>
      </c>
      <c r="H61" s="53">
        <v>1.09968</v>
      </c>
      <c r="I61" s="53"/>
      <c r="J61" s="48">
        <v>24</v>
      </c>
      <c r="K61" s="52">
        <f t="shared" si="0"/>
        <v>76629.39</v>
      </c>
      <c r="L61" s="52"/>
      <c r="M61" s="6">
        <f t="shared" si="4"/>
        <v>2.58</v>
      </c>
      <c r="N61" s="48">
        <v>2015</v>
      </c>
      <c r="O61" s="8">
        <v>42194</v>
      </c>
      <c r="P61" s="53">
        <v>1.1036300000000001</v>
      </c>
      <c r="Q61" s="53"/>
      <c r="R61" s="54">
        <f t="shared" si="1"/>
        <v>125814</v>
      </c>
      <c r="S61" s="54"/>
      <c r="T61" s="55">
        <f t="shared" si="11"/>
        <v>39.500000000001201</v>
      </c>
      <c r="U61" s="55"/>
    </row>
    <row r="62" spans="2:21">
      <c r="B62" s="48">
        <v>54</v>
      </c>
      <c r="C62" s="52">
        <f t="shared" si="3"/>
        <v>2680127</v>
      </c>
      <c r="D62" s="52"/>
      <c r="E62" s="48">
        <v>2015</v>
      </c>
      <c r="F62" s="8">
        <v>42205</v>
      </c>
      <c r="G62" s="48" t="s">
        <v>4</v>
      </c>
      <c r="H62" s="53">
        <v>1.08403</v>
      </c>
      <c r="I62" s="53"/>
      <c r="J62" s="48">
        <v>23</v>
      </c>
      <c r="K62" s="52">
        <f t="shared" si="0"/>
        <v>80403.81</v>
      </c>
      <c r="L62" s="52"/>
      <c r="M62" s="6">
        <f t="shared" si="4"/>
        <v>2.83</v>
      </c>
      <c r="N62" s="48">
        <v>2015</v>
      </c>
      <c r="O62" s="8">
        <v>42205</v>
      </c>
      <c r="P62" s="53">
        <v>1.0827599999999999</v>
      </c>
      <c r="Q62" s="53"/>
      <c r="R62" s="54">
        <f t="shared" si="1"/>
        <v>-44371</v>
      </c>
      <c r="S62" s="54"/>
      <c r="T62" s="55">
        <f t="shared" si="11"/>
        <v>-23</v>
      </c>
      <c r="U62" s="55"/>
    </row>
    <row r="63" spans="2:21">
      <c r="B63" s="48">
        <v>55</v>
      </c>
      <c r="C63" s="52">
        <f t="shared" si="3"/>
        <v>2635756</v>
      </c>
      <c r="D63" s="52"/>
      <c r="E63" s="48">
        <v>2015</v>
      </c>
      <c r="F63" s="8">
        <v>42207</v>
      </c>
      <c r="G63" s="48" t="s">
        <v>3</v>
      </c>
      <c r="H63" s="53">
        <v>1.09297</v>
      </c>
      <c r="I63" s="53"/>
      <c r="J63" s="48">
        <v>20</v>
      </c>
      <c r="K63" s="52">
        <f t="shared" si="0"/>
        <v>79072.679999999993</v>
      </c>
      <c r="L63" s="52"/>
      <c r="M63" s="6">
        <f t="shared" si="4"/>
        <v>3.2</v>
      </c>
      <c r="N63" s="48">
        <v>2015</v>
      </c>
      <c r="O63" s="8">
        <v>42208</v>
      </c>
      <c r="P63" s="53">
        <v>1.0949599999999999</v>
      </c>
      <c r="Q63" s="53"/>
      <c r="R63" s="54">
        <f t="shared" si="1"/>
        <v>-78617</v>
      </c>
      <c r="S63" s="54"/>
      <c r="T63" s="55">
        <f t="shared" si="11"/>
        <v>-20</v>
      </c>
      <c r="U63" s="55"/>
    </row>
    <row r="64" spans="2:21">
      <c r="B64" s="48">
        <v>56</v>
      </c>
      <c r="C64" s="52">
        <f t="shared" si="3"/>
        <v>2557139</v>
      </c>
      <c r="D64" s="52"/>
      <c r="E64" s="48">
        <v>2015</v>
      </c>
      <c r="F64" s="8">
        <v>42208</v>
      </c>
      <c r="G64" s="48" t="s">
        <v>3</v>
      </c>
      <c r="H64" s="53">
        <v>1.09314</v>
      </c>
      <c r="I64" s="53"/>
      <c r="J64" s="48">
        <v>12</v>
      </c>
      <c r="K64" s="52">
        <f t="shared" si="0"/>
        <v>76714.17</v>
      </c>
      <c r="L64" s="52"/>
      <c r="M64" s="6">
        <f t="shared" si="4"/>
        <v>5.17</v>
      </c>
      <c r="N64" s="48">
        <v>2015</v>
      </c>
      <c r="O64" s="8">
        <v>42208</v>
      </c>
      <c r="P64" s="53">
        <v>1.0943499999999999</v>
      </c>
      <c r="Q64" s="53"/>
      <c r="R64" s="54">
        <f t="shared" si="1"/>
        <v>-77230</v>
      </c>
      <c r="S64" s="54"/>
      <c r="T64" s="55">
        <f t="shared" si="11"/>
        <v>-12</v>
      </c>
      <c r="U64" s="55"/>
    </row>
    <row r="65" spans="2:21">
      <c r="B65" s="48">
        <v>57</v>
      </c>
      <c r="C65" s="52">
        <f t="shared" si="3"/>
        <v>2479909</v>
      </c>
      <c r="D65" s="52"/>
      <c r="E65" s="48">
        <v>2015</v>
      </c>
      <c r="F65" s="8">
        <v>42213</v>
      </c>
      <c r="G65" s="48" t="s">
        <v>3</v>
      </c>
      <c r="H65" s="53">
        <v>1.10307</v>
      </c>
      <c r="I65" s="53"/>
      <c r="J65" s="48">
        <v>33</v>
      </c>
      <c r="K65" s="52">
        <f t="shared" si="0"/>
        <v>74397.27</v>
      </c>
      <c r="L65" s="52"/>
      <c r="M65" s="6">
        <f t="shared" si="4"/>
        <v>1.82</v>
      </c>
      <c r="N65" s="48">
        <v>2015</v>
      </c>
      <c r="O65" s="8">
        <v>42214</v>
      </c>
      <c r="P65" s="53">
        <v>1.1063799999999999</v>
      </c>
      <c r="Q65" s="53"/>
      <c r="R65" s="54">
        <f t="shared" si="1"/>
        <v>-74372</v>
      </c>
      <c r="S65" s="54"/>
      <c r="T65" s="55">
        <f t="shared" si="11"/>
        <v>-33</v>
      </c>
      <c r="U65" s="55"/>
    </row>
    <row r="66" spans="2:21">
      <c r="B66" s="48">
        <v>58</v>
      </c>
      <c r="C66" s="52">
        <f t="shared" si="3"/>
        <v>2405537</v>
      </c>
      <c r="D66" s="52"/>
      <c r="E66" s="48">
        <v>2015</v>
      </c>
      <c r="F66" s="8">
        <v>42221</v>
      </c>
      <c r="G66" s="48" t="s">
        <v>4</v>
      </c>
      <c r="H66" s="53">
        <v>1.08792</v>
      </c>
      <c r="I66" s="53"/>
      <c r="J66" s="48">
        <v>16</v>
      </c>
      <c r="K66" s="52">
        <f t="shared" si="0"/>
        <v>72166.11</v>
      </c>
      <c r="L66" s="52"/>
      <c r="M66" s="6">
        <f t="shared" si="4"/>
        <v>3.65</v>
      </c>
      <c r="N66" s="48">
        <v>2015</v>
      </c>
      <c r="O66" s="8">
        <v>42223</v>
      </c>
      <c r="P66" s="53">
        <v>1.09029</v>
      </c>
      <c r="Q66" s="53"/>
      <c r="R66" s="54">
        <f t="shared" si="1"/>
        <v>106796</v>
      </c>
      <c r="S66" s="54"/>
      <c r="T66" s="55">
        <f t="shared" si="11"/>
        <v>23.699999999999832</v>
      </c>
      <c r="U66" s="55"/>
    </row>
    <row r="67" spans="2:21">
      <c r="B67" s="48">
        <v>59</v>
      </c>
      <c r="C67" s="52">
        <f t="shared" si="3"/>
        <v>2512333</v>
      </c>
      <c r="D67" s="52"/>
      <c r="E67" s="48">
        <v>2015</v>
      </c>
      <c r="F67" s="8">
        <v>42249</v>
      </c>
      <c r="G67" s="48" t="s">
        <v>3</v>
      </c>
      <c r="H67" s="53">
        <v>1.12599</v>
      </c>
      <c r="I67" s="53"/>
      <c r="J67" s="48">
        <v>20</v>
      </c>
      <c r="K67" s="52">
        <f t="shared" si="0"/>
        <v>75369.989999999991</v>
      </c>
      <c r="L67" s="52"/>
      <c r="M67" s="6">
        <f t="shared" si="4"/>
        <v>3.05</v>
      </c>
      <c r="N67" s="48">
        <v>2015</v>
      </c>
      <c r="O67" s="8">
        <v>42249</v>
      </c>
      <c r="P67" s="53">
        <v>1.12801</v>
      </c>
      <c r="Q67" s="53"/>
      <c r="R67" s="54">
        <f t="shared" si="1"/>
        <v>-76061</v>
      </c>
      <c r="S67" s="54"/>
      <c r="T67" s="55">
        <f t="shared" si="11"/>
        <v>-20</v>
      </c>
      <c r="U67" s="55"/>
    </row>
    <row r="68" spans="2:21">
      <c r="B68" s="48">
        <v>60</v>
      </c>
      <c r="C68" s="52">
        <f t="shared" si="3"/>
        <v>2436272</v>
      </c>
      <c r="D68" s="52"/>
      <c r="E68" s="48">
        <v>2015</v>
      </c>
      <c r="F68" s="8">
        <v>42250</v>
      </c>
      <c r="G68" s="48" t="s">
        <v>3</v>
      </c>
      <c r="H68" s="53">
        <v>1.1121700000000001</v>
      </c>
      <c r="I68" s="53"/>
      <c r="J68" s="48">
        <v>12</v>
      </c>
      <c r="K68" s="52">
        <f t="shared" si="0"/>
        <v>73088.160000000003</v>
      </c>
      <c r="L68" s="52"/>
      <c r="M68" s="6">
        <f t="shared" si="4"/>
        <v>4.93</v>
      </c>
      <c r="N68" s="48">
        <v>2015</v>
      </c>
      <c r="O68" s="8">
        <v>42250</v>
      </c>
      <c r="P68" s="53">
        <v>1.1132899999999999</v>
      </c>
      <c r="Q68" s="53"/>
      <c r="R68" s="54">
        <f t="shared" si="1"/>
        <v>-68167</v>
      </c>
      <c r="S68" s="54"/>
      <c r="T68" s="55">
        <f t="shared" si="11"/>
        <v>-12</v>
      </c>
      <c r="U68" s="55"/>
    </row>
    <row r="69" spans="2:21">
      <c r="B69" s="48">
        <v>61</v>
      </c>
      <c r="C69" s="52">
        <f t="shared" si="3"/>
        <v>2368105</v>
      </c>
      <c r="D69" s="52"/>
      <c r="E69" s="48">
        <v>2015</v>
      </c>
      <c r="F69" s="8">
        <v>42257</v>
      </c>
      <c r="G69" s="48" t="s">
        <v>4</v>
      </c>
      <c r="H69" s="53">
        <v>1.1213200000000001</v>
      </c>
      <c r="I69" s="53"/>
      <c r="J69" s="48">
        <v>16</v>
      </c>
      <c r="K69" s="52">
        <f t="shared" si="0"/>
        <v>71043.149999999994</v>
      </c>
      <c r="L69" s="52"/>
      <c r="M69" s="6">
        <f t="shared" si="4"/>
        <v>3.59</v>
      </c>
      <c r="N69" s="48">
        <v>2015</v>
      </c>
      <c r="O69" s="8">
        <v>42262</v>
      </c>
      <c r="P69" s="53">
        <v>1.1306799999999999</v>
      </c>
      <c r="Q69" s="53"/>
      <c r="R69" s="54">
        <f t="shared" si="1"/>
        <v>414844</v>
      </c>
      <c r="S69" s="54"/>
      <c r="T69" s="55">
        <f t="shared" si="11"/>
        <v>93.599999999998133</v>
      </c>
      <c r="U69" s="55"/>
    </row>
    <row r="70" spans="2:21">
      <c r="B70" s="48">
        <v>62</v>
      </c>
      <c r="C70" s="52">
        <f t="shared" si="3"/>
        <v>2782949</v>
      </c>
      <c r="D70" s="52"/>
      <c r="E70" s="48">
        <v>2015</v>
      </c>
      <c r="F70" s="8">
        <v>42262</v>
      </c>
      <c r="G70" s="48" t="s">
        <v>3</v>
      </c>
      <c r="H70" s="53">
        <v>1.1299999999999999</v>
      </c>
      <c r="I70" s="53"/>
      <c r="J70" s="48">
        <v>20</v>
      </c>
      <c r="K70" s="52">
        <f t="shared" si="0"/>
        <v>83488.47</v>
      </c>
      <c r="L70" s="52"/>
      <c r="M70" s="6">
        <f t="shared" si="4"/>
        <v>3.38</v>
      </c>
      <c r="N70" s="48">
        <v>2015</v>
      </c>
      <c r="O70" s="8">
        <v>42262</v>
      </c>
      <c r="P70" s="53">
        <v>1.1319999999999999</v>
      </c>
      <c r="Q70" s="53"/>
      <c r="R70" s="54">
        <f t="shared" si="1"/>
        <v>-83456</v>
      </c>
      <c r="S70" s="54"/>
      <c r="T70" s="55">
        <f t="shared" si="11"/>
        <v>-20</v>
      </c>
      <c r="U70" s="55"/>
    </row>
    <row r="71" spans="2:21">
      <c r="B71" s="48">
        <v>63</v>
      </c>
      <c r="C71" s="52">
        <f t="shared" si="3"/>
        <v>2699493</v>
      </c>
      <c r="D71" s="52"/>
      <c r="E71" s="48">
        <v>2015</v>
      </c>
      <c r="F71" s="8">
        <v>42268</v>
      </c>
      <c r="G71" s="48" t="s">
        <v>3</v>
      </c>
      <c r="H71" s="53">
        <v>1.13028</v>
      </c>
      <c r="I71" s="53"/>
      <c r="J71" s="48">
        <v>11</v>
      </c>
      <c r="K71" s="52">
        <f t="shared" si="0"/>
        <v>80984.789999999994</v>
      </c>
      <c r="L71" s="52"/>
      <c r="M71" s="6">
        <f t="shared" si="4"/>
        <v>5.96</v>
      </c>
      <c r="N71" s="48">
        <v>2015</v>
      </c>
      <c r="O71" s="8">
        <v>42268</v>
      </c>
      <c r="P71" s="53">
        <v>1.1313800000000001</v>
      </c>
      <c r="Q71" s="53"/>
      <c r="R71" s="54">
        <f t="shared" si="1"/>
        <v>-80938</v>
      </c>
      <c r="S71" s="54"/>
      <c r="T71" s="55">
        <f t="shared" si="11"/>
        <v>-11</v>
      </c>
      <c r="U71" s="55"/>
    </row>
    <row r="72" spans="2:21">
      <c r="B72" s="48">
        <v>64</v>
      </c>
      <c r="C72" s="52">
        <f t="shared" si="3"/>
        <v>2618555</v>
      </c>
      <c r="D72" s="52"/>
      <c r="E72" s="48">
        <v>2015</v>
      </c>
      <c r="F72" s="8">
        <v>42269</v>
      </c>
      <c r="G72" s="48" t="s">
        <v>3</v>
      </c>
      <c r="H72" s="53">
        <v>1.1128899999999999</v>
      </c>
      <c r="I72" s="53"/>
      <c r="J72" s="48">
        <v>10</v>
      </c>
      <c r="K72" s="52">
        <f t="shared" si="0"/>
        <v>78556.649999999994</v>
      </c>
      <c r="L72" s="52"/>
      <c r="M72" s="6">
        <f t="shared" si="4"/>
        <v>6.36</v>
      </c>
      <c r="N72" s="48">
        <v>2015</v>
      </c>
      <c r="O72" s="8">
        <v>42269</v>
      </c>
      <c r="P72" s="53">
        <v>1.1139699999999999</v>
      </c>
      <c r="Q72" s="53"/>
      <c r="R72" s="54">
        <f t="shared" si="1"/>
        <v>-84799</v>
      </c>
      <c r="S72" s="54"/>
      <c r="T72" s="55">
        <f t="shared" si="11"/>
        <v>-10</v>
      </c>
      <c r="U72" s="55"/>
    </row>
    <row r="73" spans="2:21">
      <c r="B73" s="48">
        <v>65</v>
      </c>
      <c r="C73" s="52">
        <f t="shared" si="3"/>
        <v>2533756</v>
      </c>
      <c r="D73" s="52"/>
      <c r="E73" s="48">
        <v>2015</v>
      </c>
      <c r="F73" s="8">
        <v>42271</v>
      </c>
      <c r="G73" s="48" t="s">
        <v>4</v>
      </c>
      <c r="H73" s="53">
        <v>1.1188199999999999</v>
      </c>
      <c r="I73" s="53"/>
      <c r="J73" s="48">
        <v>13</v>
      </c>
      <c r="K73" s="52">
        <f t="shared" ref="K73:K108" si="12">IF(F73="","",C73*0.03)</f>
        <v>76012.679999999993</v>
      </c>
      <c r="L73" s="52"/>
      <c r="M73" s="6">
        <f t="shared" si="4"/>
        <v>4.7300000000000004</v>
      </c>
      <c r="N73" s="48">
        <v>2015</v>
      </c>
      <c r="O73" s="8">
        <v>42271</v>
      </c>
      <c r="P73" s="53">
        <v>1.1174900000000001</v>
      </c>
      <c r="Q73" s="53"/>
      <c r="R73" s="54">
        <f t="shared" ref="R73:R108" si="13">IF(O73="","",ROUNDDOWN((IF(G73="売",H73-P73,P73-H73))*M73*1000000000/81,0))</f>
        <v>-77665</v>
      </c>
      <c r="S73" s="54"/>
      <c r="T73" s="55">
        <f t="shared" si="11"/>
        <v>-13</v>
      </c>
      <c r="U73" s="55"/>
    </row>
    <row r="74" spans="2:21">
      <c r="B74" s="48">
        <v>66</v>
      </c>
      <c r="C74" s="52">
        <f t="shared" ref="C74:C108" si="14">IF(R73="","",C73+R73)</f>
        <v>2456091</v>
      </c>
      <c r="D74" s="52"/>
      <c r="E74" s="48">
        <v>2015</v>
      </c>
      <c r="F74" s="8">
        <v>42271</v>
      </c>
      <c r="G74" s="48" t="s">
        <v>4</v>
      </c>
      <c r="H74" s="53">
        <v>1.1254200000000001</v>
      </c>
      <c r="I74" s="53"/>
      <c r="J74" s="48">
        <v>19</v>
      </c>
      <c r="K74" s="52">
        <f t="shared" si="12"/>
        <v>73682.73</v>
      </c>
      <c r="L74" s="52"/>
      <c r="M74" s="6">
        <f t="shared" ref="M74:M108" si="15">IF(J74="","",ROUNDDOWN(K74/(J74/81)/100000,2))</f>
        <v>3.14</v>
      </c>
      <c r="N74" s="48">
        <v>2015</v>
      </c>
      <c r="O74" s="8">
        <v>42271</v>
      </c>
      <c r="P74" s="53">
        <v>1.12358</v>
      </c>
      <c r="Q74" s="53"/>
      <c r="R74" s="54">
        <f t="shared" si="13"/>
        <v>-71328</v>
      </c>
      <c r="S74" s="54"/>
      <c r="T74" s="55">
        <f t="shared" si="11"/>
        <v>-19</v>
      </c>
      <c r="U74" s="55"/>
    </row>
    <row r="75" spans="2:21">
      <c r="B75" s="48">
        <v>67</v>
      </c>
      <c r="C75" s="52">
        <f t="shared" si="14"/>
        <v>2384763</v>
      </c>
      <c r="D75" s="52"/>
      <c r="E75" s="48">
        <v>2015</v>
      </c>
      <c r="F75" s="8">
        <v>42278</v>
      </c>
      <c r="G75" s="48" t="s">
        <v>3</v>
      </c>
      <c r="H75" s="53">
        <v>1.11456</v>
      </c>
      <c r="I75" s="53"/>
      <c r="J75" s="48">
        <v>14</v>
      </c>
      <c r="K75" s="52">
        <f t="shared" si="12"/>
        <v>71542.89</v>
      </c>
      <c r="L75" s="52"/>
      <c r="M75" s="6">
        <f t="shared" si="15"/>
        <v>4.13</v>
      </c>
      <c r="N75" s="48">
        <v>2015</v>
      </c>
      <c r="O75" s="8">
        <v>42278</v>
      </c>
      <c r="P75" s="53">
        <v>1.11592</v>
      </c>
      <c r="Q75" s="53"/>
      <c r="R75" s="54">
        <f t="shared" si="13"/>
        <v>-69343</v>
      </c>
      <c r="S75" s="54"/>
      <c r="T75" s="55">
        <f t="shared" si="11"/>
        <v>-14</v>
      </c>
      <c r="U75" s="55"/>
    </row>
    <row r="76" spans="2:21">
      <c r="B76" s="48">
        <v>68</v>
      </c>
      <c r="C76" s="52">
        <f t="shared" si="14"/>
        <v>2315420</v>
      </c>
      <c r="D76" s="52"/>
      <c r="E76" s="48">
        <v>2015</v>
      </c>
      <c r="F76" s="8">
        <v>42285</v>
      </c>
      <c r="G76" s="48" t="s">
        <v>4</v>
      </c>
      <c r="H76" s="53">
        <v>1.1265000000000001</v>
      </c>
      <c r="I76" s="53"/>
      <c r="J76" s="48">
        <v>19</v>
      </c>
      <c r="K76" s="52">
        <f t="shared" si="12"/>
        <v>69462.599999999991</v>
      </c>
      <c r="L76" s="52"/>
      <c r="M76" s="6">
        <f t="shared" si="15"/>
        <v>2.96</v>
      </c>
      <c r="N76" s="48">
        <v>2015</v>
      </c>
      <c r="O76" s="8">
        <v>42285</v>
      </c>
      <c r="P76" s="53">
        <v>1.1246400000000001</v>
      </c>
      <c r="Q76" s="53"/>
      <c r="R76" s="54">
        <f t="shared" si="13"/>
        <v>-67970</v>
      </c>
      <c r="S76" s="54"/>
      <c r="T76" s="55">
        <f t="shared" si="11"/>
        <v>-19</v>
      </c>
      <c r="U76" s="55"/>
    </row>
    <row r="77" spans="2:21">
      <c r="B77" s="48">
        <v>69</v>
      </c>
      <c r="C77" s="52">
        <f t="shared" si="14"/>
        <v>2247450</v>
      </c>
      <c r="D77" s="52"/>
      <c r="E77" s="48">
        <v>2015</v>
      </c>
      <c r="F77" s="8">
        <v>42289</v>
      </c>
      <c r="G77" s="48" t="s">
        <v>3</v>
      </c>
      <c r="H77" s="53">
        <v>1.1361300000000001</v>
      </c>
      <c r="I77" s="53"/>
      <c r="J77" s="48">
        <v>14</v>
      </c>
      <c r="K77" s="52">
        <f t="shared" si="12"/>
        <v>67423.5</v>
      </c>
      <c r="L77" s="52"/>
      <c r="M77" s="6">
        <f t="shared" si="15"/>
        <v>3.9</v>
      </c>
      <c r="N77" s="48">
        <v>2015</v>
      </c>
      <c r="O77" s="8">
        <v>42290</v>
      </c>
      <c r="P77" s="53">
        <v>1.1374500000000001</v>
      </c>
      <c r="Q77" s="53"/>
      <c r="R77" s="54">
        <f t="shared" si="13"/>
        <v>-63555</v>
      </c>
      <c r="S77" s="54"/>
      <c r="T77" s="55">
        <f t="shared" si="11"/>
        <v>-14</v>
      </c>
      <c r="U77" s="55"/>
    </row>
    <row r="78" spans="2:21">
      <c r="B78" s="48">
        <v>70</v>
      </c>
      <c r="C78" s="52">
        <f t="shared" si="14"/>
        <v>2183895</v>
      </c>
      <c r="D78" s="52"/>
      <c r="E78" s="48">
        <v>2015</v>
      </c>
      <c r="F78" s="8">
        <v>42290</v>
      </c>
      <c r="G78" s="48" t="s">
        <v>4</v>
      </c>
      <c r="H78" s="53">
        <v>1.1389400000000001</v>
      </c>
      <c r="I78" s="53"/>
      <c r="J78" s="48">
        <v>26</v>
      </c>
      <c r="K78" s="52">
        <f t="shared" si="12"/>
        <v>65516.85</v>
      </c>
      <c r="L78" s="52"/>
      <c r="M78" s="6">
        <f t="shared" si="15"/>
        <v>2.04</v>
      </c>
      <c r="N78" s="48">
        <v>2015</v>
      </c>
      <c r="O78" s="8">
        <v>42290</v>
      </c>
      <c r="P78" s="53">
        <v>1.1364000000000001</v>
      </c>
      <c r="Q78" s="53"/>
      <c r="R78" s="54">
        <f t="shared" si="13"/>
        <v>-63970</v>
      </c>
      <c r="S78" s="54"/>
      <c r="T78" s="55">
        <f t="shared" si="11"/>
        <v>-26</v>
      </c>
      <c r="U78" s="55"/>
    </row>
    <row r="79" spans="2:21">
      <c r="B79" s="48">
        <v>71</v>
      </c>
      <c r="C79" s="52">
        <f t="shared" si="14"/>
        <v>2119925</v>
      </c>
      <c r="D79" s="52"/>
      <c r="E79" s="48">
        <v>2015</v>
      </c>
      <c r="F79" s="8">
        <v>42291</v>
      </c>
      <c r="G79" s="48" t="s">
        <v>4</v>
      </c>
      <c r="H79" s="53">
        <v>1.13897</v>
      </c>
      <c r="I79" s="53"/>
      <c r="J79" s="48">
        <v>7</v>
      </c>
      <c r="K79" s="52">
        <f t="shared" si="12"/>
        <v>63597.75</v>
      </c>
      <c r="L79" s="52"/>
      <c r="M79" s="6">
        <f t="shared" si="15"/>
        <v>7.35</v>
      </c>
      <c r="N79" s="48">
        <v>2015</v>
      </c>
      <c r="O79" s="8">
        <v>42291</v>
      </c>
      <c r="P79" s="53">
        <v>1.1458299999999999</v>
      </c>
      <c r="Q79" s="53"/>
      <c r="R79" s="54">
        <f t="shared" si="13"/>
        <v>622481</v>
      </c>
      <c r="S79" s="54"/>
      <c r="T79" s="55">
        <f t="shared" si="11"/>
        <v>68.599999999998658</v>
      </c>
      <c r="U79" s="55"/>
    </row>
    <row r="80" spans="2:21">
      <c r="B80" s="48">
        <v>72</v>
      </c>
      <c r="C80" s="52">
        <f t="shared" si="14"/>
        <v>2742406</v>
      </c>
      <c r="D80" s="52"/>
      <c r="E80" s="48">
        <v>2015</v>
      </c>
      <c r="F80" s="8">
        <v>42292</v>
      </c>
      <c r="G80" s="48" t="s">
        <v>3</v>
      </c>
      <c r="H80" s="53">
        <v>1.1372800000000001</v>
      </c>
      <c r="I80" s="53"/>
      <c r="J80" s="48">
        <v>19</v>
      </c>
      <c r="K80" s="52">
        <f t="shared" si="12"/>
        <v>82272.179999999993</v>
      </c>
      <c r="L80" s="52"/>
      <c r="M80" s="6">
        <f t="shared" si="15"/>
        <v>3.5</v>
      </c>
      <c r="N80" s="48">
        <v>2015</v>
      </c>
      <c r="O80" s="8">
        <v>42292</v>
      </c>
      <c r="P80" s="53">
        <v>1.1375999999999999</v>
      </c>
      <c r="Q80" s="53"/>
      <c r="R80" s="54">
        <f t="shared" si="13"/>
        <v>-13827</v>
      </c>
      <c r="S80" s="54"/>
      <c r="T80" s="55">
        <f t="shared" si="11"/>
        <v>-19</v>
      </c>
      <c r="U80" s="55"/>
    </row>
    <row r="81" spans="2:21">
      <c r="B81" s="48">
        <v>73</v>
      </c>
      <c r="C81" s="52">
        <f t="shared" si="14"/>
        <v>2728579</v>
      </c>
      <c r="D81" s="52"/>
      <c r="E81" s="48">
        <v>2015</v>
      </c>
      <c r="F81" s="8" t="s">
        <v>55</v>
      </c>
      <c r="G81" s="48" t="s">
        <v>4</v>
      </c>
      <c r="H81" s="53">
        <v>1.13537</v>
      </c>
      <c r="I81" s="53"/>
      <c r="J81" s="48">
        <v>7</v>
      </c>
      <c r="K81" s="52">
        <f t="shared" si="12"/>
        <v>81857.37</v>
      </c>
      <c r="L81" s="52"/>
      <c r="M81" s="6">
        <f t="shared" si="15"/>
        <v>9.4700000000000006</v>
      </c>
      <c r="N81" s="48">
        <v>2015</v>
      </c>
      <c r="O81" s="8">
        <v>42298</v>
      </c>
      <c r="P81" s="53">
        <v>1.13469</v>
      </c>
      <c r="Q81" s="53"/>
      <c r="R81" s="54">
        <f t="shared" si="13"/>
        <v>-79501</v>
      </c>
      <c r="S81" s="54"/>
      <c r="T81" s="55">
        <f t="shared" si="11"/>
        <v>-7</v>
      </c>
      <c r="U81" s="55"/>
    </row>
    <row r="82" spans="2:21">
      <c r="B82" s="48">
        <v>74</v>
      </c>
      <c r="C82" s="52">
        <f t="shared" si="14"/>
        <v>2649078</v>
      </c>
      <c r="D82" s="52"/>
      <c r="E82" s="48">
        <v>2015</v>
      </c>
      <c r="F82" s="8">
        <v>42314</v>
      </c>
      <c r="G82" s="48" t="s">
        <v>3</v>
      </c>
      <c r="H82" s="53">
        <v>1.0869599999999999</v>
      </c>
      <c r="I82" s="53"/>
      <c r="J82" s="48">
        <v>16</v>
      </c>
      <c r="K82" s="52">
        <f t="shared" si="12"/>
        <v>79472.34</v>
      </c>
      <c r="L82" s="52"/>
      <c r="M82" s="6">
        <f t="shared" si="15"/>
        <v>4.0199999999999996</v>
      </c>
      <c r="N82" s="48">
        <v>2015</v>
      </c>
      <c r="O82" s="8">
        <v>42317</v>
      </c>
      <c r="P82" s="53">
        <v>1.0753200000000001</v>
      </c>
      <c r="Q82" s="53"/>
      <c r="R82" s="54">
        <f t="shared" si="13"/>
        <v>577688</v>
      </c>
      <c r="S82" s="54"/>
      <c r="T82" s="55">
        <f t="shared" si="11"/>
        <v>116.39999999999873</v>
      </c>
      <c r="U82" s="55"/>
    </row>
    <row r="83" spans="2:21">
      <c r="B83" s="48">
        <v>75</v>
      </c>
      <c r="C83" s="52">
        <f t="shared" si="14"/>
        <v>3226766</v>
      </c>
      <c r="D83" s="52"/>
      <c r="E83" s="48">
        <v>2015</v>
      </c>
      <c r="F83" s="8">
        <v>42319</v>
      </c>
      <c r="G83" s="48" t="s">
        <v>4</v>
      </c>
      <c r="H83" s="53">
        <v>1.0744</v>
      </c>
      <c r="I83" s="53"/>
      <c r="J83" s="48">
        <v>10</v>
      </c>
      <c r="K83" s="52">
        <f t="shared" si="12"/>
        <v>96802.98</v>
      </c>
      <c r="L83" s="52"/>
      <c r="M83" s="6">
        <f t="shared" si="15"/>
        <v>7.84</v>
      </c>
      <c r="N83" s="48">
        <v>2015</v>
      </c>
      <c r="O83" s="8">
        <v>42319</v>
      </c>
      <c r="P83" s="53">
        <v>1.07365</v>
      </c>
      <c r="Q83" s="53"/>
      <c r="R83" s="54">
        <f t="shared" si="13"/>
        <v>-72592</v>
      </c>
      <c r="S83" s="54"/>
      <c r="T83" s="55">
        <f t="shared" si="11"/>
        <v>-10</v>
      </c>
      <c r="U83" s="55"/>
    </row>
    <row r="84" spans="2:21">
      <c r="B84" s="48">
        <v>76</v>
      </c>
      <c r="C84" s="52">
        <f t="shared" si="14"/>
        <v>3154174</v>
      </c>
      <c r="D84" s="52"/>
      <c r="E84" s="48">
        <v>2015</v>
      </c>
      <c r="F84" s="8">
        <v>42320</v>
      </c>
      <c r="G84" s="48" t="s">
        <v>4</v>
      </c>
      <c r="H84" s="53">
        <v>1.07389</v>
      </c>
      <c r="I84" s="53"/>
      <c r="J84" s="48">
        <v>19</v>
      </c>
      <c r="K84" s="52">
        <f t="shared" si="12"/>
        <v>94625.22</v>
      </c>
      <c r="L84" s="52"/>
      <c r="M84" s="6">
        <f t="shared" si="15"/>
        <v>4.03</v>
      </c>
      <c r="N84" s="48">
        <v>2015</v>
      </c>
      <c r="O84" s="8">
        <v>42321</v>
      </c>
      <c r="P84" s="53">
        <v>1.075</v>
      </c>
      <c r="Q84" s="53"/>
      <c r="R84" s="54">
        <f t="shared" si="13"/>
        <v>55225</v>
      </c>
      <c r="S84" s="54"/>
      <c r="T84" s="55">
        <f>IF(O84="","",IF(R84&lt;0,J84*(-1),IF(G84="買",(P84-H84)*10000,(H84-P84)*10000)))</f>
        <v>11.099999999999444</v>
      </c>
      <c r="U84" s="55"/>
    </row>
    <row r="85" spans="2:21">
      <c r="B85" s="48">
        <v>77</v>
      </c>
      <c r="C85" s="52">
        <f t="shared" si="14"/>
        <v>3209399</v>
      </c>
      <c r="D85" s="52"/>
      <c r="E85" s="48">
        <v>2015</v>
      </c>
      <c r="F85" s="8">
        <v>42326</v>
      </c>
      <c r="G85" s="48" t="s">
        <v>4</v>
      </c>
      <c r="H85" s="53">
        <v>1.06498</v>
      </c>
      <c r="I85" s="53"/>
      <c r="J85" s="48">
        <v>6</v>
      </c>
      <c r="K85" s="52">
        <f t="shared" si="12"/>
        <v>96281.97</v>
      </c>
      <c r="L85" s="52"/>
      <c r="M85" s="6">
        <f t="shared" si="15"/>
        <v>12.99</v>
      </c>
      <c r="N85" s="48">
        <v>2015</v>
      </c>
      <c r="O85" s="8">
        <v>42326</v>
      </c>
      <c r="P85" s="53">
        <v>1.0643499999999999</v>
      </c>
      <c r="Q85" s="53"/>
      <c r="R85" s="54">
        <f t="shared" si="13"/>
        <v>-101033</v>
      </c>
      <c r="S85" s="54"/>
      <c r="T85" s="55">
        <f t="shared" ref="T85:T91" si="16">IF(O85="","",IF(R85&lt;0,J85*(-1),IF(G85="買",(P85-H85)*10000,(H85-P85)*10000)))</f>
        <v>-6</v>
      </c>
      <c r="U85" s="55"/>
    </row>
    <row r="86" spans="2:21">
      <c r="B86" s="48">
        <v>78</v>
      </c>
      <c r="C86" s="52">
        <f t="shared" si="14"/>
        <v>3108366</v>
      </c>
      <c r="D86" s="52"/>
      <c r="E86" s="48">
        <v>2015</v>
      </c>
      <c r="F86" s="8">
        <v>42338</v>
      </c>
      <c r="G86" s="48" t="s">
        <v>3</v>
      </c>
      <c r="H86" s="53">
        <v>1.0584</v>
      </c>
      <c r="I86" s="53"/>
      <c r="J86" s="48">
        <v>8</v>
      </c>
      <c r="K86" s="52">
        <f t="shared" si="12"/>
        <v>93250.98</v>
      </c>
      <c r="L86" s="52"/>
      <c r="M86" s="6">
        <f t="shared" si="15"/>
        <v>9.44</v>
      </c>
      <c r="N86" s="48">
        <v>2015</v>
      </c>
      <c r="O86" s="8">
        <v>42338</v>
      </c>
      <c r="P86" s="53">
        <v>1.0591200000000001</v>
      </c>
      <c r="Q86" s="53"/>
      <c r="R86" s="54">
        <f t="shared" si="13"/>
        <v>-83911</v>
      </c>
      <c r="S86" s="54"/>
      <c r="T86" s="55">
        <f t="shared" si="16"/>
        <v>-8</v>
      </c>
      <c r="U86" s="55"/>
    </row>
    <row r="87" spans="2:21">
      <c r="B87" s="48">
        <v>79</v>
      </c>
      <c r="C87" s="52">
        <f t="shared" si="14"/>
        <v>3024455</v>
      </c>
      <c r="D87" s="52"/>
      <c r="E87" s="48">
        <v>2015</v>
      </c>
      <c r="F87" s="8">
        <v>42338</v>
      </c>
      <c r="G87" s="48" t="s">
        <v>3</v>
      </c>
      <c r="H87" s="53">
        <v>1.0573399999999999</v>
      </c>
      <c r="I87" s="53"/>
      <c r="J87" s="48">
        <v>11</v>
      </c>
      <c r="K87" s="52">
        <f t="shared" si="12"/>
        <v>90733.65</v>
      </c>
      <c r="L87" s="52"/>
      <c r="M87" s="6">
        <f t="shared" si="15"/>
        <v>6.68</v>
      </c>
      <c r="N87" s="48">
        <v>2015</v>
      </c>
      <c r="O87" s="8">
        <v>42339</v>
      </c>
      <c r="P87" s="53">
        <v>1.05843</v>
      </c>
      <c r="Q87" s="53"/>
      <c r="R87" s="54">
        <f t="shared" si="13"/>
        <v>-89891</v>
      </c>
      <c r="S87" s="54"/>
      <c r="T87" s="55">
        <f t="shared" si="16"/>
        <v>-11</v>
      </c>
      <c r="U87" s="55"/>
    </row>
    <row r="88" spans="2:21">
      <c r="B88" s="48">
        <v>80</v>
      </c>
      <c r="C88" s="52">
        <f t="shared" si="14"/>
        <v>2934564</v>
      </c>
      <c r="D88" s="52"/>
      <c r="E88" s="48">
        <v>2015</v>
      </c>
      <c r="F88" s="8">
        <v>42342</v>
      </c>
      <c r="G88" s="48" t="s">
        <v>3</v>
      </c>
      <c r="H88" s="53">
        <v>1.0880000000000001</v>
      </c>
      <c r="I88" s="53"/>
      <c r="J88" s="48">
        <v>20</v>
      </c>
      <c r="K88" s="52">
        <f t="shared" si="12"/>
        <v>88036.92</v>
      </c>
      <c r="L88" s="52"/>
      <c r="M88" s="6">
        <f t="shared" si="15"/>
        <v>3.56</v>
      </c>
      <c r="N88" s="48">
        <v>2015</v>
      </c>
      <c r="O88" s="8">
        <v>42342</v>
      </c>
      <c r="P88" s="53">
        <v>1.08999</v>
      </c>
      <c r="Q88" s="53"/>
      <c r="R88" s="54">
        <f t="shared" si="13"/>
        <v>-87461</v>
      </c>
      <c r="S88" s="54"/>
      <c r="T88" s="55">
        <f t="shared" si="16"/>
        <v>-20</v>
      </c>
      <c r="U88" s="55"/>
    </row>
    <row r="89" spans="2:21">
      <c r="B89" s="48">
        <v>81</v>
      </c>
      <c r="C89" s="52">
        <f t="shared" si="14"/>
        <v>2847103</v>
      </c>
      <c r="D89" s="52"/>
      <c r="E89" s="48">
        <v>2015</v>
      </c>
      <c r="F89" s="8"/>
      <c r="G89" s="48" t="s">
        <v>4</v>
      </c>
      <c r="H89" s="53"/>
      <c r="I89" s="53"/>
      <c r="J89" s="48"/>
      <c r="K89" s="52" t="str">
        <f t="shared" si="12"/>
        <v/>
      </c>
      <c r="L89" s="52"/>
      <c r="M89" s="6" t="str">
        <f t="shared" si="15"/>
        <v/>
      </c>
      <c r="N89" s="48">
        <v>2015</v>
      </c>
      <c r="O89" s="8"/>
      <c r="P89" s="53"/>
      <c r="Q89" s="53"/>
      <c r="R89" s="54" t="str">
        <f t="shared" si="13"/>
        <v/>
      </c>
      <c r="S89" s="54"/>
      <c r="T89" s="55" t="str">
        <f t="shared" si="16"/>
        <v/>
      </c>
      <c r="U89" s="55"/>
    </row>
    <row r="90" spans="2:21">
      <c r="B90" s="48">
        <v>82</v>
      </c>
      <c r="C90" s="52" t="str">
        <f t="shared" si="14"/>
        <v/>
      </c>
      <c r="D90" s="52"/>
      <c r="E90" s="48">
        <v>2015</v>
      </c>
      <c r="F90" s="8"/>
      <c r="G90" s="48" t="s">
        <v>4</v>
      </c>
      <c r="H90" s="53"/>
      <c r="I90" s="53"/>
      <c r="J90" s="48"/>
      <c r="K90" s="52" t="str">
        <f t="shared" si="12"/>
        <v/>
      </c>
      <c r="L90" s="52"/>
      <c r="M90" s="6" t="str">
        <f t="shared" si="15"/>
        <v/>
      </c>
      <c r="N90" s="48">
        <v>2015</v>
      </c>
      <c r="O90" s="8"/>
      <c r="P90" s="53"/>
      <c r="Q90" s="53"/>
      <c r="R90" s="54" t="str">
        <f t="shared" si="13"/>
        <v/>
      </c>
      <c r="S90" s="54"/>
      <c r="T90" s="55" t="str">
        <f t="shared" si="16"/>
        <v/>
      </c>
      <c r="U90" s="55"/>
    </row>
    <row r="91" spans="2:21">
      <c r="B91" s="48">
        <v>83</v>
      </c>
      <c r="C91" s="52" t="str">
        <f t="shared" si="14"/>
        <v/>
      </c>
      <c r="D91" s="52"/>
      <c r="E91" s="48">
        <v>2015</v>
      </c>
      <c r="F91" s="8"/>
      <c r="G91" s="48" t="s">
        <v>4</v>
      </c>
      <c r="H91" s="53"/>
      <c r="I91" s="53"/>
      <c r="J91" s="48"/>
      <c r="K91" s="52" t="str">
        <f t="shared" si="12"/>
        <v/>
      </c>
      <c r="L91" s="52"/>
      <c r="M91" s="6" t="str">
        <f t="shared" si="15"/>
        <v/>
      </c>
      <c r="N91" s="48">
        <v>2015</v>
      </c>
      <c r="O91" s="8"/>
      <c r="P91" s="53"/>
      <c r="Q91" s="53"/>
      <c r="R91" s="54" t="str">
        <f t="shared" si="13"/>
        <v/>
      </c>
      <c r="S91" s="54"/>
      <c r="T91" s="55" t="str">
        <f t="shared" si="16"/>
        <v/>
      </c>
      <c r="U91" s="55"/>
    </row>
    <row r="92" spans="2:21">
      <c r="B92" s="48">
        <v>84</v>
      </c>
      <c r="C92" s="52" t="str">
        <f t="shared" si="14"/>
        <v/>
      </c>
      <c r="D92" s="52"/>
      <c r="E92" s="48">
        <v>2015</v>
      </c>
      <c r="F92" s="8"/>
      <c r="G92" s="48" t="s">
        <v>3</v>
      </c>
      <c r="H92" s="53"/>
      <c r="I92" s="53"/>
      <c r="J92" s="48"/>
      <c r="K92" s="52" t="str">
        <f t="shared" si="12"/>
        <v/>
      </c>
      <c r="L92" s="52"/>
      <c r="M92" s="6" t="str">
        <f t="shared" si="15"/>
        <v/>
      </c>
      <c r="N92" s="48">
        <v>2015</v>
      </c>
      <c r="O92" s="8"/>
      <c r="P92" s="53"/>
      <c r="Q92" s="53"/>
      <c r="R92" s="54" t="str">
        <f t="shared" si="13"/>
        <v/>
      </c>
      <c r="S92" s="54"/>
      <c r="T92" s="55" t="str">
        <f>IF(O92="","",IF(R92&lt;0,J92*(-1),IF(G92="買",(P92-H92)*10000,(H92-P92)*10000)))</f>
        <v/>
      </c>
      <c r="U92" s="55"/>
    </row>
    <row r="93" spans="2:21">
      <c r="B93" s="48">
        <v>85</v>
      </c>
      <c r="C93" s="52" t="str">
        <f t="shared" si="14"/>
        <v/>
      </c>
      <c r="D93" s="52"/>
      <c r="E93" s="48">
        <v>2015</v>
      </c>
      <c r="F93" s="8"/>
      <c r="G93" s="48" t="s">
        <v>4</v>
      </c>
      <c r="H93" s="53"/>
      <c r="I93" s="53"/>
      <c r="J93" s="48"/>
      <c r="K93" s="52" t="str">
        <f t="shared" si="12"/>
        <v/>
      </c>
      <c r="L93" s="52"/>
      <c r="M93" s="6" t="str">
        <f t="shared" si="15"/>
        <v/>
      </c>
      <c r="N93" s="48">
        <v>2015</v>
      </c>
      <c r="O93" s="8"/>
      <c r="P93" s="53"/>
      <c r="Q93" s="53"/>
      <c r="R93" s="54" t="str">
        <f t="shared" si="13"/>
        <v/>
      </c>
      <c r="S93" s="54"/>
      <c r="T93" s="55" t="str">
        <f>IF(O93="","",IF(R93&lt;0,J93*(-1),IF(G93="買",(P93-H93)*10000,(H93-P93)*10000)))</f>
        <v/>
      </c>
      <c r="U93" s="55"/>
    </row>
    <row r="94" spans="2:21">
      <c r="B94" s="48">
        <v>86</v>
      </c>
      <c r="C94" s="52" t="str">
        <f t="shared" si="14"/>
        <v/>
      </c>
      <c r="D94" s="52"/>
      <c r="E94" s="48">
        <v>2015</v>
      </c>
      <c r="F94" s="8"/>
      <c r="G94" s="48" t="s">
        <v>3</v>
      </c>
      <c r="H94" s="53"/>
      <c r="I94" s="53"/>
      <c r="J94" s="48"/>
      <c r="K94" s="52" t="str">
        <f t="shared" si="12"/>
        <v/>
      </c>
      <c r="L94" s="52"/>
      <c r="M94" s="6" t="str">
        <f t="shared" si="15"/>
        <v/>
      </c>
      <c r="N94" s="48">
        <v>2015</v>
      </c>
      <c r="O94" s="8"/>
      <c r="P94" s="53"/>
      <c r="Q94" s="53"/>
      <c r="R94" s="54" t="str">
        <f t="shared" si="13"/>
        <v/>
      </c>
      <c r="S94" s="54"/>
      <c r="T94" s="55" t="str">
        <f>IF(O94="","",IF(R94&lt;0,J94*(-1),IF(G94="買",(P94-H94)*10000,(H94-P94)*10000)))</f>
        <v/>
      </c>
      <c r="U94" s="55"/>
    </row>
    <row r="95" spans="2:21">
      <c r="B95" s="48">
        <v>87</v>
      </c>
      <c r="C95" s="52" t="str">
        <f t="shared" si="14"/>
        <v/>
      </c>
      <c r="D95" s="52"/>
      <c r="E95" s="48">
        <v>2015</v>
      </c>
      <c r="F95" s="8"/>
      <c r="G95" s="48" t="s">
        <v>4</v>
      </c>
      <c r="H95" s="53"/>
      <c r="I95" s="53"/>
      <c r="J95" s="48"/>
      <c r="K95" s="52" t="str">
        <f t="shared" si="12"/>
        <v/>
      </c>
      <c r="L95" s="52"/>
      <c r="M95" s="6" t="str">
        <f t="shared" si="15"/>
        <v/>
      </c>
      <c r="N95" s="48">
        <v>2015</v>
      </c>
      <c r="O95" s="8"/>
      <c r="P95" s="53"/>
      <c r="Q95" s="53"/>
      <c r="R95" s="54" t="str">
        <f t="shared" si="13"/>
        <v/>
      </c>
      <c r="S95" s="54"/>
      <c r="T95" s="55" t="str">
        <f>IF(O95="","",IF(R95&lt;0,J95*(-1),IF(G95="買",(P95-H95)*10000,(H95-P95)*10000)))</f>
        <v/>
      </c>
      <c r="U95" s="55"/>
    </row>
    <row r="96" spans="2:21">
      <c r="B96" s="48">
        <v>88</v>
      </c>
      <c r="C96" s="52" t="str">
        <f t="shared" si="14"/>
        <v/>
      </c>
      <c r="D96" s="52"/>
      <c r="E96" s="48">
        <v>2015</v>
      </c>
      <c r="F96" s="8"/>
      <c r="G96" s="48" t="s">
        <v>3</v>
      </c>
      <c r="H96" s="53"/>
      <c r="I96" s="53"/>
      <c r="J96" s="48"/>
      <c r="K96" s="52" t="str">
        <f t="shared" si="12"/>
        <v/>
      </c>
      <c r="L96" s="52"/>
      <c r="M96" s="6" t="str">
        <f t="shared" si="15"/>
        <v/>
      </c>
      <c r="N96" s="48">
        <v>2015</v>
      </c>
      <c r="O96" s="8"/>
      <c r="P96" s="53"/>
      <c r="Q96" s="53"/>
      <c r="R96" s="54" t="str">
        <f t="shared" si="13"/>
        <v/>
      </c>
      <c r="S96" s="54"/>
      <c r="T96" s="55" t="str">
        <f>IF(O96="","",IF(R96&lt;0,J96*(-1),IF(G96="買",(P96-H96)*10000,(H96-P96)*10000)))</f>
        <v/>
      </c>
      <c r="U96" s="55"/>
    </row>
    <row r="97" spans="2:21">
      <c r="B97" s="48">
        <v>89</v>
      </c>
      <c r="C97" s="52" t="str">
        <f t="shared" si="14"/>
        <v/>
      </c>
      <c r="D97" s="52"/>
      <c r="E97" s="48">
        <v>2015</v>
      </c>
      <c r="F97" s="8"/>
      <c r="G97" s="48" t="s">
        <v>4</v>
      </c>
      <c r="H97" s="53"/>
      <c r="I97" s="53"/>
      <c r="J97" s="48"/>
      <c r="K97" s="52" t="str">
        <f t="shared" si="12"/>
        <v/>
      </c>
      <c r="L97" s="52"/>
      <c r="M97" s="6" t="str">
        <f t="shared" si="15"/>
        <v/>
      </c>
      <c r="N97" s="48">
        <v>2015</v>
      </c>
      <c r="O97" s="8"/>
      <c r="P97" s="53"/>
      <c r="Q97" s="53"/>
      <c r="R97" s="54" t="str">
        <f t="shared" si="13"/>
        <v/>
      </c>
      <c r="S97" s="54"/>
      <c r="T97" s="55" t="str">
        <f t="shared" ref="T97:T108" si="17">IF(O97="","",IF(R97&lt;0,J97*(-1),IF(G97="買",(P97-H97)*10000,(H97-P97)*10000)))</f>
        <v/>
      </c>
      <c r="U97" s="55"/>
    </row>
    <row r="98" spans="2:21">
      <c r="B98" s="48">
        <v>90</v>
      </c>
      <c r="C98" s="52" t="str">
        <f t="shared" si="14"/>
        <v/>
      </c>
      <c r="D98" s="52"/>
      <c r="E98" s="48">
        <v>2015</v>
      </c>
      <c r="F98" s="8"/>
      <c r="G98" s="48" t="s">
        <v>3</v>
      </c>
      <c r="H98" s="53"/>
      <c r="I98" s="53"/>
      <c r="J98" s="48"/>
      <c r="K98" s="52" t="str">
        <f t="shared" si="12"/>
        <v/>
      </c>
      <c r="L98" s="52"/>
      <c r="M98" s="6" t="str">
        <f t="shared" si="15"/>
        <v/>
      </c>
      <c r="N98" s="48">
        <v>2015</v>
      </c>
      <c r="O98" s="8"/>
      <c r="P98" s="53"/>
      <c r="Q98" s="53"/>
      <c r="R98" s="54" t="str">
        <f t="shared" si="13"/>
        <v/>
      </c>
      <c r="S98" s="54"/>
      <c r="T98" s="55" t="str">
        <f t="shared" si="17"/>
        <v/>
      </c>
      <c r="U98" s="55"/>
    </row>
    <row r="99" spans="2:21">
      <c r="B99" s="48">
        <v>91</v>
      </c>
      <c r="C99" s="52" t="str">
        <f t="shared" si="14"/>
        <v/>
      </c>
      <c r="D99" s="52"/>
      <c r="E99" s="48">
        <v>2015</v>
      </c>
      <c r="F99" s="8"/>
      <c r="G99" s="48" t="s">
        <v>4</v>
      </c>
      <c r="H99" s="53"/>
      <c r="I99" s="53"/>
      <c r="J99" s="48"/>
      <c r="K99" s="52" t="str">
        <f t="shared" si="12"/>
        <v/>
      </c>
      <c r="L99" s="52"/>
      <c r="M99" s="6" t="str">
        <f t="shared" si="15"/>
        <v/>
      </c>
      <c r="N99" s="48">
        <v>2015</v>
      </c>
      <c r="O99" s="8"/>
      <c r="P99" s="53"/>
      <c r="Q99" s="53"/>
      <c r="R99" s="54" t="str">
        <f t="shared" si="13"/>
        <v/>
      </c>
      <c r="S99" s="54"/>
      <c r="T99" s="55" t="str">
        <f t="shared" si="17"/>
        <v/>
      </c>
      <c r="U99" s="55"/>
    </row>
    <row r="100" spans="2:21">
      <c r="B100" s="48">
        <v>92</v>
      </c>
      <c r="C100" s="52" t="str">
        <f t="shared" si="14"/>
        <v/>
      </c>
      <c r="D100" s="52"/>
      <c r="E100" s="48">
        <v>2015</v>
      </c>
      <c r="F100" s="8"/>
      <c r="G100" s="48" t="s">
        <v>4</v>
      </c>
      <c r="H100" s="53"/>
      <c r="I100" s="53"/>
      <c r="J100" s="48"/>
      <c r="K100" s="52" t="str">
        <f t="shared" si="12"/>
        <v/>
      </c>
      <c r="L100" s="52"/>
      <c r="M100" s="6" t="str">
        <f t="shared" si="15"/>
        <v/>
      </c>
      <c r="N100" s="48">
        <v>2015</v>
      </c>
      <c r="O100" s="8"/>
      <c r="P100" s="53"/>
      <c r="Q100" s="53"/>
      <c r="R100" s="54" t="str">
        <f t="shared" si="13"/>
        <v/>
      </c>
      <c r="S100" s="54"/>
      <c r="T100" s="55" t="str">
        <f t="shared" si="17"/>
        <v/>
      </c>
      <c r="U100" s="55"/>
    </row>
    <row r="101" spans="2:21">
      <c r="B101" s="48">
        <v>93</v>
      </c>
      <c r="C101" s="52" t="str">
        <f t="shared" si="14"/>
        <v/>
      </c>
      <c r="D101" s="52"/>
      <c r="E101" s="48">
        <v>2015</v>
      </c>
      <c r="F101" s="8"/>
      <c r="G101" s="48" t="s">
        <v>3</v>
      </c>
      <c r="H101" s="53"/>
      <c r="I101" s="53"/>
      <c r="J101" s="48"/>
      <c r="K101" s="52" t="str">
        <f t="shared" si="12"/>
        <v/>
      </c>
      <c r="L101" s="52"/>
      <c r="M101" s="6" t="str">
        <f t="shared" si="15"/>
        <v/>
      </c>
      <c r="N101" s="48">
        <v>2015</v>
      </c>
      <c r="O101" s="8"/>
      <c r="P101" s="53"/>
      <c r="Q101" s="53"/>
      <c r="R101" s="54" t="str">
        <f t="shared" si="13"/>
        <v/>
      </c>
      <c r="S101" s="54"/>
      <c r="T101" s="55" t="str">
        <f t="shared" si="17"/>
        <v/>
      </c>
      <c r="U101" s="55"/>
    </row>
    <row r="102" spans="2:21">
      <c r="B102" s="48">
        <v>94</v>
      </c>
      <c r="C102" s="52" t="str">
        <f t="shared" si="14"/>
        <v/>
      </c>
      <c r="D102" s="52"/>
      <c r="E102" s="48">
        <v>2015</v>
      </c>
      <c r="F102" s="8"/>
      <c r="G102" s="48" t="s">
        <v>3</v>
      </c>
      <c r="H102" s="53"/>
      <c r="I102" s="53"/>
      <c r="J102" s="48"/>
      <c r="K102" s="52" t="str">
        <f t="shared" si="12"/>
        <v/>
      </c>
      <c r="L102" s="52"/>
      <c r="M102" s="6" t="str">
        <f t="shared" si="15"/>
        <v/>
      </c>
      <c r="N102" s="48">
        <v>2015</v>
      </c>
      <c r="O102" s="8"/>
      <c r="P102" s="53"/>
      <c r="Q102" s="53"/>
      <c r="R102" s="54" t="str">
        <f t="shared" si="13"/>
        <v/>
      </c>
      <c r="S102" s="54"/>
      <c r="T102" s="55" t="str">
        <f t="shared" si="17"/>
        <v/>
      </c>
      <c r="U102" s="55"/>
    </row>
    <row r="103" spans="2:21">
      <c r="B103" s="48">
        <v>95</v>
      </c>
      <c r="C103" s="52" t="str">
        <f t="shared" si="14"/>
        <v/>
      </c>
      <c r="D103" s="52"/>
      <c r="E103" s="48">
        <v>2015</v>
      </c>
      <c r="F103" s="8"/>
      <c r="G103" s="48" t="s">
        <v>3</v>
      </c>
      <c r="H103" s="53"/>
      <c r="I103" s="53"/>
      <c r="J103" s="48"/>
      <c r="K103" s="52" t="str">
        <f t="shared" si="12"/>
        <v/>
      </c>
      <c r="L103" s="52"/>
      <c r="M103" s="6" t="str">
        <f t="shared" si="15"/>
        <v/>
      </c>
      <c r="N103" s="48">
        <v>2015</v>
      </c>
      <c r="O103" s="8"/>
      <c r="P103" s="53"/>
      <c r="Q103" s="53"/>
      <c r="R103" s="54" t="str">
        <f t="shared" si="13"/>
        <v/>
      </c>
      <c r="S103" s="54"/>
      <c r="T103" s="55" t="str">
        <f t="shared" si="17"/>
        <v/>
      </c>
      <c r="U103" s="55"/>
    </row>
    <row r="104" spans="2:21">
      <c r="B104" s="48">
        <v>96</v>
      </c>
      <c r="C104" s="52" t="str">
        <f t="shared" si="14"/>
        <v/>
      </c>
      <c r="D104" s="52"/>
      <c r="E104" s="48">
        <v>2015</v>
      </c>
      <c r="F104" s="8"/>
      <c r="G104" s="48" t="s">
        <v>4</v>
      </c>
      <c r="H104" s="53"/>
      <c r="I104" s="53"/>
      <c r="J104" s="48"/>
      <c r="K104" s="52" t="str">
        <f t="shared" si="12"/>
        <v/>
      </c>
      <c r="L104" s="52"/>
      <c r="M104" s="6" t="str">
        <f t="shared" si="15"/>
        <v/>
      </c>
      <c r="N104" s="48">
        <v>2015</v>
      </c>
      <c r="O104" s="8"/>
      <c r="P104" s="53"/>
      <c r="Q104" s="53"/>
      <c r="R104" s="54" t="str">
        <f t="shared" si="13"/>
        <v/>
      </c>
      <c r="S104" s="54"/>
      <c r="T104" s="55" t="str">
        <f t="shared" si="17"/>
        <v/>
      </c>
      <c r="U104" s="55"/>
    </row>
    <row r="105" spans="2:21">
      <c r="B105" s="48">
        <v>97</v>
      </c>
      <c r="C105" s="52" t="str">
        <f t="shared" si="14"/>
        <v/>
      </c>
      <c r="D105" s="52"/>
      <c r="E105" s="48">
        <v>2015</v>
      </c>
      <c r="F105" s="8"/>
      <c r="G105" s="48" t="s">
        <v>3</v>
      </c>
      <c r="H105" s="53"/>
      <c r="I105" s="53"/>
      <c r="J105" s="48"/>
      <c r="K105" s="52" t="str">
        <f t="shared" si="12"/>
        <v/>
      </c>
      <c r="L105" s="52"/>
      <c r="M105" s="6" t="str">
        <f t="shared" si="15"/>
        <v/>
      </c>
      <c r="N105" s="48">
        <v>2015</v>
      </c>
      <c r="O105" s="8"/>
      <c r="P105" s="53"/>
      <c r="Q105" s="53"/>
      <c r="R105" s="54" t="str">
        <f t="shared" si="13"/>
        <v/>
      </c>
      <c r="S105" s="54"/>
      <c r="T105" s="55" t="str">
        <f t="shared" si="17"/>
        <v/>
      </c>
      <c r="U105" s="55"/>
    </row>
    <row r="106" spans="2:21">
      <c r="B106" s="48">
        <v>98</v>
      </c>
      <c r="C106" s="52" t="str">
        <f t="shared" si="14"/>
        <v/>
      </c>
      <c r="D106" s="52"/>
      <c r="E106" s="48">
        <v>2015</v>
      </c>
      <c r="F106" s="8"/>
      <c r="G106" s="48" t="s">
        <v>4</v>
      </c>
      <c r="H106" s="53"/>
      <c r="I106" s="53"/>
      <c r="J106" s="48"/>
      <c r="K106" s="52" t="str">
        <f t="shared" si="12"/>
        <v/>
      </c>
      <c r="L106" s="52"/>
      <c r="M106" s="6" t="str">
        <f t="shared" si="15"/>
        <v/>
      </c>
      <c r="N106" s="48">
        <v>2015</v>
      </c>
      <c r="O106" s="8"/>
      <c r="P106" s="53"/>
      <c r="Q106" s="53"/>
      <c r="R106" s="54" t="str">
        <f t="shared" si="13"/>
        <v/>
      </c>
      <c r="S106" s="54"/>
      <c r="T106" s="55" t="str">
        <f t="shared" si="17"/>
        <v/>
      </c>
      <c r="U106" s="55"/>
    </row>
    <row r="107" spans="2:21">
      <c r="B107" s="48">
        <v>99</v>
      </c>
      <c r="C107" s="52" t="str">
        <f t="shared" si="14"/>
        <v/>
      </c>
      <c r="D107" s="52"/>
      <c r="E107" s="48">
        <v>2015</v>
      </c>
      <c r="F107" s="8"/>
      <c r="G107" s="48" t="s">
        <v>4</v>
      </c>
      <c r="H107" s="53"/>
      <c r="I107" s="53"/>
      <c r="J107" s="48"/>
      <c r="K107" s="52" t="str">
        <f t="shared" si="12"/>
        <v/>
      </c>
      <c r="L107" s="52"/>
      <c r="M107" s="6" t="str">
        <f t="shared" si="15"/>
        <v/>
      </c>
      <c r="N107" s="48">
        <v>2015</v>
      </c>
      <c r="O107" s="8"/>
      <c r="P107" s="53"/>
      <c r="Q107" s="53"/>
      <c r="R107" s="54" t="str">
        <f t="shared" si="13"/>
        <v/>
      </c>
      <c r="S107" s="54"/>
      <c r="T107" s="55" t="str">
        <f t="shared" si="17"/>
        <v/>
      </c>
      <c r="U107" s="55"/>
    </row>
    <row r="108" spans="2:21">
      <c r="B108" s="48">
        <v>100</v>
      </c>
      <c r="C108" s="52" t="str">
        <f t="shared" si="14"/>
        <v/>
      </c>
      <c r="D108" s="52"/>
      <c r="E108" s="48">
        <v>2015</v>
      </c>
      <c r="F108" s="8"/>
      <c r="G108" s="48" t="s">
        <v>3</v>
      </c>
      <c r="H108" s="53"/>
      <c r="I108" s="53"/>
      <c r="J108" s="48"/>
      <c r="K108" s="52" t="str">
        <f t="shared" si="12"/>
        <v/>
      </c>
      <c r="L108" s="52"/>
      <c r="M108" s="6" t="str">
        <f t="shared" si="15"/>
        <v/>
      </c>
      <c r="N108" s="48">
        <v>2015</v>
      </c>
      <c r="O108" s="8"/>
      <c r="P108" s="53"/>
      <c r="Q108" s="53"/>
      <c r="R108" s="54" t="str">
        <f t="shared" si="13"/>
        <v/>
      </c>
      <c r="S108" s="54"/>
      <c r="T108" s="55" t="str">
        <f t="shared" si="17"/>
        <v/>
      </c>
      <c r="U108" s="55"/>
    </row>
    <row r="109" spans="2:21">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1" stopIfTrue="1" operator="equal">
      <formula>"買"</formula>
    </cfRule>
    <cfRule type="cellIs" dxfId="22" priority="2"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5" stopIfTrue="1" operator="equal">
      <formula>"買"</formula>
    </cfRule>
    <cfRule type="cellIs" dxfId="18" priority="6" stopIfTrue="1" operator="equal">
      <formula>"売"</formula>
    </cfRule>
  </conditionalFormatting>
  <conditionalFormatting sqref="G13">
    <cfRule type="cellIs" dxfId="17" priority="3" stopIfTrue="1" operator="equal">
      <formula>"買"</formula>
    </cfRule>
    <cfRule type="cellIs" dxfId="16"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09"/>
  <sheetViews>
    <sheetView zoomScale="115" zoomScaleNormal="115" workbookViewId="0">
      <pane ySplit="8" topLeftCell="A27" activePane="bottomLeft" state="frozen"/>
      <selection pane="bottomLeft" activeCell="D3" sqref="D3:I3"/>
    </sheetView>
  </sheetViews>
  <sheetFormatPr defaultRowHeight="13.5"/>
  <cols>
    <col min="1" max="1" width="2.875" customWidth="1"/>
    <col min="2" max="18" width="6.625" customWidth="1"/>
    <col min="22" max="22" width="10.875" style="23" bestFit="1" customWidth="1"/>
    <col min="23" max="23" width="9.25" bestFit="1" customWidth="1"/>
  </cols>
  <sheetData>
    <row r="2" spans="2:23">
      <c r="B2" s="68" t="s">
        <v>5</v>
      </c>
      <c r="C2" s="68"/>
      <c r="D2" s="83" t="s">
        <v>48</v>
      </c>
      <c r="E2" s="83"/>
      <c r="F2" s="68" t="s">
        <v>6</v>
      </c>
      <c r="G2" s="68"/>
      <c r="H2" s="83" t="s">
        <v>36</v>
      </c>
      <c r="I2" s="83"/>
      <c r="J2" s="68" t="s">
        <v>7</v>
      </c>
      <c r="K2" s="68"/>
      <c r="L2" s="84">
        <f>C9</f>
        <v>1000000</v>
      </c>
      <c r="M2" s="83"/>
      <c r="N2" s="68" t="s">
        <v>8</v>
      </c>
      <c r="O2" s="68"/>
      <c r="P2" s="84" t="e">
        <f>C108+R108</f>
        <v>#VALUE!</v>
      </c>
      <c r="Q2" s="83"/>
      <c r="R2" s="1"/>
      <c r="S2" s="1"/>
      <c r="T2" s="1"/>
    </row>
    <row r="3" spans="2:23" ht="57" customHeight="1">
      <c r="B3" s="68" t="s">
        <v>9</v>
      </c>
      <c r="C3" s="68"/>
      <c r="D3" s="85" t="s">
        <v>38</v>
      </c>
      <c r="E3" s="85"/>
      <c r="F3" s="85"/>
      <c r="G3" s="85"/>
      <c r="H3" s="85"/>
      <c r="I3" s="85"/>
      <c r="J3" s="68" t="s">
        <v>10</v>
      </c>
      <c r="K3" s="68"/>
      <c r="L3" s="85" t="s">
        <v>49</v>
      </c>
      <c r="M3" s="86"/>
      <c r="N3" s="86"/>
      <c r="O3" s="86"/>
      <c r="P3" s="86"/>
      <c r="Q3" s="86"/>
      <c r="R3" s="1"/>
      <c r="S3" s="1"/>
    </row>
    <row r="4" spans="2:23">
      <c r="B4" s="68" t="s">
        <v>11</v>
      </c>
      <c r="C4" s="68"/>
      <c r="D4" s="66">
        <f>SUM($R$9:$S$993)</f>
        <v>1280620</v>
      </c>
      <c r="E4" s="66"/>
      <c r="F4" s="68" t="s">
        <v>12</v>
      </c>
      <c r="G4" s="68"/>
      <c r="H4" s="82">
        <f>SUM($T$9:$U$108)</f>
        <v>2457.5999999999935</v>
      </c>
      <c r="I4" s="83"/>
      <c r="J4" s="65" t="s">
        <v>13</v>
      </c>
      <c r="K4" s="65"/>
      <c r="L4" s="84">
        <f>MAX($C$9:$D$990)-C9</f>
        <v>1495550</v>
      </c>
      <c r="M4" s="84"/>
      <c r="N4" s="65" t="s">
        <v>14</v>
      </c>
      <c r="O4" s="65"/>
      <c r="P4" s="66">
        <f>MIN($C$9:$D$990)-C9</f>
        <v>-189568</v>
      </c>
      <c r="Q4" s="66"/>
      <c r="R4" s="1"/>
      <c r="S4" s="1"/>
      <c r="T4" s="1"/>
    </row>
    <row r="5" spans="2:23">
      <c r="B5" s="37" t="s">
        <v>15</v>
      </c>
      <c r="C5" s="2">
        <f>COUNTIF($R$9:$R$990,"&gt;0")</f>
        <v>18</v>
      </c>
      <c r="D5" s="38" t="s">
        <v>16</v>
      </c>
      <c r="E5" s="16">
        <f>COUNTIF($R$9:$R$990,"&lt;0")</f>
        <v>23</v>
      </c>
      <c r="F5" s="38" t="s">
        <v>17</v>
      </c>
      <c r="G5" s="2">
        <f>COUNTIF($R$9:$R$990,"=0")</f>
        <v>0</v>
      </c>
      <c r="H5" s="38" t="s">
        <v>18</v>
      </c>
      <c r="I5" s="3">
        <f>C5/SUM(C5,E5,G5)</f>
        <v>0.43902439024390244</v>
      </c>
      <c r="J5" s="67" t="s">
        <v>19</v>
      </c>
      <c r="K5" s="68"/>
      <c r="L5" s="69"/>
      <c r="M5" s="70"/>
      <c r="N5" s="18" t="s">
        <v>20</v>
      </c>
      <c r="O5" s="9"/>
      <c r="P5" s="69"/>
      <c r="Q5" s="70"/>
      <c r="R5" s="1"/>
      <c r="S5" s="1"/>
      <c r="T5" s="1"/>
    </row>
    <row r="6" spans="2:23">
      <c r="B6" s="11"/>
      <c r="C6" s="14"/>
      <c r="D6" s="15"/>
      <c r="E6" s="12"/>
      <c r="F6" s="11"/>
      <c r="G6" s="12"/>
      <c r="H6" s="11"/>
      <c r="I6" s="17"/>
      <c r="J6" s="11"/>
      <c r="K6" s="11"/>
      <c r="L6" s="12"/>
      <c r="M6" s="12"/>
      <c r="N6" s="13"/>
      <c r="O6" s="13"/>
      <c r="P6" s="10"/>
      <c r="Q6" s="7"/>
      <c r="R6" s="1"/>
      <c r="S6" s="1"/>
      <c r="T6" s="1"/>
    </row>
    <row r="7" spans="2:23">
      <c r="B7" s="71" t="s">
        <v>21</v>
      </c>
      <c r="C7" s="73" t="s">
        <v>22</v>
      </c>
      <c r="D7" s="74"/>
      <c r="E7" s="77" t="s">
        <v>23</v>
      </c>
      <c r="F7" s="78"/>
      <c r="G7" s="78"/>
      <c r="H7" s="78"/>
      <c r="I7" s="61"/>
      <c r="J7" s="79" t="s">
        <v>24</v>
      </c>
      <c r="K7" s="80"/>
      <c r="L7" s="63"/>
      <c r="M7" s="81" t="s">
        <v>25</v>
      </c>
      <c r="N7" s="56" t="s">
        <v>26</v>
      </c>
      <c r="O7" s="57"/>
      <c r="P7" s="57"/>
      <c r="Q7" s="58"/>
      <c r="R7" s="59" t="s">
        <v>27</v>
      </c>
      <c r="S7" s="59"/>
      <c r="T7" s="59"/>
      <c r="U7" s="59"/>
    </row>
    <row r="8" spans="2:23">
      <c r="B8" s="72"/>
      <c r="C8" s="75"/>
      <c r="D8" s="76"/>
      <c r="E8" s="19" t="s">
        <v>28</v>
      </c>
      <c r="F8" s="19" t="s">
        <v>29</v>
      </c>
      <c r="G8" s="19" t="s">
        <v>30</v>
      </c>
      <c r="H8" s="60" t="s">
        <v>31</v>
      </c>
      <c r="I8" s="61"/>
      <c r="J8" s="4" t="s">
        <v>32</v>
      </c>
      <c r="K8" s="62" t="s">
        <v>33</v>
      </c>
      <c r="L8" s="63"/>
      <c r="M8" s="81"/>
      <c r="N8" s="5" t="s">
        <v>28</v>
      </c>
      <c r="O8" s="5" t="s">
        <v>29</v>
      </c>
      <c r="P8" s="64" t="s">
        <v>31</v>
      </c>
      <c r="Q8" s="58"/>
      <c r="R8" s="59" t="s">
        <v>34</v>
      </c>
      <c r="S8" s="59"/>
      <c r="T8" s="59" t="s">
        <v>32</v>
      </c>
      <c r="U8" s="59"/>
    </row>
    <row r="9" spans="2:23">
      <c r="B9" s="36">
        <v>1</v>
      </c>
      <c r="C9" s="52">
        <v>1000000</v>
      </c>
      <c r="D9" s="52"/>
      <c r="E9" s="36">
        <v>2002</v>
      </c>
      <c r="F9" s="8">
        <v>42221</v>
      </c>
      <c r="G9" s="36" t="s">
        <v>3</v>
      </c>
      <c r="H9" s="53">
        <v>0.98340000000000005</v>
      </c>
      <c r="I9" s="53"/>
      <c r="J9" s="36">
        <v>88</v>
      </c>
      <c r="K9" s="52">
        <f t="shared" ref="K9:K72" si="0">IF(F9="","",C9*0.03)</f>
        <v>30000</v>
      </c>
      <c r="L9" s="52"/>
      <c r="M9" s="6">
        <f>IF(J9="","",ROUNDDOWN(K9/(J9/81)/100000,2))</f>
        <v>0.27</v>
      </c>
      <c r="N9" s="36">
        <v>2002</v>
      </c>
      <c r="O9" s="8">
        <v>42250</v>
      </c>
      <c r="P9" s="53">
        <v>0.99219999999999997</v>
      </c>
      <c r="Q9" s="53"/>
      <c r="R9" s="54">
        <f t="shared" ref="R9:R72" si="1">IF(O9="","",ROUNDDOWN((IF(G9="売",H9-P9,P9-H9))*M9*1000000000/81,0))</f>
        <v>-29333</v>
      </c>
      <c r="S9" s="54"/>
      <c r="T9" s="55">
        <f t="shared" ref="T9:T18" si="2">IF(O9="","",IF(R9&lt;0,J9*(-1),IF(G9="買",(P9-H9)*10000,(H9-P9)*10000)))</f>
        <v>-88</v>
      </c>
      <c r="U9" s="55"/>
      <c r="W9" s="49"/>
    </row>
    <row r="10" spans="2:23">
      <c r="B10" s="36">
        <v>2</v>
      </c>
      <c r="C10" s="52">
        <f t="shared" ref="C10:C73" si="3">IF(R9="","",C9+R9)</f>
        <v>970667</v>
      </c>
      <c r="D10" s="52"/>
      <c r="E10" s="36">
        <v>2002</v>
      </c>
      <c r="F10" s="8">
        <v>42291</v>
      </c>
      <c r="G10" s="36" t="s">
        <v>4</v>
      </c>
      <c r="H10" s="53">
        <v>0.98809999999999998</v>
      </c>
      <c r="I10" s="53"/>
      <c r="J10" s="36">
        <v>50</v>
      </c>
      <c r="K10" s="52">
        <f t="shared" si="0"/>
        <v>29120.01</v>
      </c>
      <c r="L10" s="52"/>
      <c r="M10" s="6">
        <f t="shared" ref="M10:M73" si="4">IF(J10="","",ROUNDDOWN(K10/(J10/81)/100000,2))</f>
        <v>0.47</v>
      </c>
      <c r="N10" s="36">
        <v>2002</v>
      </c>
      <c r="O10" s="8">
        <v>1015</v>
      </c>
      <c r="P10" s="53">
        <v>0.98309999999999997</v>
      </c>
      <c r="Q10" s="53"/>
      <c r="R10" s="54">
        <f t="shared" si="1"/>
        <v>-29012</v>
      </c>
      <c r="S10" s="54"/>
      <c r="T10" s="55">
        <f t="shared" si="2"/>
        <v>-50</v>
      </c>
      <c r="U10" s="55"/>
      <c r="W10" s="49"/>
    </row>
    <row r="11" spans="2:23">
      <c r="B11" s="36">
        <v>3</v>
      </c>
      <c r="C11" s="52">
        <f t="shared" si="3"/>
        <v>941655</v>
      </c>
      <c r="D11" s="52"/>
      <c r="E11" s="36">
        <v>2003</v>
      </c>
      <c r="F11" s="8">
        <v>42039</v>
      </c>
      <c r="G11" s="36" t="s">
        <v>4</v>
      </c>
      <c r="H11" s="53">
        <v>1.0841000000000001</v>
      </c>
      <c r="I11" s="53"/>
      <c r="J11" s="36">
        <v>111</v>
      </c>
      <c r="K11" s="52">
        <f t="shared" si="0"/>
        <v>28249.649999999998</v>
      </c>
      <c r="L11" s="52"/>
      <c r="M11" s="6">
        <f>IF(J11="","",ROUNDDOWN(K11/(J11/81)/100000,2))</f>
        <v>0.2</v>
      </c>
      <c r="N11" s="36">
        <v>2003</v>
      </c>
      <c r="O11" s="8">
        <v>42040</v>
      </c>
      <c r="P11" s="53">
        <v>1.073</v>
      </c>
      <c r="Q11" s="53"/>
      <c r="R11" s="54">
        <f t="shared" si="1"/>
        <v>-27407</v>
      </c>
      <c r="S11" s="54"/>
      <c r="T11" s="55">
        <f t="shared" si="2"/>
        <v>-111</v>
      </c>
      <c r="U11" s="55"/>
    </row>
    <row r="12" spans="2:23">
      <c r="B12" s="36">
        <v>4</v>
      </c>
      <c r="C12" s="52">
        <f t="shared" si="3"/>
        <v>914248</v>
      </c>
      <c r="D12" s="52"/>
      <c r="E12" s="36">
        <v>2003</v>
      </c>
      <c r="F12" s="8">
        <v>42089</v>
      </c>
      <c r="G12" s="36" t="s">
        <v>3</v>
      </c>
      <c r="H12" s="53">
        <v>1.0629999999999999</v>
      </c>
      <c r="I12" s="53"/>
      <c r="J12" s="36">
        <v>94</v>
      </c>
      <c r="K12" s="52">
        <f t="shared" si="0"/>
        <v>27427.439999999999</v>
      </c>
      <c r="L12" s="52"/>
      <c r="M12" s="6">
        <f t="shared" si="4"/>
        <v>0.23</v>
      </c>
      <c r="N12" s="36">
        <v>2003</v>
      </c>
      <c r="O12" s="8">
        <v>42090</v>
      </c>
      <c r="P12" s="53">
        <v>1.0724</v>
      </c>
      <c r="Q12" s="53"/>
      <c r="R12" s="54">
        <f t="shared" si="1"/>
        <v>-26691</v>
      </c>
      <c r="S12" s="54"/>
      <c r="T12" s="55">
        <f t="shared" si="2"/>
        <v>-94</v>
      </c>
      <c r="U12" s="55"/>
    </row>
    <row r="13" spans="2:23">
      <c r="B13" s="36">
        <v>5</v>
      </c>
      <c r="C13" s="52">
        <f t="shared" si="3"/>
        <v>887557</v>
      </c>
      <c r="D13" s="52"/>
      <c r="E13" s="36">
        <v>2003</v>
      </c>
      <c r="F13" s="8">
        <v>42299</v>
      </c>
      <c r="G13" s="36" t="s">
        <v>4</v>
      </c>
      <c r="H13" s="53">
        <v>1.1768000000000001</v>
      </c>
      <c r="I13" s="53"/>
      <c r="J13" s="36">
        <v>188</v>
      </c>
      <c r="K13" s="52">
        <f t="shared" si="0"/>
        <v>26626.71</v>
      </c>
      <c r="L13" s="52"/>
      <c r="M13" s="6">
        <f t="shared" si="4"/>
        <v>0.11</v>
      </c>
      <c r="N13" s="36">
        <v>2003</v>
      </c>
      <c r="O13" s="8">
        <v>42306</v>
      </c>
      <c r="P13" s="53">
        <v>1.1661999999999999</v>
      </c>
      <c r="Q13" s="53"/>
      <c r="R13" s="54">
        <f t="shared" si="1"/>
        <v>-14395</v>
      </c>
      <c r="S13" s="54"/>
      <c r="T13" s="55">
        <f t="shared" si="2"/>
        <v>-188</v>
      </c>
      <c r="U13" s="55"/>
      <c r="V13" s="50"/>
    </row>
    <row r="14" spans="2:23">
      <c r="B14" s="36">
        <v>6</v>
      </c>
      <c r="C14" s="52">
        <f t="shared" si="3"/>
        <v>873162</v>
      </c>
      <c r="D14" s="52"/>
      <c r="E14" s="36">
        <v>2003</v>
      </c>
      <c r="F14" s="8">
        <v>42307</v>
      </c>
      <c r="G14" s="36" t="s">
        <v>3</v>
      </c>
      <c r="H14" s="53">
        <v>1.1661999999999999</v>
      </c>
      <c r="I14" s="53"/>
      <c r="J14" s="36">
        <v>64</v>
      </c>
      <c r="K14" s="52">
        <f t="shared" si="0"/>
        <v>26194.86</v>
      </c>
      <c r="L14" s="52"/>
      <c r="M14" s="6">
        <f t="shared" si="4"/>
        <v>0.33</v>
      </c>
      <c r="N14" s="36">
        <v>2003</v>
      </c>
      <c r="O14" s="8">
        <v>42321</v>
      </c>
      <c r="P14" s="53">
        <v>1.1722999999999999</v>
      </c>
      <c r="Q14" s="53"/>
      <c r="R14" s="54">
        <f t="shared" si="1"/>
        <v>-24851</v>
      </c>
      <c r="S14" s="54"/>
      <c r="T14" s="55">
        <f t="shared" si="2"/>
        <v>-64</v>
      </c>
      <c r="U14" s="55"/>
    </row>
    <row r="15" spans="2:23">
      <c r="B15" s="36">
        <v>7</v>
      </c>
      <c r="C15" s="52">
        <f t="shared" si="3"/>
        <v>848311</v>
      </c>
      <c r="D15" s="52"/>
      <c r="E15" s="36">
        <v>2003</v>
      </c>
      <c r="F15" s="8">
        <v>42350</v>
      </c>
      <c r="G15" s="36" t="s">
        <v>4</v>
      </c>
      <c r="H15" s="53">
        <v>1.2237</v>
      </c>
      <c r="I15" s="53"/>
      <c r="J15" s="36">
        <v>125</v>
      </c>
      <c r="K15" s="52">
        <f t="shared" si="0"/>
        <v>25449.329999999998</v>
      </c>
      <c r="L15" s="52"/>
      <c r="M15" s="6">
        <f t="shared" si="4"/>
        <v>0.16</v>
      </c>
      <c r="N15" s="36">
        <v>2004</v>
      </c>
      <c r="O15" s="8">
        <v>42065</v>
      </c>
      <c r="P15" s="53">
        <v>1.2315100000000001</v>
      </c>
      <c r="Q15" s="53"/>
      <c r="R15" s="54">
        <f t="shared" si="1"/>
        <v>15427</v>
      </c>
      <c r="S15" s="54"/>
      <c r="T15" s="55">
        <f t="shared" si="2"/>
        <v>78.100000000000946</v>
      </c>
      <c r="U15" s="55"/>
    </row>
    <row r="16" spans="2:23">
      <c r="B16" s="36">
        <v>8</v>
      </c>
      <c r="C16" s="52">
        <f t="shared" si="3"/>
        <v>863738</v>
      </c>
      <c r="D16" s="52"/>
      <c r="E16" s="36">
        <v>2004</v>
      </c>
      <c r="F16" s="8">
        <v>42080</v>
      </c>
      <c r="G16" s="36" t="s">
        <v>3</v>
      </c>
      <c r="H16" s="53">
        <v>1.2232000000000001</v>
      </c>
      <c r="I16" s="53"/>
      <c r="J16" s="36">
        <v>142</v>
      </c>
      <c r="K16" s="52">
        <f t="shared" si="0"/>
        <v>25912.14</v>
      </c>
      <c r="L16" s="52"/>
      <c r="M16" s="6">
        <f t="shared" si="4"/>
        <v>0.14000000000000001</v>
      </c>
      <c r="N16" s="36">
        <v>2004</v>
      </c>
      <c r="O16" s="8">
        <v>42081</v>
      </c>
      <c r="P16" s="53">
        <v>1.2374000000000001</v>
      </c>
      <c r="Q16" s="53"/>
      <c r="R16" s="54">
        <f t="shared" si="1"/>
        <v>-24543</v>
      </c>
      <c r="S16" s="54"/>
      <c r="T16" s="55">
        <f t="shared" si="2"/>
        <v>-142</v>
      </c>
      <c r="U16" s="55"/>
    </row>
    <row r="17" spans="2:21">
      <c r="B17" s="36">
        <v>9</v>
      </c>
      <c r="C17" s="52">
        <f t="shared" si="3"/>
        <v>839195</v>
      </c>
      <c r="D17" s="52"/>
      <c r="E17" s="36">
        <v>2004</v>
      </c>
      <c r="F17" s="8">
        <v>42096</v>
      </c>
      <c r="G17" s="36" t="s">
        <v>3</v>
      </c>
      <c r="H17" s="53">
        <v>1.2150000000000001</v>
      </c>
      <c r="I17" s="53"/>
      <c r="J17" s="36">
        <v>81</v>
      </c>
      <c r="K17" s="52">
        <f t="shared" si="0"/>
        <v>25175.85</v>
      </c>
      <c r="L17" s="52"/>
      <c r="M17" s="6">
        <f t="shared" si="4"/>
        <v>0.25</v>
      </c>
      <c r="N17" s="36">
        <v>2004</v>
      </c>
      <c r="O17" s="8">
        <v>42128</v>
      </c>
      <c r="P17" s="53">
        <v>1.2087699999999999</v>
      </c>
      <c r="Q17" s="53"/>
      <c r="R17" s="54">
        <f t="shared" si="1"/>
        <v>19228</v>
      </c>
      <c r="S17" s="54"/>
      <c r="T17" s="55">
        <f t="shared" si="2"/>
        <v>62.300000000001802</v>
      </c>
      <c r="U17" s="55"/>
    </row>
    <row r="18" spans="2:21">
      <c r="B18" s="36">
        <v>10</v>
      </c>
      <c r="C18" s="52">
        <f t="shared" si="3"/>
        <v>858423</v>
      </c>
      <c r="D18" s="52"/>
      <c r="E18" s="36">
        <v>2004</v>
      </c>
      <c r="F18" s="8">
        <v>42148</v>
      </c>
      <c r="G18" s="36" t="s">
        <v>4</v>
      </c>
      <c r="H18" s="53">
        <v>1.2028000000000001</v>
      </c>
      <c r="I18" s="53"/>
      <c r="J18" s="36">
        <v>97</v>
      </c>
      <c r="K18" s="52">
        <f t="shared" si="0"/>
        <v>25752.69</v>
      </c>
      <c r="L18" s="52"/>
      <c r="M18" s="6">
        <f t="shared" si="4"/>
        <v>0.21</v>
      </c>
      <c r="N18" s="36">
        <v>2004</v>
      </c>
      <c r="O18" s="8">
        <v>42164</v>
      </c>
      <c r="P18" s="53">
        <v>1.2127600000000001</v>
      </c>
      <c r="Q18" s="53"/>
      <c r="R18" s="54">
        <f t="shared" si="1"/>
        <v>25822</v>
      </c>
      <c r="S18" s="54"/>
      <c r="T18" s="55">
        <f t="shared" si="2"/>
        <v>99.599999999999682</v>
      </c>
      <c r="U18" s="55"/>
    </row>
    <row r="19" spans="2:21">
      <c r="B19" s="36">
        <v>11</v>
      </c>
      <c r="C19" s="52">
        <f t="shared" si="3"/>
        <v>884245</v>
      </c>
      <c r="D19" s="52"/>
      <c r="E19" s="36">
        <v>2004</v>
      </c>
      <c r="F19" s="8">
        <v>42180</v>
      </c>
      <c r="G19" s="36" t="s">
        <v>4</v>
      </c>
      <c r="H19" s="53">
        <v>1.2191000000000001</v>
      </c>
      <c r="I19" s="53"/>
      <c r="J19" s="36">
        <v>86</v>
      </c>
      <c r="K19" s="52">
        <f t="shared" si="0"/>
        <v>26527.35</v>
      </c>
      <c r="L19" s="52"/>
      <c r="M19" s="6">
        <f t="shared" si="4"/>
        <v>0.24</v>
      </c>
      <c r="N19" s="36">
        <v>2004</v>
      </c>
      <c r="O19" s="8">
        <v>42184</v>
      </c>
      <c r="P19" s="53">
        <v>1.2104999999999999</v>
      </c>
      <c r="Q19" s="53"/>
      <c r="R19" s="54">
        <f t="shared" si="1"/>
        <v>-25481</v>
      </c>
      <c r="S19" s="54"/>
      <c r="T19" s="55">
        <f>IF(O19="","",IF(R19&lt;0,J19*(-1),IF(G19="買",(P19-H19)*10000,(H19-P19)*10000)))</f>
        <v>-86</v>
      </c>
      <c r="U19" s="55"/>
    </row>
    <row r="20" spans="2:21">
      <c r="B20" s="36">
        <v>12</v>
      </c>
      <c r="C20" s="52">
        <f t="shared" si="3"/>
        <v>858764</v>
      </c>
      <c r="D20" s="52"/>
      <c r="E20" s="36">
        <v>2005</v>
      </c>
      <c r="F20" s="8">
        <v>42102</v>
      </c>
      <c r="G20" s="36" t="s">
        <v>3</v>
      </c>
      <c r="H20" s="53">
        <v>1.2844</v>
      </c>
      <c r="I20" s="53"/>
      <c r="J20" s="36">
        <v>95</v>
      </c>
      <c r="K20" s="52">
        <f t="shared" si="0"/>
        <v>25762.92</v>
      </c>
      <c r="L20" s="52"/>
      <c r="M20" s="6">
        <f t="shared" si="4"/>
        <v>0.21</v>
      </c>
      <c r="N20" s="36">
        <v>2005</v>
      </c>
      <c r="O20" s="8">
        <v>42105</v>
      </c>
      <c r="P20" s="53">
        <v>1.2939000000000001</v>
      </c>
      <c r="Q20" s="53"/>
      <c r="R20" s="54">
        <f t="shared" si="1"/>
        <v>-24629</v>
      </c>
      <c r="S20" s="54"/>
      <c r="T20" s="55">
        <f t="shared" ref="T20:T27" si="5">IF(O20="","",IF(R20&lt;0,J20*(-1),IF(G20="買",(P20-H20)*10000,(H20-P20)*10000)))</f>
        <v>-95</v>
      </c>
      <c r="U20" s="55"/>
    </row>
    <row r="21" spans="2:21">
      <c r="B21" s="36">
        <v>13</v>
      </c>
      <c r="C21" s="52">
        <f t="shared" si="3"/>
        <v>834135</v>
      </c>
      <c r="D21" s="52"/>
      <c r="E21" s="36">
        <v>2005</v>
      </c>
      <c r="F21" s="8">
        <v>42128</v>
      </c>
      <c r="G21" s="36" t="s">
        <v>3</v>
      </c>
      <c r="H21" s="53">
        <v>1.2853000000000001</v>
      </c>
      <c r="I21" s="53"/>
      <c r="J21" s="36">
        <v>128</v>
      </c>
      <c r="K21" s="52">
        <f t="shared" si="0"/>
        <v>25024.05</v>
      </c>
      <c r="L21" s="52"/>
      <c r="M21" s="6">
        <f t="shared" si="4"/>
        <v>0.15</v>
      </c>
      <c r="N21" s="36">
        <v>2005</v>
      </c>
      <c r="O21" s="8">
        <v>42129</v>
      </c>
      <c r="P21" s="53">
        <v>1.2981</v>
      </c>
      <c r="Q21" s="53"/>
      <c r="R21" s="54">
        <f t="shared" si="1"/>
        <v>-23703</v>
      </c>
      <c r="S21" s="54"/>
      <c r="T21" s="55">
        <f t="shared" si="5"/>
        <v>-128</v>
      </c>
      <c r="U21" s="55"/>
    </row>
    <row r="22" spans="2:21">
      <c r="B22" s="36">
        <v>14</v>
      </c>
      <c r="C22" s="52">
        <f t="shared" si="3"/>
        <v>810432</v>
      </c>
      <c r="D22" s="52"/>
      <c r="E22" s="36">
        <v>2005</v>
      </c>
      <c r="F22" s="8">
        <v>42196</v>
      </c>
      <c r="G22" s="36" t="s">
        <v>4</v>
      </c>
      <c r="H22" s="53">
        <v>1.2043999999999999</v>
      </c>
      <c r="I22" s="53"/>
      <c r="J22" s="36">
        <v>135</v>
      </c>
      <c r="K22" s="52">
        <f t="shared" si="0"/>
        <v>24312.959999999999</v>
      </c>
      <c r="L22" s="52"/>
      <c r="M22" s="6">
        <f t="shared" si="4"/>
        <v>0.14000000000000001</v>
      </c>
      <c r="N22" s="36">
        <v>2005</v>
      </c>
      <c r="O22" s="8">
        <v>42270</v>
      </c>
      <c r="P22" s="53">
        <v>1.20964</v>
      </c>
      <c r="Q22" s="53"/>
      <c r="R22" s="54">
        <f t="shared" si="1"/>
        <v>9056</v>
      </c>
      <c r="S22" s="54"/>
      <c r="T22" s="55">
        <f t="shared" si="5"/>
        <v>52.400000000001334</v>
      </c>
      <c r="U22" s="55"/>
    </row>
    <row r="23" spans="2:21">
      <c r="B23" s="36">
        <v>15</v>
      </c>
      <c r="C23" s="52">
        <f t="shared" si="3"/>
        <v>819488</v>
      </c>
      <c r="D23" s="52"/>
      <c r="E23" s="36">
        <v>2005</v>
      </c>
      <c r="F23" s="8">
        <v>42350</v>
      </c>
      <c r="G23" s="36" t="s">
        <v>4</v>
      </c>
      <c r="H23" s="53">
        <v>1.1836</v>
      </c>
      <c r="I23" s="53"/>
      <c r="J23" s="36">
        <v>70</v>
      </c>
      <c r="K23" s="52">
        <f t="shared" si="0"/>
        <v>24584.639999999999</v>
      </c>
      <c r="L23" s="52"/>
      <c r="M23" s="6">
        <f t="shared" si="4"/>
        <v>0.28000000000000003</v>
      </c>
      <c r="N23" s="36">
        <v>2005</v>
      </c>
      <c r="O23" s="8">
        <v>42041</v>
      </c>
      <c r="P23" s="53">
        <v>1.19963</v>
      </c>
      <c r="Q23" s="53"/>
      <c r="R23" s="54">
        <f t="shared" si="1"/>
        <v>55412</v>
      </c>
      <c r="S23" s="54"/>
      <c r="T23" s="55">
        <f t="shared" si="5"/>
        <v>160.2999999999999</v>
      </c>
      <c r="U23" s="55"/>
    </row>
    <row r="24" spans="2:21">
      <c r="B24" s="36">
        <v>16</v>
      </c>
      <c r="C24" s="52">
        <f t="shared" si="3"/>
        <v>874900</v>
      </c>
      <c r="D24" s="52"/>
      <c r="E24" s="36">
        <v>2006</v>
      </c>
      <c r="F24" s="8">
        <v>42092</v>
      </c>
      <c r="G24" s="36" t="s">
        <v>3</v>
      </c>
      <c r="H24" s="53">
        <v>1.1991000000000001</v>
      </c>
      <c r="I24" s="53"/>
      <c r="J24" s="36">
        <v>115</v>
      </c>
      <c r="K24" s="52">
        <f t="shared" si="0"/>
        <v>26247</v>
      </c>
      <c r="L24" s="52"/>
      <c r="M24" s="6">
        <f t="shared" si="4"/>
        <v>0.18</v>
      </c>
      <c r="N24" s="36">
        <v>2006</v>
      </c>
      <c r="O24" s="8">
        <v>42093</v>
      </c>
      <c r="P24" s="53">
        <v>1.2105999999999999</v>
      </c>
      <c r="Q24" s="53"/>
      <c r="R24" s="54">
        <f t="shared" si="1"/>
        <v>-25555</v>
      </c>
      <c r="S24" s="54"/>
      <c r="T24" s="55">
        <f t="shared" si="5"/>
        <v>-115</v>
      </c>
      <c r="U24" s="55"/>
    </row>
    <row r="25" spans="2:21">
      <c r="B25" s="36">
        <v>17</v>
      </c>
      <c r="C25" s="52">
        <f t="shared" si="3"/>
        <v>849345</v>
      </c>
      <c r="D25" s="52"/>
      <c r="E25" s="36">
        <v>2006</v>
      </c>
      <c r="F25" s="8">
        <v>42097</v>
      </c>
      <c r="G25" s="36" t="s">
        <v>4</v>
      </c>
      <c r="H25" s="53">
        <v>1.2148000000000001</v>
      </c>
      <c r="I25" s="53"/>
      <c r="J25" s="36">
        <v>116</v>
      </c>
      <c r="K25" s="52">
        <f t="shared" si="0"/>
        <v>25480.35</v>
      </c>
      <c r="L25" s="52"/>
      <c r="M25" s="6">
        <f t="shared" si="4"/>
        <v>0.17</v>
      </c>
      <c r="N25" s="36">
        <v>2006</v>
      </c>
      <c r="O25" s="8">
        <v>42204</v>
      </c>
      <c r="P25" s="53">
        <v>1.2469300000000001</v>
      </c>
      <c r="Q25" s="53"/>
      <c r="R25" s="54">
        <f t="shared" si="1"/>
        <v>67433</v>
      </c>
      <c r="S25" s="54"/>
      <c r="T25" s="55">
        <f t="shared" si="5"/>
        <v>321.2999999999999</v>
      </c>
      <c r="U25" s="55"/>
    </row>
    <row r="26" spans="2:21">
      <c r="B26" s="36">
        <v>18</v>
      </c>
      <c r="C26" s="52">
        <f t="shared" si="3"/>
        <v>916778</v>
      </c>
      <c r="D26" s="52"/>
      <c r="E26" s="36">
        <v>2006</v>
      </c>
      <c r="F26" s="8">
        <v>42314</v>
      </c>
      <c r="G26" s="36" t="s">
        <v>4</v>
      </c>
      <c r="H26" s="53">
        <v>1.2724</v>
      </c>
      <c r="I26" s="53"/>
      <c r="J26" s="36">
        <v>33</v>
      </c>
      <c r="K26" s="52">
        <f t="shared" si="0"/>
        <v>27503.34</v>
      </c>
      <c r="L26" s="52"/>
      <c r="M26" s="6">
        <f t="shared" si="4"/>
        <v>0.67</v>
      </c>
      <c r="N26" s="36">
        <v>2006</v>
      </c>
      <c r="O26" s="8">
        <v>42009</v>
      </c>
      <c r="P26" s="53">
        <v>1.3051299999999999</v>
      </c>
      <c r="Q26" s="53"/>
      <c r="R26" s="54">
        <f t="shared" si="1"/>
        <v>270729</v>
      </c>
      <c r="S26" s="54"/>
      <c r="T26" s="55">
        <f t="shared" si="5"/>
        <v>327.29999999999927</v>
      </c>
      <c r="U26" s="55"/>
    </row>
    <row r="27" spans="2:21">
      <c r="B27" s="36">
        <v>19</v>
      </c>
      <c r="C27" s="52">
        <f t="shared" si="3"/>
        <v>1187507</v>
      </c>
      <c r="D27" s="52"/>
      <c r="E27" s="36">
        <v>2007</v>
      </c>
      <c r="F27" s="8">
        <v>42058</v>
      </c>
      <c r="G27" s="36" t="s">
        <v>4</v>
      </c>
      <c r="H27" s="53">
        <v>1.3138000000000001</v>
      </c>
      <c r="I27" s="53"/>
      <c r="J27" s="36">
        <v>58</v>
      </c>
      <c r="K27" s="52">
        <f t="shared" si="0"/>
        <v>35625.21</v>
      </c>
      <c r="L27" s="52"/>
      <c r="M27" s="6">
        <f t="shared" si="4"/>
        <v>0.49</v>
      </c>
      <c r="N27" s="36">
        <v>2007</v>
      </c>
      <c r="O27" s="8">
        <v>42068</v>
      </c>
      <c r="P27" s="53">
        <v>1.3080000000000001</v>
      </c>
      <c r="Q27" s="53"/>
      <c r="R27" s="54">
        <f t="shared" si="1"/>
        <v>-35086</v>
      </c>
      <c r="S27" s="54"/>
      <c r="T27" s="55">
        <f t="shared" si="5"/>
        <v>-58</v>
      </c>
      <c r="U27" s="55"/>
    </row>
    <row r="28" spans="2:21">
      <c r="B28" s="36">
        <v>20</v>
      </c>
      <c r="C28" s="52">
        <f t="shared" si="3"/>
        <v>1152421</v>
      </c>
      <c r="D28" s="52"/>
      <c r="E28" s="36">
        <v>2007</v>
      </c>
      <c r="F28" s="8">
        <v>42183</v>
      </c>
      <c r="G28" s="36" t="s">
        <v>4</v>
      </c>
      <c r="H28" s="53">
        <v>1.3459000000000001</v>
      </c>
      <c r="I28" s="53"/>
      <c r="J28" s="36">
        <v>44</v>
      </c>
      <c r="K28" s="52">
        <f t="shared" si="0"/>
        <v>34572.629999999997</v>
      </c>
      <c r="L28" s="52"/>
      <c r="M28" s="6">
        <f t="shared" si="4"/>
        <v>0.63</v>
      </c>
      <c r="N28" s="36">
        <v>2007</v>
      </c>
      <c r="O28" s="8">
        <v>42229</v>
      </c>
      <c r="P28" s="53">
        <v>1.3667199999999999</v>
      </c>
      <c r="Q28" s="53"/>
      <c r="R28" s="54">
        <f t="shared" si="1"/>
        <v>161933</v>
      </c>
      <c r="S28" s="54"/>
      <c r="T28" s="55">
        <f>IF(O28="","",IF(R28&lt;0,J28*(-1),IF(G28="買",(P28-H28)*10000,(H28-P28)*10000)))</f>
        <v>208.1999999999984</v>
      </c>
      <c r="U28" s="55"/>
    </row>
    <row r="29" spans="2:21">
      <c r="B29" s="36">
        <v>21</v>
      </c>
      <c r="C29" s="52">
        <f t="shared" si="3"/>
        <v>1314354</v>
      </c>
      <c r="D29" s="52"/>
      <c r="E29" s="36">
        <v>2007</v>
      </c>
      <c r="F29" s="8">
        <v>42302</v>
      </c>
      <c r="G29" s="36" t="s">
        <v>4</v>
      </c>
      <c r="H29" s="53">
        <v>1.4267000000000001</v>
      </c>
      <c r="I29" s="53"/>
      <c r="J29" s="36">
        <v>80</v>
      </c>
      <c r="K29" s="52">
        <f t="shared" si="0"/>
        <v>39430.619999999995</v>
      </c>
      <c r="L29" s="52"/>
      <c r="M29" s="6">
        <f t="shared" si="4"/>
        <v>0.39</v>
      </c>
      <c r="N29" s="36">
        <v>2007</v>
      </c>
      <c r="O29" s="8">
        <v>42352</v>
      </c>
      <c r="P29" s="53">
        <v>1.4506399999999999</v>
      </c>
      <c r="Q29" s="53"/>
      <c r="R29" s="54">
        <f t="shared" si="1"/>
        <v>115266</v>
      </c>
      <c r="S29" s="54"/>
      <c r="T29" s="55">
        <f>IF(O29="","",IF(R29&lt;0,J29*(-1),IF(G29="買",(P29-H29)*10000,(H29-P29)*10000)))</f>
        <v>239.3999999999985</v>
      </c>
      <c r="U29" s="55"/>
    </row>
    <row r="30" spans="2:21">
      <c r="B30" s="36">
        <v>22</v>
      </c>
      <c r="C30" s="52">
        <f t="shared" si="3"/>
        <v>1429620</v>
      </c>
      <c r="D30" s="52"/>
      <c r="E30" s="36">
        <v>2008</v>
      </c>
      <c r="F30" s="8">
        <v>42056</v>
      </c>
      <c r="G30" s="36" t="s">
        <v>4</v>
      </c>
      <c r="H30" s="53">
        <v>1.4730000000000001</v>
      </c>
      <c r="I30" s="53"/>
      <c r="J30" s="36">
        <v>117</v>
      </c>
      <c r="K30" s="52">
        <f t="shared" si="0"/>
        <v>42888.6</v>
      </c>
      <c r="L30" s="52"/>
      <c r="M30" s="6">
        <f t="shared" si="4"/>
        <v>0.28999999999999998</v>
      </c>
      <c r="N30" s="36">
        <v>2008</v>
      </c>
      <c r="O30" s="8">
        <v>42132</v>
      </c>
      <c r="P30" s="53">
        <v>1.5335399999999999</v>
      </c>
      <c r="Q30" s="53"/>
      <c r="R30" s="54">
        <f t="shared" si="1"/>
        <v>216748</v>
      </c>
      <c r="S30" s="54"/>
      <c r="T30" s="55">
        <f t="shared" ref="T30:T51" si="6">IF(O30="","",IF(R30&lt;0,J30*(-1),IF(G30="買",(P30-H30)*10000,(H30-P30)*10000)))</f>
        <v>605.39999999999816</v>
      </c>
      <c r="U30" s="55"/>
    </row>
    <row r="31" spans="2:21">
      <c r="B31" s="36">
        <v>23</v>
      </c>
      <c r="C31" s="52">
        <f t="shared" si="3"/>
        <v>1646368</v>
      </c>
      <c r="D31" s="52"/>
      <c r="E31" s="36">
        <v>2008</v>
      </c>
      <c r="F31" s="8">
        <v>42245</v>
      </c>
      <c r="G31" s="36" t="s">
        <v>3</v>
      </c>
      <c r="H31" s="53">
        <v>1.4671000000000001</v>
      </c>
      <c r="I31" s="53"/>
      <c r="J31" s="36">
        <v>140</v>
      </c>
      <c r="K31" s="52">
        <f t="shared" si="0"/>
        <v>49391.040000000001</v>
      </c>
      <c r="L31" s="52"/>
      <c r="M31" s="6">
        <f t="shared" si="4"/>
        <v>0.28000000000000003</v>
      </c>
      <c r="N31" s="36">
        <v>2008</v>
      </c>
      <c r="O31" s="8">
        <v>42269</v>
      </c>
      <c r="P31" s="53">
        <v>1.4811000000000001</v>
      </c>
      <c r="Q31" s="53"/>
      <c r="R31" s="54">
        <f t="shared" si="1"/>
        <v>-48395</v>
      </c>
      <c r="S31" s="54"/>
      <c r="T31" s="55">
        <f t="shared" si="6"/>
        <v>-140</v>
      </c>
      <c r="U31" s="55"/>
    </row>
    <row r="32" spans="2:21">
      <c r="B32" s="36">
        <v>24</v>
      </c>
      <c r="C32" s="52">
        <f t="shared" si="3"/>
        <v>1597973</v>
      </c>
      <c r="D32" s="52"/>
      <c r="E32" s="36">
        <v>2008</v>
      </c>
      <c r="F32" s="8">
        <v>42292</v>
      </c>
      <c r="G32" s="36" t="s">
        <v>3</v>
      </c>
      <c r="H32" s="53">
        <v>1.359</v>
      </c>
      <c r="I32" s="53"/>
      <c r="J32" s="36">
        <v>178</v>
      </c>
      <c r="K32" s="52">
        <f t="shared" si="0"/>
        <v>47939.189999999995</v>
      </c>
      <c r="L32" s="52"/>
      <c r="M32" s="6">
        <f t="shared" si="4"/>
        <v>0.21</v>
      </c>
      <c r="N32" s="36">
        <v>2008</v>
      </c>
      <c r="O32" s="8">
        <v>42347</v>
      </c>
      <c r="P32" s="53">
        <v>1.2799</v>
      </c>
      <c r="Q32" s="53"/>
      <c r="R32" s="54">
        <f t="shared" si="1"/>
        <v>205074</v>
      </c>
      <c r="S32" s="54"/>
      <c r="T32" s="55">
        <f t="shared" si="6"/>
        <v>790.99999999999943</v>
      </c>
      <c r="U32" s="55"/>
    </row>
    <row r="33" spans="2:21">
      <c r="B33" s="36">
        <v>25</v>
      </c>
      <c r="C33" s="52">
        <f t="shared" si="3"/>
        <v>1803047</v>
      </c>
      <c r="D33" s="52"/>
      <c r="E33" s="36">
        <v>2008</v>
      </c>
      <c r="F33" s="8">
        <v>42348</v>
      </c>
      <c r="G33" s="36" t="s">
        <v>4</v>
      </c>
      <c r="H33" s="53">
        <v>1.3</v>
      </c>
      <c r="I33" s="53"/>
      <c r="J33" s="36">
        <v>211</v>
      </c>
      <c r="K33" s="52">
        <f t="shared" si="0"/>
        <v>54091.409999999996</v>
      </c>
      <c r="L33" s="52"/>
      <c r="M33" s="6">
        <f t="shared" si="4"/>
        <v>0.2</v>
      </c>
      <c r="N33" s="36">
        <v>2009</v>
      </c>
      <c r="O33" s="8">
        <v>42009</v>
      </c>
      <c r="P33" s="53">
        <v>1.3280400000000001</v>
      </c>
      <c r="Q33" s="53"/>
      <c r="R33" s="54">
        <f t="shared" si="1"/>
        <v>69234</v>
      </c>
      <c r="S33" s="54"/>
      <c r="T33" s="55">
        <f t="shared" si="6"/>
        <v>280.40000000000066</v>
      </c>
      <c r="U33" s="55"/>
    </row>
    <row r="34" spans="2:21">
      <c r="B34" s="36">
        <v>26</v>
      </c>
      <c r="C34" s="52">
        <f t="shared" si="3"/>
        <v>1872281</v>
      </c>
      <c r="D34" s="52"/>
      <c r="E34" s="36">
        <v>2009</v>
      </c>
      <c r="F34" s="8">
        <v>42097</v>
      </c>
      <c r="G34" s="36" t="s">
        <v>4</v>
      </c>
      <c r="H34" s="53">
        <v>1.3493999999999999</v>
      </c>
      <c r="I34" s="53"/>
      <c r="J34" s="36">
        <v>129</v>
      </c>
      <c r="K34" s="52">
        <f t="shared" si="0"/>
        <v>56168.43</v>
      </c>
      <c r="L34" s="52"/>
      <c r="M34" s="6">
        <f t="shared" si="4"/>
        <v>0.35</v>
      </c>
      <c r="N34" s="36">
        <v>2009</v>
      </c>
      <c r="O34" s="8">
        <v>42100</v>
      </c>
      <c r="P34" s="53">
        <v>1.3365</v>
      </c>
      <c r="Q34" s="53"/>
      <c r="R34" s="54">
        <f t="shared" si="1"/>
        <v>-55740</v>
      </c>
      <c r="S34" s="54"/>
      <c r="T34" s="55">
        <f t="shared" si="6"/>
        <v>-129</v>
      </c>
      <c r="U34" s="55"/>
    </row>
    <row r="35" spans="2:21">
      <c r="B35" s="36">
        <v>27</v>
      </c>
      <c r="C35" s="52">
        <f t="shared" si="3"/>
        <v>1816541</v>
      </c>
      <c r="D35" s="52"/>
      <c r="E35" s="36">
        <v>2009</v>
      </c>
      <c r="F35" s="8">
        <v>42268</v>
      </c>
      <c r="G35" s="36" t="s">
        <v>4</v>
      </c>
      <c r="H35" s="53">
        <v>1.4712000000000001</v>
      </c>
      <c r="I35" s="53"/>
      <c r="J35" s="36">
        <v>101</v>
      </c>
      <c r="K35" s="52">
        <f t="shared" si="0"/>
        <v>54496.229999999996</v>
      </c>
      <c r="L35" s="52"/>
      <c r="M35" s="6">
        <f t="shared" si="4"/>
        <v>0.43</v>
      </c>
      <c r="N35" s="36">
        <v>2009</v>
      </c>
      <c r="O35" s="8">
        <v>42271</v>
      </c>
      <c r="P35" s="53">
        <v>1.4611000000000001</v>
      </c>
      <c r="Q35" s="53"/>
      <c r="R35" s="54">
        <f t="shared" si="1"/>
        <v>-53617</v>
      </c>
      <c r="S35" s="54"/>
      <c r="T35" s="55">
        <f t="shared" si="6"/>
        <v>-101</v>
      </c>
      <c r="U35" s="55"/>
    </row>
    <row r="36" spans="2:21">
      <c r="B36" s="36">
        <v>28</v>
      </c>
      <c r="C36" s="52">
        <f t="shared" si="3"/>
        <v>1762924</v>
      </c>
      <c r="D36" s="52"/>
      <c r="E36" s="36">
        <v>2009</v>
      </c>
      <c r="F36" s="8">
        <v>42338</v>
      </c>
      <c r="G36" s="36" t="s">
        <v>4</v>
      </c>
      <c r="H36" s="53">
        <v>1.5019</v>
      </c>
      <c r="I36" s="53"/>
      <c r="J36" s="36">
        <v>191</v>
      </c>
      <c r="K36" s="52">
        <f t="shared" si="0"/>
        <v>52887.72</v>
      </c>
      <c r="L36" s="52"/>
      <c r="M36" s="6">
        <f t="shared" si="4"/>
        <v>0.22</v>
      </c>
      <c r="N36" s="36">
        <v>2009</v>
      </c>
      <c r="O36" s="8">
        <v>42342</v>
      </c>
      <c r="P36" s="53">
        <v>1.4827999999999999</v>
      </c>
      <c r="Q36" s="53"/>
      <c r="R36" s="54">
        <f t="shared" si="1"/>
        <v>-51876</v>
      </c>
      <c r="S36" s="54"/>
      <c r="T36" s="55">
        <f t="shared" si="6"/>
        <v>-191</v>
      </c>
      <c r="U36" s="55"/>
    </row>
    <row r="37" spans="2:21">
      <c r="B37" s="36">
        <v>29</v>
      </c>
      <c r="C37" s="52">
        <f t="shared" si="3"/>
        <v>1711048</v>
      </c>
      <c r="D37" s="52"/>
      <c r="E37" s="36">
        <v>2009</v>
      </c>
      <c r="F37" s="8">
        <v>42368</v>
      </c>
      <c r="G37" s="36" t="s">
        <v>3</v>
      </c>
      <c r="H37" s="53">
        <v>1.4331</v>
      </c>
      <c r="I37" s="53"/>
      <c r="J37" s="36">
        <v>126</v>
      </c>
      <c r="K37" s="52">
        <f t="shared" si="0"/>
        <v>51331.439999999995</v>
      </c>
      <c r="L37" s="52"/>
      <c r="M37" s="6">
        <f t="shared" si="4"/>
        <v>0.32</v>
      </c>
      <c r="N37" s="36">
        <v>2010</v>
      </c>
      <c r="O37" s="8">
        <v>42009</v>
      </c>
      <c r="P37" s="53">
        <v>1.4457</v>
      </c>
      <c r="Q37" s="53"/>
      <c r="R37" s="54">
        <f t="shared" si="1"/>
        <v>-49777</v>
      </c>
      <c r="S37" s="54"/>
      <c r="T37" s="55">
        <f t="shared" si="6"/>
        <v>-126</v>
      </c>
      <c r="U37" s="55"/>
    </row>
    <row r="38" spans="2:21">
      <c r="B38" s="36">
        <v>30</v>
      </c>
      <c r="C38" s="52">
        <f t="shared" si="3"/>
        <v>1661271</v>
      </c>
      <c r="D38" s="52"/>
      <c r="E38" s="36">
        <v>2010</v>
      </c>
      <c r="F38" s="8">
        <v>42290</v>
      </c>
      <c r="G38" s="36" t="s">
        <v>4</v>
      </c>
      <c r="H38" s="53">
        <v>1.3934</v>
      </c>
      <c r="I38" s="53"/>
      <c r="J38" s="36">
        <v>159</v>
      </c>
      <c r="K38" s="52">
        <f t="shared" si="0"/>
        <v>49838.13</v>
      </c>
      <c r="L38" s="52"/>
      <c r="M38" s="6">
        <f t="shared" si="4"/>
        <v>0.25</v>
      </c>
      <c r="N38" s="36">
        <v>2010</v>
      </c>
      <c r="O38" s="8">
        <v>42317</v>
      </c>
      <c r="P38" s="53">
        <v>1.3774999999999999</v>
      </c>
      <c r="Q38" s="53"/>
      <c r="R38" s="54">
        <f t="shared" si="1"/>
        <v>-49074</v>
      </c>
      <c r="S38" s="54"/>
      <c r="T38" s="55">
        <f t="shared" si="6"/>
        <v>-159</v>
      </c>
      <c r="U38" s="55"/>
    </row>
    <row r="39" spans="2:21">
      <c r="B39" s="36">
        <v>31</v>
      </c>
      <c r="C39" s="52">
        <f t="shared" si="3"/>
        <v>1612197</v>
      </c>
      <c r="D39" s="52"/>
      <c r="E39" s="36">
        <v>2011</v>
      </c>
      <c r="F39" s="8">
        <v>42058</v>
      </c>
      <c r="G39" s="36" t="s">
        <v>4</v>
      </c>
      <c r="H39" s="53">
        <v>1.3703000000000001</v>
      </c>
      <c r="I39" s="53"/>
      <c r="J39" s="36">
        <v>175</v>
      </c>
      <c r="K39" s="52">
        <f t="shared" si="0"/>
        <v>48365.909999999996</v>
      </c>
      <c r="L39" s="52"/>
      <c r="M39" s="6">
        <f t="shared" si="4"/>
        <v>0.22</v>
      </c>
      <c r="N39" s="36">
        <v>2011</v>
      </c>
      <c r="O39" s="8">
        <v>42136</v>
      </c>
      <c r="P39" s="53">
        <v>1.41364</v>
      </c>
      <c r="Q39" s="53"/>
      <c r="R39" s="54">
        <f t="shared" si="1"/>
        <v>117713</v>
      </c>
      <c r="S39" s="54"/>
      <c r="T39" s="55">
        <f t="shared" si="6"/>
        <v>433.39999999999935</v>
      </c>
      <c r="U39" s="55"/>
    </row>
    <row r="40" spans="2:21">
      <c r="B40" s="36">
        <v>32</v>
      </c>
      <c r="C40" s="52">
        <f t="shared" si="3"/>
        <v>1729910</v>
      </c>
      <c r="D40" s="52"/>
      <c r="E40" s="36">
        <v>2011</v>
      </c>
      <c r="F40" s="8">
        <v>42330</v>
      </c>
      <c r="G40" s="36" t="s">
        <v>3</v>
      </c>
      <c r="H40" s="53">
        <v>1.3467</v>
      </c>
      <c r="I40" s="53"/>
      <c r="J40" s="36">
        <v>100</v>
      </c>
      <c r="K40" s="52">
        <f t="shared" si="0"/>
        <v>51897.299999999996</v>
      </c>
      <c r="L40" s="52"/>
      <c r="M40" s="6">
        <f t="shared" si="4"/>
        <v>0.42</v>
      </c>
      <c r="N40" s="36">
        <v>2012</v>
      </c>
      <c r="O40" s="8">
        <v>42023</v>
      </c>
      <c r="P40" s="53">
        <v>1.2891600000000001</v>
      </c>
      <c r="Q40" s="53"/>
      <c r="R40" s="54">
        <f t="shared" si="1"/>
        <v>298355</v>
      </c>
      <c r="S40" s="54"/>
      <c r="T40" s="55">
        <f t="shared" si="6"/>
        <v>575.3999999999993</v>
      </c>
      <c r="U40" s="55"/>
    </row>
    <row r="41" spans="2:21">
      <c r="B41" s="36">
        <v>33</v>
      </c>
      <c r="C41" s="52">
        <f t="shared" si="3"/>
        <v>2028265</v>
      </c>
      <c r="D41" s="52"/>
      <c r="E41" s="36">
        <v>2012</v>
      </c>
      <c r="F41" s="8">
        <v>42042</v>
      </c>
      <c r="G41" s="36" t="s">
        <v>4</v>
      </c>
      <c r="H41" s="53">
        <v>1.3140099999999999</v>
      </c>
      <c r="I41" s="53"/>
      <c r="J41" s="36">
        <v>114</v>
      </c>
      <c r="K41" s="52">
        <f t="shared" si="0"/>
        <v>60847.95</v>
      </c>
      <c r="L41" s="52"/>
      <c r="M41" s="6">
        <f t="shared" si="4"/>
        <v>0.43</v>
      </c>
      <c r="N41" s="36">
        <v>2012</v>
      </c>
      <c r="O41" s="8">
        <v>42051</v>
      </c>
      <c r="P41" s="53">
        <v>1.3026500000000001</v>
      </c>
      <c r="Q41" s="53"/>
      <c r="R41" s="54">
        <f t="shared" si="1"/>
        <v>-60306</v>
      </c>
      <c r="S41" s="54"/>
      <c r="T41" s="55">
        <f t="shared" si="6"/>
        <v>-114</v>
      </c>
      <c r="U41" s="55"/>
    </row>
    <row r="42" spans="2:21">
      <c r="B42" s="36">
        <v>34</v>
      </c>
      <c r="C42" s="52">
        <f t="shared" si="3"/>
        <v>1967959</v>
      </c>
      <c r="D42" s="52"/>
      <c r="E42" s="36">
        <v>2012</v>
      </c>
      <c r="F42" s="8">
        <v>42055</v>
      </c>
      <c r="G42" s="36" t="s">
        <v>4</v>
      </c>
      <c r="H42" s="53">
        <v>1.3196099999999999</v>
      </c>
      <c r="I42" s="53"/>
      <c r="J42" s="36">
        <v>82</v>
      </c>
      <c r="K42" s="52">
        <f t="shared" si="0"/>
        <v>59038.77</v>
      </c>
      <c r="L42" s="52"/>
      <c r="M42" s="6">
        <f t="shared" si="4"/>
        <v>0.57999999999999996</v>
      </c>
      <c r="N42" s="36">
        <v>2012</v>
      </c>
      <c r="O42" s="8">
        <v>42069</v>
      </c>
      <c r="P42" s="53">
        <v>1.3113999999999999</v>
      </c>
      <c r="Q42" s="53"/>
      <c r="R42" s="54">
        <f t="shared" si="1"/>
        <v>-58787</v>
      </c>
      <c r="S42" s="54"/>
      <c r="T42" s="55">
        <f t="shared" si="6"/>
        <v>-82</v>
      </c>
      <c r="U42" s="55"/>
    </row>
    <row r="43" spans="2:21">
      <c r="B43" s="36">
        <v>35</v>
      </c>
      <c r="C43" s="52">
        <f t="shared" si="3"/>
        <v>1909172</v>
      </c>
      <c r="D43" s="52"/>
      <c r="E43" s="36">
        <v>2012</v>
      </c>
      <c r="F43" s="8">
        <v>42309</v>
      </c>
      <c r="G43" s="36" t="s">
        <v>3</v>
      </c>
      <c r="H43" s="53">
        <v>1.2945199999999999</v>
      </c>
      <c r="I43" s="53"/>
      <c r="J43" s="36">
        <v>74</v>
      </c>
      <c r="K43" s="52">
        <f t="shared" si="0"/>
        <v>57275.159999999996</v>
      </c>
      <c r="L43" s="52"/>
      <c r="M43" s="6">
        <f t="shared" si="4"/>
        <v>0.62</v>
      </c>
      <c r="N43" s="36">
        <v>2012</v>
      </c>
      <c r="O43" s="8">
        <v>42329</v>
      </c>
      <c r="P43" s="53">
        <v>1.2831900000000001</v>
      </c>
      <c r="Q43" s="53"/>
      <c r="R43" s="54">
        <f t="shared" si="1"/>
        <v>86723</v>
      </c>
      <c r="S43" s="54"/>
      <c r="T43" s="55">
        <f t="shared" si="6"/>
        <v>113.29999999999841</v>
      </c>
      <c r="U43" s="55"/>
    </row>
    <row r="44" spans="2:21">
      <c r="B44" s="36">
        <v>36</v>
      </c>
      <c r="C44" s="52">
        <f t="shared" si="3"/>
        <v>1995895</v>
      </c>
      <c r="D44" s="52"/>
      <c r="E44" s="36">
        <v>2012</v>
      </c>
      <c r="F44" s="8">
        <v>42330</v>
      </c>
      <c r="G44" s="36" t="s">
        <v>4</v>
      </c>
      <c r="H44" s="53">
        <v>1.28155</v>
      </c>
      <c r="I44" s="53"/>
      <c r="J44" s="36">
        <v>81</v>
      </c>
      <c r="K44" s="52">
        <f t="shared" si="0"/>
        <v>59876.85</v>
      </c>
      <c r="L44" s="52"/>
      <c r="M44" s="6">
        <f t="shared" si="4"/>
        <v>0.59</v>
      </c>
      <c r="N44" s="36">
        <v>2013</v>
      </c>
      <c r="O44" s="8">
        <v>42049</v>
      </c>
      <c r="P44" s="53">
        <v>1.33497</v>
      </c>
      <c r="Q44" s="53"/>
      <c r="R44" s="54">
        <f t="shared" si="1"/>
        <v>389108</v>
      </c>
      <c r="S44" s="54"/>
      <c r="T44" s="55">
        <f t="shared" si="6"/>
        <v>534.20000000000027</v>
      </c>
      <c r="U44" s="55"/>
    </row>
    <row r="45" spans="2:21">
      <c r="B45" s="36">
        <v>37</v>
      </c>
      <c r="C45" s="52">
        <f t="shared" si="3"/>
        <v>2385003</v>
      </c>
      <c r="D45" s="52"/>
      <c r="E45" s="36">
        <v>2013</v>
      </c>
      <c r="F45" s="8">
        <v>42201</v>
      </c>
      <c r="G45" s="36" t="s">
        <v>4</v>
      </c>
      <c r="H45" s="53">
        <v>1.30786</v>
      </c>
      <c r="I45" s="53"/>
      <c r="J45" s="36">
        <v>87</v>
      </c>
      <c r="K45" s="52">
        <f t="shared" si="0"/>
        <v>71550.09</v>
      </c>
      <c r="L45" s="52"/>
      <c r="M45" s="6">
        <f t="shared" si="4"/>
        <v>0.66</v>
      </c>
      <c r="N45" s="36">
        <v>2013</v>
      </c>
      <c r="O45" s="8">
        <v>42246</v>
      </c>
      <c r="P45" s="53">
        <v>1.3200799999999999</v>
      </c>
      <c r="Q45" s="53"/>
      <c r="R45" s="54">
        <f t="shared" si="1"/>
        <v>99570</v>
      </c>
      <c r="S45" s="54"/>
      <c r="T45" s="55">
        <f t="shared" si="6"/>
        <v>122.19999999999898</v>
      </c>
      <c r="U45" s="55"/>
    </row>
    <row r="46" spans="2:21">
      <c r="B46" s="36">
        <v>38</v>
      </c>
      <c r="C46" s="52">
        <f t="shared" si="3"/>
        <v>2484573</v>
      </c>
      <c r="D46" s="52"/>
      <c r="E46" s="36">
        <v>2013</v>
      </c>
      <c r="F46" s="8">
        <v>42343</v>
      </c>
      <c r="G46" s="36" t="s">
        <v>4</v>
      </c>
      <c r="H46" s="53">
        <v>1.36046</v>
      </c>
      <c r="I46" s="53"/>
      <c r="J46" s="36">
        <v>77</v>
      </c>
      <c r="K46" s="52">
        <f t="shared" si="0"/>
        <v>74537.19</v>
      </c>
      <c r="L46" s="52"/>
      <c r="M46" s="6">
        <f t="shared" si="4"/>
        <v>0.78</v>
      </c>
      <c r="N46" s="36">
        <v>2014</v>
      </c>
      <c r="O46" s="8">
        <v>42007</v>
      </c>
      <c r="P46" s="53">
        <v>1.3615999999999999</v>
      </c>
      <c r="Q46" s="53"/>
      <c r="R46" s="54">
        <f t="shared" si="1"/>
        <v>10977</v>
      </c>
      <c r="S46" s="54"/>
      <c r="T46" s="55">
        <f t="shared" si="6"/>
        <v>11.399999999999189</v>
      </c>
      <c r="U46" s="55"/>
    </row>
    <row r="47" spans="2:21">
      <c r="B47" s="36">
        <v>39</v>
      </c>
      <c r="C47" s="52">
        <f t="shared" si="3"/>
        <v>2495550</v>
      </c>
      <c r="D47" s="52"/>
      <c r="E47" s="36">
        <v>2014</v>
      </c>
      <c r="F47" s="8">
        <v>42129</v>
      </c>
      <c r="G47" s="36" t="s">
        <v>4</v>
      </c>
      <c r="H47" s="53">
        <v>1.3880300000000001</v>
      </c>
      <c r="I47" s="53"/>
      <c r="J47" s="36">
        <v>69</v>
      </c>
      <c r="K47" s="52">
        <f t="shared" si="0"/>
        <v>74866.5</v>
      </c>
      <c r="L47" s="52"/>
      <c r="M47" s="6">
        <f t="shared" si="4"/>
        <v>0.87</v>
      </c>
      <c r="N47" s="36">
        <v>2014</v>
      </c>
      <c r="O47" s="8">
        <v>42133</v>
      </c>
      <c r="P47" s="53">
        <v>1.3811500000000001</v>
      </c>
      <c r="Q47" s="53"/>
      <c r="R47" s="54">
        <f t="shared" si="1"/>
        <v>-73896</v>
      </c>
      <c r="S47" s="54"/>
      <c r="T47" s="55">
        <f t="shared" si="6"/>
        <v>-69</v>
      </c>
      <c r="U47" s="55"/>
    </row>
    <row r="48" spans="2:21">
      <c r="B48" s="36">
        <v>40</v>
      </c>
      <c r="C48" s="52">
        <f t="shared" si="3"/>
        <v>2421654</v>
      </c>
      <c r="D48" s="52"/>
      <c r="E48" s="36">
        <v>2015</v>
      </c>
      <c r="F48" s="8">
        <v>42053</v>
      </c>
      <c r="G48" s="36" t="s">
        <v>4</v>
      </c>
      <c r="H48" s="53">
        <v>1.1415299999999999</v>
      </c>
      <c r="I48" s="53"/>
      <c r="J48" s="36">
        <v>83</v>
      </c>
      <c r="K48" s="52">
        <f t="shared" si="0"/>
        <v>72649.62</v>
      </c>
      <c r="L48" s="52"/>
      <c r="M48" s="6">
        <f t="shared" si="4"/>
        <v>0.7</v>
      </c>
      <c r="N48" s="36">
        <v>2015</v>
      </c>
      <c r="O48" s="8">
        <v>42055</v>
      </c>
      <c r="P48" s="53">
        <v>1.1333</v>
      </c>
      <c r="Q48" s="53"/>
      <c r="R48" s="54">
        <f t="shared" si="1"/>
        <v>-71123</v>
      </c>
      <c r="S48" s="54"/>
      <c r="T48" s="55">
        <f t="shared" si="6"/>
        <v>-83</v>
      </c>
      <c r="U48" s="55"/>
    </row>
    <row r="49" spans="2:21">
      <c r="B49" s="36">
        <v>41</v>
      </c>
      <c r="C49" s="52">
        <f t="shared" si="3"/>
        <v>2350531</v>
      </c>
      <c r="D49" s="52"/>
      <c r="E49" s="36">
        <v>2015</v>
      </c>
      <c r="F49" s="8">
        <v>42171</v>
      </c>
      <c r="G49" s="36" t="s">
        <v>4</v>
      </c>
      <c r="H49" s="53">
        <v>1.1295599999999999</v>
      </c>
      <c r="I49" s="53"/>
      <c r="J49" s="36">
        <v>145</v>
      </c>
      <c r="K49" s="52">
        <f t="shared" si="0"/>
        <v>70515.929999999993</v>
      </c>
      <c r="L49" s="52"/>
      <c r="M49" s="6">
        <f t="shared" si="4"/>
        <v>0.39</v>
      </c>
      <c r="N49" s="36">
        <v>2015</v>
      </c>
      <c r="O49" s="8">
        <v>42178</v>
      </c>
      <c r="P49" s="53">
        <v>1.11504</v>
      </c>
      <c r="Q49" s="53"/>
      <c r="R49" s="54">
        <f t="shared" si="1"/>
        <v>-69911</v>
      </c>
      <c r="S49" s="54"/>
      <c r="T49" s="55">
        <f t="shared" si="6"/>
        <v>-145</v>
      </c>
      <c r="U49" s="55"/>
    </row>
    <row r="50" spans="2:21">
      <c r="B50" s="36">
        <v>42</v>
      </c>
      <c r="C50" s="52">
        <f t="shared" si="3"/>
        <v>2280620</v>
      </c>
      <c r="D50" s="52"/>
      <c r="E50" s="36"/>
      <c r="F50" s="8"/>
      <c r="G50" s="36" t="s">
        <v>4</v>
      </c>
      <c r="H50" s="53"/>
      <c r="I50" s="53"/>
      <c r="J50" s="36"/>
      <c r="K50" s="52" t="str">
        <f t="shared" si="0"/>
        <v/>
      </c>
      <c r="L50" s="52"/>
      <c r="M50" s="6" t="str">
        <f t="shared" si="4"/>
        <v/>
      </c>
      <c r="N50" s="36"/>
      <c r="O50" s="8"/>
      <c r="P50" s="53"/>
      <c r="Q50" s="53"/>
      <c r="R50" s="54" t="str">
        <f t="shared" si="1"/>
        <v/>
      </c>
      <c r="S50" s="54"/>
      <c r="T50" s="55" t="str">
        <f t="shared" si="6"/>
        <v/>
      </c>
      <c r="U50" s="55"/>
    </row>
    <row r="51" spans="2:21">
      <c r="B51" s="36">
        <v>43</v>
      </c>
      <c r="C51" s="52" t="str">
        <f t="shared" si="3"/>
        <v/>
      </c>
      <c r="D51" s="52"/>
      <c r="E51" s="36"/>
      <c r="F51" s="8"/>
      <c r="G51" s="36" t="s">
        <v>3</v>
      </c>
      <c r="H51" s="53"/>
      <c r="I51" s="53"/>
      <c r="J51" s="36"/>
      <c r="K51" s="52" t="str">
        <f t="shared" si="0"/>
        <v/>
      </c>
      <c r="L51" s="52"/>
      <c r="M51" s="6" t="str">
        <f t="shared" si="4"/>
        <v/>
      </c>
      <c r="N51" s="36"/>
      <c r="O51" s="8"/>
      <c r="P51" s="53"/>
      <c r="Q51" s="53"/>
      <c r="R51" s="54" t="str">
        <f t="shared" si="1"/>
        <v/>
      </c>
      <c r="S51" s="54"/>
      <c r="T51" s="55" t="str">
        <f t="shared" si="6"/>
        <v/>
      </c>
      <c r="U51" s="55"/>
    </row>
    <row r="52" spans="2:21">
      <c r="B52" s="36">
        <v>44</v>
      </c>
      <c r="C52" s="52" t="str">
        <f t="shared" si="3"/>
        <v/>
      </c>
      <c r="D52" s="52"/>
      <c r="E52" s="36"/>
      <c r="F52" s="8"/>
      <c r="G52" s="36" t="s">
        <v>3</v>
      </c>
      <c r="H52" s="53"/>
      <c r="I52" s="53"/>
      <c r="J52" s="36"/>
      <c r="K52" s="52" t="str">
        <f t="shared" si="0"/>
        <v/>
      </c>
      <c r="L52" s="52"/>
      <c r="M52" s="6" t="str">
        <f t="shared" si="4"/>
        <v/>
      </c>
      <c r="N52" s="36"/>
      <c r="O52" s="8"/>
      <c r="P52" s="53"/>
      <c r="Q52" s="53"/>
      <c r="R52" s="54" t="str">
        <f t="shared" si="1"/>
        <v/>
      </c>
      <c r="S52" s="54"/>
      <c r="T52" s="55"/>
      <c r="U52" s="55"/>
    </row>
    <row r="53" spans="2:21">
      <c r="B53" s="36">
        <v>45</v>
      </c>
      <c r="C53" s="52" t="str">
        <f t="shared" si="3"/>
        <v/>
      </c>
      <c r="D53" s="52"/>
      <c r="E53" s="36"/>
      <c r="F53" s="8"/>
      <c r="G53" s="36" t="s">
        <v>4</v>
      </c>
      <c r="H53" s="53"/>
      <c r="I53" s="53"/>
      <c r="J53" s="36"/>
      <c r="K53" s="52" t="str">
        <f t="shared" si="0"/>
        <v/>
      </c>
      <c r="L53" s="52"/>
      <c r="M53" s="6" t="str">
        <f t="shared" si="4"/>
        <v/>
      </c>
      <c r="N53" s="36"/>
      <c r="O53" s="8"/>
      <c r="P53" s="53"/>
      <c r="Q53" s="53"/>
      <c r="R53" s="54" t="str">
        <f t="shared" si="1"/>
        <v/>
      </c>
      <c r="S53" s="54"/>
      <c r="T53" s="55"/>
      <c r="U53" s="55"/>
    </row>
    <row r="54" spans="2:21">
      <c r="B54" s="36">
        <v>46</v>
      </c>
      <c r="C54" s="52" t="str">
        <f t="shared" si="3"/>
        <v/>
      </c>
      <c r="D54" s="52"/>
      <c r="E54" s="36"/>
      <c r="F54" s="8"/>
      <c r="G54" s="36" t="s">
        <v>4</v>
      </c>
      <c r="H54" s="53"/>
      <c r="I54" s="53"/>
      <c r="J54" s="36"/>
      <c r="K54" s="52" t="str">
        <f t="shared" si="0"/>
        <v/>
      </c>
      <c r="L54" s="52"/>
      <c r="M54" s="6" t="str">
        <f t="shared" si="4"/>
        <v/>
      </c>
      <c r="N54" s="36"/>
      <c r="O54" s="8"/>
      <c r="P54" s="53"/>
      <c r="Q54" s="53"/>
      <c r="R54" s="54" t="str">
        <f t="shared" si="1"/>
        <v/>
      </c>
      <c r="S54" s="54"/>
      <c r="T54" s="55"/>
      <c r="U54" s="55"/>
    </row>
    <row r="55" spans="2:21">
      <c r="B55" s="36">
        <v>47</v>
      </c>
      <c r="C55" s="52" t="str">
        <f t="shared" si="3"/>
        <v/>
      </c>
      <c r="D55" s="52"/>
      <c r="E55" s="36"/>
      <c r="F55" s="8"/>
      <c r="G55" s="36" t="s">
        <v>3</v>
      </c>
      <c r="H55" s="53"/>
      <c r="I55" s="53"/>
      <c r="J55" s="36"/>
      <c r="K55" s="52" t="str">
        <f t="shared" si="0"/>
        <v/>
      </c>
      <c r="L55" s="52"/>
      <c r="M55" s="6" t="str">
        <f t="shared" si="4"/>
        <v/>
      </c>
      <c r="N55" s="36"/>
      <c r="O55" s="8"/>
      <c r="P55" s="53"/>
      <c r="Q55" s="53"/>
      <c r="R55" s="54" t="str">
        <f t="shared" si="1"/>
        <v/>
      </c>
      <c r="S55" s="54"/>
      <c r="T55" s="55"/>
      <c r="U55" s="55"/>
    </row>
    <row r="56" spans="2:21">
      <c r="B56" s="36">
        <v>48</v>
      </c>
      <c r="C56" s="52" t="str">
        <f t="shared" si="3"/>
        <v/>
      </c>
      <c r="D56" s="52"/>
      <c r="E56" s="36"/>
      <c r="F56" s="8"/>
      <c r="G56" s="36" t="s">
        <v>3</v>
      </c>
      <c r="H56" s="53"/>
      <c r="I56" s="53"/>
      <c r="J56" s="36"/>
      <c r="K56" s="52" t="str">
        <f t="shared" si="0"/>
        <v/>
      </c>
      <c r="L56" s="52"/>
      <c r="M56" s="6" t="str">
        <f t="shared" si="4"/>
        <v/>
      </c>
      <c r="N56" s="36"/>
      <c r="O56" s="8"/>
      <c r="P56" s="53"/>
      <c r="Q56" s="53"/>
      <c r="R56" s="54" t="str">
        <f t="shared" si="1"/>
        <v/>
      </c>
      <c r="S56" s="54"/>
      <c r="T56" s="55" t="str">
        <f t="shared" ref="T56:T83" si="7">IF(O56="","",IF(R56&lt;0,J56*(-1),IF(G56="買",(P56-H56)*10000,(H56-P56)*10000)))</f>
        <v/>
      </c>
      <c r="U56" s="55"/>
    </row>
    <row r="57" spans="2:21">
      <c r="B57" s="36">
        <v>49</v>
      </c>
      <c r="C57" s="52" t="str">
        <f t="shared" si="3"/>
        <v/>
      </c>
      <c r="D57" s="52"/>
      <c r="E57" s="36"/>
      <c r="F57" s="8"/>
      <c r="G57" s="36" t="s">
        <v>3</v>
      </c>
      <c r="H57" s="53"/>
      <c r="I57" s="53"/>
      <c r="J57" s="36"/>
      <c r="K57" s="52" t="str">
        <f t="shared" si="0"/>
        <v/>
      </c>
      <c r="L57" s="52"/>
      <c r="M57" s="6" t="str">
        <f t="shared" si="4"/>
        <v/>
      </c>
      <c r="N57" s="36"/>
      <c r="O57" s="8"/>
      <c r="P57" s="53"/>
      <c r="Q57" s="53"/>
      <c r="R57" s="54" t="str">
        <f t="shared" si="1"/>
        <v/>
      </c>
      <c r="S57" s="54"/>
      <c r="T57" s="55" t="str">
        <f t="shared" si="7"/>
        <v/>
      </c>
      <c r="U57" s="55"/>
    </row>
    <row r="58" spans="2:21">
      <c r="B58" s="36">
        <v>50</v>
      </c>
      <c r="C58" s="52" t="str">
        <f t="shared" si="3"/>
        <v/>
      </c>
      <c r="D58" s="52"/>
      <c r="E58" s="36"/>
      <c r="F58" s="8"/>
      <c r="G58" s="36" t="s">
        <v>3</v>
      </c>
      <c r="H58" s="53"/>
      <c r="I58" s="53"/>
      <c r="J58" s="36"/>
      <c r="K58" s="52" t="str">
        <f t="shared" si="0"/>
        <v/>
      </c>
      <c r="L58" s="52"/>
      <c r="M58" s="6" t="str">
        <f t="shared" si="4"/>
        <v/>
      </c>
      <c r="N58" s="36"/>
      <c r="O58" s="8"/>
      <c r="P58" s="53"/>
      <c r="Q58" s="53"/>
      <c r="R58" s="54" t="str">
        <f t="shared" si="1"/>
        <v/>
      </c>
      <c r="S58" s="54"/>
      <c r="T58" s="55" t="str">
        <f t="shared" si="7"/>
        <v/>
      </c>
      <c r="U58" s="55"/>
    </row>
    <row r="59" spans="2:21">
      <c r="B59" s="36">
        <v>51</v>
      </c>
      <c r="C59" s="52" t="str">
        <f t="shared" si="3"/>
        <v/>
      </c>
      <c r="D59" s="52"/>
      <c r="E59" s="36"/>
      <c r="F59" s="8"/>
      <c r="G59" s="36" t="s">
        <v>3</v>
      </c>
      <c r="H59" s="53"/>
      <c r="I59" s="53"/>
      <c r="J59" s="36"/>
      <c r="K59" s="52" t="str">
        <f t="shared" si="0"/>
        <v/>
      </c>
      <c r="L59" s="52"/>
      <c r="M59" s="6" t="str">
        <f t="shared" si="4"/>
        <v/>
      </c>
      <c r="N59" s="36"/>
      <c r="O59" s="8"/>
      <c r="P59" s="53"/>
      <c r="Q59" s="53"/>
      <c r="R59" s="54" t="str">
        <f t="shared" si="1"/>
        <v/>
      </c>
      <c r="S59" s="54"/>
      <c r="T59" s="55" t="str">
        <f t="shared" si="7"/>
        <v/>
      </c>
      <c r="U59" s="55"/>
    </row>
    <row r="60" spans="2:21">
      <c r="B60" s="36">
        <v>52</v>
      </c>
      <c r="C60" s="52" t="str">
        <f t="shared" si="3"/>
        <v/>
      </c>
      <c r="D60" s="52"/>
      <c r="E60" s="36"/>
      <c r="F60" s="8"/>
      <c r="G60" s="36" t="s">
        <v>3</v>
      </c>
      <c r="H60" s="53"/>
      <c r="I60" s="53"/>
      <c r="J60" s="36"/>
      <c r="K60" s="52" t="str">
        <f t="shared" si="0"/>
        <v/>
      </c>
      <c r="L60" s="52"/>
      <c r="M60" s="6" t="str">
        <f t="shared" si="4"/>
        <v/>
      </c>
      <c r="N60" s="36"/>
      <c r="O60" s="8"/>
      <c r="P60" s="53"/>
      <c r="Q60" s="53"/>
      <c r="R60" s="54" t="str">
        <f t="shared" si="1"/>
        <v/>
      </c>
      <c r="S60" s="54"/>
      <c r="T60" s="55" t="str">
        <f t="shared" si="7"/>
        <v/>
      </c>
      <c r="U60" s="55"/>
    </row>
    <row r="61" spans="2:21">
      <c r="B61" s="36">
        <v>53</v>
      </c>
      <c r="C61" s="52" t="str">
        <f t="shared" si="3"/>
        <v/>
      </c>
      <c r="D61" s="52"/>
      <c r="E61" s="36"/>
      <c r="F61" s="8"/>
      <c r="G61" s="36" t="s">
        <v>3</v>
      </c>
      <c r="H61" s="53"/>
      <c r="I61" s="53"/>
      <c r="J61" s="36"/>
      <c r="K61" s="52" t="str">
        <f t="shared" si="0"/>
        <v/>
      </c>
      <c r="L61" s="52"/>
      <c r="M61" s="6" t="str">
        <f t="shared" si="4"/>
        <v/>
      </c>
      <c r="N61" s="36"/>
      <c r="O61" s="8"/>
      <c r="P61" s="53"/>
      <c r="Q61" s="53"/>
      <c r="R61" s="54" t="str">
        <f t="shared" si="1"/>
        <v/>
      </c>
      <c r="S61" s="54"/>
      <c r="T61" s="55" t="str">
        <f t="shared" si="7"/>
        <v/>
      </c>
      <c r="U61" s="55"/>
    </row>
    <row r="62" spans="2:21">
      <c r="B62" s="36">
        <v>54</v>
      </c>
      <c r="C62" s="52" t="str">
        <f t="shared" si="3"/>
        <v/>
      </c>
      <c r="D62" s="52"/>
      <c r="E62" s="36"/>
      <c r="F62" s="8"/>
      <c r="G62" s="36" t="s">
        <v>3</v>
      </c>
      <c r="H62" s="53"/>
      <c r="I62" s="53"/>
      <c r="J62" s="36"/>
      <c r="K62" s="52" t="str">
        <f t="shared" si="0"/>
        <v/>
      </c>
      <c r="L62" s="52"/>
      <c r="M62" s="6" t="str">
        <f t="shared" si="4"/>
        <v/>
      </c>
      <c r="N62" s="36"/>
      <c r="O62" s="8"/>
      <c r="P62" s="53"/>
      <c r="Q62" s="53"/>
      <c r="R62" s="54" t="str">
        <f t="shared" si="1"/>
        <v/>
      </c>
      <c r="S62" s="54"/>
      <c r="T62" s="55" t="str">
        <f t="shared" si="7"/>
        <v/>
      </c>
      <c r="U62" s="55"/>
    </row>
    <row r="63" spans="2:21">
      <c r="B63" s="36">
        <v>55</v>
      </c>
      <c r="C63" s="52" t="str">
        <f t="shared" si="3"/>
        <v/>
      </c>
      <c r="D63" s="52"/>
      <c r="E63" s="36"/>
      <c r="F63" s="8"/>
      <c r="G63" s="36" t="s">
        <v>4</v>
      </c>
      <c r="H63" s="53"/>
      <c r="I63" s="53"/>
      <c r="J63" s="36"/>
      <c r="K63" s="52" t="str">
        <f t="shared" si="0"/>
        <v/>
      </c>
      <c r="L63" s="52"/>
      <c r="M63" s="6" t="str">
        <f t="shared" si="4"/>
        <v/>
      </c>
      <c r="N63" s="36"/>
      <c r="O63" s="8"/>
      <c r="P63" s="53"/>
      <c r="Q63" s="53"/>
      <c r="R63" s="54" t="str">
        <f t="shared" si="1"/>
        <v/>
      </c>
      <c r="S63" s="54"/>
      <c r="T63" s="55" t="str">
        <f t="shared" si="7"/>
        <v/>
      </c>
      <c r="U63" s="55"/>
    </row>
    <row r="64" spans="2:21">
      <c r="B64" s="36">
        <v>56</v>
      </c>
      <c r="C64" s="52" t="str">
        <f t="shared" si="3"/>
        <v/>
      </c>
      <c r="D64" s="52"/>
      <c r="E64" s="36"/>
      <c r="F64" s="8"/>
      <c r="G64" s="36" t="s">
        <v>3</v>
      </c>
      <c r="H64" s="53"/>
      <c r="I64" s="53"/>
      <c r="J64" s="36"/>
      <c r="K64" s="52" t="str">
        <f t="shared" si="0"/>
        <v/>
      </c>
      <c r="L64" s="52"/>
      <c r="M64" s="6" t="str">
        <f t="shared" si="4"/>
        <v/>
      </c>
      <c r="N64" s="36"/>
      <c r="O64" s="8"/>
      <c r="P64" s="53"/>
      <c r="Q64" s="53"/>
      <c r="R64" s="54" t="str">
        <f t="shared" si="1"/>
        <v/>
      </c>
      <c r="S64" s="54"/>
      <c r="T64" s="55" t="str">
        <f t="shared" si="7"/>
        <v/>
      </c>
      <c r="U64" s="55"/>
    </row>
    <row r="65" spans="2:21">
      <c r="B65" s="36">
        <v>57</v>
      </c>
      <c r="C65" s="52" t="str">
        <f t="shared" si="3"/>
        <v/>
      </c>
      <c r="D65" s="52"/>
      <c r="E65" s="36"/>
      <c r="F65" s="8"/>
      <c r="G65" s="36" t="s">
        <v>3</v>
      </c>
      <c r="H65" s="53"/>
      <c r="I65" s="53"/>
      <c r="J65" s="36"/>
      <c r="K65" s="52" t="str">
        <f t="shared" si="0"/>
        <v/>
      </c>
      <c r="L65" s="52"/>
      <c r="M65" s="6" t="str">
        <f t="shared" si="4"/>
        <v/>
      </c>
      <c r="N65" s="36"/>
      <c r="O65" s="8"/>
      <c r="P65" s="53"/>
      <c r="Q65" s="53"/>
      <c r="R65" s="54" t="str">
        <f t="shared" si="1"/>
        <v/>
      </c>
      <c r="S65" s="54"/>
      <c r="T65" s="55" t="str">
        <f t="shared" si="7"/>
        <v/>
      </c>
      <c r="U65" s="55"/>
    </row>
    <row r="66" spans="2:21">
      <c r="B66" s="36">
        <v>58</v>
      </c>
      <c r="C66" s="52" t="str">
        <f t="shared" si="3"/>
        <v/>
      </c>
      <c r="D66" s="52"/>
      <c r="E66" s="36"/>
      <c r="F66" s="8"/>
      <c r="G66" s="36" t="s">
        <v>3</v>
      </c>
      <c r="H66" s="53"/>
      <c r="I66" s="53"/>
      <c r="J66" s="36"/>
      <c r="K66" s="52" t="str">
        <f t="shared" si="0"/>
        <v/>
      </c>
      <c r="L66" s="52"/>
      <c r="M66" s="6" t="str">
        <f t="shared" si="4"/>
        <v/>
      </c>
      <c r="N66" s="36"/>
      <c r="O66" s="8"/>
      <c r="P66" s="53"/>
      <c r="Q66" s="53"/>
      <c r="R66" s="54" t="str">
        <f t="shared" si="1"/>
        <v/>
      </c>
      <c r="S66" s="54"/>
      <c r="T66" s="55" t="str">
        <f t="shared" si="7"/>
        <v/>
      </c>
      <c r="U66" s="55"/>
    </row>
    <row r="67" spans="2:21">
      <c r="B67" s="36">
        <v>59</v>
      </c>
      <c r="C67" s="52" t="str">
        <f t="shared" si="3"/>
        <v/>
      </c>
      <c r="D67" s="52"/>
      <c r="E67" s="36"/>
      <c r="F67" s="8"/>
      <c r="G67" s="36" t="s">
        <v>3</v>
      </c>
      <c r="H67" s="53"/>
      <c r="I67" s="53"/>
      <c r="J67" s="36"/>
      <c r="K67" s="52" t="str">
        <f t="shared" si="0"/>
        <v/>
      </c>
      <c r="L67" s="52"/>
      <c r="M67" s="6" t="str">
        <f t="shared" si="4"/>
        <v/>
      </c>
      <c r="N67" s="36"/>
      <c r="O67" s="8"/>
      <c r="P67" s="53"/>
      <c r="Q67" s="53"/>
      <c r="R67" s="54" t="str">
        <f t="shared" si="1"/>
        <v/>
      </c>
      <c r="S67" s="54"/>
      <c r="T67" s="55" t="str">
        <f t="shared" si="7"/>
        <v/>
      </c>
      <c r="U67" s="55"/>
    </row>
    <row r="68" spans="2:21">
      <c r="B68" s="36">
        <v>60</v>
      </c>
      <c r="C68" s="52" t="str">
        <f t="shared" si="3"/>
        <v/>
      </c>
      <c r="D68" s="52"/>
      <c r="E68" s="36"/>
      <c r="F68" s="8"/>
      <c r="G68" s="36" t="s">
        <v>4</v>
      </c>
      <c r="H68" s="53"/>
      <c r="I68" s="53"/>
      <c r="J68" s="36"/>
      <c r="K68" s="52" t="str">
        <f t="shared" si="0"/>
        <v/>
      </c>
      <c r="L68" s="52"/>
      <c r="M68" s="6" t="str">
        <f t="shared" si="4"/>
        <v/>
      </c>
      <c r="N68" s="36"/>
      <c r="O68" s="8"/>
      <c r="P68" s="53"/>
      <c r="Q68" s="53"/>
      <c r="R68" s="54" t="str">
        <f t="shared" si="1"/>
        <v/>
      </c>
      <c r="S68" s="54"/>
      <c r="T68" s="55" t="str">
        <f t="shared" si="7"/>
        <v/>
      </c>
      <c r="U68" s="55"/>
    </row>
    <row r="69" spans="2:21">
      <c r="B69" s="36">
        <v>61</v>
      </c>
      <c r="C69" s="52" t="str">
        <f t="shared" si="3"/>
        <v/>
      </c>
      <c r="D69" s="52"/>
      <c r="E69" s="36"/>
      <c r="F69" s="8"/>
      <c r="G69" s="36" t="s">
        <v>4</v>
      </c>
      <c r="H69" s="53"/>
      <c r="I69" s="53"/>
      <c r="J69" s="36"/>
      <c r="K69" s="52" t="str">
        <f t="shared" si="0"/>
        <v/>
      </c>
      <c r="L69" s="52"/>
      <c r="M69" s="6" t="str">
        <f t="shared" si="4"/>
        <v/>
      </c>
      <c r="N69" s="36"/>
      <c r="O69" s="8"/>
      <c r="P69" s="53"/>
      <c r="Q69" s="53"/>
      <c r="R69" s="54" t="str">
        <f t="shared" si="1"/>
        <v/>
      </c>
      <c r="S69" s="54"/>
      <c r="T69" s="55" t="str">
        <f t="shared" si="7"/>
        <v/>
      </c>
      <c r="U69" s="55"/>
    </row>
    <row r="70" spans="2:21">
      <c r="B70" s="36">
        <v>62</v>
      </c>
      <c r="C70" s="52" t="str">
        <f t="shared" si="3"/>
        <v/>
      </c>
      <c r="D70" s="52"/>
      <c r="E70" s="36"/>
      <c r="F70" s="8"/>
      <c r="G70" s="36" t="s">
        <v>3</v>
      </c>
      <c r="H70" s="53"/>
      <c r="I70" s="53"/>
      <c r="J70" s="36"/>
      <c r="K70" s="52" t="str">
        <f t="shared" si="0"/>
        <v/>
      </c>
      <c r="L70" s="52"/>
      <c r="M70" s="6" t="str">
        <f t="shared" si="4"/>
        <v/>
      </c>
      <c r="N70" s="36"/>
      <c r="O70" s="8"/>
      <c r="P70" s="53"/>
      <c r="Q70" s="53"/>
      <c r="R70" s="54" t="str">
        <f t="shared" si="1"/>
        <v/>
      </c>
      <c r="S70" s="54"/>
      <c r="T70" s="55" t="str">
        <f t="shared" si="7"/>
        <v/>
      </c>
      <c r="U70" s="55"/>
    </row>
    <row r="71" spans="2:21">
      <c r="B71" s="36">
        <v>63</v>
      </c>
      <c r="C71" s="52" t="str">
        <f t="shared" si="3"/>
        <v/>
      </c>
      <c r="D71" s="52"/>
      <c r="E71" s="36"/>
      <c r="F71" s="8"/>
      <c r="G71" s="36" t="s">
        <v>4</v>
      </c>
      <c r="H71" s="53"/>
      <c r="I71" s="53"/>
      <c r="J71" s="36"/>
      <c r="K71" s="52" t="str">
        <f t="shared" si="0"/>
        <v/>
      </c>
      <c r="L71" s="52"/>
      <c r="M71" s="6" t="str">
        <f t="shared" si="4"/>
        <v/>
      </c>
      <c r="N71" s="36"/>
      <c r="O71" s="8"/>
      <c r="P71" s="53"/>
      <c r="Q71" s="53"/>
      <c r="R71" s="54" t="str">
        <f t="shared" si="1"/>
        <v/>
      </c>
      <c r="S71" s="54"/>
      <c r="T71" s="55" t="str">
        <f t="shared" si="7"/>
        <v/>
      </c>
      <c r="U71" s="55"/>
    </row>
    <row r="72" spans="2:21">
      <c r="B72" s="36">
        <v>64</v>
      </c>
      <c r="C72" s="52" t="str">
        <f t="shared" si="3"/>
        <v/>
      </c>
      <c r="D72" s="52"/>
      <c r="E72" s="36"/>
      <c r="F72" s="8"/>
      <c r="G72" s="36" t="s">
        <v>3</v>
      </c>
      <c r="H72" s="53"/>
      <c r="I72" s="53"/>
      <c r="J72" s="36"/>
      <c r="K72" s="52" t="str">
        <f t="shared" si="0"/>
        <v/>
      </c>
      <c r="L72" s="52"/>
      <c r="M72" s="6" t="str">
        <f t="shared" si="4"/>
        <v/>
      </c>
      <c r="N72" s="36"/>
      <c r="O72" s="8"/>
      <c r="P72" s="53"/>
      <c r="Q72" s="53"/>
      <c r="R72" s="54" t="str">
        <f t="shared" si="1"/>
        <v/>
      </c>
      <c r="S72" s="54"/>
      <c r="T72" s="55" t="str">
        <f t="shared" si="7"/>
        <v/>
      </c>
      <c r="U72" s="55"/>
    </row>
    <row r="73" spans="2:21">
      <c r="B73" s="36">
        <v>65</v>
      </c>
      <c r="C73" s="52" t="str">
        <f t="shared" si="3"/>
        <v/>
      </c>
      <c r="D73" s="52"/>
      <c r="E73" s="36"/>
      <c r="F73" s="8"/>
      <c r="G73" s="36" t="s">
        <v>4</v>
      </c>
      <c r="H73" s="53"/>
      <c r="I73" s="53"/>
      <c r="J73" s="36"/>
      <c r="K73" s="52" t="str">
        <f t="shared" ref="K73:K108" si="8">IF(F73="","",C73*0.03)</f>
        <v/>
      </c>
      <c r="L73" s="52"/>
      <c r="M73" s="6" t="str">
        <f t="shared" si="4"/>
        <v/>
      </c>
      <c r="N73" s="36"/>
      <c r="O73" s="8"/>
      <c r="P73" s="53"/>
      <c r="Q73" s="53"/>
      <c r="R73" s="54" t="str">
        <f t="shared" ref="R73:R108" si="9">IF(O73="","",ROUNDDOWN((IF(G73="売",H73-P73,P73-H73))*M73*1000000000/81,0))</f>
        <v/>
      </c>
      <c r="S73" s="54"/>
      <c r="T73" s="55" t="str">
        <f t="shared" si="7"/>
        <v/>
      </c>
      <c r="U73" s="55"/>
    </row>
    <row r="74" spans="2:21">
      <c r="B74" s="36">
        <v>66</v>
      </c>
      <c r="C74" s="52" t="str">
        <f t="shared" ref="C74:C108" si="10">IF(R73="","",C73+R73)</f>
        <v/>
      </c>
      <c r="D74" s="52"/>
      <c r="E74" s="36"/>
      <c r="F74" s="8"/>
      <c r="G74" s="36" t="s">
        <v>4</v>
      </c>
      <c r="H74" s="53"/>
      <c r="I74" s="53"/>
      <c r="J74" s="36"/>
      <c r="K74" s="52" t="str">
        <f t="shared" si="8"/>
        <v/>
      </c>
      <c r="L74" s="52"/>
      <c r="M74" s="6" t="str">
        <f t="shared" ref="M74:M108" si="11">IF(J74="","",ROUNDDOWN(K74/(J74/81)/100000,2))</f>
        <v/>
      </c>
      <c r="N74" s="36"/>
      <c r="O74" s="8"/>
      <c r="P74" s="53"/>
      <c r="Q74" s="53"/>
      <c r="R74" s="54" t="str">
        <f t="shared" si="9"/>
        <v/>
      </c>
      <c r="S74" s="54"/>
      <c r="T74" s="55" t="str">
        <f t="shared" si="7"/>
        <v/>
      </c>
      <c r="U74" s="55"/>
    </row>
    <row r="75" spans="2:21">
      <c r="B75" s="36">
        <v>67</v>
      </c>
      <c r="C75" s="52" t="str">
        <f t="shared" si="10"/>
        <v/>
      </c>
      <c r="D75" s="52"/>
      <c r="E75" s="36"/>
      <c r="F75" s="8"/>
      <c r="G75" s="36" t="s">
        <v>3</v>
      </c>
      <c r="H75" s="53"/>
      <c r="I75" s="53"/>
      <c r="J75" s="36"/>
      <c r="K75" s="52" t="str">
        <f t="shared" si="8"/>
        <v/>
      </c>
      <c r="L75" s="52"/>
      <c r="M75" s="6" t="str">
        <f t="shared" si="11"/>
        <v/>
      </c>
      <c r="N75" s="36"/>
      <c r="O75" s="8"/>
      <c r="P75" s="53"/>
      <c r="Q75" s="53"/>
      <c r="R75" s="54" t="str">
        <f t="shared" si="9"/>
        <v/>
      </c>
      <c r="S75" s="54"/>
      <c r="T75" s="55" t="str">
        <f t="shared" si="7"/>
        <v/>
      </c>
      <c r="U75" s="55"/>
    </row>
    <row r="76" spans="2:21">
      <c r="B76" s="36">
        <v>68</v>
      </c>
      <c r="C76" s="52" t="str">
        <f t="shared" si="10"/>
        <v/>
      </c>
      <c r="D76" s="52"/>
      <c r="E76" s="36"/>
      <c r="F76" s="8"/>
      <c r="G76" s="36" t="s">
        <v>3</v>
      </c>
      <c r="H76" s="53"/>
      <c r="I76" s="53"/>
      <c r="J76" s="36"/>
      <c r="K76" s="52" t="str">
        <f t="shared" si="8"/>
        <v/>
      </c>
      <c r="L76" s="52"/>
      <c r="M76" s="6" t="str">
        <f t="shared" si="11"/>
        <v/>
      </c>
      <c r="N76" s="36"/>
      <c r="O76" s="8"/>
      <c r="P76" s="53"/>
      <c r="Q76" s="53"/>
      <c r="R76" s="54" t="str">
        <f t="shared" si="9"/>
        <v/>
      </c>
      <c r="S76" s="54"/>
      <c r="T76" s="55" t="str">
        <f t="shared" si="7"/>
        <v/>
      </c>
      <c r="U76" s="55"/>
    </row>
    <row r="77" spans="2:21">
      <c r="B77" s="36">
        <v>69</v>
      </c>
      <c r="C77" s="52" t="str">
        <f t="shared" si="10"/>
        <v/>
      </c>
      <c r="D77" s="52"/>
      <c r="E77" s="36"/>
      <c r="F77" s="8"/>
      <c r="G77" s="36" t="s">
        <v>3</v>
      </c>
      <c r="H77" s="53"/>
      <c r="I77" s="53"/>
      <c r="J77" s="36"/>
      <c r="K77" s="52" t="str">
        <f t="shared" si="8"/>
        <v/>
      </c>
      <c r="L77" s="52"/>
      <c r="M77" s="6" t="str">
        <f t="shared" si="11"/>
        <v/>
      </c>
      <c r="N77" s="36"/>
      <c r="O77" s="8"/>
      <c r="P77" s="53"/>
      <c r="Q77" s="53"/>
      <c r="R77" s="54" t="str">
        <f t="shared" si="9"/>
        <v/>
      </c>
      <c r="S77" s="54"/>
      <c r="T77" s="55" t="str">
        <f t="shared" si="7"/>
        <v/>
      </c>
      <c r="U77" s="55"/>
    </row>
    <row r="78" spans="2:21">
      <c r="B78" s="36">
        <v>70</v>
      </c>
      <c r="C78" s="52" t="str">
        <f t="shared" si="10"/>
        <v/>
      </c>
      <c r="D78" s="52"/>
      <c r="E78" s="36"/>
      <c r="F78" s="8"/>
      <c r="G78" s="36" t="s">
        <v>4</v>
      </c>
      <c r="H78" s="53"/>
      <c r="I78" s="53"/>
      <c r="J78" s="36"/>
      <c r="K78" s="52" t="str">
        <f t="shared" si="8"/>
        <v/>
      </c>
      <c r="L78" s="52"/>
      <c r="M78" s="6" t="str">
        <f t="shared" si="11"/>
        <v/>
      </c>
      <c r="N78" s="36"/>
      <c r="O78" s="8"/>
      <c r="P78" s="53"/>
      <c r="Q78" s="53"/>
      <c r="R78" s="54" t="str">
        <f t="shared" si="9"/>
        <v/>
      </c>
      <c r="S78" s="54"/>
      <c r="T78" s="55" t="str">
        <f t="shared" si="7"/>
        <v/>
      </c>
      <c r="U78" s="55"/>
    </row>
    <row r="79" spans="2:21">
      <c r="B79" s="36">
        <v>71</v>
      </c>
      <c r="C79" s="52" t="str">
        <f t="shared" si="10"/>
        <v/>
      </c>
      <c r="D79" s="52"/>
      <c r="E79" s="36"/>
      <c r="F79" s="8"/>
      <c r="G79" s="36" t="s">
        <v>3</v>
      </c>
      <c r="H79" s="53"/>
      <c r="I79" s="53"/>
      <c r="J79" s="36"/>
      <c r="K79" s="52" t="str">
        <f t="shared" si="8"/>
        <v/>
      </c>
      <c r="L79" s="52"/>
      <c r="M79" s="6" t="str">
        <f t="shared" si="11"/>
        <v/>
      </c>
      <c r="N79" s="36"/>
      <c r="O79" s="8"/>
      <c r="P79" s="53"/>
      <c r="Q79" s="53"/>
      <c r="R79" s="54" t="str">
        <f t="shared" si="9"/>
        <v/>
      </c>
      <c r="S79" s="54"/>
      <c r="T79" s="55" t="str">
        <f t="shared" si="7"/>
        <v/>
      </c>
      <c r="U79" s="55"/>
    </row>
    <row r="80" spans="2:21">
      <c r="B80" s="36">
        <v>72</v>
      </c>
      <c r="C80" s="52" t="str">
        <f t="shared" si="10"/>
        <v/>
      </c>
      <c r="D80" s="52"/>
      <c r="E80" s="36"/>
      <c r="F80" s="8"/>
      <c r="G80" s="36" t="s">
        <v>4</v>
      </c>
      <c r="H80" s="53"/>
      <c r="I80" s="53"/>
      <c r="J80" s="36"/>
      <c r="K80" s="52" t="str">
        <f t="shared" si="8"/>
        <v/>
      </c>
      <c r="L80" s="52"/>
      <c r="M80" s="6" t="str">
        <f t="shared" si="11"/>
        <v/>
      </c>
      <c r="N80" s="36"/>
      <c r="O80" s="8"/>
      <c r="P80" s="53"/>
      <c r="Q80" s="53"/>
      <c r="R80" s="54" t="str">
        <f t="shared" si="9"/>
        <v/>
      </c>
      <c r="S80" s="54"/>
      <c r="T80" s="55" t="str">
        <f t="shared" si="7"/>
        <v/>
      </c>
      <c r="U80" s="55"/>
    </row>
    <row r="81" spans="2:21">
      <c r="B81" s="36">
        <v>73</v>
      </c>
      <c r="C81" s="52" t="str">
        <f t="shared" si="10"/>
        <v/>
      </c>
      <c r="D81" s="52"/>
      <c r="E81" s="36"/>
      <c r="F81" s="8"/>
      <c r="G81" s="36" t="s">
        <v>3</v>
      </c>
      <c r="H81" s="53"/>
      <c r="I81" s="53"/>
      <c r="J81" s="36"/>
      <c r="K81" s="52" t="str">
        <f t="shared" si="8"/>
        <v/>
      </c>
      <c r="L81" s="52"/>
      <c r="M81" s="6" t="str">
        <f t="shared" si="11"/>
        <v/>
      </c>
      <c r="N81" s="36"/>
      <c r="O81" s="8"/>
      <c r="P81" s="53"/>
      <c r="Q81" s="53"/>
      <c r="R81" s="54" t="str">
        <f t="shared" si="9"/>
        <v/>
      </c>
      <c r="S81" s="54"/>
      <c r="T81" s="55" t="str">
        <f t="shared" si="7"/>
        <v/>
      </c>
      <c r="U81" s="55"/>
    </row>
    <row r="82" spans="2:21">
      <c r="B82" s="36">
        <v>74</v>
      </c>
      <c r="C82" s="52" t="str">
        <f t="shared" si="10"/>
        <v/>
      </c>
      <c r="D82" s="52"/>
      <c r="E82" s="36"/>
      <c r="F82" s="8"/>
      <c r="G82" s="36" t="s">
        <v>3</v>
      </c>
      <c r="H82" s="53"/>
      <c r="I82" s="53"/>
      <c r="J82" s="36"/>
      <c r="K82" s="52" t="str">
        <f t="shared" si="8"/>
        <v/>
      </c>
      <c r="L82" s="52"/>
      <c r="M82" s="6" t="str">
        <f t="shared" si="11"/>
        <v/>
      </c>
      <c r="N82" s="36"/>
      <c r="O82" s="8"/>
      <c r="P82" s="53"/>
      <c r="Q82" s="53"/>
      <c r="R82" s="54" t="str">
        <f t="shared" si="9"/>
        <v/>
      </c>
      <c r="S82" s="54"/>
      <c r="T82" s="55" t="str">
        <f t="shared" si="7"/>
        <v/>
      </c>
      <c r="U82" s="55"/>
    </row>
    <row r="83" spans="2:21">
      <c r="B83" s="36">
        <v>75</v>
      </c>
      <c r="C83" s="52" t="str">
        <f t="shared" si="10"/>
        <v/>
      </c>
      <c r="D83" s="52"/>
      <c r="E83" s="36"/>
      <c r="F83" s="8"/>
      <c r="G83" s="36" t="s">
        <v>3</v>
      </c>
      <c r="H83" s="53"/>
      <c r="I83" s="53"/>
      <c r="J83" s="36"/>
      <c r="K83" s="52" t="str">
        <f t="shared" si="8"/>
        <v/>
      </c>
      <c r="L83" s="52"/>
      <c r="M83" s="6" t="str">
        <f t="shared" si="11"/>
        <v/>
      </c>
      <c r="N83" s="36"/>
      <c r="O83" s="8"/>
      <c r="P83" s="53"/>
      <c r="Q83" s="53"/>
      <c r="R83" s="54" t="str">
        <f t="shared" si="9"/>
        <v/>
      </c>
      <c r="S83" s="54"/>
      <c r="T83" s="55" t="str">
        <f t="shared" si="7"/>
        <v/>
      </c>
      <c r="U83" s="55"/>
    </row>
    <row r="84" spans="2:21">
      <c r="B84" s="36">
        <v>76</v>
      </c>
      <c r="C84" s="52" t="str">
        <f t="shared" si="10"/>
        <v/>
      </c>
      <c r="D84" s="52"/>
      <c r="E84" s="36"/>
      <c r="F84" s="8"/>
      <c r="G84" s="36" t="s">
        <v>3</v>
      </c>
      <c r="H84" s="53"/>
      <c r="I84" s="53"/>
      <c r="J84" s="36"/>
      <c r="K84" s="52" t="str">
        <f t="shared" si="8"/>
        <v/>
      </c>
      <c r="L84" s="52"/>
      <c r="M84" s="6" t="str">
        <f t="shared" si="11"/>
        <v/>
      </c>
      <c r="N84" s="36"/>
      <c r="O84" s="8"/>
      <c r="P84" s="53"/>
      <c r="Q84" s="53"/>
      <c r="R84" s="54" t="str">
        <f t="shared" si="9"/>
        <v/>
      </c>
      <c r="S84" s="54"/>
      <c r="T84" s="55" t="str">
        <f>IF(O84="","",IF(R84&lt;0,J84*(-1),IF(G84="買",(P84-H84)*10000,(H84-P84)*10000)))</f>
        <v/>
      </c>
      <c r="U84" s="55"/>
    </row>
    <row r="85" spans="2:21">
      <c r="B85" s="36">
        <v>77</v>
      </c>
      <c r="C85" s="52" t="str">
        <f t="shared" si="10"/>
        <v/>
      </c>
      <c r="D85" s="52"/>
      <c r="E85" s="36"/>
      <c r="F85" s="8"/>
      <c r="G85" s="36" t="s">
        <v>4</v>
      </c>
      <c r="H85" s="53"/>
      <c r="I85" s="53"/>
      <c r="J85" s="36"/>
      <c r="K85" s="52" t="str">
        <f t="shared" si="8"/>
        <v/>
      </c>
      <c r="L85" s="52"/>
      <c r="M85" s="6" t="str">
        <f t="shared" si="11"/>
        <v/>
      </c>
      <c r="N85" s="36"/>
      <c r="O85" s="8"/>
      <c r="P85" s="53"/>
      <c r="Q85" s="53"/>
      <c r="R85" s="54" t="str">
        <f t="shared" si="9"/>
        <v/>
      </c>
      <c r="S85" s="54"/>
      <c r="T85" s="55" t="str">
        <f t="shared" ref="T85:T91" si="12">IF(O85="","",IF(R85&lt;0,J85*(-1),IF(G85="買",(P85-H85)*10000,(H85-P85)*10000)))</f>
        <v/>
      </c>
      <c r="U85" s="55"/>
    </row>
    <row r="86" spans="2:21">
      <c r="B86" s="36">
        <v>78</v>
      </c>
      <c r="C86" s="52" t="str">
        <f t="shared" si="10"/>
        <v/>
      </c>
      <c r="D86" s="52"/>
      <c r="E86" s="36"/>
      <c r="F86" s="8"/>
      <c r="G86" s="36" t="s">
        <v>3</v>
      </c>
      <c r="H86" s="53"/>
      <c r="I86" s="53"/>
      <c r="J86" s="36"/>
      <c r="K86" s="52" t="str">
        <f t="shared" si="8"/>
        <v/>
      </c>
      <c r="L86" s="52"/>
      <c r="M86" s="6" t="str">
        <f t="shared" si="11"/>
        <v/>
      </c>
      <c r="N86" s="36"/>
      <c r="O86" s="8"/>
      <c r="P86" s="53"/>
      <c r="Q86" s="53"/>
      <c r="R86" s="54" t="str">
        <f t="shared" si="9"/>
        <v/>
      </c>
      <c r="S86" s="54"/>
      <c r="T86" s="55" t="str">
        <f t="shared" si="12"/>
        <v/>
      </c>
      <c r="U86" s="55"/>
    </row>
    <row r="87" spans="2:21">
      <c r="B87" s="36">
        <v>79</v>
      </c>
      <c r="C87" s="52" t="str">
        <f t="shared" si="10"/>
        <v/>
      </c>
      <c r="D87" s="52"/>
      <c r="E87" s="36"/>
      <c r="F87" s="8"/>
      <c r="G87" s="36" t="s">
        <v>4</v>
      </c>
      <c r="H87" s="53"/>
      <c r="I87" s="53"/>
      <c r="J87" s="36"/>
      <c r="K87" s="52" t="str">
        <f t="shared" si="8"/>
        <v/>
      </c>
      <c r="L87" s="52"/>
      <c r="M87" s="6" t="str">
        <f t="shared" si="11"/>
        <v/>
      </c>
      <c r="N87" s="36"/>
      <c r="O87" s="8"/>
      <c r="P87" s="53"/>
      <c r="Q87" s="53"/>
      <c r="R87" s="54" t="str">
        <f t="shared" si="9"/>
        <v/>
      </c>
      <c r="S87" s="54"/>
      <c r="T87" s="55" t="str">
        <f t="shared" si="12"/>
        <v/>
      </c>
      <c r="U87" s="55"/>
    </row>
    <row r="88" spans="2:21">
      <c r="B88" s="36">
        <v>80</v>
      </c>
      <c r="C88" s="52" t="str">
        <f t="shared" si="10"/>
        <v/>
      </c>
      <c r="D88" s="52"/>
      <c r="E88" s="36"/>
      <c r="F88" s="8"/>
      <c r="G88" s="36" t="s">
        <v>4</v>
      </c>
      <c r="H88" s="53"/>
      <c r="I88" s="53"/>
      <c r="J88" s="36"/>
      <c r="K88" s="52" t="str">
        <f t="shared" si="8"/>
        <v/>
      </c>
      <c r="L88" s="52"/>
      <c r="M88" s="6" t="str">
        <f t="shared" si="11"/>
        <v/>
      </c>
      <c r="N88" s="36"/>
      <c r="O88" s="8"/>
      <c r="P88" s="53"/>
      <c r="Q88" s="53"/>
      <c r="R88" s="54" t="str">
        <f t="shared" si="9"/>
        <v/>
      </c>
      <c r="S88" s="54"/>
      <c r="T88" s="55" t="str">
        <f t="shared" si="12"/>
        <v/>
      </c>
      <c r="U88" s="55"/>
    </row>
    <row r="89" spans="2:21">
      <c r="B89" s="36">
        <v>81</v>
      </c>
      <c r="C89" s="52" t="str">
        <f t="shared" si="10"/>
        <v/>
      </c>
      <c r="D89" s="52"/>
      <c r="E89" s="36"/>
      <c r="F89" s="8"/>
      <c r="G89" s="36" t="s">
        <v>4</v>
      </c>
      <c r="H89" s="53"/>
      <c r="I89" s="53"/>
      <c r="J89" s="36"/>
      <c r="K89" s="52" t="str">
        <f t="shared" si="8"/>
        <v/>
      </c>
      <c r="L89" s="52"/>
      <c r="M89" s="6" t="str">
        <f t="shared" si="11"/>
        <v/>
      </c>
      <c r="N89" s="36"/>
      <c r="O89" s="8"/>
      <c r="P89" s="53"/>
      <c r="Q89" s="53"/>
      <c r="R89" s="54" t="str">
        <f t="shared" si="9"/>
        <v/>
      </c>
      <c r="S89" s="54"/>
      <c r="T89" s="55" t="str">
        <f t="shared" si="12"/>
        <v/>
      </c>
      <c r="U89" s="55"/>
    </row>
    <row r="90" spans="2:21">
      <c r="B90" s="36">
        <v>82</v>
      </c>
      <c r="C90" s="52" t="str">
        <f t="shared" si="10"/>
        <v/>
      </c>
      <c r="D90" s="52"/>
      <c r="E90" s="36"/>
      <c r="F90" s="8"/>
      <c r="G90" s="36" t="s">
        <v>4</v>
      </c>
      <c r="H90" s="53"/>
      <c r="I90" s="53"/>
      <c r="J90" s="36"/>
      <c r="K90" s="52" t="str">
        <f t="shared" si="8"/>
        <v/>
      </c>
      <c r="L90" s="52"/>
      <c r="M90" s="6" t="str">
        <f t="shared" si="11"/>
        <v/>
      </c>
      <c r="N90" s="36"/>
      <c r="O90" s="8"/>
      <c r="P90" s="53"/>
      <c r="Q90" s="53"/>
      <c r="R90" s="54" t="str">
        <f t="shared" si="9"/>
        <v/>
      </c>
      <c r="S90" s="54"/>
      <c r="T90" s="55" t="str">
        <f t="shared" si="12"/>
        <v/>
      </c>
      <c r="U90" s="55"/>
    </row>
    <row r="91" spans="2:21">
      <c r="B91" s="36">
        <v>83</v>
      </c>
      <c r="C91" s="52" t="str">
        <f t="shared" si="10"/>
        <v/>
      </c>
      <c r="D91" s="52"/>
      <c r="E91" s="36"/>
      <c r="F91" s="8"/>
      <c r="G91" s="36" t="s">
        <v>4</v>
      </c>
      <c r="H91" s="53"/>
      <c r="I91" s="53"/>
      <c r="J91" s="36"/>
      <c r="K91" s="52" t="str">
        <f t="shared" si="8"/>
        <v/>
      </c>
      <c r="L91" s="52"/>
      <c r="M91" s="6" t="str">
        <f t="shared" si="11"/>
        <v/>
      </c>
      <c r="N91" s="36"/>
      <c r="O91" s="8"/>
      <c r="P91" s="53"/>
      <c r="Q91" s="53"/>
      <c r="R91" s="54" t="str">
        <f t="shared" si="9"/>
        <v/>
      </c>
      <c r="S91" s="54"/>
      <c r="T91" s="55" t="str">
        <f t="shared" si="12"/>
        <v/>
      </c>
      <c r="U91" s="55"/>
    </row>
    <row r="92" spans="2:21">
      <c r="B92" s="36">
        <v>84</v>
      </c>
      <c r="C92" s="52" t="str">
        <f t="shared" si="10"/>
        <v/>
      </c>
      <c r="D92" s="52"/>
      <c r="E92" s="36"/>
      <c r="F92" s="8"/>
      <c r="G92" s="36" t="s">
        <v>3</v>
      </c>
      <c r="H92" s="53"/>
      <c r="I92" s="53"/>
      <c r="J92" s="36"/>
      <c r="K92" s="52" t="str">
        <f t="shared" si="8"/>
        <v/>
      </c>
      <c r="L92" s="52"/>
      <c r="M92" s="6" t="str">
        <f t="shared" si="11"/>
        <v/>
      </c>
      <c r="N92" s="36"/>
      <c r="O92" s="8"/>
      <c r="P92" s="53"/>
      <c r="Q92" s="53"/>
      <c r="R92" s="54" t="str">
        <f t="shared" si="9"/>
        <v/>
      </c>
      <c r="S92" s="54"/>
      <c r="T92" s="55" t="str">
        <f>IF(O92="","",IF(R92&lt;0,J92*(-1),IF(G92="買",(P92-H92)*10000,(H92-P92)*10000)))</f>
        <v/>
      </c>
      <c r="U92" s="55"/>
    </row>
    <row r="93" spans="2:21">
      <c r="B93" s="36">
        <v>85</v>
      </c>
      <c r="C93" s="52" t="str">
        <f t="shared" si="10"/>
        <v/>
      </c>
      <c r="D93" s="52"/>
      <c r="E93" s="36"/>
      <c r="F93" s="8"/>
      <c r="G93" s="36" t="s">
        <v>4</v>
      </c>
      <c r="H93" s="53"/>
      <c r="I93" s="53"/>
      <c r="J93" s="36"/>
      <c r="K93" s="52" t="str">
        <f t="shared" si="8"/>
        <v/>
      </c>
      <c r="L93" s="52"/>
      <c r="M93" s="6" t="str">
        <f t="shared" si="11"/>
        <v/>
      </c>
      <c r="N93" s="36"/>
      <c r="O93" s="8"/>
      <c r="P93" s="53"/>
      <c r="Q93" s="53"/>
      <c r="R93" s="54" t="str">
        <f t="shared" si="9"/>
        <v/>
      </c>
      <c r="S93" s="54"/>
      <c r="T93" s="55" t="str">
        <f>IF(O93="","",IF(R93&lt;0,J93*(-1),IF(G93="買",(P93-H93)*10000,(H93-P93)*10000)))</f>
        <v/>
      </c>
      <c r="U93" s="55"/>
    </row>
    <row r="94" spans="2:21">
      <c r="B94" s="36">
        <v>86</v>
      </c>
      <c r="C94" s="52" t="str">
        <f t="shared" si="10"/>
        <v/>
      </c>
      <c r="D94" s="52"/>
      <c r="E94" s="36"/>
      <c r="F94" s="8"/>
      <c r="G94" s="36" t="s">
        <v>3</v>
      </c>
      <c r="H94" s="53"/>
      <c r="I94" s="53"/>
      <c r="J94" s="36"/>
      <c r="K94" s="52" t="str">
        <f t="shared" si="8"/>
        <v/>
      </c>
      <c r="L94" s="52"/>
      <c r="M94" s="6" t="str">
        <f t="shared" si="11"/>
        <v/>
      </c>
      <c r="N94" s="36"/>
      <c r="O94" s="8"/>
      <c r="P94" s="53"/>
      <c r="Q94" s="53"/>
      <c r="R94" s="54" t="str">
        <f t="shared" si="9"/>
        <v/>
      </c>
      <c r="S94" s="54"/>
      <c r="T94" s="55" t="str">
        <f>IF(O94="","",IF(R94&lt;0,J94*(-1),IF(G94="買",(P94-H94)*10000,(H94-P94)*10000)))</f>
        <v/>
      </c>
      <c r="U94" s="55"/>
    </row>
    <row r="95" spans="2:21">
      <c r="B95" s="36">
        <v>87</v>
      </c>
      <c r="C95" s="52" t="str">
        <f t="shared" si="10"/>
        <v/>
      </c>
      <c r="D95" s="52"/>
      <c r="E95" s="36"/>
      <c r="F95" s="8"/>
      <c r="G95" s="36" t="s">
        <v>4</v>
      </c>
      <c r="H95" s="53"/>
      <c r="I95" s="53"/>
      <c r="J95" s="36"/>
      <c r="K95" s="52" t="str">
        <f t="shared" si="8"/>
        <v/>
      </c>
      <c r="L95" s="52"/>
      <c r="M95" s="6" t="str">
        <f t="shared" si="11"/>
        <v/>
      </c>
      <c r="N95" s="36"/>
      <c r="O95" s="8"/>
      <c r="P95" s="53"/>
      <c r="Q95" s="53"/>
      <c r="R95" s="54" t="str">
        <f t="shared" si="9"/>
        <v/>
      </c>
      <c r="S95" s="54"/>
      <c r="T95" s="55" t="str">
        <f>IF(O95="","",IF(R95&lt;0,J95*(-1),IF(G95="買",(P95-H95)*10000,(H95-P95)*10000)))</f>
        <v/>
      </c>
      <c r="U95" s="55"/>
    </row>
    <row r="96" spans="2:21">
      <c r="B96" s="36">
        <v>88</v>
      </c>
      <c r="C96" s="52" t="str">
        <f t="shared" si="10"/>
        <v/>
      </c>
      <c r="D96" s="52"/>
      <c r="E96" s="36"/>
      <c r="F96" s="8"/>
      <c r="G96" s="36" t="s">
        <v>3</v>
      </c>
      <c r="H96" s="53"/>
      <c r="I96" s="53"/>
      <c r="J96" s="36"/>
      <c r="K96" s="52" t="str">
        <f t="shared" si="8"/>
        <v/>
      </c>
      <c r="L96" s="52"/>
      <c r="M96" s="6" t="str">
        <f t="shared" si="11"/>
        <v/>
      </c>
      <c r="N96" s="36"/>
      <c r="O96" s="8"/>
      <c r="P96" s="53"/>
      <c r="Q96" s="53"/>
      <c r="R96" s="54" t="str">
        <f t="shared" si="9"/>
        <v/>
      </c>
      <c r="S96" s="54"/>
      <c r="T96" s="55" t="str">
        <f>IF(O96="","",IF(R96&lt;0,J96*(-1),IF(G96="買",(P96-H96)*10000,(H96-P96)*10000)))</f>
        <v/>
      </c>
      <c r="U96" s="55"/>
    </row>
    <row r="97" spans="2:21">
      <c r="B97" s="36">
        <v>89</v>
      </c>
      <c r="C97" s="52" t="str">
        <f t="shared" si="10"/>
        <v/>
      </c>
      <c r="D97" s="52"/>
      <c r="E97" s="36"/>
      <c r="F97" s="8"/>
      <c r="G97" s="36" t="s">
        <v>4</v>
      </c>
      <c r="H97" s="53"/>
      <c r="I97" s="53"/>
      <c r="J97" s="36"/>
      <c r="K97" s="52" t="str">
        <f t="shared" si="8"/>
        <v/>
      </c>
      <c r="L97" s="52"/>
      <c r="M97" s="6" t="str">
        <f t="shared" si="11"/>
        <v/>
      </c>
      <c r="N97" s="36"/>
      <c r="O97" s="8"/>
      <c r="P97" s="53"/>
      <c r="Q97" s="53"/>
      <c r="R97" s="54" t="str">
        <f t="shared" si="9"/>
        <v/>
      </c>
      <c r="S97" s="54"/>
      <c r="T97" s="55" t="str">
        <f t="shared" ref="T97:T108" si="13">IF(O97="","",IF(R97&lt;0,J97*(-1),IF(G97="買",(P97-H97)*10000,(H97-P97)*10000)))</f>
        <v/>
      </c>
      <c r="U97" s="55"/>
    </row>
    <row r="98" spans="2:21">
      <c r="B98" s="36">
        <v>90</v>
      </c>
      <c r="C98" s="52" t="str">
        <f t="shared" si="10"/>
        <v/>
      </c>
      <c r="D98" s="52"/>
      <c r="E98" s="36"/>
      <c r="F98" s="8"/>
      <c r="G98" s="36" t="s">
        <v>3</v>
      </c>
      <c r="H98" s="53"/>
      <c r="I98" s="53"/>
      <c r="J98" s="36"/>
      <c r="K98" s="52" t="str">
        <f t="shared" si="8"/>
        <v/>
      </c>
      <c r="L98" s="52"/>
      <c r="M98" s="6" t="str">
        <f t="shared" si="11"/>
        <v/>
      </c>
      <c r="N98" s="36"/>
      <c r="O98" s="8"/>
      <c r="P98" s="53"/>
      <c r="Q98" s="53"/>
      <c r="R98" s="54" t="str">
        <f t="shared" si="9"/>
        <v/>
      </c>
      <c r="S98" s="54"/>
      <c r="T98" s="55" t="str">
        <f t="shared" si="13"/>
        <v/>
      </c>
      <c r="U98" s="55"/>
    </row>
    <row r="99" spans="2:21">
      <c r="B99" s="36">
        <v>91</v>
      </c>
      <c r="C99" s="52" t="str">
        <f t="shared" si="10"/>
        <v/>
      </c>
      <c r="D99" s="52"/>
      <c r="E99" s="36"/>
      <c r="F99" s="8"/>
      <c r="G99" s="36" t="s">
        <v>4</v>
      </c>
      <c r="H99" s="53"/>
      <c r="I99" s="53"/>
      <c r="J99" s="36"/>
      <c r="K99" s="52" t="str">
        <f t="shared" si="8"/>
        <v/>
      </c>
      <c r="L99" s="52"/>
      <c r="M99" s="6" t="str">
        <f t="shared" si="11"/>
        <v/>
      </c>
      <c r="N99" s="36"/>
      <c r="O99" s="8"/>
      <c r="P99" s="53"/>
      <c r="Q99" s="53"/>
      <c r="R99" s="54" t="str">
        <f t="shared" si="9"/>
        <v/>
      </c>
      <c r="S99" s="54"/>
      <c r="T99" s="55" t="str">
        <f t="shared" si="13"/>
        <v/>
      </c>
      <c r="U99" s="55"/>
    </row>
    <row r="100" spans="2:21">
      <c r="B100" s="36">
        <v>92</v>
      </c>
      <c r="C100" s="52" t="str">
        <f t="shared" si="10"/>
        <v/>
      </c>
      <c r="D100" s="52"/>
      <c r="E100" s="36"/>
      <c r="F100" s="8"/>
      <c r="G100" s="36" t="s">
        <v>4</v>
      </c>
      <c r="H100" s="53"/>
      <c r="I100" s="53"/>
      <c r="J100" s="36"/>
      <c r="K100" s="52" t="str">
        <f t="shared" si="8"/>
        <v/>
      </c>
      <c r="L100" s="52"/>
      <c r="M100" s="6" t="str">
        <f t="shared" si="11"/>
        <v/>
      </c>
      <c r="N100" s="36"/>
      <c r="O100" s="8"/>
      <c r="P100" s="53"/>
      <c r="Q100" s="53"/>
      <c r="R100" s="54" t="str">
        <f t="shared" si="9"/>
        <v/>
      </c>
      <c r="S100" s="54"/>
      <c r="T100" s="55" t="str">
        <f t="shared" si="13"/>
        <v/>
      </c>
      <c r="U100" s="55"/>
    </row>
    <row r="101" spans="2:21">
      <c r="B101" s="36">
        <v>93</v>
      </c>
      <c r="C101" s="52" t="str">
        <f t="shared" si="10"/>
        <v/>
      </c>
      <c r="D101" s="52"/>
      <c r="E101" s="36"/>
      <c r="F101" s="8"/>
      <c r="G101" s="36" t="s">
        <v>3</v>
      </c>
      <c r="H101" s="53"/>
      <c r="I101" s="53"/>
      <c r="J101" s="36"/>
      <c r="K101" s="52" t="str">
        <f t="shared" si="8"/>
        <v/>
      </c>
      <c r="L101" s="52"/>
      <c r="M101" s="6" t="str">
        <f t="shared" si="11"/>
        <v/>
      </c>
      <c r="N101" s="36"/>
      <c r="O101" s="8"/>
      <c r="P101" s="53"/>
      <c r="Q101" s="53"/>
      <c r="R101" s="54" t="str">
        <f t="shared" si="9"/>
        <v/>
      </c>
      <c r="S101" s="54"/>
      <c r="T101" s="55" t="str">
        <f t="shared" si="13"/>
        <v/>
      </c>
      <c r="U101" s="55"/>
    </row>
    <row r="102" spans="2:21">
      <c r="B102" s="36">
        <v>94</v>
      </c>
      <c r="C102" s="52" t="str">
        <f t="shared" si="10"/>
        <v/>
      </c>
      <c r="D102" s="52"/>
      <c r="E102" s="36"/>
      <c r="F102" s="8"/>
      <c r="G102" s="36" t="s">
        <v>3</v>
      </c>
      <c r="H102" s="53"/>
      <c r="I102" s="53"/>
      <c r="J102" s="36"/>
      <c r="K102" s="52" t="str">
        <f t="shared" si="8"/>
        <v/>
      </c>
      <c r="L102" s="52"/>
      <c r="M102" s="6" t="str">
        <f t="shared" si="11"/>
        <v/>
      </c>
      <c r="N102" s="36"/>
      <c r="O102" s="8"/>
      <c r="P102" s="53"/>
      <c r="Q102" s="53"/>
      <c r="R102" s="54" t="str">
        <f t="shared" si="9"/>
        <v/>
      </c>
      <c r="S102" s="54"/>
      <c r="T102" s="55" t="str">
        <f t="shared" si="13"/>
        <v/>
      </c>
      <c r="U102" s="55"/>
    </row>
    <row r="103" spans="2:21">
      <c r="B103" s="36">
        <v>95</v>
      </c>
      <c r="C103" s="52" t="str">
        <f t="shared" si="10"/>
        <v/>
      </c>
      <c r="D103" s="52"/>
      <c r="E103" s="36"/>
      <c r="F103" s="8"/>
      <c r="G103" s="36" t="s">
        <v>3</v>
      </c>
      <c r="H103" s="53"/>
      <c r="I103" s="53"/>
      <c r="J103" s="36"/>
      <c r="K103" s="52" t="str">
        <f t="shared" si="8"/>
        <v/>
      </c>
      <c r="L103" s="52"/>
      <c r="M103" s="6" t="str">
        <f t="shared" si="11"/>
        <v/>
      </c>
      <c r="N103" s="36"/>
      <c r="O103" s="8"/>
      <c r="P103" s="53"/>
      <c r="Q103" s="53"/>
      <c r="R103" s="54" t="str">
        <f t="shared" si="9"/>
        <v/>
      </c>
      <c r="S103" s="54"/>
      <c r="T103" s="55" t="str">
        <f t="shared" si="13"/>
        <v/>
      </c>
      <c r="U103" s="55"/>
    </row>
    <row r="104" spans="2:21">
      <c r="B104" s="36">
        <v>96</v>
      </c>
      <c r="C104" s="52" t="str">
        <f t="shared" si="10"/>
        <v/>
      </c>
      <c r="D104" s="52"/>
      <c r="E104" s="36"/>
      <c r="F104" s="8"/>
      <c r="G104" s="36" t="s">
        <v>4</v>
      </c>
      <c r="H104" s="53"/>
      <c r="I104" s="53"/>
      <c r="J104" s="36"/>
      <c r="K104" s="52" t="str">
        <f t="shared" si="8"/>
        <v/>
      </c>
      <c r="L104" s="52"/>
      <c r="M104" s="6" t="str">
        <f t="shared" si="11"/>
        <v/>
      </c>
      <c r="N104" s="36"/>
      <c r="O104" s="8"/>
      <c r="P104" s="53"/>
      <c r="Q104" s="53"/>
      <c r="R104" s="54" t="str">
        <f t="shared" si="9"/>
        <v/>
      </c>
      <c r="S104" s="54"/>
      <c r="T104" s="55" t="str">
        <f t="shared" si="13"/>
        <v/>
      </c>
      <c r="U104" s="55"/>
    </row>
    <row r="105" spans="2:21">
      <c r="B105" s="36">
        <v>97</v>
      </c>
      <c r="C105" s="52" t="str">
        <f t="shared" si="10"/>
        <v/>
      </c>
      <c r="D105" s="52"/>
      <c r="E105" s="36"/>
      <c r="F105" s="8"/>
      <c r="G105" s="36" t="s">
        <v>3</v>
      </c>
      <c r="H105" s="53"/>
      <c r="I105" s="53"/>
      <c r="J105" s="36"/>
      <c r="K105" s="52" t="str">
        <f t="shared" si="8"/>
        <v/>
      </c>
      <c r="L105" s="52"/>
      <c r="M105" s="6" t="str">
        <f t="shared" si="11"/>
        <v/>
      </c>
      <c r="N105" s="36"/>
      <c r="O105" s="8"/>
      <c r="P105" s="53"/>
      <c r="Q105" s="53"/>
      <c r="R105" s="54" t="str">
        <f t="shared" si="9"/>
        <v/>
      </c>
      <c r="S105" s="54"/>
      <c r="T105" s="55" t="str">
        <f t="shared" si="13"/>
        <v/>
      </c>
      <c r="U105" s="55"/>
    </row>
    <row r="106" spans="2:21">
      <c r="B106" s="36">
        <v>98</v>
      </c>
      <c r="C106" s="52" t="str">
        <f t="shared" si="10"/>
        <v/>
      </c>
      <c r="D106" s="52"/>
      <c r="E106" s="36"/>
      <c r="F106" s="8"/>
      <c r="G106" s="36" t="s">
        <v>4</v>
      </c>
      <c r="H106" s="53"/>
      <c r="I106" s="53"/>
      <c r="J106" s="36"/>
      <c r="K106" s="52" t="str">
        <f t="shared" si="8"/>
        <v/>
      </c>
      <c r="L106" s="52"/>
      <c r="M106" s="6" t="str">
        <f t="shared" si="11"/>
        <v/>
      </c>
      <c r="N106" s="36"/>
      <c r="O106" s="8"/>
      <c r="P106" s="53"/>
      <c r="Q106" s="53"/>
      <c r="R106" s="54" t="str">
        <f t="shared" si="9"/>
        <v/>
      </c>
      <c r="S106" s="54"/>
      <c r="T106" s="55" t="str">
        <f t="shared" si="13"/>
        <v/>
      </c>
      <c r="U106" s="55"/>
    </row>
    <row r="107" spans="2:21">
      <c r="B107" s="36">
        <v>99</v>
      </c>
      <c r="C107" s="52" t="str">
        <f t="shared" si="10"/>
        <v/>
      </c>
      <c r="D107" s="52"/>
      <c r="E107" s="36"/>
      <c r="F107" s="8"/>
      <c r="G107" s="36" t="s">
        <v>4</v>
      </c>
      <c r="H107" s="53"/>
      <c r="I107" s="53"/>
      <c r="J107" s="36"/>
      <c r="K107" s="52" t="str">
        <f t="shared" si="8"/>
        <v/>
      </c>
      <c r="L107" s="52"/>
      <c r="M107" s="6" t="str">
        <f t="shared" si="11"/>
        <v/>
      </c>
      <c r="N107" s="36"/>
      <c r="O107" s="8"/>
      <c r="P107" s="53"/>
      <c r="Q107" s="53"/>
      <c r="R107" s="54" t="str">
        <f t="shared" si="9"/>
        <v/>
      </c>
      <c r="S107" s="54"/>
      <c r="T107" s="55" t="str">
        <f t="shared" si="13"/>
        <v/>
      </c>
      <c r="U107" s="55"/>
    </row>
    <row r="108" spans="2:21">
      <c r="B108" s="36">
        <v>100</v>
      </c>
      <c r="C108" s="52" t="str">
        <f t="shared" si="10"/>
        <v/>
      </c>
      <c r="D108" s="52"/>
      <c r="E108" s="36"/>
      <c r="F108" s="8"/>
      <c r="G108" s="36" t="s">
        <v>3</v>
      </c>
      <c r="H108" s="53"/>
      <c r="I108" s="53"/>
      <c r="J108" s="36"/>
      <c r="K108" s="52" t="str">
        <f t="shared" si="8"/>
        <v/>
      </c>
      <c r="L108" s="52"/>
      <c r="M108" s="6" t="str">
        <f t="shared" si="11"/>
        <v/>
      </c>
      <c r="N108" s="36"/>
      <c r="O108" s="8"/>
      <c r="P108" s="53"/>
      <c r="Q108" s="53"/>
      <c r="R108" s="54" t="str">
        <f t="shared" si="9"/>
        <v/>
      </c>
      <c r="S108" s="54"/>
      <c r="T108" s="55" t="str">
        <f t="shared" si="13"/>
        <v/>
      </c>
      <c r="U108" s="55"/>
    </row>
    <row r="109" spans="2:21">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5" priority="1" stopIfTrue="1" operator="equal">
      <formula>"買"</formula>
    </cfRule>
    <cfRule type="cellIs" dxfId="14" priority="2"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5" stopIfTrue="1" operator="equal">
      <formula>"買"</formula>
    </cfRule>
    <cfRule type="cellIs" dxfId="10" priority="6" stopIfTrue="1" operator="equal">
      <formula>"売"</formula>
    </cfRule>
  </conditionalFormatting>
  <conditionalFormatting sqref="G13">
    <cfRule type="cellIs" dxfId="9" priority="3" stopIfTrue="1" operator="equal">
      <formula>"買"</formula>
    </cfRule>
    <cfRule type="cellIs" dxfId="8"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Q130"/>
  <sheetViews>
    <sheetView topLeftCell="A91" workbookViewId="0">
      <selection activeCell="R121" sqref="R121"/>
    </sheetView>
  </sheetViews>
  <sheetFormatPr defaultRowHeight="14.25"/>
  <cols>
    <col min="1" max="1" width="7.5" style="35" customWidth="1"/>
    <col min="2" max="2" width="8.125" customWidth="1"/>
  </cols>
  <sheetData>
    <row r="30" spans="17:17">
      <c r="Q30" s="91" t="s">
        <v>64</v>
      </c>
    </row>
    <row r="63" spans="17:17">
      <c r="Q63" s="91" t="s">
        <v>64</v>
      </c>
    </row>
    <row r="96" spans="17:17">
      <c r="Q96" s="91" t="s">
        <v>65</v>
      </c>
    </row>
    <row r="130" spans="17:17">
      <c r="Q130" s="91" t="s">
        <v>65</v>
      </c>
    </row>
  </sheetData>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abSelected="1" zoomScale="145" zoomScaleNormal="145" zoomScaleSheetLayoutView="100" workbookViewId="0">
      <selection activeCell="L13" sqref="L13"/>
    </sheetView>
  </sheetViews>
  <sheetFormatPr defaultColWidth="9" defaultRowHeight="13.5"/>
  <sheetData>
    <row r="1" spans="1:10">
      <c r="A1" t="s">
        <v>0</v>
      </c>
    </row>
    <row r="2" spans="1:10" ht="13.5" customHeight="1">
      <c r="A2" s="87" t="s">
        <v>58</v>
      </c>
      <c r="B2" s="87"/>
      <c r="C2" s="87"/>
      <c r="D2" s="87"/>
      <c r="E2" s="87"/>
      <c r="F2" s="87"/>
      <c r="G2" s="87"/>
      <c r="H2" s="87"/>
      <c r="I2" s="87"/>
      <c r="J2" s="87"/>
    </row>
    <row r="3" spans="1:10">
      <c r="A3" s="87"/>
      <c r="B3" s="87"/>
      <c r="C3" s="87"/>
      <c r="D3" s="87"/>
      <c r="E3" s="87"/>
      <c r="F3" s="87"/>
      <c r="G3" s="87"/>
      <c r="H3" s="87"/>
      <c r="I3" s="87"/>
      <c r="J3" s="87"/>
    </row>
    <row r="4" spans="1:10">
      <c r="A4" s="87"/>
      <c r="B4" s="87"/>
      <c r="C4" s="87"/>
      <c r="D4" s="87"/>
      <c r="E4" s="87"/>
      <c r="F4" s="87"/>
      <c r="G4" s="87"/>
      <c r="H4" s="87"/>
      <c r="I4" s="87"/>
      <c r="J4" s="87"/>
    </row>
    <row r="5" spans="1:10">
      <c r="A5" s="87"/>
      <c r="B5" s="87"/>
      <c r="C5" s="87"/>
      <c r="D5" s="87"/>
      <c r="E5" s="87"/>
      <c r="F5" s="87"/>
      <c r="G5" s="87"/>
      <c r="H5" s="87"/>
      <c r="I5" s="87"/>
      <c r="J5" s="87"/>
    </row>
    <row r="6" spans="1:10">
      <c r="A6" s="87"/>
      <c r="B6" s="87"/>
      <c r="C6" s="87"/>
      <c r="D6" s="87"/>
      <c r="E6" s="87"/>
      <c r="F6" s="87"/>
      <c r="G6" s="87"/>
      <c r="H6" s="87"/>
      <c r="I6" s="87"/>
      <c r="J6" s="87"/>
    </row>
    <row r="7" spans="1:10">
      <c r="A7" s="87"/>
      <c r="B7" s="87"/>
      <c r="C7" s="87"/>
      <c r="D7" s="87"/>
      <c r="E7" s="87"/>
      <c r="F7" s="87"/>
      <c r="G7" s="87"/>
      <c r="H7" s="87"/>
      <c r="I7" s="87"/>
      <c r="J7" s="87"/>
    </row>
    <row r="8" spans="1:10">
      <c r="A8" s="87"/>
      <c r="B8" s="87"/>
      <c r="C8" s="87"/>
      <c r="D8" s="87"/>
      <c r="E8" s="87"/>
      <c r="F8" s="87"/>
      <c r="G8" s="87"/>
      <c r="H8" s="87"/>
      <c r="I8" s="87"/>
      <c r="J8" s="87"/>
    </row>
    <row r="9" spans="1:10">
      <c r="A9" s="87"/>
      <c r="B9" s="87"/>
      <c r="C9" s="87"/>
      <c r="D9" s="87"/>
      <c r="E9" s="87"/>
      <c r="F9" s="87"/>
      <c r="G9" s="87"/>
      <c r="H9" s="87"/>
      <c r="I9" s="87"/>
      <c r="J9" s="87"/>
    </row>
    <row r="10" spans="1:10">
      <c r="A10" s="87"/>
      <c r="B10" s="87"/>
      <c r="C10" s="87"/>
      <c r="D10" s="87"/>
      <c r="E10" s="87"/>
      <c r="F10" s="87"/>
      <c r="G10" s="87"/>
      <c r="H10" s="87"/>
      <c r="I10" s="87"/>
      <c r="J10" s="87"/>
    </row>
    <row r="11" spans="1:10">
      <c r="A11" s="87"/>
      <c r="B11" s="87"/>
      <c r="C11" s="87"/>
      <c r="D11" s="87"/>
      <c r="E11" s="87"/>
      <c r="F11" s="87"/>
      <c r="G11" s="87"/>
      <c r="H11" s="87"/>
      <c r="I11" s="87"/>
      <c r="J11" s="87"/>
    </row>
    <row r="12" spans="1:10">
      <c r="A12" s="87"/>
      <c r="B12" s="87"/>
      <c r="C12" s="87"/>
      <c r="D12" s="87"/>
      <c r="E12" s="87"/>
      <c r="F12" s="87"/>
      <c r="G12" s="87"/>
      <c r="H12" s="87"/>
      <c r="I12" s="87"/>
      <c r="J12" s="87"/>
    </row>
    <row r="13" spans="1:10">
      <c r="A13" s="87"/>
      <c r="B13" s="87"/>
      <c r="C13" s="87"/>
      <c r="D13" s="87"/>
      <c r="E13" s="87"/>
      <c r="F13" s="87"/>
      <c r="G13" s="87"/>
      <c r="H13" s="87"/>
      <c r="I13" s="87"/>
      <c r="J13" s="87"/>
    </row>
    <row r="14" spans="1:10">
      <c r="A14" s="87"/>
      <c r="B14" s="87"/>
      <c r="C14" s="87"/>
      <c r="D14" s="87"/>
      <c r="E14" s="87"/>
      <c r="F14" s="87"/>
      <c r="G14" s="87"/>
      <c r="H14" s="87"/>
      <c r="I14" s="87"/>
      <c r="J14" s="87"/>
    </row>
    <row r="15" spans="1:10">
      <c r="A15" s="87"/>
      <c r="B15" s="87"/>
      <c r="C15" s="87"/>
      <c r="D15" s="87"/>
      <c r="E15" s="87"/>
      <c r="F15" s="87"/>
      <c r="G15" s="87"/>
      <c r="H15" s="87"/>
      <c r="I15" s="87"/>
      <c r="J15" s="87"/>
    </row>
    <row r="16" spans="1:10">
      <c r="A16" s="87"/>
      <c r="B16" s="87"/>
      <c r="C16" s="87"/>
      <c r="D16" s="87"/>
      <c r="E16" s="87"/>
      <c r="F16" s="87"/>
      <c r="G16" s="87"/>
      <c r="H16" s="87"/>
      <c r="I16" s="87"/>
      <c r="J16" s="87"/>
    </row>
    <row r="17" spans="1:10">
      <c r="A17" s="87"/>
      <c r="B17" s="87"/>
      <c r="C17" s="87"/>
      <c r="D17" s="87"/>
      <c r="E17" s="87"/>
      <c r="F17" s="87"/>
      <c r="G17" s="87"/>
      <c r="H17" s="87"/>
      <c r="I17" s="87"/>
      <c r="J17" s="87"/>
    </row>
    <row r="18" spans="1:10">
      <c r="A18" s="87"/>
      <c r="B18" s="87"/>
      <c r="C18" s="87"/>
      <c r="D18" s="87"/>
      <c r="E18" s="87"/>
      <c r="F18" s="87"/>
      <c r="G18" s="87"/>
      <c r="H18" s="87"/>
      <c r="I18" s="87"/>
      <c r="J18" s="87"/>
    </row>
    <row r="19" spans="1:10">
      <c r="A19" s="87"/>
      <c r="B19" s="87"/>
      <c r="C19" s="87"/>
      <c r="D19" s="87"/>
      <c r="E19" s="87"/>
      <c r="F19" s="87"/>
      <c r="G19" s="87"/>
      <c r="H19" s="87"/>
      <c r="I19" s="87"/>
      <c r="J19" s="87"/>
    </row>
    <row r="20" spans="1:10">
      <c r="A20" s="87"/>
      <c r="B20" s="87"/>
      <c r="C20" s="87"/>
      <c r="D20" s="87"/>
      <c r="E20" s="87"/>
      <c r="F20" s="87"/>
      <c r="G20" s="87"/>
      <c r="H20" s="87"/>
      <c r="I20" s="87"/>
      <c r="J20" s="87"/>
    </row>
    <row r="21" spans="1:10">
      <c r="A21" s="87"/>
      <c r="B21" s="87"/>
      <c r="C21" s="87"/>
      <c r="D21" s="87"/>
      <c r="E21" s="87"/>
      <c r="F21" s="87"/>
      <c r="G21" s="87"/>
      <c r="H21" s="87"/>
      <c r="I21" s="87"/>
      <c r="J21" s="87"/>
    </row>
    <row r="22" spans="1:10">
      <c r="A22" s="51"/>
      <c r="B22" s="51"/>
      <c r="C22" s="51"/>
      <c r="D22" s="51"/>
      <c r="E22" s="51"/>
      <c r="F22" s="51"/>
      <c r="G22" s="51"/>
      <c r="H22" s="51"/>
      <c r="I22" s="51"/>
      <c r="J22" s="51"/>
    </row>
    <row r="24" spans="1:10">
      <c r="A24" t="s">
        <v>1</v>
      </c>
    </row>
    <row r="25" spans="1:10">
      <c r="A25" s="88" t="s">
        <v>59</v>
      </c>
      <c r="B25" s="89"/>
      <c r="C25" s="89"/>
      <c r="D25" s="89"/>
      <c r="E25" s="89"/>
      <c r="F25" s="89"/>
      <c r="G25" s="89"/>
      <c r="H25" s="89"/>
      <c r="I25" s="89"/>
      <c r="J25" s="89"/>
    </row>
    <row r="26" spans="1:10">
      <c r="A26" s="89"/>
      <c r="B26" s="89"/>
      <c r="C26" s="89"/>
      <c r="D26" s="89"/>
      <c r="E26" s="89"/>
      <c r="F26" s="89"/>
      <c r="G26" s="89"/>
      <c r="H26" s="89"/>
      <c r="I26" s="89"/>
      <c r="J26" s="89"/>
    </row>
    <row r="27" spans="1:10">
      <c r="A27" s="89"/>
      <c r="B27" s="89"/>
      <c r="C27" s="89"/>
      <c r="D27" s="89"/>
      <c r="E27" s="89"/>
      <c r="F27" s="89"/>
      <c r="G27" s="89"/>
      <c r="H27" s="89"/>
      <c r="I27" s="89"/>
      <c r="J27" s="89"/>
    </row>
    <row r="28" spans="1:10">
      <c r="A28" s="89"/>
      <c r="B28" s="89"/>
      <c r="C28" s="89"/>
      <c r="D28" s="89"/>
      <c r="E28" s="89"/>
      <c r="F28" s="89"/>
      <c r="G28" s="89"/>
      <c r="H28" s="89"/>
      <c r="I28" s="89"/>
      <c r="J28" s="89"/>
    </row>
    <row r="29" spans="1:10">
      <c r="A29" s="89"/>
      <c r="B29" s="89"/>
      <c r="C29" s="89"/>
      <c r="D29" s="89"/>
      <c r="E29" s="89"/>
      <c r="F29" s="89"/>
      <c r="G29" s="89"/>
      <c r="H29" s="89"/>
      <c r="I29" s="89"/>
      <c r="J29" s="89"/>
    </row>
    <row r="30" spans="1:10">
      <c r="A30" s="89"/>
      <c r="B30" s="89"/>
      <c r="C30" s="89"/>
      <c r="D30" s="89"/>
      <c r="E30" s="89"/>
      <c r="F30" s="89"/>
      <c r="G30" s="89"/>
      <c r="H30" s="89"/>
      <c r="I30" s="89"/>
      <c r="J30" s="89"/>
    </row>
    <row r="31" spans="1:10">
      <c r="A31" s="89"/>
      <c r="B31" s="89"/>
      <c r="C31" s="89"/>
      <c r="D31" s="89"/>
      <c r="E31" s="89"/>
      <c r="F31" s="89"/>
      <c r="G31" s="89"/>
      <c r="H31" s="89"/>
      <c r="I31" s="89"/>
      <c r="J31" s="89"/>
    </row>
    <row r="32" spans="1:10">
      <c r="A32" s="89"/>
      <c r="B32" s="89"/>
      <c r="C32" s="89"/>
      <c r="D32" s="89"/>
      <c r="E32" s="89"/>
      <c r="F32" s="89"/>
      <c r="G32" s="89"/>
      <c r="H32" s="89"/>
      <c r="I32" s="89"/>
      <c r="J32" s="89"/>
    </row>
    <row r="34" spans="1:10">
      <c r="A34" t="s">
        <v>2</v>
      </c>
    </row>
    <row r="35" spans="1:10">
      <c r="A35" s="90" t="s">
        <v>60</v>
      </c>
      <c r="B35" s="90"/>
      <c r="C35" s="90"/>
      <c r="D35" s="90"/>
      <c r="E35" s="90"/>
      <c r="F35" s="90"/>
      <c r="G35" s="90"/>
      <c r="H35" s="90"/>
      <c r="I35" s="90"/>
      <c r="J35" s="90"/>
    </row>
    <row r="36" spans="1:10">
      <c r="A36" s="90"/>
      <c r="B36" s="90"/>
      <c r="C36" s="90"/>
      <c r="D36" s="90"/>
      <c r="E36" s="90"/>
      <c r="F36" s="90"/>
      <c r="G36" s="90"/>
      <c r="H36" s="90"/>
      <c r="I36" s="90"/>
      <c r="J36" s="90"/>
    </row>
    <row r="37" spans="1:10">
      <c r="A37" s="90"/>
      <c r="B37" s="90"/>
      <c r="C37" s="90"/>
      <c r="D37" s="90"/>
      <c r="E37" s="90"/>
      <c r="F37" s="90"/>
      <c r="G37" s="90"/>
      <c r="H37" s="90"/>
      <c r="I37" s="90"/>
      <c r="J37" s="90"/>
    </row>
    <row r="38" spans="1:10">
      <c r="A38" s="90"/>
      <c r="B38" s="90"/>
      <c r="C38" s="90"/>
      <c r="D38" s="90"/>
      <c r="E38" s="90"/>
      <c r="F38" s="90"/>
      <c r="G38" s="90"/>
      <c r="H38" s="90"/>
      <c r="I38" s="90"/>
      <c r="J38" s="90"/>
    </row>
    <row r="39" spans="1:10">
      <c r="A39" s="90"/>
      <c r="B39" s="90"/>
      <c r="C39" s="90"/>
      <c r="D39" s="90"/>
      <c r="E39" s="90"/>
      <c r="F39" s="90"/>
      <c r="G39" s="90"/>
      <c r="H39" s="90"/>
      <c r="I39" s="90"/>
      <c r="J39" s="90"/>
    </row>
    <row r="40" spans="1:10">
      <c r="A40" s="90"/>
      <c r="B40" s="90"/>
      <c r="C40" s="90"/>
      <c r="D40" s="90"/>
      <c r="E40" s="90"/>
      <c r="F40" s="90"/>
      <c r="G40" s="90"/>
      <c r="H40" s="90"/>
      <c r="I40" s="90"/>
      <c r="J40" s="90"/>
    </row>
    <row r="41" spans="1:10">
      <c r="A41" s="90"/>
      <c r="B41" s="90"/>
      <c r="C41" s="90"/>
      <c r="D41" s="90"/>
      <c r="E41" s="90"/>
      <c r="F41" s="90"/>
      <c r="G41" s="90"/>
      <c r="H41" s="90"/>
      <c r="I41" s="90"/>
      <c r="J41" s="90"/>
    </row>
    <row r="42" spans="1:10">
      <c r="A42" s="90"/>
      <c r="B42" s="90"/>
      <c r="C42" s="90"/>
      <c r="D42" s="90"/>
      <c r="E42" s="90"/>
      <c r="F42" s="90"/>
      <c r="G42" s="90"/>
      <c r="H42" s="90"/>
      <c r="I42" s="90"/>
      <c r="J42" s="90"/>
    </row>
  </sheetData>
  <mergeCells count="3">
    <mergeCell ref="A25:J32"/>
    <mergeCell ref="A35:J42"/>
    <mergeCell ref="A2:J21"/>
  </mergeCells>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I23" sqref="I23"/>
    </sheetView>
  </sheetViews>
  <sheetFormatPr defaultColWidth="8.875" defaultRowHeight="17.25"/>
  <cols>
    <col min="1" max="1" width="3.125" style="27" customWidth="1"/>
    <col min="2" max="2" width="22.375" style="24" customWidth="1"/>
    <col min="3" max="3" width="15.75" style="26" customWidth="1"/>
    <col min="4" max="4" width="13" style="26" customWidth="1"/>
    <col min="5" max="5" width="15.875" style="32" customWidth="1"/>
    <col min="6" max="6" width="15.875" style="26" customWidth="1"/>
    <col min="7" max="7" width="15.875" style="32" customWidth="1"/>
    <col min="8" max="8" width="15.875" style="26" customWidth="1"/>
    <col min="9" max="9" width="15.875" style="32" customWidth="1"/>
    <col min="10" max="16384" width="8.875" style="27"/>
  </cols>
  <sheetData>
    <row r="2" spans="2:9">
      <c r="B2" s="25" t="s">
        <v>39</v>
      </c>
      <c r="C2" s="27"/>
    </row>
    <row r="4" spans="2:9">
      <c r="B4" s="30" t="s">
        <v>42</v>
      </c>
      <c r="C4" s="30" t="s">
        <v>40</v>
      </c>
      <c r="D4" s="30" t="s">
        <v>45</v>
      </c>
      <c r="E4" s="31" t="s">
        <v>41</v>
      </c>
      <c r="F4" s="30" t="s">
        <v>46</v>
      </c>
      <c r="G4" s="31" t="s">
        <v>41</v>
      </c>
      <c r="H4" s="30" t="s">
        <v>47</v>
      </c>
      <c r="I4" s="31" t="s">
        <v>41</v>
      </c>
    </row>
    <row r="5" spans="2:9">
      <c r="B5" s="28" t="s">
        <v>43</v>
      </c>
      <c r="C5" s="29" t="s">
        <v>44</v>
      </c>
      <c r="D5" s="29">
        <v>41</v>
      </c>
      <c r="E5" s="33">
        <v>42336</v>
      </c>
      <c r="F5" s="29">
        <v>100</v>
      </c>
      <c r="G5" s="33">
        <v>42337</v>
      </c>
      <c r="H5" s="29">
        <v>90</v>
      </c>
      <c r="I5" s="33">
        <v>42343</v>
      </c>
    </row>
    <row r="6" spans="2:9">
      <c r="B6" s="28" t="s">
        <v>61</v>
      </c>
      <c r="C6" s="29" t="s">
        <v>44</v>
      </c>
      <c r="D6" s="29"/>
      <c r="E6" s="33"/>
      <c r="F6" s="29">
        <v>71</v>
      </c>
      <c r="G6" s="33">
        <v>42344</v>
      </c>
      <c r="H6" s="29">
        <v>18</v>
      </c>
      <c r="I6" s="33">
        <v>42344</v>
      </c>
    </row>
    <row r="7" spans="2:9">
      <c r="B7" s="28" t="s">
        <v>43</v>
      </c>
      <c r="C7" s="29"/>
      <c r="D7" s="29"/>
      <c r="E7" s="34"/>
      <c r="F7" s="29"/>
      <c r="G7" s="34"/>
      <c r="H7" s="29"/>
      <c r="I7" s="34"/>
    </row>
    <row r="8" spans="2:9">
      <c r="B8" s="28" t="s">
        <v>43</v>
      </c>
      <c r="C8" s="29"/>
      <c r="D8" s="29"/>
      <c r="E8" s="34"/>
      <c r="F8" s="29"/>
      <c r="G8" s="34"/>
      <c r="H8" s="29"/>
      <c r="I8" s="34"/>
    </row>
    <row r="9" spans="2:9">
      <c r="B9" s="28" t="s">
        <v>43</v>
      </c>
      <c r="C9" s="29"/>
      <c r="D9" s="29"/>
      <c r="E9" s="34"/>
      <c r="F9" s="29"/>
      <c r="G9" s="34"/>
      <c r="H9" s="29"/>
      <c r="I9" s="34"/>
    </row>
    <row r="10" spans="2:9">
      <c r="B10" s="28" t="s">
        <v>43</v>
      </c>
      <c r="C10" s="29"/>
      <c r="D10" s="29"/>
      <c r="E10" s="34"/>
      <c r="F10" s="29"/>
      <c r="G10" s="34"/>
      <c r="H10" s="29"/>
      <c r="I10" s="34"/>
    </row>
    <row r="11" spans="2:9">
      <c r="B11" s="28" t="s">
        <v>43</v>
      </c>
      <c r="C11" s="29"/>
      <c r="D11" s="29"/>
      <c r="E11" s="34"/>
      <c r="F11" s="29"/>
      <c r="G11" s="34"/>
      <c r="H11" s="29"/>
      <c r="I11" s="34"/>
    </row>
    <row r="12" spans="2:9">
      <c r="B12" s="28" t="s">
        <v>43</v>
      </c>
      <c r="C12" s="29"/>
      <c r="D12" s="29"/>
      <c r="E12" s="34"/>
      <c r="F12" s="29"/>
      <c r="G12" s="34"/>
      <c r="H12" s="29"/>
      <c r="I12" s="34"/>
    </row>
  </sheetData>
  <phoneticPr fontId="2"/>
  <pageMargins left="0.75" right="0.75" top="1" bottom="1" header="0.51111111111111107" footer="0.51111111111111107"/>
  <pageSetup paperSize="9" firstPageNumber="4294963191"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F29" sqref="F29"/>
    </sheetView>
  </sheetViews>
  <sheetFormatPr defaultRowHeight="13.5"/>
  <cols>
    <col min="1" max="1" width="2.875" customWidth="1"/>
    <col min="2" max="18" width="6.625" customWidth="1"/>
    <col min="22" max="22" width="10.875" style="23" bestFit="1" customWidth="1"/>
  </cols>
  <sheetData>
    <row r="2" spans="2:21">
      <c r="B2" s="68" t="s">
        <v>5</v>
      </c>
      <c r="C2" s="68"/>
      <c r="D2" s="83"/>
      <c r="E2" s="83"/>
      <c r="F2" s="68" t="s">
        <v>6</v>
      </c>
      <c r="G2" s="68"/>
      <c r="H2" s="83" t="s">
        <v>36</v>
      </c>
      <c r="I2" s="83"/>
      <c r="J2" s="68" t="s">
        <v>7</v>
      </c>
      <c r="K2" s="68"/>
      <c r="L2" s="84">
        <f>C9</f>
        <v>1000000</v>
      </c>
      <c r="M2" s="83"/>
      <c r="N2" s="68" t="s">
        <v>8</v>
      </c>
      <c r="O2" s="68"/>
      <c r="P2" s="84" t="e">
        <f>C108+R108</f>
        <v>#VALUE!</v>
      </c>
      <c r="Q2" s="83"/>
      <c r="R2" s="1"/>
      <c r="S2" s="1"/>
      <c r="T2" s="1"/>
    </row>
    <row r="3" spans="2:21" ht="57" customHeight="1">
      <c r="B3" s="68" t="s">
        <v>9</v>
      </c>
      <c r="C3" s="68"/>
      <c r="D3" s="85" t="s">
        <v>38</v>
      </c>
      <c r="E3" s="85"/>
      <c r="F3" s="85"/>
      <c r="G3" s="85"/>
      <c r="H3" s="85"/>
      <c r="I3" s="85"/>
      <c r="J3" s="68" t="s">
        <v>10</v>
      </c>
      <c r="K3" s="68"/>
      <c r="L3" s="85" t="s">
        <v>35</v>
      </c>
      <c r="M3" s="86"/>
      <c r="N3" s="86"/>
      <c r="O3" s="86"/>
      <c r="P3" s="86"/>
      <c r="Q3" s="86"/>
      <c r="R3" s="1"/>
      <c r="S3" s="1"/>
    </row>
    <row r="4" spans="2:21">
      <c r="B4" s="68" t="s">
        <v>11</v>
      </c>
      <c r="C4" s="68"/>
      <c r="D4" s="66">
        <f>SUM($R$9:$S$993)</f>
        <v>-29503</v>
      </c>
      <c r="E4" s="66"/>
      <c r="F4" s="68" t="s">
        <v>12</v>
      </c>
      <c r="G4" s="68"/>
      <c r="H4" s="82">
        <f>SUM($T$9:$U$108)</f>
        <v>-57</v>
      </c>
      <c r="I4" s="83"/>
      <c r="J4" s="65" t="s">
        <v>13</v>
      </c>
      <c r="K4" s="65"/>
      <c r="L4" s="84">
        <f>MAX($C$9:$D$990)-C9</f>
        <v>0</v>
      </c>
      <c r="M4" s="84"/>
      <c r="N4" s="65" t="s">
        <v>14</v>
      </c>
      <c r="O4" s="65"/>
      <c r="P4" s="66">
        <f>MIN($C$9:$D$990)-C9</f>
        <v>-29503</v>
      </c>
      <c r="Q4" s="66"/>
      <c r="R4" s="1"/>
      <c r="S4" s="1"/>
      <c r="T4" s="1"/>
    </row>
    <row r="5" spans="2:21">
      <c r="B5" s="22" t="s">
        <v>15</v>
      </c>
      <c r="C5" s="2">
        <f>COUNTIF($R$9:$R$990,"&gt;0")</f>
        <v>0</v>
      </c>
      <c r="D5" s="21" t="s">
        <v>16</v>
      </c>
      <c r="E5" s="16">
        <f>COUNTIF($R$9:$R$990,"&lt;0")</f>
        <v>1</v>
      </c>
      <c r="F5" s="21" t="s">
        <v>17</v>
      </c>
      <c r="G5" s="2">
        <f>COUNTIF($R$9:$R$990,"=0")</f>
        <v>0</v>
      </c>
      <c r="H5" s="21" t="s">
        <v>18</v>
      </c>
      <c r="I5" s="3">
        <f>C5/SUM(C5,E5,G5)</f>
        <v>0</v>
      </c>
      <c r="J5" s="67" t="s">
        <v>19</v>
      </c>
      <c r="K5" s="68"/>
      <c r="L5" s="69"/>
      <c r="M5" s="70"/>
      <c r="N5" s="18" t="s">
        <v>20</v>
      </c>
      <c r="O5" s="9"/>
      <c r="P5" s="69"/>
      <c r="Q5" s="70"/>
      <c r="R5" s="1"/>
      <c r="S5" s="1"/>
      <c r="T5" s="1"/>
    </row>
    <row r="6" spans="2:21">
      <c r="B6" s="11"/>
      <c r="C6" s="14"/>
      <c r="D6" s="15"/>
      <c r="E6" s="12"/>
      <c r="F6" s="11"/>
      <c r="G6" s="12"/>
      <c r="H6" s="11"/>
      <c r="I6" s="17"/>
      <c r="J6" s="11"/>
      <c r="K6" s="11"/>
      <c r="L6" s="12"/>
      <c r="M6" s="12"/>
      <c r="N6" s="13"/>
      <c r="O6" s="13"/>
      <c r="P6" s="10"/>
      <c r="Q6" s="7"/>
      <c r="R6" s="1"/>
      <c r="S6" s="1"/>
      <c r="T6" s="1"/>
    </row>
    <row r="7" spans="2:21">
      <c r="B7" s="71" t="s">
        <v>21</v>
      </c>
      <c r="C7" s="73" t="s">
        <v>22</v>
      </c>
      <c r="D7" s="74"/>
      <c r="E7" s="77" t="s">
        <v>23</v>
      </c>
      <c r="F7" s="78"/>
      <c r="G7" s="78"/>
      <c r="H7" s="78"/>
      <c r="I7" s="61"/>
      <c r="J7" s="79" t="s">
        <v>24</v>
      </c>
      <c r="K7" s="80"/>
      <c r="L7" s="63"/>
      <c r="M7" s="81" t="s">
        <v>25</v>
      </c>
      <c r="N7" s="56" t="s">
        <v>26</v>
      </c>
      <c r="O7" s="57"/>
      <c r="P7" s="57"/>
      <c r="Q7" s="58"/>
      <c r="R7" s="59" t="s">
        <v>27</v>
      </c>
      <c r="S7" s="59"/>
      <c r="T7" s="59"/>
      <c r="U7" s="59"/>
    </row>
    <row r="8" spans="2:21">
      <c r="B8" s="72"/>
      <c r="C8" s="75"/>
      <c r="D8" s="76"/>
      <c r="E8" s="19" t="s">
        <v>28</v>
      </c>
      <c r="F8" s="19" t="s">
        <v>29</v>
      </c>
      <c r="G8" s="19" t="s">
        <v>30</v>
      </c>
      <c r="H8" s="60" t="s">
        <v>31</v>
      </c>
      <c r="I8" s="61"/>
      <c r="J8" s="4" t="s">
        <v>32</v>
      </c>
      <c r="K8" s="62" t="s">
        <v>33</v>
      </c>
      <c r="L8" s="63"/>
      <c r="M8" s="81"/>
      <c r="N8" s="5" t="s">
        <v>28</v>
      </c>
      <c r="O8" s="5" t="s">
        <v>29</v>
      </c>
      <c r="P8" s="64" t="s">
        <v>31</v>
      </c>
      <c r="Q8" s="58"/>
      <c r="R8" s="59" t="s">
        <v>34</v>
      </c>
      <c r="S8" s="59"/>
      <c r="T8" s="59" t="s">
        <v>32</v>
      </c>
      <c r="U8" s="59"/>
    </row>
    <row r="9" spans="2:21">
      <c r="B9" s="20">
        <v>1</v>
      </c>
      <c r="C9" s="52">
        <v>1000000</v>
      </c>
      <c r="D9" s="52"/>
      <c r="E9" s="20">
        <v>2001</v>
      </c>
      <c r="F9" s="8">
        <v>42111</v>
      </c>
      <c r="G9" s="20" t="s">
        <v>4</v>
      </c>
      <c r="H9" s="53">
        <v>1.4382900000000001</v>
      </c>
      <c r="I9" s="53"/>
      <c r="J9" s="20">
        <v>57</v>
      </c>
      <c r="K9" s="52">
        <f t="shared" ref="K9:K72" si="0">IF(F9="","",C9*0.03)</f>
        <v>30000</v>
      </c>
      <c r="L9" s="52"/>
      <c r="M9" s="6">
        <f>IF(J9="","",ROUNDDOWN(K9/(J9/81)/100000,2))</f>
        <v>0.42</v>
      </c>
      <c r="N9" s="20">
        <v>2001</v>
      </c>
      <c r="O9" s="8">
        <v>42111</v>
      </c>
      <c r="P9" s="53">
        <v>1.4326000000000001</v>
      </c>
      <c r="Q9" s="53"/>
      <c r="R9" s="54">
        <f t="shared" ref="R9:R72" si="1">IF(O9="","",ROUNDDOWN((IF(G9="売",H9-P9,P9-H9))*M9*1000000000/81,0))</f>
        <v>-29503</v>
      </c>
      <c r="S9" s="54"/>
      <c r="T9" s="55">
        <f t="shared" ref="T9:T18" si="2">IF(O9="","",IF(R9&lt;0,J9*(-1),IF(G9="買",(P9-H9)*10000,(H9-P9)*10000)))</f>
        <v>-57</v>
      </c>
      <c r="U9" s="55"/>
    </row>
    <row r="10" spans="2:21">
      <c r="B10" s="20">
        <v>2</v>
      </c>
      <c r="C10" s="52">
        <f t="shared" ref="C10:C73" si="3">IF(R9="","",C9+R9)</f>
        <v>970497</v>
      </c>
      <c r="D10" s="52"/>
      <c r="E10" s="20"/>
      <c r="F10" s="8"/>
      <c r="G10" s="20" t="s">
        <v>4</v>
      </c>
      <c r="H10" s="53"/>
      <c r="I10" s="53"/>
      <c r="J10" s="20"/>
      <c r="K10" s="52" t="str">
        <f t="shared" si="0"/>
        <v/>
      </c>
      <c r="L10" s="52"/>
      <c r="M10" s="6" t="str">
        <f t="shared" ref="M10:M73" si="4">IF(J10="","",ROUNDDOWN(K10/(J10/81)/100000,2))</f>
        <v/>
      </c>
      <c r="N10" s="20"/>
      <c r="O10" s="8"/>
      <c r="P10" s="53"/>
      <c r="Q10" s="53"/>
      <c r="R10" s="54" t="str">
        <f t="shared" si="1"/>
        <v/>
      </c>
      <c r="S10" s="54"/>
      <c r="T10" s="55" t="str">
        <f t="shared" si="2"/>
        <v/>
      </c>
      <c r="U10" s="55"/>
    </row>
    <row r="11" spans="2:21">
      <c r="B11" s="20">
        <v>3</v>
      </c>
      <c r="C11" s="52" t="str">
        <f t="shared" si="3"/>
        <v/>
      </c>
      <c r="D11" s="52"/>
      <c r="E11" s="20"/>
      <c r="F11" s="8"/>
      <c r="G11" s="20" t="s">
        <v>4</v>
      </c>
      <c r="H11" s="53"/>
      <c r="I11" s="53"/>
      <c r="J11" s="20"/>
      <c r="K11" s="52" t="str">
        <f t="shared" si="0"/>
        <v/>
      </c>
      <c r="L11" s="52"/>
      <c r="M11" s="6" t="str">
        <f>IF(J11="","",ROUNDDOWN(K11/(J11/81)/100000,2))</f>
        <v/>
      </c>
      <c r="N11" s="20"/>
      <c r="O11" s="8"/>
      <c r="P11" s="53"/>
      <c r="Q11" s="53"/>
      <c r="R11" s="54" t="str">
        <f t="shared" si="1"/>
        <v/>
      </c>
      <c r="S11" s="54"/>
      <c r="T11" s="55" t="str">
        <f t="shared" si="2"/>
        <v/>
      </c>
      <c r="U11" s="55"/>
    </row>
    <row r="12" spans="2:21">
      <c r="B12" s="20">
        <v>4</v>
      </c>
      <c r="C12" s="52" t="str">
        <f t="shared" si="3"/>
        <v/>
      </c>
      <c r="D12" s="52"/>
      <c r="E12" s="20"/>
      <c r="F12" s="8"/>
      <c r="G12" s="20" t="s">
        <v>3</v>
      </c>
      <c r="H12" s="53"/>
      <c r="I12" s="53"/>
      <c r="J12" s="20"/>
      <c r="K12" s="52" t="str">
        <f t="shared" si="0"/>
        <v/>
      </c>
      <c r="L12" s="52"/>
      <c r="M12" s="6" t="str">
        <f t="shared" si="4"/>
        <v/>
      </c>
      <c r="N12" s="20"/>
      <c r="O12" s="8"/>
      <c r="P12" s="53"/>
      <c r="Q12" s="53"/>
      <c r="R12" s="54" t="str">
        <f t="shared" si="1"/>
        <v/>
      </c>
      <c r="S12" s="54"/>
      <c r="T12" s="55" t="str">
        <f t="shared" si="2"/>
        <v/>
      </c>
      <c r="U12" s="55"/>
    </row>
    <row r="13" spans="2:21">
      <c r="B13" s="20">
        <v>5</v>
      </c>
      <c r="C13" s="52" t="str">
        <f t="shared" si="3"/>
        <v/>
      </c>
      <c r="D13" s="52"/>
      <c r="E13" s="20"/>
      <c r="F13" s="8"/>
      <c r="G13" s="20" t="s">
        <v>3</v>
      </c>
      <c r="H13" s="53"/>
      <c r="I13" s="53"/>
      <c r="J13" s="20"/>
      <c r="K13" s="52" t="str">
        <f t="shared" si="0"/>
        <v/>
      </c>
      <c r="L13" s="52"/>
      <c r="M13" s="6" t="str">
        <f t="shared" si="4"/>
        <v/>
      </c>
      <c r="N13" s="20"/>
      <c r="O13" s="8"/>
      <c r="P13" s="53"/>
      <c r="Q13" s="53"/>
      <c r="R13" s="54" t="str">
        <f t="shared" si="1"/>
        <v/>
      </c>
      <c r="S13" s="54"/>
      <c r="T13" s="55" t="str">
        <f t="shared" si="2"/>
        <v/>
      </c>
      <c r="U13" s="55"/>
    </row>
    <row r="14" spans="2:21">
      <c r="B14" s="20">
        <v>6</v>
      </c>
      <c r="C14" s="52" t="str">
        <f t="shared" si="3"/>
        <v/>
      </c>
      <c r="D14" s="52"/>
      <c r="E14" s="20"/>
      <c r="F14" s="8"/>
      <c r="G14" s="20" t="s">
        <v>4</v>
      </c>
      <c r="H14" s="53"/>
      <c r="I14" s="53"/>
      <c r="J14" s="20"/>
      <c r="K14" s="52" t="str">
        <f t="shared" si="0"/>
        <v/>
      </c>
      <c r="L14" s="52"/>
      <c r="M14" s="6" t="str">
        <f t="shared" si="4"/>
        <v/>
      </c>
      <c r="N14" s="20"/>
      <c r="O14" s="8"/>
      <c r="P14" s="53"/>
      <c r="Q14" s="53"/>
      <c r="R14" s="54" t="str">
        <f t="shared" si="1"/>
        <v/>
      </c>
      <c r="S14" s="54"/>
      <c r="T14" s="55" t="str">
        <f t="shared" si="2"/>
        <v/>
      </c>
      <c r="U14" s="55"/>
    </row>
    <row r="15" spans="2:21">
      <c r="B15" s="20">
        <v>7</v>
      </c>
      <c r="C15" s="52" t="str">
        <f t="shared" si="3"/>
        <v/>
      </c>
      <c r="D15" s="52"/>
      <c r="E15" s="20"/>
      <c r="F15" s="8"/>
      <c r="G15" s="20" t="s">
        <v>4</v>
      </c>
      <c r="H15" s="53"/>
      <c r="I15" s="53"/>
      <c r="J15" s="20"/>
      <c r="K15" s="52" t="str">
        <f t="shared" si="0"/>
        <v/>
      </c>
      <c r="L15" s="52"/>
      <c r="M15" s="6" t="str">
        <f t="shared" si="4"/>
        <v/>
      </c>
      <c r="N15" s="20"/>
      <c r="O15" s="8"/>
      <c r="P15" s="53"/>
      <c r="Q15" s="53"/>
      <c r="R15" s="54" t="str">
        <f t="shared" si="1"/>
        <v/>
      </c>
      <c r="S15" s="54"/>
      <c r="T15" s="55" t="str">
        <f t="shared" si="2"/>
        <v/>
      </c>
      <c r="U15" s="55"/>
    </row>
    <row r="16" spans="2:21">
      <c r="B16" s="20">
        <v>8</v>
      </c>
      <c r="C16" s="52" t="str">
        <f t="shared" si="3"/>
        <v/>
      </c>
      <c r="D16" s="52"/>
      <c r="E16" s="20"/>
      <c r="F16" s="8"/>
      <c r="G16" s="20" t="s">
        <v>4</v>
      </c>
      <c r="H16" s="53"/>
      <c r="I16" s="53"/>
      <c r="J16" s="20"/>
      <c r="K16" s="52" t="str">
        <f t="shared" si="0"/>
        <v/>
      </c>
      <c r="L16" s="52"/>
      <c r="M16" s="6" t="str">
        <f t="shared" si="4"/>
        <v/>
      </c>
      <c r="N16" s="20"/>
      <c r="O16" s="8"/>
      <c r="P16" s="53"/>
      <c r="Q16" s="53"/>
      <c r="R16" s="54" t="str">
        <f t="shared" si="1"/>
        <v/>
      </c>
      <c r="S16" s="54"/>
      <c r="T16" s="55" t="str">
        <f t="shared" si="2"/>
        <v/>
      </c>
      <c r="U16" s="55"/>
    </row>
    <row r="17" spans="2:21">
      <c r="B17" s="20">
        <v>9</v>
      </c>
      <c r="C17" s="52" t="str">
        <f t="shared" si="3"/>
        <v/>
      </c>
      <c r="D17" s="52"/>
      <c r="E17" s="20"/>
      <c r="F17" s="8"/>
      <c r="G17" s="20" t="s">
        <v>4</v>
      </c>
      <c r="H17" s="53"/>
      <c r="I17" s="53"/>
      <c r="J17" s="20"/>
      <c r="K17" s="52" t="str">
        <f t="shared" si="0"/>
        <v/>
      </c>
      <c r="L17" s="52"/>
      <c r="M17" s="6" t="str">
        <f t="shared" si="4"/>
        <v/>
      </c>
      <c r="N17" s="20"/>
      <c r="O17" s="8"/>
      <c r="P17" s="53"/>
      <c r="Q17" s="53"/>
      <c r="R17" s="54" t="str">
        <f t="shared" si="1"/>
        <v/>
      </c>
      <c r="S17" s="54"/>
      <c r="T17" s="55" t="str">
        <f t="shared" si="2"/>
        <v/>
      </c>
      <c r="U17" s="55"/>
    </row>
    <row r="18" spans="2:21">
      <c r="B18" s="20">
        <v>10</v>
      </c>
      <c r="C18" s="52" t="str">
        <f t="shared" si="3"/>
        <v/>
      </c>
      <c r="D18" s="52"/>
      <c r="E18" s="20"/>
      <c r="F18" s="8"/>
      <c r="G18" s="20" t="s">
        <v>4</v>
      </c>
      <c r="H18" s="53"/>
      <c r="I18" s="53"/>
      <c r="J18" s="20"/>
      <c r="K18" s="52" t="str">
        <f t="shared" si="0"/>
        <v/>
      </c>
      <c r="L18" s="52"/>
      <c r="M18" s="6" t="str">
        <f t="shared" si="4"/>
        <v/>
      </c>
      <c r="N18" s="20"/>
      <c r="O18" s="8"/>
      <c r="P18" s="53"/>
      <c r="Q18" s="53"/>
      <c r="R18" s="54" t="str">
        <f t="shared" si="1"/>
        <v/>
      </c>
      <c r="S18" s="54"/>
      <c r="T18" s="55" t="str">
        <f t="shared" si="2"/>
        <v/>
      </c>
      <c r="U18" s="55"/>
    </row>
    <row r="19" spans="2:21">
      <c r="B19" s="20">
        <v>11</v>
      </c>
      <c r="C19" s="52" t="str">
        <f t="shared" si="3"/>
        <v/>
      </c>
      <c r="D19" s="52"/>
      <c r="E19" s="20"/>
      <c r="F19" s="8"/>
      <c r="G19" s="20" t="s">
        <v>4</v>
      </c>
      <c r="H19" s="53"/>
      <c r="I19" s="53"/>
      <c r="J19" s="20"/>
      <c r="K19" s="52" t="str">
        <f t="shared" si="0"/>
        <v/>
      </c>
      <c r="L19" s="52"/>
      <c r="M19" s="6" t="str">
        <f t="shared" si="4"/>
        <v/>
      </c>
      <c r="N19" s="20"/>
      <c r="O19" s="8"/>
      <c r="P19" s="53"/>
      <c r="Q19" s="53"/>
      <c r="R19" s="54" t="str">
        <f t="shared" si="1"/>
        <v/>
      </c>
      <c r="S19" s="54"/>
      <c r="T19" s="55" t="str">
        <f>IF(O19="","",IF(R19&lt;0,J19*(-1),IF(G19="買",(P19-H19)*10000,(H19-P19)*10000)))</f>
        <v/>
      </c>
      <c r="U19" s="55"/>
    </row>
    <row r="20" spans="2:21">
      <c r="B20" s="20">
        <v>12</v>
      </c>
      <c r="C20" s="52" t="str">
        <f t="shared" si="3"/>
        <v/>
      </c>
      <c r="D20" s="52"/>
      <c r="E20" s="20"/>
      <c r="F20" s="8"/>
      <c r="G20" s="20" t="s">
        <v>4</v>
      </c>
      <c r="H20" s="53"/>
      <c r="I20" s="53"/>
      <c r="J20" s="20"/>
      <c r="K20" s="52" t="str">
        <f t="shared" si="0"/>
        <v/>
      </c>
      <c r="L20" s="52"/>
      <c r="M20" s="6" t="str">
        <f t="shared" si="4"/>
        <v/>
      </c>
      <c r="N20" s="20"/>
      <c r="O20" s="8"/>
      <c r="P20" s="53"/>
      <c r="Q20" s="53"/>
      <c r="R20" s="54" t="str">
        <f t="shared" si="1"/>
        <v/>
      </c>
      <c r="S20" s="54"/>
      <c r="T20" s="55" t="str">
        <f t="shared" ref="T20:T27" si="5">IF(O20="","",IF(R20&lt;0,J20*(-1),IF(G20="買",(P20-H20)*10000,(H20-P20)*10000)))</f>
        <v/>
      </c>
      <c r="U20" s="55"/>
    </row>
    <row r="21" spans="2:21">
      <c r="B21" s="20">
        <v>13</v>
      </c>
      <c r="C21" s="52" t="str">
        <f t="shared" si="3"/>
        <v/>
      </c>
      <c r="D21" s="52"/>
      <c r="E21" s="20"/>
      <c r="F21" s="8"/>
      <c r="G21" s="20" t="s">
        <v>4</v>
      </c>
      <c r="H21" s="53"/>
      <c r="I21" s="53"/>
      <c r="J21" s="20"/>
      <c r="K21" s="52" t="str">
        <f t="shared" si="0"/>
        <v/>
      </c>
      <c r="L21" s="52"/>
      <c r="M21" s="6" t="str">
        <f t="shared" si="4"/>
        <v/>
      </c>
      <c r="N21" s="20"/>
      <c r="O21" s="8"/>
      <c r="P21" s="53"/>
      <c r="Q21" s="53"/>
      <c r="R21" s="54" t="str">
        <f t="shared" si="1"/>
        <v/>
      </c>
      <c r="S21" s="54"/>
      <c r="T21" s="55" t="str">
        <f t="shared" si="5"/>
        <v/>
      </c>
      <c r="U21" s="55"/>
    </row>
    <row r="22" spans="2:21">
      <c r="B22" s="20">
        <v>14</v>
      </c>
      <c r="C22" s="52" t="str">
        <f t="shared" si="3"/>
        <v/>
      </c>
      <c r="D22" s="52"/>
      <c r="E22" s="20"/>
      <c r="F22" s="8"/>
      <c r="G22" s="20" t="s">
        <v>3</v>
      </c>
      <c r="H22" s="53"/>
      <c r="I22" s="53"/>
      <c r="J22" s="20"/>
      <c r="K22" s="52" t="str">
        <f t="shared" si="0"/>
        <v/>
      </c>
      <c r="L22" s="52"/>
      <c r="M22" s="6" t="str">
        <f t="shared" si="4"/>
        <v/>
      </c>
      <c r="N22" s="20"/>
      <c r="O22" s="8"/>
      <c r="P22" s="53"/>
      <c r="Q22" s="53"/>
      <c r="R22" s="54" t="str">
        <f t="shared" si="1"/>
        <v/>
      </c>
      <c r="S22" s="54"/>
      <c r="T22" s="55" t="str">
        <f t="shared" si="5"/>
        <v/>
      </c>
      <c r="U22" s="55"/>
    </row>
    <row r="23" spans="2:21">
      <c r="B23" s="20">
        <v>15</v>
      </c>
      <c r="C23" s="52" t="str">
        <f t="shared" si="3"/>
        <v/>
      </c>
      <c r="D23" s="52"/>
      <c r="E23" s="20"/>
      <c r="F23" s="8"/>
      <c r="G23" s="20" t="s">
        <v>4</v>
      </c>
      <c r="H23" s="53"/>
      <c r="I23" s="53"/>
      <c r="J23" s="20"/>
      <c r="K23" s="52" t="str">
        <f t="shared" si="0"/>
        <v/>
      </c>
      <c r="L23" s="52"/>
      <c r="M23" s="6" t="str">
        <f t="shared" si="4"/>
        <v/>
      </c>
      <c r="N23" s="20"/>
      <c r="O23" s="8"/>
      <c r="P23" s="53"/>
      <c r="Q23" s="53"/>
      <c r="R23" s="54" t="str">
        <f t="shared" si="1"/>
        <v/>
      </c>
      <c r="S23" s="54"/>
      <c r="T23" s="55" t="str">
        <f t="shared" si="5"/>
        <v/>
      </c>
      <c r="U23" s="55"/>
    </row>
    <row r="24" spans="2:21">
      <c r="B24" s="20">
        <v>16</v>
      </c>
      <c r="C24" s="52" t="str">
        <f t="shared" si="3"/>
        <v/>
      </c>
      <c r="D24" s="52"/>
      <c r="E24" s="20"/>
      <c r="F24" s="8"/>
      <c r="G24" s="20" t="s">
        <v>4</v>
      </c>
      <c r="H24" s="53"/>
      <c r="I24" s="53"/>
      <c r="J24" s="20"/>
      <c r="K24" s="52" t="str">
        <f t="shared" si="0"/>
        <v/>
      </c>
      <c r="L24" s="52"/>
      <c r="M24" s="6" t="str">
        <f t="shared" si="4"/>
        <v/>
      </c>
      <c r="N24" s="20"/>
      <c r="O24" s="8"/>
      <c r="P24" s="53"/>
      <c r="Q24" s="53"/>
      <c r="R24" s="54" t="str">
        <f t="shared" si="1"/>
        <v/>
      </c>
      <c r="S24" s="54"/>
      <c r="T24" s="55" t="str">
        <f t="shared" si="5"/>
        <v/>
      </c>
      <c r="U24" s="55"/>
    </row>
    <row r="25" spans="2:21">
      <c r="B25" s="20">
        <v>17</v>
      </c>
      <c r="C25" s="52" t="str">
        <f t="shared" si="3"/>
        <v/>
      </c>
      <c r="D25" s="52"/>
      <c r="E25" s="20"/>
      <c r="F25" s="8"/>
      <c r="G25" s="20" t="s">
        <v>4</v>
      </c>
      <c r="H25" s="53"/>
      <c r="I25" s="53"/>
      <c r="J25" s="20"/>
      <c r="K25" s="52" t="str">
        <f t="shared" si="0"/>
        <v/>
      </c>
      <c r="L25" s="52"/>
      <c r="M25" s="6" t="str">
        <f t="shared" si="4"/>
        <v/>
      </c>
      <c r="N25" s="20"/>
      <c r="O25" s="8"/>
      <c r="P25" s="53"/>
      <c r="Q25" s="53"/>
      <c r="R25" s="54" t="str">
        <f t="shared" si="1"/>
        <v/>
      </c>
      <c r="S25" s="54"/>
      <c r="T25" s="55" t="str">
        <f t="shared" si="5"/>
        <v/>
      </c>
      <c r="U25" s="55"/>
    </row>
    <row r="26" spans="2:21">
      <c r="B26" s="20">
        <v>18</v>
      </c>
      <c r="C26" s="52" t="str">
        <f t="shared" si="3"/>
        <v/>
      </c>
      <c r="D26" s="52"/>
      <c r="E26" s="20"/>
      <c r="F26" s="8"/>
      <c r="G26" s="20" t="s">
        <v>4</v>
      </c>
      <c r="H26" s="53"/>
      <c r="I26" s="53"/>
      <c r="J26" s="20"/>
      <c r="K26" s="52" t="str">
        <f t="shared" si="0"/>
        <v/>
      </c>
      <c r="L26" s="52"/>
      <c r="M26" s="6" t="str">
        <f t="shared" si="4"/>
        <v/>
      </c>
      <c r="N26" s="20"/>
      <c r="O26" s="8"/>
      <c r="P26" s="53"/>
      <c r="Q26" s="53"/>
      <c r="R26" s="54" t="str">
        <f t="shared" si="1"/>
        <v/>
      </c>
      <c r="S26" s="54"/>
      <c r="T26" s="55" t="str">
        <f t="shared" si="5"/>
        <v/>
      </c>
      <c r="U26" s="55"/>
    </row>
    <row r="27" spans="2:21">
      <c r="B27" s="20">
        <v>19</v>
      </c>
      <c r="C27" s="52" t="str">
        <f t="shared" si="3"/>
        <v/>
      </c>
      <c r="D27" s="52"/>
      <c r="E27" s="20"/>
      <c r="F27" s="8"/>
      <c r="G27" s="20" t="s">
        <v>3</v>
      </c>
      <c r="H27" s="53"/>
      <c r="I27" s="53"/>
      <c r="J27" s="20"/>
      <c r="K27" s="52" t="str">
        <f t="shared" si="0"/>
        <v/>
      </c>
      <c r="L27" s="52"/>
      <c r="M27" s="6" t="str">
        <f t="shared" si="4"/>
        <v/>
      </c>
      <c r="N27" s="20"/>
      <c r="O27" s="8"/>
      <c r="P27" s="53"/>
      <c r="Q27" s="53"/>
      <c r="R27" s="54" t="str">
        <f t="shared" si="1"/>
        <v/>
      </c>
      <c r="S27" s="54"/>
      <c r="T27" s="55" t="str">
        <f t="shared" si="5"/>
        <v/>
      </c>
      <c r="U27" s="55"/>
    </row>
    <row r="28" spans="2:21">
      <c r="B28" s="20">
        <v>20</v>
      </c>
      <c r="C28" s="52" t="str">
        <f t="shared" si="3"/>
        <v/>
      </c>
      <c r="D28" s="52"/>
      <c r="E28" s="20"/>
      <c r="F28" s="8"/>
      <c r="G28" s="20" t="s">
        <v>4</v>
      </c>
      <c r="H28" s="53"/>
      <c r="I28" s="53"/>
      <c r="J28" s="20"/>
      <c r="K28" s="52" t="str">
        <f t="shared" si="0"/>
        <v/>
      </c>
      <c r="L28" s="52"/>
      <c r="M28" s="6" t="str">
        <f t="shared" si="4"/>
        <v/>
      </c>
      <c r="N28" s="20"/>
      <c r="O28" s="8"/>
      <c r="P28" s="53"/>
      <c r="Q28" s="53"/>
      <c r="R28" s="54" t="str">
        <f t="shared" si="1"/>
        <v/>
      </c>
      <c r="S28" s="54"/>
      <c r="T28" s="55" t="str">
        <f>IF(O28="","",IF(R28&lt;0,J28*(-1),IF(G28="買",(P28-H28)*10000,(H28-P28)*10000)))</f>
        <v/>
      </c>
      <c r="U28" s="55"/>
    </row>
    <row r="29" spans="2:21">
      <c r="B29" s="20">
        <v>21</v>
      </c>
      <c r="C29" s="52" t="str">
        <f t="shared" si="3"/>
        <v/>
      </c>
      <c r="D29" s="52"/>
      <c r="E29" s="20"/>
      <c r="F29" s="8"/>
      <c r="G29" s="20" t="s">
        <v>3</v>
      </c>
      <c r="H29" s="53"/>
      <c r="I29" s="53"/>
      <c r="J29" s="20"/>
      <c r="K29" s="52" t="str">
        <f t="shared" si="0"/>
        <v/>
      </c>
      <c r="L29" s="52"/>
      <c r="M29" s="6" t="str">
        <f t="shared" si="4"/>
        <v/>
      </c>
      <c r="N29" s="20"/>
      <c r="O29" s="8"/>
      <c r="P29" s="53"/>
      <c r="Q29" s="53"/>
      <c r="R29" s="54" t="str">
        <f t="shared" si="1"/>
        <v/>
      </c>
      <c r="S29" s="54"/>
      <c r="T29" s="55" t="str">
        <f>IF(O29="","",IF(R29&lt;0,J29*(-1),IF(G29="買",(P29-H29)*10000,(H29-P29)*10000)))</f>
        <v/>
      </c>
      <c r="U29" s="55"/>
    </row>
    <row r="30" spans="2:21">
      <c r="B30" s="20">
        <v>22</v>
      </c>
      <c r="C30" s="52" t="str">
        <f t="shared" si="3"/>
        <v/>
      </c>
      <c r="D30" s="52"/>
      <c r="E30" s="20"/>
      <c r="F30" s="8"/>
      <c r="G30" s="20" t="s">
        <v>3</v>
      </c>
      <c r="H30" s="53"/>
      <c r="I30" s="53"/>
      <c r="J30" s="20"/>
      <c r="K30" s="52" t="str">
        <f t="shared" si="0"/>
        <v/>
      </c>
      <c r="L30" s="52"/>
      <c r="M30" s="6" t="str">
        <f t="shared" si="4"/>
        <v/>
      </c>
      <c r="N30" s="20"/>
      <c r="O30" s="8"/>
      <c r="P30" s="53"/>
      <c r="Q30" s="53"/>
      <c r="R30" s="54" t="str">
        <f t="shared" si="1"/>
        <v/>
      </c>
      <c r="S30" s="54"/>
      <c r="T30" s="55" t="str">
        <f t="shared" ref="T30:T51" si="6">IF(O30="","",IF(R30&lt;0,J30*(-1),IF(G30="買",(P30-H30)*10000,(H30-P30)*10000)))</f>
        <v/>
      </c>
      <c r="U30" s="55"/>
    </row>
    <row r="31" spans="2:21">
      <c r="B31" s="20">
        <v>23</v>
      </c>
      <c r="C31" s="52" t="str">
        <f t="shared" si="3"/>
        <v/>
      </c>
      <c r="D31" s="52"/>
      <c r="E31" s="20"/>
      <c r="F31" s="8"/>
      <c r="G31" s="20" t="s">
        <v>3</v>
      </c>
      <c r="H31" s="53"/>
      <c r="I31" s="53"/>
      <c r="J31" s="20"/>
      <c r="K31" s="52" t="str">
        <f t="shared" si="0"/>
        <v/>
      </c>
      <c r="L31" s="52"/>
      <c r="M31" s="6" t="str">
        <f t="shared" si="4"/>
        <v/>
      </c>
      <c r="N31" s="20"/>
      <c r="O31" s="8"/>
      <c r="P31" s="53"/>
      <c r="Q31" s="53"/>
      <c r="R31" s="54" t="str">
        <f t="shared" si="1"/>
        <v/>
      </c>
      <c r="S31" s="54"/>
      <c r="T31" s="55" t="str">
        <f t="shared" si="6"/>
        <v/>
      </c>
      <c r="U31" s="55"/>
    </row>
    <row r="32" spans="2:21">
      <c r="B32" s="20">
        <v>24</v>
      </c>
      <c r="C32" s="52" t="str">
        <f t="shared" si="3"/>
        <v/>
      </c>
      <c r="D32" s="52"/>
      <c r="E32" s="20"/>
      <c r="F32" s="8"/>
      <c r="G32" s="20" t="s">
        <v>3</v>
      </c>
      <c r="H32" s="53"/>
      <c r="I32" s="53"/>
      <c r="J32" s="20"/>
      <c r="K32" s="52" t="str">
        <f t="shared" si="0"/>
        <v/>
      </c>
      <c r="L32" s="52"/>
      <c r="M32" s="6" t="str">
        <f t="shared" si="4"/>
        <v/>
      </c>
      <c r="N32" s="20"/>
      <c r="O32" s="8"/>
      <c r="P32" s="53"/>
      <c r="Q32" s="53"/>
      <c r="R32" s="54" t="str">
        <f t="shared" si="1"/>
        <v/>
      </c>
      <c r="S32" s="54"/>
      <c r="T32" s="55" t="str">
        <f t="shared" si="6"/>
        <v/>
      </c>
      <c r="U32" s="55"/>
    </row>
    <row r="33" spans="2:21">
      <c r="B33" s="20">
        <v>25</v>
      </c>
      <c r="C33" s="52" t="str">
        <f t="shared" si="3"/>
        <v/>
      </c>
      <c r="D33" s="52"/>
      <c r="E33" s="20"/>
      <c r="F33" s="8"/>
      <c r="G33" s="20" t="s">
        <v>4</v>
      </c>
      <c r="H33" s="53"/>
      <c r="I33" s="53"/>
      <c r="J33" s="20"/>
      <c r="K33" s="52" t="str">
        <f t="shared" si="0"/>
        <v/>
      </c>
      <c r="L33" s="52"/>
      <c r="M33" s="6" t="str">
        <f t="shared" si="4"/>
        <v/>
      </c>
      <c r="N33" s="20"/>
      <c r="O33" s="8"/>
      <c r="P33" s="53"/>
      <c r="Q33" s="53"/>
      <c r="R33" s="54" t="str">
        <f t="shared" si="1"/>
        <v/>
      </c>
      <c r="S33" s="54"/>
      <c r="T33" s="55" t="str">
        <f t="shared" si="6"/>
        <v/>
      </c>
      <c r="U33" s="55"/>
    </row>
    <row r="34" spans="2:21">
      <c r="B34" s="20">
        <v>26</v>
      </c>
      <c r="C34" s="52" t="str">
        <f t="shared" si="3"/>
        <v/>
      </c>
      <c r="D34" s="52"/>
      <c r="E34" s="20"/>
      <c r="F34" s="8"/>
      <c r="G34" s="20" t="s">
        <v>3</v>
      </c>
      <c r="H34" s="53"/>
      <c r="I34" s="53"/>
      <c r="J34" s="20"/>
      <c r="K34" s="52" t="str">
        <f t="shared" si="0"/>
        <v/>
      </c>
      <c r="L34" s="52"/>
      <c r="M34" s="6" t="str">
        <f t="shared" si="4"/>
        <v/>
      </c>
      <c r="N34" s="20"/>
      <c r="O34" s="8"/>
      <c r="P34" s="53"/>
      <c r="Q34" s="53"/>
      <c r="R34" s="54" t="str">
        <f t="shared" si="1"/>
        <v/>
      </c>
      <c r="S34" s="54"/>
      <c r="T34" s="55" t="str">
        <f t="shared" si="6"/>
        <v/>
      </c>
      <c r="U34" s="55"/>
    </row>
    <row r="35" spans="2:21">
      <c r="B35" s="20">
        <v>27</v>
      </c>
      <c r="C35" s="52" t="str">
        <f t="shared" si="3"/>
        <v/>
      </c>
      <c r="D35" s="52"/>
      <c r="E35" s="20"/>
      <c r="F35" s="8"/>
      <c r="G35" s="20" t="s">
        <v>3</v>
      </c>
      <c r="H35" s="53"/>
      <c r="I35" s="53"/>
      <c r="J35" s="20"/>
      <c r="K35" s="52" t="str">
        <f t="shared" si="0"/>
        <v/>
      </c>
      <c r="L35" s="52"/>
      <c r="M35" s="6" t="str">
        <f t="shared" si="4"/>
        <v/>
      </c>
      <c r="N35" s="20"/>
      <c r="O35" s="8"/>
      <c r="P35" s="53"/>
      <c r="Q35" s="53"/>
      <c r="R35" s="54" t="str">
        <f t="shared" si="1"/>
        <v/>
      </c>
      <c r="S35" s="54"/>
      <c r="T35" s="55" t="str">
        <f t="shared" si="6"/>
        <v/>
      </c>
      <c r="U35" s="55"/>
    </row>
    <row r="36" spans="2:21">
      <c r="B36" s="20">
        <v>28</v>
      </c>
      <c r="C36" s="52" t="str">
        <f t="shared" si="3"/>
        <v/>
      </c>
      <c r="D36" s="52"/>
      <c r="E36" s="20"/>
      <c r="F36" s="8"/>
      <c r="G36" s="20" t="s">
        <v>3</v>
      </c>
      <c r="H36" s="53"/>
      <c r="I36" s="53"/>
      <c r="J36" s="20"/>
      <c r="K36" s="52" t="str">
        <f t="shared" si="0"/>
        <v/>
      </c>
      <c r="L36" s="52"/>
      <c r="M36" s="6" t="str">
        <f t="shared" si="4"/>
        <v/>
      </c>
      <c r="N36" s="20"/>
      <c r="O36" s="8"/>
      <c r="P36" s="53"/>
      <c r="Q36" s="53"/>
      <c r="R36" s="54" t="str">
        <f t="shared" si="1"/>
        <v/>
      </c>
      <c r="S36" s="54"/>
      <c r="T36" s="55" t="str">
        <f t="shared" si="6"/>
        <v/>
      </c>
      <c r="U36" s="55"/>
    </row>
    <row r="37" spans="2:21">
      <c r="B37" s="20">
        <v>29</v>
      </c>
      <c r="C37" s="52" t="str">
        <f t="shared" si="3"/>
        <v/>
      </c>
      <c r="D37" s="52"/>
      <c r="E37" s="20"/>
      <c r="F37" s="8"/>
      <c r="G37" s="20" t="s">
        <v>3</v>
      </c>
      <c r="H37" s="53"/>
      <c r="I37" s="53"/>
      <c r="J37" s="20"/>
      <c r="K37" s="52" t="str">
        <f t="shared" si="0"/>
        <v/>
      </c>
      <c r="L37" s="52"/>
      <c r="M37" s="6" t="str">
        <f t="shared" si="4"/>
        <v/>
      </c>
      <c r="N37" s="20"/>
      <c r="O37" s="8"/>
      <c r="P37" s="53"/>
      <c r="Q37" s="53"/>
      <c r="R37" s="54" t="str">
        <f t="shared" si="1"/>
        <v/>
      </c>
      <c r="S37" s="54"/>
      <c r="T37" s="55" t="str">
        <f t="shared" si="6"/>
        <v/>
      </c>
      <c r="U37" s="55"/>
    </row>
    <row r="38" spans="2:21">
      <c r="B38" s="20">
        <v>30</v>
      </c>
      <c r="C38" s="52" t="str">
        <f t="shared" si="3"/>
        <v/>
      </c>
      <c r="D38" s="52"/>
      <c r="E38" s="20"/>
      <c r="F38" s="8"/>
      <c r="G38" s="20" t="s">
        <v>4</v>
      </c>
      <c r="H38" s="53"/>
      <c r="I38" s="53"/>
      <c r="J38" s="20"/>
      <c r="K38" s="52" t="str">
        <f t="shared" si="0"/>
        <v/>
      </c>
      <c r="L38" s="52"/>
      <c r="M38" s="6" t="str">
        <f t="shared" si="4"/>
        <v/>
      </c>
      <c r="N38" s="20"/>
      <c r="O38" s="8"/>
      <c r="P38" s="53"/>
      <c r="Q38" s="53"/>
      <c r="R38" s="54" t="str">
        <f t="shared" si="1"/>
        <v/>
      </c>
      <c r="S38" s="54"/>
      <c r="T38" s="55" t="str">
        <f t="shared" si="6"/>
        <v/>
      </c>
      <c r="U38" s="55"/>
    </row>
    <row r="39" spans="2:21">
      <c r="B39" s="20">
        <v>31</v>
      </c>
      <c r="C39" s="52" t="str">
        <f t="shared" si="3"/>
        <v/>
      </c>
      <c r="D39" s="52"/>
      <c r="E39" s="20"/>
      <c r="F39" s="8"/>
      <c r="G39" s="20" t="s">
        <v>4</v>
      </c>
      <c r="H39" s="53"/>
      <c r="I39" s="53"/>
      <c r="J39" s="20"/>
      <c r="K39" s="52" t="str">
        <f t="shared" si="0"/>
        <v/>
      </c>
      <c r="L39" s="52"/>
      <c r="M39" s="6" t="str">
        <f t="shared" si="4"/>
        <v/>
      </c>
      <c r="N39" s="20"/>
      <c r="O39" s="8"/>
      <c r="P39" s="53"/>
      <c r="Q39" s="53"/>
      <c r="R39" s="54" t="str">
        <f t="shared" si="1"/>
        <v/>
      </c>
      <c r="S39" s="54"/>
      <c r="T39" s="55" t="str">
        <f t="shared" si="6"/>
        <v/>
      </c>
      <c r="U39" s="55"/>
    </row>
    <row r="40" spans="2:21">
      <c r="B40" s="20">
        <v>32</v>
      </c>
      <c r="C40" s="52" t="str">
        <f t="shared" si="3"/>
        <v/>
      </c>
      <c r="D40" s="52"/>
      <c r="E40" s="20"/>
      <c r="F40" s="8"/>
      <c r="G40" s="20" t="s">
        <v>4</v>
      </c>
      <c r="H40" s="53"/>
      <c r="I40" s="53"/>
      <c r="J40" s="20"/>
      <c r="K40" s="52" t="str">
        <f t="shared" si="0"/>
        <v/>
      </c>
      <c r="L40" s="52"/>
      <c r="M40" s="6" t="str">
        <f t="shared" si="4"/>
        <v/>
      </c>
      <c r="N40" s="20"/>
      <c r="O40" s="8"/>
      <c r="P40" s="53"/>
      <c r="Q40" s="53"/>
      <c r="R40" s="54" t="str">
        <f t="shared" si="1"/>
        <v/>
      </c>
      <c r="S40" s="54"/>
      <c r="T40" s="55" t="str">
        <f t="shared" si="6"/>
        <v/>
      </c>
      <c r="U40" s="55"/>
    </row>
    <row r="41" spans="2:21">
      <c r="B41" s="20">
        <v>33</v>
      </c>
      <c r="C41" s="52" t="str">
        <f t="shared" si="3"/>
        <v/>
      </c>
      <c r="D41" s="52"/>
      <c r="E41" s="20"/>
      <c r="F41" s="8"/>
      <c r="G41" s="20" t="s">
        <v>3</v>
      </c>
      <c r="H41" s="53"/>
      <c r="I41" s="53"/>
      <c r="J41" s="20"/>
      <c r="K41" s="52" t="str">
        <f t="shared" si="0"/>
        <v/>
      </c>
      <c r="L41" s="52"/>
      <c r="M41" s="6" t="str">
        <f t="shared" si="4"/>
        <v/>
      </c>
      <c r="N41" s="20"/>
      <c r="O41" s="8"/>
      <c r="P41" s="53"/>
      <c r="Q41" s="53"/>
      <c r="R41" s="54" t="str">
        <f t="shared" si="1"/>
        <v/>
      </c>
      <c r="S41" s="54"/>
      <c r="T41" s="55" t="str">
        <f t="shared" si="6"/>
        <v/>
      </c>
      <c r="U41" s="55"/>
    </row>
    <row r="42" spans="2:21">
      <c r="B42" s="20">
        <v>34</v>
      </c>
      <c r="C42" s="52" t="str">
        <f t="shared" si="3"/>
        <v/>
      </c>
      <c r="D42" s="52"/>
      <c r="E42" s="20"/>
      <c r="F42" s="8"/>
      <c r="G42" s="20" t="s">
        <v>4</v>
      </c>
      <c r="H42" s="53"/>
      <c r="I42" s="53"/>
      <c r="J42" s="20"/>
      <c r="K42" s="52" t="str">
        <f t="shared" si="0"/>
        <v/>
      </c>
      <c r="L42" s="52"/>
      <c r="M42" s="6" t="str">
        <f t="shared" si="4"/>
        <v/>
      </c>
      <c r="N42" s="20"/>
      <c r="O42" s="8"/>
      <c r="P42" s="53"/>
      <c r="Q42" s="53"/>
      <c r="R42" s="54" t="str">
        <f t="shared" si="1"/>
        <v/>
      </c>
      <c r="S42" s="54"/>
      <c r="T42" s="55" t="str">
        <f t="shared" si="6"/>
        <v/>
      </c>
      <c r="U42" s="55"/>
    </row>
    <row r="43" spans="2:21">
      <c r="B43" s="20">
        <v>35</v>
      </c>
      <c r="C43" s="52" t="str">
        <f t="shared" si="3"/>
        <v/>
      </c>
      <c r="D43" s="52"/>
      <c r="E43" s="20"/>
      <c r="F43" s="8"/>
      <c r="G43" s="20" t="s">
        <v>3</v>
      </c>
      <c r="H43" s="53"/>
      <c r="I43" s="53"/>
      <c r="J43" s="20"/>
      <c r="K43" s="52" t="str">
        <f t="shared" si="0"/>
        <v/>
      </c>
      <c r="L43" s="52"/>
      <c r="M43" s="6" t="str">
        <f t="shared" si="4"/>
        <v/>
      </c>
      <c r="N43" s="20"/>
      <c r="O43" s="8"/>
      <c r="P43" s="53"/>
      <c r="Q43" s="53"/>
      <c r="R43" s="54" t="str">
        <f t="shared" si="1"/>
        <v/>
      </c>
      <c r="S43" s="54"/>
      <c r="T43" s="55" t="str">
        <f t="shared" si="6"/>
        <v/>
      </c>
      <c r="U43" s="55"/>
    </row>
    <row r="44" spans="2:21">
      <c r="B44" s="20">
        <v>36</v>
      </c>
      <c r="C44" s="52" t="str">
        <f t="shared" si="3"/>
        <v/>
      </c>
      <c r="D44" s="52"/>
      <c r="E44" s="20"/>
      <c r="F44" s="8"/>
      <c r="G44" s="20" t="s">
        <v>4</v>
      </c>
      <c r="H44" s="53"/>
      <c r="I44" s="53"/>
      <c r="J44" s="20"/>
      <c r="K44" s="52" t="str">
        <f t="shared" si="0"/>
        <v/>
      </c>
      <c r="L44" s="52"/>
      <c r="M44" s="6" t="str">
        <f t="shared" si="4"/>
        <v/>
      </c>
      <c r="N44" s="20"/>
      <c r="O44" s="8"/>
      <c r="P44" s="53"/>
      <c r="Q44" s="53"/>
      <c r="R44" s="54" t="str">
        <f t="shared" si="1"/>
        <v/>
      </c>
      <c r="S44" s="54"/>
      <c r="T44" s="55" t="str">
        <f t="shared" si="6"/>
        <v/>
      </c>
      <c r="U44" s="55"/>
    </row>
    <row r="45" spans="2:21">
      <c r="B45" s="20">
        <v>37</v>
      </c>
      <c r="C45" s="52" t="str">
        <f t="shared" si="3"/>
        <v/>
      </c>
      <c r="D45" s="52"/>
      <c r="E45" s="20"/>
      <c r="F45" s="8"/>
      <c r="G45" s="20" t="s">
        <v>3</v>
      </c>
      <c r="H45" s="53"/>
      <c r="I45" s="53"/>
      <c r="J45" s="20"/>
      <c r="K45" s="52" t="str">
        <f t="shared" si="0"/>
        <v/>
      </c>
      <c r="L45" s="52"/>
      <c r="M45" s="6" t="str">
        <f t="shared" si="4"/>
        <v/>
      </c>
      <c r="N45" s="20"/>
      <c r="O45" s="8"/>
      <c r="P45" s="53"/>
      <c r="Q45" s="53"/>
      <c r="R45" s="54" t="str">
        <f t="shared" si="1"/>
        <v/>
      </c>
      <c r="S45" s="54"/>
      <c r="T45" s="55" t="str">
        <f t="shared" si="6"/>
        <v/>
      </c>
      <c r="U45" s="55"/>
    </row>
    <row r="46" spans="2:21">
      <c r="B46" s="20">
        <v>38</v>
      </c>
      <c r="C46" s="52" t="str">
        <f t="shared" si="3"/>
        <v/>
      </c>
      <c r="D46" s="52"/>
      <c r="E46" s="20"/>
      <c r="F46" s="8"/>
      <c r="G46" s="20" t="s">
        <v>4</v>
      </c>
      <c r="H46" s="53"/>
      <c r="I46" s="53"/>
      <c r="J46" s="20"/>
      <c r="K46" s="52" t="str">
        <f t="shared" si="0"/>
        <v/>
      </c>
      <c r="L46" s="52"/>
      <c r="M46" s="6" t="str">
        <f t="shared" si="4"/>
        <v/>
      </c>
      <c r="N46" s="20"/>
      <c r="O46" s="8"/>
      <c r="P46" s="53"/>
      <c r="Q46" s="53"/>
      <c r="R46" s="54" t="str">
        <f t="shared" si="1"/>
        <v/>
      </c>
      <c r="S46" s="54"/>
      <c r="T46" s="55" t="str">
        <f t="shared" si="6"/>
        <v/>
      </c>
      <c r="U46" s="55"/>
    </row>
    <row r="47" spans="2:21">
      <c r="B47" s="20">
        <v>39</v>
      </c>
      <c r="C47" s="52" t="str">
        <f t="shared" si="3"/>
        <v/>
      </c>
      <c r="D47" s="52"/>
      <c r="E47" s="20"/>
      <c r="F47" s="8"/>
      <c r="G47" s="20" t="s">
        <v>4</v>
      </c>
      <c r="H47" s="53"/>
      <c r="I47" s="53"/>
      <c r="J47" s="20"/>
      <c r="K47" s="52" t="str">
        <f t="shared" si="0"/>
        <v/>
      </c>
      <c r="L47" s="52"/>
      <c r="M47" s="6" t="str">
        <f t="shared" si="4"/>
        <v/>
      </c>
      <c r="N47" s="20"/>
      <c r="O47" s="8"/>
      <c r="P47" s="53"/>
      <c r="Q47" s="53"/>
      <c r="R47" s="54" t="str">
        <f t="shared" si="1"/>
        <v/>
      </c>
      <c r="S47" s="54"/>
      <c r="T47" s="55" t="str">
        <f t="shared" si="6"/>
        <v/>
      </c>
      <c r="U47" s="55"/>
    </row>
    <row r="48" spans="2:21">
      <c r="B48" s="20">
        <v>40</v>
      </c>
      <c r="C48" s="52" t="str">
        <f t="shared" si="3"/>
        <v/>
      </c>
      <c r="D48" s="52"/>
      <c r="E48" s="20"/>
      <c r="F48" s="8"/>
      <c r="G48" s="20" t="s">
        <v>37</v>
      </c>
      <c r="H48" s="53"/>
      <c r="I48" s="53"/>
      <c r="J48" s="20"/>
      <c r="K48" s="52" t="str">
        <f t="shared" si="0"/>
        <v/>
      </c>
      <c r="L48" s="52"/>
      <c r="M48" s="6" t="str">
        <f t="shared" si="4"/>
        <v/>
      </c>
      <c r="N48" s="20"/>
      <c r="O48" s="8"/>
      <c r="P48" s="53"/>
      <c r="Q48" s="53"/>
      <c r="R48" s="54" t="str">
        <f t="shared" si="1"/>
        <v/>
      </c>
      <c r="S48" s="54"/>
      <c r="T48" s="55" t="str">
        <f t="shared" si="6"/>
        <v/>
      </c>
      <c r="U48" s="55"/>
    </row>
    <row r="49" spans="2:21">
      <c r="B49" s="20">
        <v>41</v>
      </c>
      <c r="C49" s="52" t="str">
        <f t="shared" si="3"/>
        <v/>
      </c>
      <c r="D49" s="52"/>
      <c r="E49" s="20"/>
      <c r="F49" s="8"/>
      <c r="G49" s="20" t="s">
        <v>4</v>
      </c>
      <c r="H49" s="53"/>
      <c r="I49" s="53"/>
      <c r="J49" s="20"/>
      <c r="K49" s="52" t="str">
        <f t="shared" si="0"/>
        <v/>
      </c>
      <c r="L49" s="52"/>
      <c r="M49" s="6" t="str">
        <f t="shared" si="4"/>
        <v/>
      </c>
      <c r="N49" s="20"/>
      <c r="O49" s="8"/>
      <c r="P49" s="53"/>
      <c r="Q49" s="53"/>
      <c r="R49" s="54" t="str">
        <f t="shared" si="1"/>
        <v/>
      </c>
      <c r="S49" s="54"/>
      <c r="T49" s="55" t="str">
        <f t="shared" si="6"/>
        <v/>
      </c>
      <c r="U49" s="55"/>
    </row>
    <row r="50" spans="2:21">
      <c r="B50" s="20">
        <v>42</v>
      </c>
      <c r="C50" s="52" t="str">
        <f t="shared" si="3"/>
        <v/>
      </c>
      <c r="D50" s="52"/>
      <c r="E50" s="20"/>
      <c r="F50" s="8"/>
      <c r="G50" s="20" t="s">
        <v>4</v>
      </c>
      <c r="H50" s="53"/>
      <c r="I50" s="53"/>
      <c r="J50" s="20"/>
      <c r="K50" s="52" t="str">
        <f t="shared" si="0"/>
        <v/>
      </c>
      <c r="L50" s="52"/>
      <c r="M50" s="6" t="str">
        <f t="shared" si="4"/>
        <v/>
      </c>
      <c r="N50" s="20"/>
      <c r="O50" s="8"/>
      <c r="P50" s="53"/>
      <c r="Q50" s="53"/>
      <c r="R50" s="54" t="str">
        <f t="shared" si="1"/>
        <v/>
      </c>
      <c r="S50" s="54"/>
      <c r="T50" s="55" t="str">
        <f t="shared" si="6"/>
        <v/>
      </c>
      <c r="U50" s="55"/>
    </row>
    <row r="51" spans="2:21">
      <c r="B51" s="20">
        <v>43</v>
      </c>
      <c r="C51" s="52" t="str">
        <f t="shared" si="3"/>
        <v/>
      </c>
      <c r="D51" s="52"/>
      <c r="E51" s="20"/>
      <c r="F51" s="8"/>
      <c r="G51" s="20" t="s">
        <v>3</v>
      </c>
      <c r="H51" s="53"/>
      <c r="I51" s="53"/>
      <c r="J51" s="20"/>
      <c r="K51" s="52" t="str">
        <f t="shared" si="0"/>
        <v/>
      </c>
      <c r="L51" s="52"/>
      <c r="M51" s="6" t="str">
        <f t="shared" si="4"/>
        <v/>
      </c>
      <c r="N51" s="20"/>
      <c r="O51" s="8"/>
      <c r="P51" s="53"/>
      <c r="Q51" s="53"/>
      <c r="R51" s="54" t="str">
        <f t="shared" si="1"/>
        <v/>
      </c>
      <c r="S51" s="54"/>
      <c r="T51" s="55" t="str">
        <f t="shared" si="6"/>
        <v/>
      </c>
      <c r="U51" s="55"/>
    </row>
    <row r="52" spans="2:21">
      <c r="B52" s="20">
        <v>44</v>
      </c>
      <c r="C52" s="52" t="str">
        <f t="shared" si="3"/>
        <v/>
      </c>
      <c r="D52" s="52"/>
      <c r="E52" s="20"/>
      <c r="F52" s="8"/>
      <c r="G52" s="20" t="s">
        <v>3</v>
      </c>
      <c r="H52" s="53"/>
      <c r="I52" s="53"/>
      <c r="J52" s="20"/>
      <c r="K52" s="52" t="str">
        <f t="shared" si="0"/>
        <v/>
      </c>
      <c r="L52" s="52"/>
      <c r="M52" s="6" t="str">
        <f t="shared" si="4"/>
        <v/>
      </c>
      <c r="N52" s="20"/>
      <c r="O52" s="8"/>
      <c r="P52" s="53"/>
      <c r="Q52" s="53"/>
      <c r="R52" s="54" t="str">
        <f t="shared" si="1"/>
        <v/>
      </c>
      <c r="S52" s="54"/>
      <c r="T52" s="55"/>
      <c r="U52" s="55"/>
    </row>
    <row r="53" spans="2:21">
      <c r="B53" s="20">
        <v>45</v>
      </c>
      <c r="C53" s="52" t="str">
        <f t="shared" si="3"/>
        <v/>
      </c>
      <c r="D53" s="52"/>
      <c r="E53" s="20"/>
      <c r="F53" s="8"/>
      <c r="G53" s="20" t="s">
        <v>4</v>
      </c>
      <c r="H53" s="53"/>
      <c r="I53" s="53"/>
      <c r="J53" s="20"/>
      <c r="K53" s="52" t="str">
        <f t="shared" si="0"/>
        <v/>
      </c>
      <c r="L53" s="52"/>
      <c r="M53" s="6" t="str">
        <f t="shared" si="4"/>
        <v/>
      </c>
      <c r="N53" s="20"/>
      <c r="O53" s="8"/>
      <c r="P53" s="53"/>
      <c r="Q53" s="53"/>
      <c r="R53" s="54" t="str">
        <f t="shared" si="1"/>
        <v/>
      </c>
      <c r="S53" s="54"/>
      <c r="T53" s="55"/>
      <c r="U53" s="55"/>
    </row>
    <row r="54" spans="2:21">
      <c r="B54" s="20">
        <v>46</v>
      </c>
      <c r="C54" s="52" t="str">
        <f t="shared" si="3"/>
        <v/>
      </c>
      <c r="D54" s="52"/>
      <c r="E54" s="20"/>
      <c r="F54" s="8"/>
      <c r="G54" s="20" t="s">
        <v>4</v>
      </c>
      <c r="H54" s="53"/>
      <c r="I54" s="53"/>
      <c r="J54" s="20"/>
      <c r="K54" s="52" t="str">
        <f t="shared" si="0"/>
        <v/>
      </c>
      <c r="L54" s="52"/>
      <c r="M54" s="6" t="str">
        <f t="shared" si="4"/>
        <v/>
      </c>
      <c r="N54" s="20"/>
      <c r="O54" s="8"/>
      <c r="P54" s="53"/>
      <c r="Q54" s="53"/>
      <c r="R54" s="54" t="str">
        <f t="shared" si="1"/>
        <v/>
      </c>
      <c r="S54" s="54"/>
      <c r="T54" s="55"/>
      <c r="U54" s="55"/>
    </row>
    <row r="55" spans="2:21">
      <c r="B55" s="20">
        <v>47</v>
      </c>
      <c r="C55" s="52" t="str">
        <f t="shared" si="3"/>
        <v/>
      </c>
      <c r="D55" s="52"/>
      <c r="E55" s="20"/>
      <c r="F55" s="8"/>
      <c r="G55" s="20" t="s">
        <v>3</v>
      </c>
      <c r="H55" s="53"/>
      <c r="I55" s="53"/>
      <c r="J55" s="20"/>
      <c r="K55" s="52" t="str">
        <f t="shared" si="0"/>
        <v/>
      </c>
      <c r="L55" s="52"/>
      <c r="M55" s="6" t="str">
        <f t="shared" si="4"/>
        <v/>
      </c>
      <c r="N55" s="20"/>
      <c r="O55" s="8"/>
      <c r="P55" s="53"/>
      <c r="Q55" s="53"/>
      <c r="R55" s="54" t="str">
        <f t="shared" si="1"/>
        <v/>
      </c>
      <c r="S55" s="54"/>
      <c r="T55" s="55"/>
      <c r="U55" s="55"/>
    </row>
    <row r="56" spans="2:21">
      <c r="B56" s="20">
        <v>48</v>
      </c>
      <c r="C56" s="52" t="str">
        <f t="shared" si="3"/>
        <v/>
      </c>
      <c r="D56" s="52"/>
      <c r="E56" s="20"/>
      <c r="F56" s="8"/>
      <c r="G56" s="20" t="s">
        <v>3</v>
      </c>
      <c r="H56" s="53"/>
      <c r="I56" s="53"/>
      <c r="J56" s="20"/>
      <c r="K56" s="52" t="str">
        <f t="shared" si="0"/>
        <v/>
      </c>
      <c r="L56" s="52"/>
      <c r="M56" s="6" t="str">
        <f t="shared" si="4"/>
        <v/>
      </c>
      <c r="N56" s="20"/>
      <c r="O56" s="8"/>
      <c r="P56" s="53"/>
      <c r="Q56" s="53"/>
      <c r="R56" s="54" t="str">
        <f t="shared" si="1"/>
        <v/>
      </c>
      <c r="S56" s="54"/>
      <c r="T56" s="55" t="str">
        <f t="shared" ref="T56:T83" si="7">IF(O56="","",IF(R56&lt;0,J56*(-1),IF(G56="買",(P56-H56)*10000,(H56-P56)*10000)))</f>
        <v/>
      </c>
      <c r="U56" s="55"/>
    </row>
    <row r="57" spans="2:21">
      <c r="B57" s="20">
        <v>49</v>
      </c>
      <c r="C57" s="52" t="str">
        <f t="shared" si="3"/>
        <v/>
      </c>
      <c r="D57" s="52"/>
      <c r="E57" s="20"/>
      <c r="F57" s="8"/>
      <c r="G57" s="20" t="s">
        <v>3</v>
      </c>
      <c r="H57" s="53"/>
      <c r="I57" s="53"/>
      <c r="J57" s="20"/>
      <c r="K57" s="52" t="str">
        <f t="shared" si="0"/>
        <v/>
      </c>
      <c r="L57" s="52"/>
      <c r="M57" s="6" t="str">
        <f t="shared" si="4"/>
        <v/>
      </c>
      <c r="N57" s="20"/>
      <c r="O57" s="8"/>
      <c r="P57" s="53"/>
      <c r="Q57" s="53"/>
      <c r="R57" s="54" t="str">
        <f t="shared" si="1"/>
        <v/>
      </c>
      <c r="S57" s="54"/>
      <c r="T57" s="55" t="str">
        <f t="shared" si="7"/>
        <v/>
      </c>
      <c r="U57" s="55"/>
    </row>
    <row r="58" spans="2:21">
      <c r="B58" s="20">
        <v>50</v>
      </c>
      <c r="C58" s="52" t="str">
        <f t="shared" si="3"/>
        <v/>
      </c>
      <c r="D58" s="52"/>
      <c r="E58" s="20"/>
      <c r="F58" s="8"/>
      <c r="G58" s="20" t="s">
        <v>3</v>
      </c>
      <c r="H58" s="53"/>
      <c r="I58" s="53"/>
      <c r="J58" s="20"/>
      <c r="K58" s="52" t="str">
        <f t="shared" si="0"/>
        <v/>
      </c>
      <c r="L58" s="52"/>
      <c r="M58" s="6" t="str">
        <f t="shared" si="4"/>
        <v/>
      </c>
      <c r="N58" s="20"/>
      <c r="O58" s="8"/>
      <c r="P58" s="53"/>
      <c r="Q58" s="53"/>
      <c r="R58" s="54" t="str">
        <f t="shared" si="1"/>
        <v/>
      </c>
      <c r="S58" s="54"/>
      <c r="T58" s="55" t="str">
        <f t="shared" si="7"/>
        <v/>
      </c>
      <c r="U58" s="55"/>
    </row>
    <row r="59" spans="2:21">
      <c r="B59" s="20">
        <v>51</v>
      </c>
      <c r="C59" s="52" t="str">
        <f t="shared" si="3"/>
        <v/>
      </c>
      <c r="D59" s="52"/>
      <c r="E59" s="20"/>
      <c r="F59" s="8"/>
      <c r="G59" s="20" t="s">
        <v>3</v>
      </c>
      <c r="H59" s="53"/>
      <c r="I59" s="53"/>
      <c r="J59" s="20"/>
      <c r="K59" s="52" t="str">
        <f t="shared" si="0"/>
        <v/>
      </c>
      <c r="L59" s="52"/>
      <c r="M59" s="6" t="str">
        <f t="shared" si="4"/>
        <v/>
      </c>
      <c r="N59" s="20"/>
      <c r="O59" s="8"/>
      <c r="P59" s="53"/>
      <c r="Q59" s="53"/>
      <c r="R59" s="54" t="str">
        <f t="shared" si="1"/>
        <v/>
      </c>
      <c r="S59" s="54"/>
      <c r="T59" s="55" t="str">
        <f t="shared" si="7"/>
        <v/>
      </c>
      <c r="U59" s="55"/>
    </row>
    <row r="60" spans="2:21">
      <c r="B60" s="20">
        <v>52</v>
      </c>
      <c r="C60" s="52" t="str">
        <f t="shared" si="3"/>
        <v/>
      </c>
      <c r="D60" s="52"/>
      <c r="E60" s="20"/>
      <c r="F60" s="8"/>
      <c r="G60" s="20" t="s">
        <v>3</v>
      </c>
      <c r="H60" s="53"/>
      <c r="I60" s="53"/>
      <c r="J60" s="20"/>
      <c r="K60" s="52" t="str">
        <f t="shared" si="0"/>
        <v/>
      </c>
      <c r="L60" s="52"/>
      <c r="M60" s="6" t="str">
        <f t="shared" si="4"/>
        <v/>
      </c>
      <c r="N60" s="20"/>
      <c r="O60" s="8"/>
      <c r="P60" s="53"/>
      <c r="Q60" s="53"/>
      <c r="R60" s="54" t="str">
        <f t="shared" si="1"/>
        <v/>
      </c>
      <c r="S60" s="54"/>
      <c r="T60" s="55" t="str">
        <f t="shared" si="7"/>
        <v/>
      </c>
      <c r="U60" s="55"/>
    </row>
    <row r="61" spans="2:21">
      <c r="B61" s="20">
        <v>53</v>
      </c>
      <c r="C61" s="52" t="str">
        <f t="shared" si="3"/>
        <v/>
      </c>
      <c r="D61" s="52"/>
      <c r="E61" s="20"/>
      <c r="F61" s="8"/>
      <c r="G61" s="20" t="s">
        <v>3</v>
      </c>
      <c r="H61" s="53"/>
      <c r="I61" s="53"/>
      <c r="J61" s="20"/>
      <c r="K61" s="52" t="str">
        <f t="shared" si="0"/>
        <v/>
      </c>
      <c r="L61" s="52"/>
      <c r="M61" s="6" t="str">
        <f t="shared" si="4"/>
        <v/>
      </c>
      <c r="N61" s="20"/>
      <c r="O61" s="8"/>
      <c r="P61" s="53"/>
      <c r="Q61" s="53"/>
      <c r="R61" s="54" t="str">
        <f t="shared" si="1"/>
        <v/>
      </c>
      <c r="S61" s="54"/>
      <c r="T61" s="55" t="str">
        <f t="shared" si="7"/>
        <v/>
      </c>
      <c r="U61" s="55"/>
    </row>
    <row r="62" spans="2:21">
      <c r="B62" s="20">
        <v>54</v>
      </c>
      <c r="C62" s="52" t="str">
        <f t="shared" si="3"/>
        <v/>
      </c>
      <c r="D62" s="52"/>
      <c r="E62" s="20"/>
      <c r="F62" s="8"/>
      <c r="G62" s="20" t="s">
        <v>3</v>
      </c>
      <c r="H62" s="53"/>
      <c r="I62" s="53"/>
      <c r="J62" s="20"/>
      <c r="K62" s="52" t="str">
        <f t="shared" si="0"/>
        <v/>
      </c>
      <c r="L62" s="52"/>
      <c r="M62" s="6" t="str">
        <f t="shared" si="4"/>
        <v/>
      </c>
      <c r="N62" s="20"/>
      <c r="O62" s="8"/>
      <c r="P62" s="53"/>
      <c r="Q62" s="53"/>
      <c r="R62" s="54" t="str">
        <f t="shared" si="1"/>
        <v/>
      </c>
      <c r="S62" s="54"/>
      <c r="T62" s="55" t="str">
        <f t="shared" si="7"/>
        <v/>
      </c>
      <c r="U62" s="55"/>
    </row>
    <row r="63" spans="2:21">
      <c r="B63" s="20">
        <v>55</v>
      </c>
      <c r="C63" s="52" t="str">
        <f t="shared" si="3"/>
        <v/>
      </c>
      <c r="D63" s="52"/>
      <c r="E63" s="20"/>
      <c r="F63" s="8"/>
      <c r="G63" s="20" t="s">
        <v>4</v>
      </c>
      <c r="H63" s="53"/>
      <c r="I63" s="53"/>
      <c r="J63" s="20"/>
      <c r="K63" s="52" t="str">
        <f t="shared" si="0"/>
        <v/>
      </c>
      <c r="L63" s="52"/>
      <c r="M63" s="6" t="str">
        <f t="shared" si="4"/>
        <v/>
      </c>
      <c r="N63" s="20"/>
      <c r="O63" s="8"/>
      <c r="P63" s="53"/>
      <c r="Q63" s="53"/>
      <c r="R63" s="54" t="str">
        <f t="shared" si="1"/>
        <v/>
      </c>
      <c r="S63" s="54"/>
      <c r="T63" s="55" t="str">
        <f t="shared" si="7"/>
        <v/>
      </c>
      <c r="U63" s="55"/>
    </row>
    <row r="64" spans="2:21">
      <c r="B64" s="20">
        <v>56</v>
      </c>
      <c r="C64" s="52" t="str">
        <f t="shared" si="3"/>
        <v/>
      </c>
      <c r="D64" s="52"/>
      <c r="E64" s="20"/>
      <c r="F64" s="8"/>
      <c r="G64" s="20" t="s">
        <v>3</v>
      </c>
      <c r="H64" s="53"/>
      <c r="I64" s="53"/>
      <c r="J64" s="20"/>
      <c r="K64" s="52" t="str">
        <f t="shared" si="0"/>
        <v/>
      </c>
      <c r="L64" s="52"/>
      <c r="M64" s="6" t="str">
        <f t="shared" si="4"/>
        <v/>
      </c>
      <c r="N64" s="20"/>
      <c r="O64" s="8"/>
      <c r="P64" s="53"/>
      <c r="Q64" s="53"/>
      <c r="R64" s="54" t="str">
        <f t="shared" si="1"/>
        <v/>
      </c>
      <c r="S64" s="54"/>
      <c r="T64" s="55" t="str">
        <f t="shared" si="7"/>
        <v/>
      </c>
      <c r="U64" s="55"/>
    </row>
    <row r="65" spans="2:21">
      <c r="B65" s="20">
        <v>57</v>
      </c>
      <c r="C65" s="52" t="str">
        <f t="shared" si="3"/>
        <v/>
      </c>
      <c r="D65" s="52"/>
      <c r="E65" s="20"/>
      <c r="F65" s="8"/>
      <c r="G65" s="20" t="s">
        <v>3</v>
      </c>
      <c r="H65" s="53"/>
      <c r="I65" s="53"/>
      <c r="J65" s="20"/>
      <c r="K65" s="52" t="str">
        <f t="shared" si="0"/>
        <v/>
      </c>
      <c r="L65" s="52"/>
      <c r="M65" s="6" t="str">
        <f t="shared" si="4"/>
        <v/>
      </c>
      <c r="N65" s="20"/>
      <c r="O65" s="8"/>
      <c r="P65" s="53"/>
      <c r="Q65" s="53"/>
      <c r="R65" s="54" t="str">
        <f t="shared" si="1"/>
        <v/>
      </c>
      <c r="S65" s="54"/>
      <c r="T65" s="55" t="str">
        <f t="shared" si="7"/>
        <v/>
      </c>
      <c r="U65" s="55"/>
    </row>
    <row r="66" spans="2:21">
      <c r="B66" s="20">
        <v>58</v>
      </c>
      <c r="C66" s="52" t="str">
        <f t="shared" si="3"/>
        <v/>
      </c>
      <c r="D66" s="52"/>
      <c r="E66" s="20"/>
      <c r="F66" s="8"/>
      <c r="G66" s="20" t="s">
        <v>3</v>
      </c>
      <c r="H66" s="53"/>
      <c r="I66" s="53"/>
      <c r="J66" s="20"/>
      <c r="K66" s="52" t="str">
        <f t="shared" si="0"/>
        <v/>
      </c>
      <c r="L66" s="52"/>
      <c r="M66" s="6" t="str">
        <f t="shared" si="4"/>
        <v/>
      </c>
      <c r="N66" s="20"/>
      <c r="O66" s="8"/>
      <c r="P66" s="53"/>
      <c r="Q66" s="53"/>
      <c r="R66" s="54" t="str">
        <f t="shared" si="1"/>
        <v/>
      </c>
      <c r="S66" s="54"/>
      <c r="T66" s="55" t="str">
        <f t="shared" si="7"/>
        <v/>
      </c>
      <c r="U66" s="55"/>
    </row>
    <row r="67" spans="2:21">
      <c r="B67" s="20">
        <v>59</v>
      </c>
      <c r="C67" s="52" t="str">
        <f t="shared" si="3"/>
        <v/>
      </c>
      <c r="D67" s="52"/>
      <c r="E67" s="20"/>
      <c r="F67" s="8"/>
      <c r="G67" s="20" t="s">
        <v>3</v>
      </c>
      <c r="H67" s="53"/>
      <c r="I67" s="53"/>
      <c r="J67" s="20"/>
      <c r="K67" s="52" t="str">
        <f t="shared" si="0"/>
        <v/>
      </c>
      <c r="L67" s="52"/>
      <c r="M67" s="6" t="str">
        <f t="shared" si="4"/>
        <v/>
      </c>
      <c r="N67" s="20"/>
      <c r="O67" s="8"/>
      <c r="P67" s="53"/>
      <c r="Q67" s="53"/>
      <c r="R67" s="54" t="str">
        <f t="shared" si="1"/>
        <v/>
      </c>
      <c r="S67" s="54"/>
      <c r="T67" s="55" t="str">
        <f t="shared" si="7"/>
        <v/>
      </c>
      <c r="U67" s="55"/>
    </row>
    <row r="68" spans="2:21">
      <c r="B68" s="20">
        <v>60</v>
      </c>
      <c r="C68" s="52" t="str">
        <f t="shared" si="3"/>
        <v/>
      </c>
      <c r="D68" s="52"/>
      <c r="E68" s="20"/>
      <c r="F68" s="8"/>
      <c r="G68" s="20" t="s">
        <v>4</v>
      </c>
      <c r="H68" s="53"/>
      <c r="I68" s="53"/>
      <c r="J68" s="20"/>
      <c r="K68" s="52" t="str">
        <f t="shared" si="0"/>
        <v/>
      </c>
      <c r="L68" s="52"/>
      <c r="M68" s="6" t="str">
        <f t="shared" si="4"/>
        <v/>
      </c>
      <c r="N68" s="20"/>
      <c r="O68" s="8"/>
      <c r="P68" s="53"/>
      <c r="Q68" s="53"/>
      <c r="R68" s="54" t="str">
        <f t="shared" si="1"/>
        <v/>
      </c>
      <c r="S68" s="54"/>
      <c r="T68" s="55" t="str">
        <f t="shared" si="7"/>
        <v/>
      </c>
      <c r="U68" s="55"/>
    </row>
    <row r="69" spans="2:21">
      <c r="B69" s="20">
        <v>61</v>
      </c>
      <c r="C69" s="52" t="str">
        <f t="shared" si="3"/>
        <v/>
      </c>
      <c r="D69" s="52"/>
      <c r="E69" s="20"/>
      <c r="F69" s="8"/>
      <c r="G69" s="20" t="s">
        <v>4</v>
      </c>
      <c r="H69" s="53"/>
      <c r="I69" s="53"/>
      <c r="J69" s="20"/>
      <c r="K69" s="52" t="str">
        <f t="shared" si="0"/>
        <v/>
      </c>
      <c r="L69" s="52"/>
      <c r="M69" s="6" t="str">
        <f t="shared" si="4"/>
        <v/>
      </c>
      <c r="N69" s="20"/>
      <c r="O69" s="8"/>
      <c r="P69" s="53"/>
      <c r="Q69" s="53"/>
      <c r="R69" s="54" t="str">
        <f t="shared" si="1"/>
        <v/>
      </c>
      <c r="S69" s="54"/>
      <c r="T69" s="55" t="str">
        <f t="shared" si="7"/>
        <v/>
      </c>
      <c r="U69" s="55"/>
    </row>
    <row r="70" spans="2:21">
      <c r="B70" s="20">
        <v>62</v>
      </c>
      <c r="C70" s="52" t="str">
        <f t="shared" si="3"/>
        <v/>
      </c>
      <c r="D70" s="52"/>
      <c r="E70" s="20"/>
      <c r="F70" s="8"/>
      <c r="G70" s="20" t="s">
        <v>3</v>
      </c>
      <c r="H70" s="53"/>
      <c r="I70" s="53"/>
      <c r="J70" s="20"/>
      <c r="K70" s="52" t="str">
        <f t="shared" si="0"/>
        <v/>
      </c>
      <c r="L70" s="52"/>
      <c r="M70" s="6" t="str">
        <f t="shared" si="4"/>
        <v/>
      </c>
      <c r="N70" s="20"/>
      <c r="O70" s="8"/>
      <c r="P70" s="53"/>
      <c r="Q70" s="53"/>
      <c r="R70" s="54" t="str">
        <f t="shared" si="1"/>
        <v/>
      </c>
      <c r="S70" s="54"/>
      <c r="T70" s="55" t="str">
        <f t="shared" si="7"/>
        <v/>
      </c>
      <c r="U70" s="55"/>
    </row>
    <row r="71" spans="2:21">
      <c r="B71" s="20">
        <v>63</v>
      </c>
      <c r="C71" s="52" t="str">
        <f t="shared" si="3"/>
        <v/>
      </c>
      <c r="D71" s="52"/>
      <c r="E71" s="20"/>
      <c r="F71" s="8"/>
      <c r="G71" s="20" t="s">
        <v>4</v>
      </c>
      <c r="H71" s="53"/>
      <c r="I71" s="53"/>
      <c r="J71" s="20"/>
      <c r="K71" s="52" t="str">
        <f t="shared" si="0"/>
        <v/>
      </c>
      <c r="L71" s="52"/>
      <c r="M71" s="6" t="str">
        <f t="shared" si="4"/>
        <v/>
      </c>
      <c r="N71" s="20"/>
      <c r="O71" s="8"/>
      <c r="P71" s="53"/>
      <c r="Q71" s="53"/>
      <c r="R71" s="54" t="str">
        <f t="shared" si="1"/>
        <v/>
      </c>
      <c r="S71" s="54"/>
      <c r="T71" s="55" t="str">
        <f t="shared" si="7"/>
        <v/>
      </c>
      <c r="U71" s="55"/>
    </row>
    <row r="72" spans="2:21">
      <c r="B72" s="20">
        <v>64</v>
      </c>
      <c r="C72" s="52" t="str">
        <f t="shared" si="3"/>
        <v/>
      </c>
      <c r="D72" s="52"/>
      <c r="E72" s="20"/>
      <c r="F72" s="8"/>
      <c r="G72" s="20" t="s">
        <v>3</v>
      </c>
      <c r="H72" s="53"/>
      <c r="I72" s="53"/>
      <c r="J72" s="20"/>
      <c r="K72" s="52" t="str">
        <f t="shared" si="0"/>
        <v/>
      </c>
      <c r="L72" s="52"/>
      <c r="M72" s="6" t="str">
        <f t="shared" si="4"/>
        <v/>
      </c>
      <c r="N72" s="20"/>
      <c r="O72" s="8"/>
      <c r="P72" s="53"/>
      <c r="Q72" s="53"/>
      <c r="R72" s="54" t="str">
        <f t="shared" si="1"/>
        <v/>
      </c>
      <c r="S72" s="54"/>
      <c r="T72" s="55" t="str">
        <f t="shared" si="7"/>
        <v/>
      </c>
      <c r="U72" s="55"/>
    </row>
    <row r="73" spans="2:21">
      <c r="B73" s="20">
        <v>65</v>
      </c>
      <c r="C73" s="52" t="str">
        <f t="shared" si="3"/>
        <v/>
      </c>
      <c r="D73" s="52"/>
      <c r="E73" s="20"/>
      <c r="F73" s="8"/>
      <c r="G73" s="20" t="s">
        <v>4</v>
      </c>
      <c r="H73" s="53"/>
      <c r="I73" s="53"/>
      <c r="J73" s="20"/>
      <c r="K73" s="52" t="str">
        <f t="shared" ref="K73:K108" si="8">IF(F73="","",C73*0.03)</f>
        <v/>
      </c>
      <c r="L73" s="52"/>
      <c r="M73" s="6" t="str">
        <f t="shared" si="4"/>
        <v/>
      </c>
      <c r="N73" s="20"/>
      <c r="O73" s="8"/>
      <c r="P73" s="53"/>
      <c r="Q73" s="53"/>
      <c r="R73" s="54" t="str">
        <f t="shared" ref="R73:R108" si="9">IF(O73="","",ROUNDDOWN((IF(G73="売",H73-P73,P73-H73))*M73*1000000000/81,0))</f>
        <v/>
      </c>
      <c r="S73" s="54"/>
      <c r="T73" s="55" t="str">
        <f t="shared" si="7"/>
        <v/>
      </c>
      <c r="U73" s="55"/>
    </row>
    <row r="74" spans="2:21">
      <c r="B74" s="20">
        <v>66</v>
      </c>
      <c r="C74" s="52" t="str">
        <f t="shared" ref="C74:C108" si="10">IF(R73="","",C73+R73)</f>
        <v/>
      </c>
      <c r="D74" s="52"/>
      <c r="E74" s="20"/>
      <c r="F74" s="8"/>
      <c r="G74" s="20" t="s">
        <v>4</v>
      </c>
      <c r="H74" s="53"/>
      <c r="I74" s="53"/>
      <c r="J74" s="20"/>
      <c r="K74" s="52" t="str">
        <f t="shared" si="8"/>
        <v/>
      </c>
      <c r="L74" s="52"/>
      <c r="M74" s="6" t="str">
        <f t="shared" ref="M74:M108" si="11">IF(J74="","",ROUNDDOWN(K74/(J74/81)/100000,2))</f>
        <v/>
      </c>
      <c r="N74" s="20"/>
      <c r="O74" s="8"/>
      <c r="P74" s="53"/>
      <c r="Q74" s="53"/>
      <c r="R74" s="54" t="str">
        <f t="shared" si="9"/>
        <v/>
      </c>
      <c r="S74" s="54"/>
      <c r="T74" s="55" t="str">
        <f t="shared" si="7"/>
        <v/>
      </c>
      <c r="U74" s="55"/>
    </row>
    <row r="75" spans="2:21">
      <c r="B75" s="20">
        <v>67</v>
      </c>
      <c r="C75" s="52" t="str">
        <f t="shared" si="10"/>
        <v/>
      </c>
      <c r="D75" s="52"/>
      <c r="E75" s="20"/>
      <c r="F75" s="8"/>
      <c r="G75" s="20" t="s">
        <v>3</v>
      </c>
      <c r="H75" s="53"/>
      <c r="I75" s="53"/>
      <c r="J75" s="20"/>
      <c r="K75" s="52" t="str">
        <f t="shared" si="8"/>
        <v/>
      </c>
      <c r="L75" s="52"/>
      <c r="M75" s="6" t="str">
        <f t="shared" si="11"/>
        <v/>
      </c>
      <c r="N75" s="20"/>
      <c r="O75" s="8"/>
      <c r="P75" s="53"/>
      <c r="Q75" s="53"/>
      <c r="R75" s="54" t="str">
        <f t="shared" si="9"/>
        <v/>
      </c>
      <c r="S75" s="54"/>
      <c r="T75" s="55" t="str">
        <f t="shared" si="7"/>
        <v/>
      </c>
      <c r="U75" s="55"/>
    </row>
    <row r="76" spans="2:21">
      <c r="B76" s="20">
        <v>68</v>
      </c>
      <c r="C76" s="52" t="str">
        <f t="shared" si="10"/>
        <v/>
      </c>
      <c r="D76" s="52"/>
      <c r="E76" s="20"/>
      <c r="F76" s="8"/>
      <c r="G76" s="20" t="s">
        <v>3</v>
      </c>
      <c r="H76" s="53"/>
      <c r="I76" s="53"/>
      <c r="J76" s="20"/>
      <c r="K76" s="52" t="str">
        <f t="shared" si="8"/>
        <v/>
      </c>
      <c r="L76" s="52"/>
      <c r="M76" s="6" t="str">
        <f t="shared" si="11"/>
        <v/>
      </c>
      <c r="N76" s="20"/>
      <c r="O76" s="8"/>
      <c r="P76" s="53"/>
      <c r="Q76" s="53"/>
      <c r="R76" s="54" t="str">
        <f t="shared" si="9"/>
        <v/>
      </c>
      <c r="S76" s="54"/>
      <c r="T76" s="55" t="str">
        <f t="shared" si="7"/>
        <v/>
      </c>
      <c r="U76" s="55"/>
    </row>
    <row r="77" spans="2:21">
      <c r="B77" s="20">
        <v>69</v>
      </c>
      <c r="C77" s="52" t="str">
        <f t="shared" si="10"/>
        <v/>
      </c>
      <c r="D77" s="52"/>
      <c r="E77" s="20"/>
      <c r="F77" s="8"/>
      <c r="G77" s="20" t="s">
        <v>3</v>
      </c>
      <c r="H77" s="53"/>
      <c r="I77" s="53"/>
      <c r="J77" s="20"/>
      <c r="K77" s="52" t="str">
        <f t="shared" si="8"/>
        <v/>
      </c>
      <c r="L77" s="52"/>
      <c r="M77" s="6" t="str">
        <f t="shared" si="11"/>
        <v/>
      </c>
      <c r="N77" s="20"/>
      <c r="O77" s="8"/>
      <c r="P77" s="53"/>
      <c r="Q77" s="53"/>
      <c r="R77" s="54" t="str">
        <f t="shared" si="9"/>
        <v/>
      </c>
      <c r="S77" s="54"/>
      <c r="T77" s="55" t="str">
        <f t="shared" si="7"/>
        <v/>
      </c>
      <c r="U77" s="55"/>
    </row>
    <row r="78" spans="2:21">
      <c r="B78" s="20">
        <v>70</v>
      </c>
      <c r="C78" s="52" t="str">
        <f t="shared" si="10"/>
        <v/>
      </c>
      <c r="D78" s="52"/>
      <c r="E78" s="20"/>
      <c r="F78" s="8"/>
      <c r="G78" s="20" t="s">
        <v>4</v>
      </c>
      <c r="H78" s="53"/>
      <c r="I78" s="53"/>
      <c r="J78" s="20"/>
      <c r="K78" s="52" t="str">
        <f t="shared" si="8"/>
        <v/>
      </c>
      <c r="L78" s="52"/>
      <c r="M78" s="6" t="str">
        <f t="shared" si="11"/>
        <v/>
      </c>
      <c r="N78" s="20"/>
      <c r="O78" s="8"/>
      <c r="P78" s="53"/>
      <c r="Q78" s="53"/>
      <c r="R78" s="54" t="str">
        <f t="shared" si="9"/>
        <v/>
      </c>
      <c r="S78" s="54"/>
      <c r="T78" s="55" t="str">
        <f t="shared" si="7"/>
        <v/>
      </c>
      <c r="U78" s="55"/>
    </row>
    <row r="79" spans="2:21">
      <c r="B79" s="20">
        <v>71</v>
      </c>
      <c r="C79" s="52" t="str">
        <f t="shared" si="10"/>
        <v/>
      </c>
      <c r="D79" s="52"/>
      <c r="E79" s="20"/>
      <c r="F79" s="8"/>
      <c r="G79" s="20" t="s">
        <v>3</v>
      </c>
      <c r="H79" s="53"/>
      <c r="I79" s="53"/>
      <c r="J79" s="20"/>
      <c r="K79" s="52" t="str">
        <f t="shared" si="8"/>
        <v/>
      </c>
      <c r="L79" s="52"/>
      <c r="M79" s="6" t="str">
        <f t="shared" si="11"/>
        <v/>
      </c>
      <c r="N79" s="20"/>
      <c r="O79" s="8"/>
      <c r="P79" s="53"/>
      <c r="Q79" s="53"/>
      <c r="R79" s="54" t="str">
        <f t="shared" si="9"/>
        <v/>
      </c>
      <c r="S79" s="54"/>
      <c r="T79" s="55" t="str">
        <f t="shared" si="7"/>
        <v/>
      </c>
      <c r="U79" s="55"/>
    </row>
    <row r="80" spans="2:21">
      <c r="B80" s="20">
        <v>72</v>
      </c>
      <c r="C80" s="52" t="str">
        <f t="shared" si="10"/>
        <v/>
      </c>
      <c r="D80" s="52"/>
      <c r="E80" s="20"/>
      <c r="F80" s="8"/>
      <c r="G80" s="20" t="s">
        <v>4</v>
      </c>
      <c r="H80" s="53"/>
      <c r="I80" s="53"/>
      <c r="J80" s="20"/>
      <c r="K80" s="52" t="str">
        <f t="shared" si="8"/>
        <v/>
      </c>
      <c r="L80" s="52"/>
      <c r="M80" s="6" t="str">
        <f t="shared" si="11"/>
        <v/>
      </c>
      <c r="N80" s="20"/>
      <c r="O80" s="8"/>
      <c r="P80" s="53"/>
      <c r="Q80" s="53"/>
      <c r="R80" s="54" t="str">
        <f t="shared" si="9"/>
        <v/>
      </c>
      <c r="S80" s="54"/>
      <c r="T80" s="55" t="str">
        <f t="shared" si="7"/>
        <v/>
      </c>
      <c r="U80" s="55"/>
    </row>
    <row r="81" spans="2:21">
      <c r="B81" s="20">
        <v>73</v>
      </c>
      <c r="C81" s="52" t="str">
        <f t="shared" si="10"/>
        <v/>
      </c>
      <c r="D81" s="52"/>
      <c r="E81" s="20"/>
      <c r="F81" s="8"/>
      <c r="G81" s="20" t="s">
        <v>3</v>
      </c>
      <c r="H81" s="53"/>
      <c r="I81" s="53"/>
      <c r="J81" s="20"/>
      <c r="K81" s="52" t="str">
        <f t="shared" si="8"/>
        <v/>
      </c>
      <c r="L81" s="52"/>
      <c r="M81" s="6" t="str">
        <f t="shared" si="11"/>
        <v/>
      </c>
      <c r="N81" s="20"/>
      <c r="O81" s="8"/>
      <c r="P81" s="53"/>
      <c r="Q81" s="53"/>
      <c r="R81" s="54" t="str">
        <f t="shared" si="9"/>
        <v/>
      </c>
      <c r="S81" s="54"/>
      <c r="T81" s="55" t="str">
        <f t="shared" si="7"/>
        <v/>
      </c>
      <c r="U81" s="55"/>
    </row>
    <row r="82" spans="2:21">
      <c r="B82" s="20">
        <v>74</v>
      </c>
      <c r="C82" s="52" t="str">
        <f t="shared" si="10"/>
        <v/>
      </c>
      <c r="D82" s="52"/>
      <c r="E82" s="20"/>
      <c r="F82" s="8"/>
      <c r="G82" s="20" t="s">
        <v>3</v>
      </c>
      <c r="H82" s="53"/>
      <c r="I82" s="53"/>
      <c r="J82" s="20"/>
      <c r="K82" s="52" t="str">
        <f t="shared" si="8"/>
        <v/>
      </c>
      <c r="L82" s="52"/>
      <c r="M82" s="6" t="str">
        <f t="shared" si="11"/>
        <v/>
      </c>
      <c r="N82" s="20"/>
      <c r="O82" s="8"/>
      <c r="P82" s="53"/>
      <c r="Q82" s="53"/>
      <c r="R82" s="54" t="str">
        <f t="shared" si="9"/>
        <v/>
      </c>
      <c r="S82" s="54"/>
      <c r="T82" s="55" t="str">
        <f t="shared" si="7"/>
        <v/>
      </c>
      <c r="U82" s="55"/>
    </row>
    <row r="83" spans="2:21">
      <c r="B83" s="20">
        <v>75</v>
      </c>
      <c r="C83" s="52" t="str">
        <f t="shared" si="10"/>
        <v/>
      </c>
      <c r="D83" s="52"/>
      <c r="E83" s="20"/>
      <c r="F83" s="8"/>
      <c r="G83" s="20" t="s">
        <v>3</v>
      </c>
      <c r="H83" s="53"/>
      <c r="I83" s="53"/>
      <c r="J83" s="20"/>
      <c r="K83" s="52" t="str">
        <f t="shared" si="8"/>
        <v/>
      </c>
      <c r="L83" s="52"/>
      <c r="M83" s="6" t="str">
        <f t="shared" si="11"/>
        <v/>
      </c>
      <c r="N83" s="20"/>
      <c r="O83" s="8"/>
      <c r="P83" s="53"/>
      <c r="Q83" s="53"/>
      <c r="R83" s="54" t="str">
        <f t="shared" si="9"/>
        <v/>
      </c>
      <c r="S83" s="54"/>
      <c r="T83" s="55" t="str">
        <f t="shared" si="7"/>
        <v/>
      </c>
      <c r="U83" s="55"/>
    </row>
    <row r="84" spans="2:21">
      <c r="B84" s="20">
        <v>76</v>
      </c>
      <c r="C84" s="52" t="str">
        <f t="shared" si="10"/>
        <v/>
      </c>
      <c r="D84" s="52"/>
      <c r="E84" s="20"/>
      <c r="F84" s="8"/>
      <c r="G84" s="20" t="s">
        <v>3</v>
      </c>
      <c r="H84" s="53"/>
      <c r="I84" s="53"/>
      <c r="J84" s="20"/>
      <c r="K84" s="52" t="str">
        <f t="shared" si="8"/>
        <v/>
      </c>
      <c r="L84" s="52"/>
      <c r="M84" s="6" t="str">
        <f t="shared" si="11"/>
        <v/>
      </c>
      <c r="N84" s="20"/>
      <c r="O84" s="8"/>
      <c r="P84" s="53"/>
      <c r="Q84" s="53"/>
      <c r="R84" s="54" t="str">
        <f t="shared" si="9"/>
        <v/>
      </c>
      <c r="S84" s="54"/>
      <c r="T84" s="55" t="str">
        <f>IF(O84="","",IF(R84&lt;0,J84*(-1),IF(G84="買",(P84-H84)*10000,(H84-P84)*10000)))</f>
        <v/>
      </c>
      <c r="U84" s="55"/>
    </row>
    <row r="85" spans="2:21">
      <c r="B85" s="20">
        <v>77</v>
      </c>
      <c r="C85" s="52" t="str">
        <f t="shared" si="10"/>
        <v/>
      </c>
      <c r="D85" s="52"/>
      <c r="E85" s="20"/>
      <c r="F85" s="8"/>
      <c r="G85" s="20" t="s">
        <v>4</v>
      </c>
      <c r="H85" s="53"/>
      <c r="I85" s="53"/>
      <c r="J85" s="20"/>
      <c r="K85" s="52" t="str">
        <f t="shared" si="8"/>
        <v/>
      </c>
      <c r="L85" s="52"/>
      <c r="M85" s="6" t="str">
        <f t="shared" si="11"/>
        <v/>
      </c>
      <c r="N85" s="20"/>
      <c r="O85" s="8"/>
      <c r="P85" s="53"/>
      <c r="Q85" s="53"/>
      <c r="R85" s="54" t="str">
        <f t="shared" si="9"/>
        <v/>
      </c>
      <c r="S85" s="54"/>
      <c r="T85" s="55" t="str">
        <f t="shared" ref="T85:T91" si="12">IF(O85="","",IF(R85&lt;0,J85*(-1),IF(G85="買",(P85-H85)*10000,(H85-P85)*10000)))</f>
        <v/>
      </c>
      <c r="U85" s="55"/>
    </row>
    <row r="86" spans="2:21">
      <c r="B86" s="20">
        <v>78</v>
      </c>
      <c r="C86" s="52" t="str">
        <f t="shared" si="10"/>
        <v/>
      </c>
      <c r="D86" s="52"/>
      <c r="E86" s="20"/>
      <c r="F86" s="8"/>
      <c r="G86" s="20" t="s">
        <v>3</v>
      </c>
      <c r="H86" s="53"/>
      <c r="I86" s="53"/>
      <c r="J86" s="20"/>
      <c r="K86" s="52" t="str">
        <f t="shared" si="8"/>
        <v/>
      </c>
      <c r="L86" s="52"/>
      <c r="M86" s="6" t="str">
        <f t="shared" si="11"/>
        <v/>
      </c>
      <c r="N86" s="20"/>
      <c r="O86" s="8"/>
      <c r="P86" s="53"/>
      <c r="Q86" s="53"/>
      <c r="R86" s="54" t="str">
        <f t="shared" si="9"/>
        <v/>
      </c>
      <c r="S86" s="54"/>
      <c r="T86" s="55" t="str">
        <f t="shared" si="12"/>
        <v/>
      </c>
      <c r="U86" s="55"/>
    </row>
    <row r="87" spans="2:21">
      <c r="B87" s="20">
        <v>79</v>
      </c>
      <c r="C87" s="52" t="str">
        <f t="shared" si="10"/>
        <v/>
      </c>
      <c r="D87" s="52"/>
      <c r="E87" s="20"/>
      <c r="F87" s="8"/>
      <c r="G87" s="20" t="s">
        <v>4</v>
      </c>
      <c r="H87" s="53"/>
      <c r="I87" s="53"/>
      <c r="J87" s="20"/>
      <c r="K87" s="52" t="str">
        <f t="shared" si="8"/>
        <v/>
      </c>
      <c r="L87" s="52"/>
      <c r="M87" s="6" t="str">
        <f t="shared" si="11"/>
        <v/>
      </c>
      <c r="N87" s="20"/>
      <c r="O87" s="8"/>
      <c r="P87" s="53"/>
      <c r="Q87" s="53"/>
      <c r="R87" s="54" t="str">
        <f t="shared" si="9"/>
        <v/>
      </c>
      <c r="S87" s="54"/>
      <c r="T87" s="55" t="str">
        <f t="shared" si="12"/>
        <v/>
      </c>
      <c r="U87" s="55"/>
    </row>
    <row r="88" spans="2:21">
      <c r="B88" s="20">
        <v>80</v>
      </c>
      <c r="C88" s="52" t="str">
        <f t="shared" si="10"/>
        <v/>
      </c>
      <c r="D88" s="52"/>
      <c r="E88" s="20"/>
      <c r="F88" s="8"/>
      <c r="G88" s="20" t="s">
        <v>4</v>
      </c>
      <c r="H88" s="53"/>
      <c r="I88" s="53"/>
      <c r="J88" s="20"/>
      <c r="K88" s="52" t="str">
        <f t="shared" si="8"/>
        <v/>
      </c>
      <c r="L88" s="52"/>
      <c r="M88" s="6" t="str">
        <f t="shared" si="11"/>
        <v/>
      </c>
      <c r="N88" s="20"/>
      <c r="O88" s="8"/>
      <c r="P88" s="53"/>
      <c r="Q88" s="53"/>
      <c r="R88" s="54" t="str">
        <f t="shared" si="9"/>
        <v/>
      </c>
      <c r="S88" s="54"/>
      <c r="T88" s="55" t="str">
        <f t="shared" si="12"/>
        <v/>
      </c>
      <c r="U88" s="55"/>
    </row>
    <row r="89" spans="2:21">
      <c r="B89" s="20">
        <v>81</v>
      </c>
      <c r="C89" s="52" t="str">
        <f t="shared" si="10"/>
        <v/>
      </c>
      <c r="D89" s="52"/>
      <c r="E89" s="20"/>
      <c r="F89" s="8"/>
      <c r="G89" s="20" t="s">
        <v>4</v>
      </c>
      <c r="H89" s="53"/>
      <c r="I89" s="53"/>
      <c r="J89" s="20"/>
      <c r="K89" s="52" t="str">
        <f t="shared" si="8"/>
        <v/>
      </c>
      <c r="L89" s="52"/>
      <c r="M89" s="6" t="str">
        <f t="shared" si="11"/>
        <v/>
      </c>
      <c r="N89" s="20"/>
      <c r="O89" s="8"/>
      <c r="P89" s="53"/>
      <c r="Q89" s="53"/>
      <c r="R89" s="54" t="str">
        <f t="shared" si="9"/>
        <v/>
      </c>
      <c r="S89" s="54"/>
      <c r="T89" s="55" t="str">
        <f t="shared" si="12"/>
        <v/>
      </c>
      <c r="U89" s="55"/>
    </row>
    <row r="90" spans="2:21">
      <c r="B90" s="20">
        <v>82</v>
      </c>
      <c r="C90" s="52" t="str">
        <f t="shared" si="10"/>
        <v/>
      </c>
      <c r="D90" s="52"/>
      <c r="E90" s="20"/>
      <c r="F90" s="8"/>
      <c r="G90" s="20" t="s">
        <v>4</v>
      </c>
      <c r="H90" s="53"/>
      <c r="I90" s="53"/>
      <c r="J90" s="20"/>
      <c r="K90" s="52" t="str">
        <f t="shared" si="8"/>
        <v/>
      </c>
      <c r="L90" s="52"/>
      <c r="M90" s="6" t="str">
        <f t="shared" si="11"/>
        <v/>
      </c>
      <c r="N90" s="20"/>
      <c r="O90" s="8"/>
      <c r="P90" s="53"/>
      <c r="Q90" s="53"/>
      <c r="R90" s="54" t="str">
        <f t="shared" si="9"/>
        <v/>
      </c>
      <c r="S90" s="54"/>
      <c r="T90" s="55" t="str">
        <f t="shared" si="12"/>
        <v/>
      </c>
      <c r="U90" s="55"/>
    </row>
    <row r="91" spans="2:21">
      <c r="B91" s="20">
        <v>83</v>
      </c>
      <c r="C91" s="52" t="str">
        <f t="shared" si="10"/>
        <v/>
      </c>
      <c r="D91" s="52"/>
      <c r="E91" s="20"/>
      <c r="F91" s="8"/>
      <c r="G91" s="20" t="s">
        <v>4</v>
      </c>
      <c r="H91" s="53"/>
      <c r="I91" s="53"/>
      <c r="J91" s="20"/>
      <c r="K91" s="52" t="str">
        <f t="shared" si="8"/>
        <v/>
      </c>
      <c r="L91" s="52"/>
      <c r="M91" s="6" t="str">
        <f t="shared" si="11"/>
        <v/>
      </c>
      <c r="N91" s="20"/>
      <c r="O91" s="8"/>
      <c r="P91" s="53"/>
      <c r="Q91" s="53"/>
      <c r="R91" s="54" t="str">
        <f t="shared" si="9"/>
        <v/>
      </c>
      <c r="S91" s="54"/>
      <c r="T91" s="55" t="str">
        <f t="shared" si="12"/>
        <v/>
      </c>
      <c r="U91" s="55"/>
    </row>
    <row r="92" spans="2:21">
      <c r="B92" s="20">
        <v>84</v>
      </c>
      <c r="C92" s="52" t="str">
        <f t="shared" si="10"/>
        <v/>
      </c>
      <c r="D92" s="52"/>
      <c r="E92" s="20"/>
      <c r="F92" s="8"/>
      <c r="G92" s="20" t="s">
        <v>3</v>
      </c>
      <c r="H92" s="53"/>
      <c r="I92" s="53"/>
      <c r="J92" s="20"/>
      <c r="K92" s="52" t="str">
        <f t="shared" si="8"/>
        <v/>
      </c>
      <c r="L92" s="52"/>
      <c r="M92" s="6" t="str">
        <f t="shared" si="11"/>
        <v/>
      </c>
      <c r="N92" s="20"/>
      <c r="O92" s="8"/>
      <c r="P92" s="53"/>
      <c r="Q92" s="53"/>
      <c r="R92" s="54" t="str">
        <f t="shared" si="9"/>
        <v/>
      </c>
      <c r="S92" s="54"/>
      <c r="T92" s="55" t="str">
        <f>IF(O92="","",IF(R92&lt;0,J92*(-1),IF(G92="買",(P92-H92)*10000,(H92-P92)*10000)))</f>
        <v/>
      </c>
      <c r="U92" s="55"/>
    </row>
    <row r="93" spans="2:21">
      <c r="B93" s="20">
        <v>85</v>
      </c>
      <c r="C93" s="52" t="str">
        <f t="shared" si="10"/>
        <v/>
      </c>
      <c r="D93" s="52"/>
      <c r="E93" s="20"/>
      <c r="F93" s="8"/>
      <c r="G93" s="20" t="s">
        <v>4</v>
      </c>
      <c r="H93" s="53"/>
      <c r="I93" s="53"/>
      <c r="J93" s="20"/>
      <c r="K93" s="52" t="str">
        <f t="shared" si="8"/>
        <v/>
      </c>
      <c r="L93" s="52"/>
      <c r="M93" s="6" t="str">
        <f t="shared" si="11"/>
        <v/>
      </c>
      <c r="N93" s="20"/>
      <c r="O93" s="8"/>
      <c r="P93" s="53"/>
      <c r="Q93" s="53"/>
      <c r="R93" s="54" t="str">
        <f t="shared" si="9"/>
        <v/>
      </c>
      <c r="S93" s="54"/>
      <c r="T93" s="55" t="str">
        <f>IF(O93="","",IF(R93&lt;0,J93*(-1),IF(G93="買",(P93-H93)*10000,(H93-P93)*10000)))</f>
        <v/>
      </c>
      <c r="U93" s="55"/>
    </row>
    <row r="94" spans="2:21">
      <c r="B94" s="20">
        <v>86</v>
      </c>
      <c r="C94" s="52" t="str">
        <f t="shared" si="10"/>
        <v/>
      </c>
      <c r="D94" s="52"/>
      <c r="E94" s="20"/>
      <c r="F94" s="8"/>
      <c r="G94" s="20" t="s">
        <v>3</v>
      </c>
      <c r="H94" s="53"/>
      <c r="I94" s="53"/>
      <c r="J94" s="20"/>
      <c r="K94" s="52" t="str">
        <f t="shared" si="8"/>
        <v/>
      </c>
      <c r="L94" s="52"/>
      <c r="M94" s="6" t="str">
        <f t="shared" si="11"/>
        <v/>
      </c>
      <c r="N94" s="20"/>
      <c r="O94" s="8"/>
      <c r="P94" s="53"/>
      <c r="Q94" s="53"/>
      <c r="R94" s="54" t="str">
        <f t="shared" si="9"/>
        <v/>
      </c>
      <c r="S94" s="54"/>
      <c r="T94" s="55" t="str">
        <f>IF(O94="","",IF(R94&lt;0,J94*(-1),IF(G94="買",(P94-H94)*10000,(H94-P94)*10000)))</f>
        <v/>
      </c>
      <c r="U94" s="55"/>
    </row>
    <row r="95" spans="2:21">
      <c r="B95" s="20">
        <v>87</v>
      </c>
      <c r="C95" s="52" t="str">
        <f t="shared" si="10"/>
        <v/>
      </c>
      <c r="D95" s="52"/>
      <c r="E95" s="20"/>
      <c r="F95" s="8"/>
      <c r="G95" s="20" t="s">
        <v>4</v>
      </c>
      <c r="H95" s="53"/>
      <c r="I95" s="53"/>
      <c r="J95" s="20"/>
      <c r="K95" s="52" t="str">
        <f t="shared" si="8"/>
        <v/>
      </c>
      <c r="L95" s="52"/>
      <c r="M95" s="6" t="str">
        <f t="shared" si="11"/>
        <v/>
      </c>
      <c r="N95" s="20"/>
      <c r="O95" s="8"/>
      <c r="P95" s="53"/>
      <c r="Q95" s="53"/>
      <c r="R95" s="54" t="str">
        <f t="shared" si="9"/>
        <v/>
      </c>
      <c r="S95" s="54"/>
      <c r="T95" s="55" t="str">
        <f>IF(O95="","",IF(R95&lt;0,J95*(-1),IF(G95="買",(P95-H95)*10000,(H95-P95)*10000)))</f>
        <v/>
      </c>
      <c r="U95" s="55"/>
    </row>
    <row r="96" spans="2:21">
      <c r="B96" s="20">
        <v>88</v>
      </c>
      <c r="C96" s="52" t="str">
        <f t="shared" si="10"/>
        <v/>
      </c>
      <c r="D96" s="52"/>
      <c r="E96" s="20"/>
      <c r="F96" s="8"/>
      <c r="G96" s="20" t="s">
        <v>3</v>
      </c>
      <c r="H96" s="53"/>
      <c r="I96" s="53"/>
      <c r="J96" s="20"/>
      <c r="K96" s="52" t="str">
        <f t="shared" si="8"/>
        <v/>
      </c>
      <c r="L96" s="52"/>
      <c r="M96" s="6" t="str">
        <f t="shared" si="11"/>
        <v/>
      </c>
      <c r="N96" s="20"/>
      <c r="O96" s="8"/>
      <c r="P96" s="53"/>
      <c r="Q96" s="53"/>
      <c r="R96" s="54" t="str">
        <f t="shared" si="9"/>
        <v/>
      </c>
      <c r="S96" s="54"/>
      <c r="T96" s="55" t="str">
        <f>IF(O96="","",IF(R96&lt;0,J96*(-1),IF(G96="買",(P96-H96)*10000,(H96-P96)*10000)))</f>
        <v/>
      </c>
      <c r="U96" s="55"/>
    </row>
    <row r="97" spans="2:21">
      <c r="B97" s="20">
        <v>89</v>
      </c>
      <c r="C97" s="52" t="str">
        <f t="shared" si="10"/>
        <v/>
      </c>
      <c r="D97" s="52"/>
      <c r="E97" s="20"/>
      <c r="F97" s="8"/>
      <c r="G97" s="20" t="s">
        <v>4</v>
      </c>
      <c r="H97" s="53"/>
      <c r="I97" s="53"/>
      <c r="J97" s="20"/>
      <c r="K97" s="52" t="str">
        <f t="shared" si="8"/>
        <v/>
      </c>
      <c r="L97" s="52"/>
      <c r="M97" s="6" t="str">
        <f t="shared" si="11"/>
        <v/>
      </c>
      <c r="N97" s="20"/>
      <c r="O97" s="8"/>
      <c r="P97" s="53"/>
      <c r="Q97" s="53"/>
      <c r="R97" s="54" t="str">
        <f t="shared" si="9"/>
        <v/>
      </c>
      <c r="S97" s="54"/>
      <c r="T97" s="55" t="str">
        <f t="shared" ref="T97:T108" si="13">IF(O97="","",IF(R97&lt;0,J97*(-1),IF(G97="買",(P97-H97)*10000,(H97-P97)*10000)))</f>
        <v/>
      </c>
      <c r="U97" s="55"/>
    </row>
    <row r="98" spans="2:21">
      <c r="B98" s="20">
        <v>90</v>
      </c>
      <c r="C98" s="52" t="str">
        <f t="shared" si="10"/>
        <v/>
      </c>
      <c r="D98" s="52"/>
      <c r="E98" s="20"/>
      <c r="F98" s="8"/>
      <c r="G98" s="20" t="s">
        <v>3</v>
      </c>
      <c r="H98" s="53"/>
      <c r="I98" s="53"/>
      <c r="J98" s="20"/>
      <c r="K98" s="52" t="str">
        <f t="shared" si="8"/>
        <v/>
      </c>
      <c r="L98" s="52"/>
      <c r="M98" s="6" t="str">
        <f t="shared" si="11"/>
        <v/>
      </c>
      <c r="N98" s="20"/>
      <c r="O98" s="8"/>
      <c r="P98" s="53"/>
      <c r="Q98" s="53"/>
      <c r="R98" s="54" t="str">
        <f t="shared" si="9"/>
        <v/>
      </c>
      <c r="S98" s="54"/>
      <c r="T98" s="55" t="str">
        <f t="shared" si="13"/>
        <v/>
      </c>
      <c r="U98" s="55"/>
    </row>
    <row r="99" spans="2:21">
      <c r="B99" s="20">
        <v>91</v>
      </c>
      <c r="C99" s="52" t="str">
        <f t="shared" si="10"/>
        <v/>
      </c>
      <c r="D99" s="52"/>
      <c r="E99" s="20"/>
      <c r="F99" s="8"/>
      <c r="G99" s="20" t="s">
        <v>4</v>
      </c>
      <c r="H99" s="53"/>
      <c r="I99" s="53"/>
      <c r="J99" s="20"/>
      <c r="K99" s="52" t="str">
        <f t="shared" si="8"/>
        <v/>
      </c>
      <c r="L99" s="52"/>
      <c r="M99" s="6" t="str">
        <f t="shared" si="11"/>
        <v/>
      </c>
      <c r="N99" s="20"/>
      <c r="O99" s="8"/>
      <c r="P99" s="53"/>
      <c r="Q99" s="53"/>
      <c r="R99" s="54" t="str">
        <f t="shared" si="9"/>
        <v/>
      </c>
      <c r="S99" s="54"/>
      <c r="T99" s="55" t="str">
        <f t="shared" si="13"/>
        <v/>
      </c>
      <c r="U99" s="55"/>
    </row>
    <row r="100" spans="2:21">
      <c r="B100" s="20">
        <v>92</v>
      </c>
      <c r="C100" s="52" t="str">
        <f t="shared" si="10"/>
        <v/>
      </c>
      <c r="D100" s="52"/>
      <c r="E100" s="20"/>
      <c r="F100" s="8"/>
      <c r="G100" s="20" t="s">
        <v>4</v>
      </c>
      <c r="H100" s="53"/>
      <c r="I100" s="53"/>
      <c r="J100" s="20"/>
      <c r="K100" s="52" t="str">
        <f t="shared" si="8"/>
        <v/>
      </c>
      <c r="L100" s="52"/>
      <c r="M100" s="6" t="str">
        <f t="shared" si="11"/>
        <v/>
      </c>
      <c r="N100" s="20"/>
      <c r="O100" s="8"/>
      <c r="P100" s="53"/>
      <c r="Q100" s="53"/>
      <c r="R100" s="54" t="str">
        <f t="shared" si="9"/>
        <v/>
      </c>
      <c r="S100" s="54"/>
      <c r="T100" s="55" t="str">
        <f t="shared" si="13"/>
        <v/>
      </c>
      <c r="U100" s="55"/>
    </row>
    <row r="101" spans="2:21">
      <c r="B101" s="20">
        <v>93</v>
      </c>
      <c r="C101" s="52" t="str">
        <f t="shared" si="10"/>
        <v/>
      </c>
      <c r="D101" s="52"/>
      <c r="E101" s="20"/>
      <c r="F101" s="8"/>
      <c r="G101" s="20" t="s">
        <v>3</v>
      </c>
      <c r="H101" s="53"/>
      <c r="I101" s="53"/>
      <c r="J101" s="20"/>
      <c r="K101" s="52" t="str">
        <f t="shared" si="8"/>
        <v/>
      </c>
      <c r="L101" s="52"/>
      <c r="M101" s="6" t="str">
        <f t="shared" si="11"/>
        <v/>
      </c>
      <c r="N101" s="20"/>
      <c r="O101" s="8"/>
      <c r="P101" s="53"/>
      <c r="Q101" s="53"/>
      <c r="R101" s="54" t="str">
        <f t="shared" si="9"/>
        <v/>
      </c>
      <c r="S101" s="54"/>
      <c r="T101" s="55" t="str">
        <f t="shared" si="13"/>
        <v/>
      </c>
      <c r="U101" s="55"/>
    </row>
    <row r="102" spans="2:21">
      <c r="B102" s="20">
        <v>94</v>
      </c>
      <c r="C102" s="52" t="str">
        <f t="shared" si="10"/>
        <v/>
      </c>
      <c r="D102" s="52"/>
      <c r="E102" s="20"/>
      <c r="F102" s="8"/>
      <c r="G102" s="20" t="s">
        <v>3</v>
      </c>
      <c r="H102" s="53"/>
      <c r="I102" s="53"/>
      <c r="J102" s="20"/>
      <c r="K102" s="52" t="str">
        <f t="shared" si="8"/>
        <v/>
      </c>
      <c r="L102" s="52"/>
      <c r="M102" s="6" t="str">
        <f t="shared" si="11"/>
        <v/>
      </c>
      <c r="N102" s="20"/>
      <c r="O102" s="8"/>
      <c r="P102" s="53"/>
      <c r="Q102" s="53"/>
      <c r="R102" s="54" t="str">
        <f t="shared" si="9"/>
        <v/>
      </c>
      <c r="S102" s="54"/>
      <c r="T102" s="55" t="str">
        <f t="shared" si="13"/>
        <v/>
      </c>
      <c r="U102" s="55"/>
    </row>
    <row r="103" spans="2:21">
      <c r="B103" s="20">
        <v>95</v>
      </c>
      <c r="C103" s="52" t="str">
        <f t="shared" si="10"/>
        <v/>
      </c>
      <c r="D103" s="52"/>
      <c r="E103" s="20"/>
      <c r="F103" s="8"/>
      <c r="G103" s="20" t="s">
        <v>3</v>
      </c>
      <c r="H103" s="53"/>
      <c r="I103" s="53"/>
      <c r="J103" s="20"/>
      <c r="K103" s="52" t="str">
        <f t="shared" si="8"/>
        <v/>
      </c>
      <c r="L103" s="52"/>
      <c r="M103" s="6" t="str">
        <f t="shared" si="11"/>
        <v/>
      </c>
      <c r="N103" s="20"/>
      <c r="O103" s="8"/>
      <c r="P103" s="53"/>
      <c r="Q103" s="53"/>
      <c r="R103" s="54" t="str">
        <f t="shared" si="9"/>
        <v/>
      </c>
      <c r="S103" s="54"/>
      <c r="T103" s="55" t="str">
        <f t="shared" si="13"/>
        <v/>
      </c>
      <c r="U103" s="55"/>
    </row>
    <row r="104" spans="2:21">
      <c r="B104" s="20">
        <v>96</v>
      </c>
      <c r="C104" s="52" t="str">
        <f t="shared" si="10"/>
        <v/>
      </c>
      <c r="D104" s="52"/>
      <c r="E104" s="20"/>
      <c r="F104" s="8"/>
      <c r="G104" s="20" t="s">
        <v>4</v>
      </c>
      <c r="H104" s="53"/>
      <c r="I104" s="53"/>
      <c r="J104" s="20"/>
      <c r="K104" s="52" t="str">
        <f t="shared" si="8"/>
        <v/>
      </c>
      <c r="L104" s="52"/>
      <c r="M104" s="6" t="str">
        <f t="shared" si="11"/>
        <v/>
      </c>
      <c r="N104" s="20"/>
      <c r="O104" s="8"/>
      <c r="P104" s="53"/>
      <c r="Q104" s="53"/>
      <c r="R104" s="54" t="str">
        <f t="shared" si="9"/>
        <v/>
      </c>
      <c r="S104" s="54"/>
      <c r="T104" s="55" t="str">
        <f t="shared" si="13"/>
        <v/>
      </c>
      <c r="U104" s="55"/>
    </row>
    <row r="105" spans="2:21">
      <c r="B105" s="20">
        <v>97</v>
      </c>
      <c r="C105" s="52" t="str">
        <f t="shared" si="10"/>
        <v/>
      </c>
      <c r="D105" s="52"/>
      <c r="E105" s="20"/>
      <c r="F105" s="8"/>
      <c r="G105" s="20" t="s">
        <v>3</v>
      </c>
      <c r="H105" s="53"/>
      <c r="I105" s="53"/>
      <c r="J105" s="20"/>
      <c r="K105" s="52" t="str">
        <f t="shared" si="8"/>
        <v/>
      </c>
      <c r="L105" s="52"/>
      <c r="M105" s="6" t="str">
        <f t="shared" si="11"/>
        <v/>
      </c>
      <c r="N105" s="20"/>
      <c r="O105" s="8"/>
      <c r="P105" s="53"/>
      <c r="Q105" s="53"/>
      <c r="R105" s="54" t="str">
        <f t="shared" si="9"/>
        <v/>
      </c>
      <c r="S105" s="54"/>
      <c r="T105" s="55" t="str">
        <f t="shared" si="13"/>
        <v/>
      </c>
      <c r="U105" s="55"/>
    </row>
    <row r="106" spans="2:21">
      <c r="B106" s="20">
        <v>98</v>
      </c>
      <c r="C106" s="52" t="str">
        <f t="shared" si="10"/>
        <v/>
      </c>
      <c r="D106" s="52"/>
      <c r="E106" s="20"/>
      <c r="F106" s="8"/>
      <c r="G106" s="20" t="s">
        <v>4</v>
      </c>
      <c r="H106" s="53"/>
      <c r="I106" s="53"/>
      <c r="J106" s="20"/>
      <c r="K106" s="52" t="str">
        <f t="shared" si="8"/>
        <v/>
      </c>
      <c r="L106" s="52"/>
      <c r="M106" s="6" t="str">
        <f t="shared" si="11"/>
        <v/>
      </c>
      <c r="N106" s="20"/>
      <c r="O106" s="8"/>
      <c r="P106" s="53"/>
      <c r="Q106" s="53"/>
      <c r="R106" s="54" t="str">
        <f t="shared" si="9"/>
        <v/>
      </c>
      <c r="S106" s="54"/>
      <c r="T106" s="55" t="str">
        <f t="shared" si="13"/>
        <v/>
      </c>
      <c r="U106" s="55"/>
    </row>
    <row r="107" spans="2:21">
      <c r="B107" s="20">
        <v>99</v>
      </c>
      <c r="C107" s="52" t="str">
        <f t="shared" si="10"/>
        <v/>
      </c>
      <c r="D107" s="52"/>
      <c r="E107" s="20"/>
      <c r="F107" s="8"/>
      <c r="G107" s="20" t="s">
        <v>4</v>
      </c>
      <c r="H107" s="53"/>
      <c r="I107" s="53"/>
      <c r="J107" s="20"/>
      <c r="K107" s="52" t="str">
        <f t="shared" si="8"/>
        <v/>
      </c>
      <c r="L107" s="52"/>
      <c r="M107" s="6" t="str">
        <f t="shared" si="11"/>
        <v/>
      </c>
      <c r="N107" s="20"/>
      <c r="O107" s="8"/>
      <c r="P107" s="53"/>
      <c r="Q107" s="53"/>
      <c r="R107" s="54" t="str">
        <f t="shared" si="9"/>
        <v/>
      </c>
      <c r="S107" s="54"/>
      <c r="T107" s="55" t="str">
        <f t="shared" si="13"/>
        <v/>
      </c>
      <c r="U107" s="55"/>
    </row>
    <row r="108" spans="2:21">
      <c r="B108" s="20">
        <v>100</v>
      </c>
      <c r="C108" s="52" t="str">
        <f t="shared" si="10"/>
        <v/>
      </c>
      <c r="D108" s="52"/>
      <c r="E108" s="20"/>
      <c r="F108" s="8"/>
      <c r="G108" s="20" t="s">
        <v>3</v>
      </c>
      <c r="H108" s="53"/>
      <c r="I108" s="53"/>
      <c r="J108" s="20"/>
      <c r="K108" s="52" t="str">
        <f t="shared" si="8"/>
        <v/>
      </c>
      <c r="L108" s="52"/>
      <c r="M108" s="6" t="str">
        <f t="shared" si="11"/>
        <v/>
      </c>
      <c r="N108" s="20"/>
      <c r="O108" s="8"/>
      <c r="P108" s="53"/>
      <c r="Q108" s="53"/>
      <c r="R108" s="54" t="str">
        <f t="shared" si="9"/>
        <v/>
      </c>
      <c r="S108" s="54"/>
      <c r="T108" s="55" t="str">
        <f t="shared" si="13"/>
        <v/>
      </c>
      <c r="U108" s="55"/>
    </row>
    <row r="109" spans="2:21">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9</vt:i4>
      </vt:variant>
    </vt:vector>
  </HeadingPairs>
  <TitlesOfParts>
    <vt:vector size="9" baseType="lpstr">
      <vt:lpstr>検証①EURUSD 4H</vt:lpstr>
      <vt:lpstr>検証①（EURUSD1H)</vt:lpstr>
      <vt:lpstr>検証1（EURUSD４H)</vt:lpstr>
      <vt:lpstr>検証1（EURUSD　1H）</vt:lpstr>
      <vt:lpstr>検証1（EURUSD1d）</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HYOSIN</cp:lastModifiedBy>
  <cp:revision/>
  <cp:lastPrinted>2015-07-15T10:17:15Z</cp:lastPrinted>
  <dcterms:created xsi:type="dcterms:W3CDTF">2013-10-09T23:04:08Z</dcterms:created>
  <dcterms:modified xsi:type="dcterms:W3CDTF">2015-12-07T11:06:41Z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